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lalomacabrera\Downloads\"/>
    </mc:Choice>
  </mc:AlternateContent>
  <xr:revisionPtr revIDLastSave="0" documentId="13_ncr:1_{1CC3A325-0031-4D35-A8C6-FCFA0D1C3E30}" xr6:coauthVersionLast="47" xr6:coauthVersionMax="47" xr10:uidLastSave="{00000000-0000-0000-0000-000000000000}"/>
  <bookViews>
    <workbookView xWindow="-120" yWindow="-16320" windowWidth="29040" windowHeight="15720" tabRatio="846" activeTab="1" xr2:uid="{00000000-000D-0000-FFFF-FFFF00000000}"/>
  </bookViews>
  <sheets>
    <sheet name="Indice" sheetId="113" r:id="rId1"/>
    <sheet name="0" sheetId="2" r:id="rId2"/>
    <sheet name="1.1" sheetId="125" r:id="rId3"/>
    <sheet name="1.2" sheetId="126" r:id="rId4"/>
    <sheet name="1.3" sheetId="7" r:id="rId5"/>
    <sheet name="1.4" sheetId="8" r:id="rId6"/>
    <sheet name="1.5" sheetId="127" r:id="rId7"/>
    <sheet name="1.6" sheetId="1" r:id="rId8"/>
    <sheet name="1.7" sheetId="123" r:id="rId9"/>
    <sheet name="2.1" sheetId="16" r:id="rId10"/>
    <sheet name="2.2" sheetId="17" r:id="rId11"/>
    <sheet name="2.3" sheetId="18" r:id="rId12"/>
    <sheet name="2.4" sheetId="58" r:id="rId13"/>
    <sheet name="2.5" sheetId="59" r:id="rId14"/>
    <sheet name="2.6" sheetId="60" r:id="rId15"/>
    <sheet name="2.7" sheetId="99" r:id="rId16"/>
    <sheet name="2.8" sheetId="61" r:id="rId17"/>
    <sheet name="2.9" sheetId="62" r:id="rId18"/>
    <sheet name="3.1" sheetId="129" r:id="rId19"/>
    <sheet name="3.2" sheetId="64" r:id="rId20"/>
    <sheet name="3.3" sheetId="65" r:id="rId21"/>
    <sheet name="4.1" sheetId="66" r:id="rId22"/>
    <sheet name="4.2" sheetId="67" r:id="rId23"/>
    <sheet name="5.1" sheetId="68" r:id="rId24"/>
    <sheet name="5.2" sheetId="69" r:id="rId25"/>
    <sheet name="5.3" sheetId="70" r:id="rId26"/>
    <sheet name="5.4" sheetId="103" r:id="rId27"/>
    <sheet name="5.5" sheetId="71" r:id="rId28"/>
    <sheet name="5.6" sheetId="72" r:id="rId29"/>
    <sheet name="5.7" sheetId="73" r:id="rId30"/>
    <sheet name="5.8" sheetId="74" r:id="rId31"/>
    <sheet name="6.1" sheetId="75" r:id="rId32"/>
    <sheet name="6.2" sheetId="116" r:id="rId33"/>
    <sheet name="6.3" sheetId="77" r:id="rId34"/>
    <sheet name="6.4" sheetId="78" r:id="rId35"/>
    <sheet name="6.5" sheetId="98" r:id="rId36"/>
    <sheet name="6.6" sheetId="79" r:id="rId37"/>
    <sheet name="7.1" sheetId="80" r:id="rId38"/>
    <sheet name="7.2" sheetId="81" r:id="rId39"/>
    <sheet name="7.3" sheetId="82" r:id="rId40"/>
    <sheet name="7.4" sheetId="83" r:id="rId41"/>
    <sheet name="7.5" sheetId="84" r:id="rId42"/>
    <sheet name="7.6" sheetId="85" r:id="rId43"/>
    <sheet name="7.7" sheetId="86" r:id="rId44"/>
    <sheet name="7.8" sheetId="87" r:id="rId45"/>
    <sheet name="7.9" sheetId="88" r:id="rId46"/>
    <sheet name="7.10" sheetId="89" r:id="rId47"/>
    <sheet name="8.1" sheetId="90" r:id="rId48"/>
    <sheet name="8.2" sheetId="128" r:id="rId49"/>
    <sheet name="8.3" sheetId="97" r:id="rId50"/>
    <sheet name="8.4" sheetId="92" r:id="rId51"/>
    <sheet name="8.5" sheetId="93" r:id="rId52"/>
    <sheet name="8.6" sheetId="114" r:id="rId53"/>
    <sheet name="8.7" sheetId="115" r:id="rId54"/>
    <sheet name="8.8" sheetId="130" r:id="rId55"/>
    <sheet name="8.9" sheetId="112" r:id="rId56"/>
    <sheet name="9.1" sheetId="95" r:id="rId57"/>
    <sheet name="9.2" sheetId="96" r:id="rId58"/>
    <sheet name="9.3" sheetId="104" r:id="rId59"/>
  </sheets>
  <externalReferences>
    <externalReference r:id="rId60"/>
    <externalReference r:id="rId61"/>
    <externalReference r:id="rId62"/>
    <externalReference r:id="rId63"/>
    <externalReference r:id="rId64"/>
  </externalReferences>
  <definedNames>
    <definedName name="_AMO_UniqueIdentifier" hidden="1">"'9776a561-18a2-42db-908c-2c29cf60a2ff'"</definedName>
    <definedName name="_Regression_Out" localSheetId="9" hidden="1">[1]Hoja1!#REF!</definedName>
    <definedName name="_Regression_Out" localSheetId="10" hidden="1">[1]Hoja1!#REF!</definedName>
    <definedName name="_Regression_Out" localSheetId="11" hidden="1">[1]Hoja1!#REF!</definedName>
    <definedName name="_Regression_Out" localSheetId="12" hidden="1">[1]Hoja1!#REF!</definedName>
    <definedName name="_Regression_Out" localSheetId="13" hidden="1">[1]Hoja1!#REF!</definedName>
    <definedName name="_Regression_Out" localSheetId="14" hidden="1">[1]Hoja1!#REF!</definedName>
    <definedName name="_Regression_Out" localSheetId="15" hidden="1">[1]Hoja1!#REF!</definedName>
    <definedName name="_Regression_Out" localSheetId="16" hidden="1">[1]Hoja1!#REF!</definedName>
    <definedName name="_Regression_Out" localSheetId="17" hidden="1">[1]Hoja1!#REF!</definedName>
    <definedName name="_Regression_Out" localSheetId="18" hidden="1">[1]Hoja1!#REF!</definedName>
    <definedName name="_Regression_Out" localSheetId="19" hidden="1">[1]Hoja1!#REF!</definedName>
    <definedName name="_Regression_Out" localSheetId="20" hidden="1">[1]Hoja1!#REF!</definedName>
    <definedName name="_Regression_Out" localSheetId="21" hidden="1">[1]Hoja1!#REF!</definedName>
    <definedName name="_Regression_Out" localSheetId="22" hidden="1">[1]Hoja1!#REF!</definedName>
    <definedName name="_Regression_Out" localSheetId="23" hidden="1">[1]Hoja1!#REF!</definedName>
    <definedName name="_Regression_Out" localSheetId="24" hidden="1">[1]Hoja1!#REF!</definedName>
    <definedName name="_Regression_Out" localSheetId="25" hidden="1">[1]Hoja1!#REF!</definedName>
    <definedName name="_Regression_Out" localSheetId="26" hidden="1">[1]Hoja1!#REF!</definedName>
    <definedName name="_Regression_Out" localSheetId="27" hidden="1">[1]Hoja1!#REF!</definedName>
    <definedName name="_Regression_Out" localSheetId="28" hidden="1">[1]Hoja1!#REF!</definedName>
    <definedName name="_Regression_Out" localSheetId="29" hidden="1">[1]Hoja1!#REF!</definedName>
    <definedName name="_Regression_Out" localSheetId="30" hidden="1">[1]Hoja1!#REF!</definedName>
    <definedName name="_Regression_Out" localSheetId="31" hidden="1">[1]Hoja1!#REF!</definedName>
    <definedName name="_Regression_Out" localSheetId="32" hidden="1">[1]Hoja1!#REF!</definedName>
    <definedName name="_Regression_Out" localSheetId="33" hidden="1">[1]Hoja1!#REF!</definedName>
    <definedName name="_Regression_Out" localSheetId="34" hidden="1">[1]Hoja1!#REF!</definedName>
    <definedName name="_Regression_Out" localSheetId="35" hidden="1">[1]Hoja1!#REF!</definedName>
    <definedName name="_Regression_Out" localSheetId="36" hidden="1">[1]Hoja1!#REF!</definedName>
    <definedName name="_Regression_Out" localSheetId="37" hidden="1">[1]Hoja1!#REF!</definedName>
    <definedName name="_Regression_Out" localSheetId="46" hidden="1">[1]Hoja1!#REF!</definedName>
    <definedName name="_Regression_Out" localSheetId="38" hidden="1">[1]Hoja1!#REF!</definedName>
    <definedName name="_Regression_Out" localSheetId="40" hidden="1">[1]Hoja1!#REF!</definedName>
    <definedName name="_Regression_Out" localSheetId="41" hidden="1">[1]Hoja1!#REF!</definedName>
    <definedName name="_Regression_Out" localSheetId="42" hidden="1">[1]Hoja1!#REF!</definedName>
    <definedName name="_Regression_Out" localSheetId="48" hidden="1">[1]Hoja1!#REF!</definedName>
    <definedName name="_Regression_Out" localSheetId="49" hidden="1">[1]Hoja1!#REF!</definedName>
    <definedName name="_Regression_Out" localSheetId="50" hidden="1">[1]Hoja1!#REF!</definedName>
    <definedName name="_Regression_Out" localSheetId="51" hidden="1">[1]Hoja1!#REF!</definedName>
    <definedName name="_Regression_Out" localSheetId="52" hidden="1">[1]Hoja1!#REF!</definedName>
    <definedName name="_Regression_Out" localSheetId="53" hidden="1">[1]Hoja1!#REF!</definedName>
    <definedName name="_Regression_Out" localSheetId="54" hidden="1">[1]Hoja1!#REF!</definedName>
    <definedName name="_Regression_Out" localSheetId="56" hidden="1">[1]Hoja1!#REF!</definedName>
    <definedName name="_Regression_Out" localSheetId="57" hidden="1">[1]Hoja1!#REF!</definedName>
    <definedName name="_Regression_Out" localSheetId="58" hidden="1">[1]Hoja1!#REF!</definedName>
    <definedName name="_Regression_Out" hidden="1">[1]Hoja1!#REF!</definedName>
    <definedName name="_so1" hidden="1">"'ee3a7291-3156-4ad4-b91b-d88d177c3125'"</definedName>
    <definedName name="a" localSheetId="18" hidden="1">[1]Hoja1!#REF!</definedName>
    <definedName name="a" localSheetId="32" hidden="1">[1]Hoja1!#REF!</definedName>
    <definedName name="a" localSheetId="48" hidden="1">[1]Hoja1!#REF!</definedName>
    <definedName name="a" localSheetId="53" hidden="1">[1]Hoja1!#REF!</definedName>
    <definedName name="a" localSheetId="54" hidden="1">[1]Hoja1!#REF!</definedName>
    <definedName name="a" hidden="1">[1]Hoja1!#REF!</definedName>
    <definedName name="Años">'[2]Cuadro 1.1'!$O$98:$O$122</definedName>
    <definedName name="Años_datos">#REF!</definedName>
    <definedName name="Años_homogeneizaciones">'[2]Cuadro 3.1'!$L$71:$L$71</definedName>
    <definedName name="Años_homogeneos">'[2]Ingresos homogéneos (ajustes)'!$A$7:$A$30</definedName>
    <definedName name="cc" hidden="1">[1]Hoja1!#REF!</definedName>
    <definedName name="_xlnm.Criteria" localSheetId="6">#REF!</definedName>
    <definedName name="_xlnm.Criteria" localSheetId="8">#REF!</definedName>
    <definedName name="_xlnm.Criteria" localSheetId="18">#REF!</definedName>
    <definedName name="_xlnm.Criteria" localSheetId="32">#REF!</definedName>
    <definedName name="_xlnm.Criteria" localSheetId="48">#REF!</definedName>
    <definedName name="_xlnm.Criteria" localSheetId="53">#REF!</definedName>
    <definedName name="_xlnm.Criteria">#REF!</definedName>
    <definedName name="d" localSheetId="6">#REF!</definedName>
    <definedName name="d" localSheetId="8">#REF!</definedName>
    <definedName name="d" localSheetId="18">#REF!</definedName>
    <definedName name="d" localSheetId="26">#REF!</definedName>
    <definedName name="d" localSheetId="32">#REF!</definedName>
    <definedName name="d" localSheetId="36">#REF!</definedName>
    <definedName name="d" localSheetId="37">#REF!</definedName>
    <definedName name="d" localSheetId="46">#REF!</definedName>
    <definedName name="d" localSheetId="38">#REF!</definedName>
    <definedName name="d" localSheetId="40">#REF!</definedName>
    <definedName name="d" localSheetId="41">#REF!</definedName>
    <definedName name="d" localSheetId="48">#REF!</definedName>
    <definedName name="d" localSheetId="52">#REF!</definedName>
    <definedName name="d" localSheetId="53">#REF!</definedName>
    <definedName name="d" localSheetId="54">#REF!</definedName>
    <definedName name="d" localSheetId="58">#REF!</definedName>
    <definedName name="d" localSheetId="0">#REF!</definedName>
    <definedName name="d">#REF!</definedName>
    <definedName name="_xlnm.Database" localSheetId="6">#REF!</definedName>
    <definedName name="_xlnm.Database" localSheetId="8">#REF!</definedName>
    <definedName name="_xlnm.Database" localSheetId="9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 localSheetId="13">#REF!</definedName>
    <definedName name="_xlnm.Database" localSheetId="14">#REF!</definedName>
    <definedName name="_xlnm.Database" localSheetId="16">#REF!</definedName>
    <definedName name="_xlnm.Database" localSheetId="17">#REF!</definedName>
    <definedName name="_xlnm.Database" localSheetId="18">#REF!</definedName>
    <definedName name="_xlnm.Database" localSheetId="19">#REF!</definedName>
    <definedName name="_xlnm.Database" localSheetId="20">#REF!</definedName>
    <definedName name="_xlnm.Database" localSheetId="21">#REF!</definedName>
    <definedName name="_xlnm.Database" localSheetId="22">#REF!</definedName>
    <definedName name="_xlnm.Database" localSheetId="23">#REF!</definedName>
    <definedName name="_xlnm.Database" localSheetId="24">#REF!</definedName>
    <definedName name="_xlnm.Database" localSheetId="25">#REF!</definedName>
    <definedName name="_xlnm.Database" localSheetId="26">#REF!</definedName>
    <definedName name="_xlnm.Database" localSheetId="27">#REF!</definedName>
    <definedName name="_xlnm.Database" localSheetId="28">#REF!</definedName>
    <definedName name="_xlnm.Database" localSheetId="29">#REF!</definedName>
    <definedName name="_xlnm.Database" localSheetId="30">#REF!</definedName>
    <definedName name="_xlnm.Database" localSheetId="31">#REF!</definedName>
    <definedName name="_xlnm.Database" localSheetId="32">#REF!</definedName>
    <definedName name="_xlnm.Database" localSheetId="33">#REF!</definedName>
    <definedName name="_xlnm.Database" localSheetId="34">#REF!</definedName>
    <definedName name="_xlnm.Database" localSheetId="36">#REF!</definedName>
    <definedName name="_xlnm.Database" localSheetId="37">#REF!</definedName>
    <definedName name="_xlnm.Database" localSheetId="46">#REF!</definedName>
    <definedName name="_xlnm.Database" localSheetId="38">#REF!</definedName>
    <definedName name="_xlnm.Database" localSheetId="40">#REF!</definedName>
    <definedName name="_xlnm.Database" localSheetId="41">#REF!</definedName>
    <definedName name="_xlnm.Database" localSheetId="42">#REF!</definedName>
    <definedName name="_xlnm.Database" localSheetId="48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4">#REF!</definedName>
    <definedName name="_xlnm.Database" localSheetId="56">#REF!</definedName>
    <definedName name="_xlnm.Database" localSheetId="57">#REF!</definedName>
    <definedName name="_xlnm.Database" localSheetId="58">#REF!</definedName>
    <definedName name="_xlnm.Database" localSheetId="0">#REF!</definedName>
    <definedName name="_xlnm.Database">#REF!</definedName>
    <definedName name="Datos_periodo">#REF!</definedName>
    <definedName name="dddddf">'[3]cuadro 2.3'!$B$1:$W$57</definedName>
    <definedName name="DOS" localSheetId="6">#REF!</definedName>
    <definedName name="DOS" localSheetId="8">#REF!</definedName>
    <definedName name="DOS" localSheetId="9">#REF!</definedName>
    <definedName name="DOS" localSheetId="10">#REF!</definedName>
    <definedName name="DOS" localSheetId="11">#REF!</definedName>
    <definedName name="DOS" localSheetId="12">#REF!</definedName>
    <definedName name="DOS" localSheetId="13">#REF!</definedName>
    <definedName name="DOS" localSheetId="14">#REF!</definedName>
    <definedName name="DOS" localSheetId="16">#REF!</definedName>
    <definedName name="DOS" localSheetId="17">#REF!</definedName>
    <definedName name="DOS" localSheetId="18">#REF!</definedName>
    <definedName name="DOS" localSheetId="19">#REF!</definedName>
    <definedName name="DOS" localSheetId="20">#REF!</definedName>
    <definedName name="DOS" localSheetId="21">#REF!</definedName>
    <definedName name="DOS" localSheetId="22">#REF!</definedName>
    <definedName name="DOS" localSheetId="23">#REF!</definedName>
    <definedName name="DOS" localSheetId="24">#REF!</definedName>
    <definedName name="DOS" localSheetId="25">#REF!</definedName>
    <definedName name="DOS" localSheetId="26">#REF!</definedName>
    <definedName name="DOS" localSheetId="27">#REF!</definedName>
    <definedName name="DOS" localSheetId="28">#REF!</definedName>
    <definedName name="DOS" localSheetId="29">#REF!</definedName>
    <definedName name="DOS" localSheetId="30">#REF!</definedName>
    <definedName name="DOS" localSheetId="31">#REF!</definedName>
    <definedName name="DOS" localSheetId="32">#REF!</definedName>
    <definedName name="DOS" localSheetId="33">#REF!</definedName>
    <definedName name="DOS" localSheetId="34">#REF!</definedName>
    <definedName name="DOS" localSheetId="36">#REF!</definedName>
    <definedName name="DOS" localSheetId="37">#REF!</definedName>
    <definedName name="DOS" localSheetId="46">#REF!</definedName>
    <definedName name="DOS" localSheetId="38">#REF!</definedName>
    <definedName name="DOS" localSheetId="40">#REF!</definedName>
    <definedName name="DOS" localSheetId="41">#REF!</definedName>
    <definedName name="DOS" localSheetId="42">#REF!</definedName>
    <definedName name="DOS" localSheetId="48">#REF!</definedName>
    <definedName name="DOS" localSheetId="50">#REF!</definedName>
    <definedName name="DOS" localSheetId="51">#REF!</definedName>
    <definedName name="DOS" localSheetId="52">#REF!</definedName>
    <definedName name="DOS" localSheetId="53">#REF!</definedName>
    <definedName name="DOS" localSheetId="54">#REF!</definedName>
    <definedName name="DOS" localSheetId="56">#REF!</definedName>
    <definedName name="DOS" localSheetId="57">#REF!</definedName>
    <definedName name="DOS" localSheetId="58">#REF!</definedName>
    <definedName name="DOS" localSheetId="0">#REF!</definedName>
    <definedName name="DOS">#REF!</definedName>
    <definedName name="ee" hidden="1">[1]Hoja1!#REF!</definedName>
    <definedName name="est2d99" localSheetId="37">'[4]#¡REF'!$B$5:$IV$1138</definedName>
    <definedName name="est2d99" localSheetId="38">'[4]#¡REF'!$B$5:$IV$1138</definedName>
    <definedName name="est2d99">'[4]#¡REF'!$B$5:$IV$1138</definedName>
    <definedName name="est2dap" localSheetId="37">'[4]#¡REF'!$B$5:$FL$1138</definedName>
    <definedName name="est2dap" localSheetId="38">'[4]#¡REF'!$B$5:$FL$1138</definedName>
    <definedName name="est2dap">'[4]#¡REF'!$B$5:$FL$1138</definedName>
    <definedName name="est2i99" localSheetId="37">'[4]#¡REF'!$B$5:$IV$1138</definedName>
    <definedName name="est2i99" localSheetId="38">'[4]#¡REF'!$B$5:$IV$1138</definedName>
    <definedName name="est2i99">'[4]#¡REF'!$B$5:$IV$1138</definedName>
    <definedName name="GGG">'[3]cuadro 2.3'!$B$1:$W$57</definedName>
    <definedName name="GGGG">'[3]cuadro 2.3'!$B$1:$W$57</definedName>
    <definedName name="Homogeneos_IIEE">'[2]Ingresos homogéneos (ajustes)'!$Z$7:$Z$30</definedName>
    <definedName name="Homogeneos_IIEE_ajustes_otros">'[2]Ingresos homogéneos (ajustes)'!$Y$7:$Y$30</definedName>
    <definedName name="Homogeneos_IIEE_ajustes_tabaco_PVN">'[2]Ingresos homogéneos (ajustes)'!$X$7:$X$30</definedName>
    <definedName name="Homogeneos_IIEE_ajustes_total">'[2]Ingresos homogéneos (ajustes)'!$W$7:$W$30</definedName>
    <definedName name="Homogeneos_ingresos_totales">'[2]Ingresos homogéneos (ajustes)'!$E$7:$E$30</definedName>
    <definedName name="Homogeneos_IRPF">'[2]Ingresos homogéneos (ajustes)'!$K$7:$K$30</definedName>
    <definedName name="Homogeneos_IRPF_ajustes_otros">'[2]Ingresos homogéneos (ajustes)'!$J$7:$J$30</definedName>
    <definedName name="Homogeneos_IRPF_ajustes_retenc_trabajo_AAPP">'[2]Ingresos homogéneos (ajustes)'!$I$7:$I$30</definedName>
    <definedName name="Homogeneos_IRPF_ajustes_ritmo_devoluc">'[2]Ingresos homogéneos (ajustes)'!$H$7:$H$30</definedName>
    <definedName name="Homogeneos_IRPF_ajustes_total">'[2]Ingresos homogéneos (ajustes)'!$G$7:$G$30</definedName>
    <definedName name="Homogeneos_IS">'[2]Ingresos homogéneos (ajustes)'!$P$7:$P$30</definedName>
    <definedName name="Homogeneos_IS_ajustes_otros">'[2]Ingresos homogéneos (ajustes)'!$O$7:$O$30</definedName>
    <definedName name="Homogeneos_IS_ajustes_ritmo_devoluciones">'[2]Ingresos homogéneos (ajustes)'!$N$7:$N$30</definedName>
    <definedName name="Homogeneos_IS_ajustes_total">'[2]Ingresos homogéneos (ajustes)'!$M$7:$M$30</definedName>
    <definedName name="Homogeneos_IVA">'[2]Ingresos homogéneos (ajustes)'!$U$7:$U$30</definedName>
    <definedName name="Homogeneos_IVA_ajustes_otros">'[2]Ingresos homogéneos (ajustes)'!$T$7:$T$30</definedName>
    <definedName name="Homogeneos_IVA_ajustes_ritmo_devoluciones">'[2]Ingresos homogéneos (ajustes)'!$S$7:$S$30</definedName>
    <definedName name="Homogeneos_IVA_ajustes_total">'[2]Ingresos homogéneos (ajustes)'!$R$7:$R$30</definedName>
    <definedName name="Homogeneos_resto_ingresos">'[2]Ingresos homogéneos (ajustes)'!$AE$7:$AE$30</definedName>
    <definedName name="Homogeneos_resto_ingresos_ajustes_otros">'[2]Ingresos homogéneos (ajustes)'!$AD$7:$AD$30</definedName>
    <definedName name="Homogeneos_resto_ingresos_ajustes_tasa_radieolectr">'[2]Ingresos homogéneos (ajustes)'!$AC$7:$AC$30</definedName>
    <definedName name="Homogeneos_resto_ingresos_ajustes_total">'[2]Ingresos homogéneos (ajustes)'!$AB$7:$AB$30</definedName>
    <definedName name="IDB">#REF!</definedName>
    <definedName name="IDN">#REF!</definedName>
    <definedName name="IIEE_AATT_alcoholes">#REF!</definedName>
    <definedName name="IIEE_AATT_cerveza">#REF!</definedName>
    <definedName name="IIEE_AATT_electricidad">#REF!</definedName>
    <definedName name="IIEE_AATT_hidrocarburos">#REF!</definedName>
    <definedName name="IIEE_AATT_prod_intermedios">#REF!</definedName>
    <definedName name="IIEE_AATT_tabaco">#REF!</definedName>
    <definedName name="IIEE_AATT_total">#REF!</definedName>
    <definedName name="IIEE_bruto_alcohol">#REF!</definedName>
    <definedName name="IIEE_bruto_carbon">#REF!</definedName>
    <definedName name="IIEE_bruto_cerveza">#REF!</definedName>
    <definedName name="IIEE_bruto_electricidad">#REF!</definedName>
    <definedName name="IIEE_bruto_hidrocarburos">#REF!</definedName>
    <definedName name="IIEE_bruto_prod_intermedios">#REF!</definedName>
    <definedName name="IIEE_bruto_tabaco">#REF!</definedName>
    <definedName name="IIEE_bruto_total">#REF!</definedName>
    <definedName name="IIEE_bruto_transporte">#REF!</definedName>
    <definedName name="IIEE_CCAA_alcohol">#REF!</definedName>
    <definedName name="IIEE_CCAA_cerveza">#REF!</definedName>
    <definedName name="IIEE_CCAA_electricidad">#REF!</definedName>
    <definedName name="IIEE_CCAA_hidrocarburos">#REF!</definedName>
    <definedName name="IIEE_CCAA_prod_intermedios">#REF!</definedName>
    <definedName name="IIEE_CCAA_tabaco">#REF!</definedName>
    <definedName name="IIEE_CCAA_total">#REF!</definedName>
    <definedName name="IIEE_CCLL_alcohol">#REF!</definedName>
    <definedName name="IIEE_CCLL_cerveza">#REF!</definedName>
    <definedName name="IIEE_CCLL_hidrocarburos">#REF!</definedName>
    <definedName name="IIEE_CCLL_prod_intermedios">#REF!</definedName>
    <definedName name="IIEE_CCLL_tabaco">#REF!</definedName>
    <definedName name="IIEE_CCLL_total">#REF!</definedName>
    <definedName name="IIEE_devoluciones_alcohol">#REF!</definedName>
    <definedName name="IIEE_devoluciones_carbon">#REF!</definedName>
    <definedName name="IIEE_devoluciones_cerveza">#REF!</definedName>
    <definedName name="IIEE_devoluciones_electricidad">#REF!</definedName>
    <definedName name="IIEE_devoluciones_hidrocarburos">#REF!</definedName>
    <definedName name="IIEE_devoluciones_prod_intermedios">#REF!</definedName>
    <definedName name="IIEE_devoluciones_tabaco">#REF!</definedName>
    <definedName name="IIEE_devoluciones_total">#REF!</definedName>
    <definedName name="IIEE_devoluciones_transporte">#REF!</definedName>
    <definedName name="IIEE_Estado_alcohol">#REF!</definedName>
    <definedName name="IIEE_Estado_cerveza">#REF!</definedName>
    <definedName name="IIEE_Estado_electricidad">#REF!</definedName>
    <definedName name="IIEE_Estado_hidrocarburos">#REF!</definedName>
    <definedName name="IIEE_Estado_prod_intermedios">#REF!</definedName>
    <definedName name="IIEE_Estado_tabaco">#REF!</definedName>
    <definedName name="IIEE_Estado_total">#REF!</definedName>
    <definedName name="IIEE_neto_alcohol">#REF!</definedName>
    <definedName name="IIEE_neto_carbon">#REF!</definedName>
    <definedName name="IIEE_neto_cerveza">#REF!</definedName>
    <definedName name="IIEE_neto_electricidad">#REF!</definedName>
    <definedName name="IIEE_neto_hidrocarburos">#REF!</definedName>
    <definedName name="IIEE_neto_prod_intermedios">#REF!</definedName>
    <definedName name="IIEE_neto_tabaco">#REF!</definedName>
    <definedName name="IIEE_neto_total">#REF!</definedName>
    <definedName name="IIEE_neto_transporte">#REF!</definedName>
    <definedName name="IIEE_series">#REF!</definedName>
    <definedName name="Indice" localSheetId="6">#REF!</definedName>
    <definedName name="Indice" localSheetId="8">#REF!</definedName>
    <definedName name="Indice" localSheetId="9">#REF!</definedName>
    <definedName name="Indice" localSheetId="10">#REF!</definedName>
    <definedName name="Indice" localSheetId="11">#REF!</definedName>
    <definedName name="Indice" localSheetId="12">#REF!</definedName>
    <definedName name="Indice" localSheetId="13">#REF!</definedName>
    <definedName name="Indice" localSheetId="14">#REF!</definedName>
    <definedName name="Indice" localSheetId="16">#REF!</definedName>
    <definedName name="Indice" localSheetId="17">#REF!</definedName>
    <definedName name="Indice" localSheetId="18">#REF!</definedName>
    <definedName name="Indice" localSheetId="19">#REF!</definedName>
    <definedName name="Indice" localSheetId="20">#REF!</definedName>
    <definedName name="Indice" localSheetId="21">#REF!</definedName>
    <definedName name="Indice" localSheetId="22">#REF!</definedName>
    <definedName name="Indice" localSheetId="23">#REF!</definedName>
    <definedName name="Indice" localSheetId="24">#REF!</definedName>
    <definedName name="Indice" localSheetId="25">#REF!</definedName>
    <definedName name="Indice" localSheetId="26">#REF!</definedName>
    <definedName name="Indice" localSheetId="27">#REF!</definedName>
    <definedName name="Indice" localSheetId="28">#REF!</definedName>
    <definedName name="Indice" localSheetId="29">#REF!</definedName>
    <definedName name="Indice" localSheetId="30">#REF!</definedName>
    <definedName name="Indice" localSheetId="31">#REF!</definedName>
    <definedName name="Indice" localSheetId="32">#REF!</definedName>
    <definedName name="Indice" localSheetId="33">#REF!</definedName>
    <definedName name="Indice" localSheetId="34">#REF!</definedName>
    <definedName name="Indice" localSheetId="36">#REF!</definedName>
    <definedName name="Indice" localSheetId="37">#REF!</definedName>
    <definedName name="Indice" localSheetId="46">#REF!</definedName>
    <definedName name="Indice" localSheetId="38">#REF!</definedName>
    <definedName name="Indice" localSheetId="40">#REF!</definedName>
    <definedName name="Indice" localSheetId="41">#REF!</definedName>
    <definedName name="Indice" localSheetId="42">#REF!</definedName>
    <definedName name="Indice" localSheetId="48">#REF!</definedName>
    <definedName name="Indice" localSheetId="50">#REF!</definedName>
    <definedName name="Indice" localSheetId="51">#REF!</definedName>
    <definedName name="Indice" localSheetId="52">#REF!</definedName>
    <definedName name="Indice" localSheetId="53">#REF!</definedName>
    <definedName name="Indice" localSheetId="54">#REF!</definedName>
    <definedName name="Indice" localSheetId="56">#REF!</definedName>
    <definedName name="Indice" localSheetId="57">#REF!</definedName>
    <definedName name="Indice" localSheetId="58">#REF!</definedName>
    <definedName name="Indice" localSheetId="0">#REF!</definedName>
    <definedName name="Indice">#REF!</definedName>
    <definedName name="Ingresos_netos_totales">#REF!</definedName>
    <definedName name="Ingresos_totales_AATT">#REF!</definedName>
    <definedName name="Ingresos_totales_brutos">#REF!</definedName>
    <definedName name="Ingresos_totales_CCAA">#REF!</definedName>
    <definedName name="Ingresos_totales_CCLL">#REF!</definedName>
    <definedName name="Ingresos_totales_devoluciones">#REF!</definedName>
    <definedName name="Ingresos_totales_Estado">#REF!</definedName>
    <definedName name="Ingresos_tributarios_totales_series">#REF!</definedName>
    <definedName name="Inicio6" localSheetId="9">'[5]INGRESOS TRIBUTARIOS (detalle)'!#REF!</definedName>
    <definedName name="Inicio6" localSheetId="10">'[5]INGRESOS TRIBUTARIOS (detalle)'!#REF!</definedName>
    <definedName name="Inicio6" localSheetId="11">'[5]INGRESOS TRIBUTARIOS (detalle)'!#REF!</definedName>
    <definedName name="Inicio6" localSheetId="12">'[5]INGRESOS TRIBUTARIOS (detalle)'!#REF!</definedName>
    <definedName name="Inicio6" localSheetId="13">'[5]INGRESOS TRIBUTARIOS (detalle)'!#REF!</definedName>
    <definedName name="Inicio6" localSheetId="14">'[5]INGRESOS TRIBUTARIOS (detalle)'!#REF!</definedName>
    <definedName name="Inicio6" localSheetId="16">'[5]INGRESOS TRIBUTARIOS (detalle)'!#REF!</definedName>
    <definedName name="Inicio6" localSheetId="17">'[5]INGRESOS TRIBUTARIOS (detalle)'!#REF!</definedName>
    <definedName name="Inicio6" localSheetId="18">'[5]INGRESOS TRIBUTARIOS (detalle)'!#REF!</definedName>
    <definedName name="Inicio6" localSheetId="19">'[5]INGRESOS TRIBUTARIOS (detalle)'!#REF!</definedName>
    <definedName name="Inicio6" localSheetId="20">'[5]INGRESOS TRIBUTARIOS (detalle)'!#REF!</definedName>
    <definedName name="Inicio6" localSheetId="21">'[5]INGRESOS TRIBUTARIOS (detalle)'!#REF!</definedName>
    <definedName name="Inicio6" localSheetId="22">'[5]INGRESOS TRIBUTARIOS (detalle)'!#REF!</definedName>
    <definedName name="Inicio6" localSheetId="23">'[5]INGRESOS TRIBUTARIOS (detalle)'!#REF!</definedName>
    <definedName name="Inicio6" localSheetId="24">'[5]INGRESOS TRIBUTARIOS (detalle)'!#REF!</definedName>
    <definedName name="Inicio6" localSheetId="25">'[5]INGRESOS TRIBUTARIOS (detalle)'!#REF!</definedName>
    <definedName name="Inicio6" localSheetId="26">'[5]INGRESOS TRIBUTARIOS (detalle)'!#REF!</definedName>
    <definedName name="Inicio6" localSheetId="27">'[5]INGRESOS TRIBUTARIOS (detalle)'!#REF!</definedName>
    <definedName name="Inicio6" localSheetId="28">'[5]INGRESOS TRIBUTARIOS (detalle)'!#REF!</definedName>
    <definedName name="Inicio6" localSheetId="29">'[5]INGRESOS TRIBUTARIOS (detalle)'!#REF!</definedName>
    <definedName name="Inicio6" localSheetId="30">'[5]INGRESOS TRIBUTARIOS (detalle)'!#REF!</definedName>
    <definedName name="Inicio6" localSheetId="31">'[5]INGRESOS TRIBUTARIOS (detalle)'!#REF!</definedName>
    <definedName name="Inicio6" localSheetId="32">'[5]INGRESOS TRIBUTARIOS (detalle)'!#REF!</definedName>
    <definedName name="Inicio6" localSheetId="33">'[5]INGRESOS TRIBUTARIOS (detalle)'!#REF!</definedName>
    <definedName name="Inicio6" localSheetId="34">'[5]INGRESOS TRIBUTARIOS (detalle)'!#REF!</definedName>
    <definedName name="Inicio6" localSheetId="36">'[5]INGRESOS TRIBUTARIOS (detalle)'!#REF!</definedName>
    <definedName name="Inicio6" localSheetId="37">'[5]INGRESOS TRIBUTARIOS (detalle)'!#REF!</definedName>
    <definedName name="Inicio6" localSheetId="46">'[5]INGRESOS TRIBUTARIOS (detalle)'!#REF!</definedName>
    <definedName name="Inicio6" localSheetId="38">'[5]INGRESOS TRIBUTARIOS (detalle)'!#REF!</definedName>
    <definedName name="Inicio6" localSheetId="40">'[5]INGRESOS TRIBUTARIOS (detalle)'!#REF!</definedName>
    <definedName name="Inicio6" localSheetId="41">'[5]INGRESOS TRIBUTARIOS (detalle)'!#REF!</definedName>
    <definedName name="Inicio6" localSheetId="42">'[5]INGRESOS TRIBUTARIOS (detalle)'!#REF!</definedName>
    <definedName name="Inicio6" localSheetId="48">'[5]INGRESOS TRIBUTARIOS (detalle)'!#REF!</definedName>
    <definedName name="Inicio6" localSheetId="50">'[5]INGRESOS TRIBUTARIOS (detalle)'!#REF!</definedName>
    <definedName name="Inicio6" localSheetId="51">'[5]INGRESOS TRIBUTARIOS (detalle)'!#REF!</definedName>
    <definedName name="Inicio6" localSheetId="52">'[5]INGRESOS TRIBUTARIOS (detalle)'!#REF!</definedName>
    <definedName name="Inicio6" localSheetId="53">'[5]INGRESOS TRIBUTARIOS (detalle)'!#REF!</definedName>
    <definedName name="Inicio6" localSheetId="54">'[5]INGRESOS TRIBUTARIOS (detalle)'!#REF!</definedName>
    <definedName name="Inicio6" localSheetId="56">'[5]INGRESOS TRIBUTARIOS (detalle)'!#REF!</definedName>
    <definedName name="Inicio6" localSheetId="57">'[5]INGRESOS TRIBUTARIOS (detalle)'!#REF!</definedName>
    <definedName name="Inicio6" localSheetId="58">'[5]INGRESOS TRIBUTARIOS (detalle)'!#REF!</definedName>
    <definedName name="Inicio6">'[5]INGRESOS TRIBUTARIOS (detalle)'!#REF!</definedName>
    <definedName name="Inicio7" localSheetId="6">#REF!</definedName>
    <definedName name="Inicio7" localSheetId="8">#REF!</definedName>
    <definedName name="Inicio7" localSheetId="9">#REF!</definedName>
    <definedName name="Inicio7" localSheetId="10">#REF!</definedName>
    <definedName name="Inicio7" localSheetId="11">#REF!</definedName>
    <definedName name="Inicio7" localSheetId="12">#REF!</definedName>
    <definedName name="Inicio7" localSheetId="13">#REF!</definedName>
    <definedName name="Inicio7" localSheetId="14">#REF!</definedName>
    <definedName name="Inicio7" localSheetId="16">#REF!</definedName>
    <definedName name="Inicio7" localSheetId="17">#REF!</definedName>
    <definedName name="Inicio7" localSheetId="18">#REF!</definedName>
    <definedName name="Inicio7" localSheetId="19">#REF!</definedName>
    <definedName name="Inicio7" localSheetId="20">#REF!</definedName>
    <definedName name="Inicio7" localSheetId="21">#REF!</definedName>
    <definedName name="Inicio7" localSheetId="22">#REF!</definedName>
    <definedName name="Inicio7" localSheetId="23">#REF!</definedName>
    <definedName name="Inicio7" localSheetId="24">#REF!</definedName>
    <definedName name="Inicio7" localSheetId="25">#REF!</definedName>
    <definedName name="Inicio7" localSheetId="26">#REF!</definedName>
    <definedName name="Inicio7" localSheetId="27">#REF!</definedName>
    <definedName name="Inicio7" localSheetId="28">#REF!</definedName>
    <definedName name="Inicio7" localSheetId="29">#REF!</definedName>
    <definedName name="Inicio7" localSheetId="30">#REF!</definedName>
    <definedName name="Inicio7" localSheetId="31">#REF!</definedName>
    <definedName name="Inicio7" localSheetId="32">#REF!</definedName>
    <definedName name="Inicio7" localSheetId="33">#REF!</definedName>
    <definedName name="Inicio7" localSheetId="34">#REF!</definedName>
    <definedName name="Inicio7" localSheetId="36">#REF!</definedName>
    <definedName name="Inicio7" localSheetId="37">#REF!</definedName>
    <definedName name="Inicio7" localSheetId="46">#REF!</definedName>
    <definedName name="Inicio7" localSheetId="38">#REF!</definedName>
    <definedName name="Inicio7" localSheetId="40">#REF!</definedName>
    <definedName name="Inicio7" localSheetId="41">#REF!</definedName>
    <definedName name="Inicio7" localSheetId="42">#REF!</definedName>
    <definedName name="Inicio7" localSheetId="48">#REF!</definedName>
    <definedName name="Inicio7" localSheetId="50">#REF!</definedName>
    <definedName name="Inicio7" localSheetId="51">#REF!</definedName>
    <definedName name="Inicio7" localSheetId="52">#REF!</definedName>
    <definedName name="Inicio7" localSheetId="53">#REF!</definedName>
    <definedName name="Inicio7" localSheetId="54">#REF!</definedName>
    <definedName name="Inicio7" localSheetId="56">#REF!</definedName>
    <definedName name="Inicio7" localSheetId="57">#REF!</definedName>
    <definedName name="Inicio7" localSheetId="58">#REF!</definedName>
    <definedName name="Inicio7" localSheetId="0">#REF!</definedName>
    <definedName name="Inicio7">#REF!</definedName>
    <definedName name="Inicio8" localSheetId="6">#REF!</definedName>
    <definedName name="Inicio8" localSheetId="8">#REF!</definedName>
    <definedName name="Inicio8" localSheetId="9">#REF!</definedName>
    <definedName name="Inicio8" localSheetId="10">#REF!</definedName>
    <definedName name="Inicio8" localSheetId="11">#REF!</definedName>
    <definedName name="Inicio8" localSheetId="12">#REF!</definedName>
    <definedName name="Inicio8" localSheetId="13">#REF!</definedName>
    <definedName name="Inicio8" localSheetId="14">#REF!</definedName>
    <definedName name="Inicio8" localSheetId="16">#REF!</definedName>
    <definedName name="Inicio8" localSheetId="17">#REF!</definedName>
    <definedName name="Inicio8" localSheetId="18">#REF!</definedName>
    <definedName name="Inicio8" localSheetId="19">#REF!</definedName>
    <definedName name="Inicio8" localSheetId="20">#REF!</definedName>
    <definedName name="Inicio8" localSheetId="21">#REF!</definedName>
    <definedName name="Inicio8" localSheetId="22">#REF!</definedName>
    <definedName name="Inicio8" localSheetId="23">#REF!</definedName>
    <definedName name="Inicio8" localSheetId="24">#REF!</definedName>
    <definedName name="Inicio8" localSheetId="25">#REF!</definedName>
    <definedName name="Inicio8" localSheetId="26">#REF!</definedName>
    <definedName name="Inicio8" localSheetId="27">#REF!</definedName>
    <definedName name="Inicio8" localSheetId="28">#REF!</definedName>
    <definedName name="Inicio8" localSheetId="29">#REF!</definedName>
    <definedName name="Inicio8" localSheetId="30">#REF!</definedName>
    <definedName name="Inicio8" localSheetId="31">#REF!</definedName>
    <definedName name="Inicio8" localSheetId="32">#REF!</definedName>
    <definedName name="Inicio8" localSheetId="33">#REF!</definedName>
    <definedName name="Inicio8" localSheetId="34">#REF!</definedName>
    <definedName name="Inicio8" localSheetId="36">#REF!</definedName>
    <definedName name="Inicio8" localSheetId="37">#REF!</definedName>
    <definedName name="Inicio8" localSheetId="46">#REF!</definedName>
    <definedName name="Inicio8" localSheetId="38">#REF!</definedName>
    <definedName name="Inicio8" localSheetId="40">#REF!</definedName>
    <definedName name="Inicio8" localSheetId="41">#REF!</definedName>
    <definedName name="Inicio8" localSheetId="42">#REF!</definedName>
    <definedName name="Inicio8" localSheetId="48">#REF!</definedName>
    <definedName name="Inicio8" localSheetId="50">#REF!</definedName>
    <definedName name="Inicio8" localSheetId="51">#REF!</definedName>
    <definedName name="Inicio8" localSheetId="52">#REF!</definedName>
    <definedName name="Inicio8" localSheetId="53">#REF!</definedName>
    <definedName name="Inicio8" localSheetId="54">#REF!</definedName>
    <definedName name="Inicio8" localSheetId="56">#REF!</definedName>
    <definedName name="Inicio8" localSheetId="57">#REF!</definedName>
    <definedName name="Inicio8" localSheetId="58">#REF!</definedName>
    <definedName name="Inicio8" localSheetId="0">#REF!</definedName>
    <definedName name="Inicio8">#REF!</definedName>
    <definedName name="IRNR_bruto">#REF!</definedName>
    <definedName name="IRNR_devoluciones">#REF!</definedName>
    <definedName name="IRNR_neto">#REF!</definedName>
    <definedName name="IRNR_pagos_fraccionados">#REF!</definedName>
    <definedName name="IRNR_RDA_actas_otros">#REF!</definedName>
    <definedName name="IRNR_retenc_ingresos_a_cuenta">#REF!</definedName>
    <definedName name="IRNR_series">#REF!</definedName>
    <definedName name="IRPF_AATT">#REF!</definedName>
    <definedName name="IRPF_arrendamientos">#REF!</definedName>
    <definedName name="IRPF_Asig_Iglesia">#REF!</definedName>
    <definedName name="IRPF_bruto">#REF!</definedName>
    <definedName name="IRPF_campaña_bruto">#REF!</definedName>
    <definedName name="IRPF_capital_mobiliario">#REF!</definedName>
    <definedName name="IRPF_CCAA">#REF!</definedName>
    <definedName name="IRPF_CCLL">#REF!</definedName>
    <definedName name="IRPF_devoluciones_liquidac_Admon">#REF!</definedName>
    <definedName name="IRPF_devoluciones_otras">#REF!</definedName>
    <definedName name="IRPF_devoluciones_RDeclaracAnual">#REF!</definedName>
    <definedName name="IRPF_devoluciones_Tesoro">#REF!</definedName>
    <definedName name="IRPF_devoluciones_total">#REF!</definedName>
    <definedName name="IRPF_Estado">#REF!</definedName>
    <definedName name="IRPF_fondos_inversión">#REF!</definedName>
    <definedName name="IRPF_Grav_loterías">#REF!</definedName>
    <definedName name="IRPF_Liq_Admon_bruto">#REF!</definedName>
    <definedName name="IRPF_LiqAdmon_neto">#REF!</definedName>
    <definedName name="IRPF_neto_total">#REF!</definedName>
    <definedName name="IRPF_Otros_ingresos_brutos">#REF!</definedName>
    <definedName name="IRPF_otros_ingresos_neto">#REF!</definedName>
    <definedName name="IRPF_pagos_fraccionados">#REF!</definedName>
    <definedName name="IRPF_RDA_resto">#REF!</definedName>
    <definedName name="IRPF_RDeclaracAnual_bruto">#REF!</definedName>
    <definedName name="IRPF_RDeclaracAnual_neto">#REF!</definedName>
    <definedName name="IRPF_series">#REF!</definedName>
    <definedName name="IRPF_trabajo_AAPP">#REF!</definedName>
    <definedName name="IRPF_trabajo_bruto">#REF!</definedName>
    <definedName name="IRPF_trabajo_GE">#REF!</definedName>
    <definedName name="IRPF_trabajo_neto">#REF!</definedName>
    <definedName name="IRPF_trabajo_Pymes">#REF!</definedName>
    <definedName name="IS_arrendamientos">#REF!</definedName>
    <definedName name="IS_bruto">#REF!</definedName>
    <definedName name="IS_bruto_pagos_fraccionados">#REF!</definedName>
    <definedName name="IS_bruto_RDeclaracAnual">#REF!</definedName>
    <definedName name="IS_capital_mobiliario">#REF!</definedName>
    <definedName name="IS_devoluciones">#REF!</definedName>
    <definedName name="IS_devoluciones_liq_Admon">#REF!</definedName>
    <definedName name="IS_devoluciones_otras">#REF!</definedName>
    <definedName name="IS_devoluciones_RDA">#REF!</definedName>
    <definedName name="IS_devoluciones_Tesoro">#REF!</definedName>
    <definedName name="IS_devoluciones_total">#REF!</definedName>
    <definedName name="IS_fondos_inversión">#REF!</definedName>
    <definedName name="IS_Gravamen_loterias">#REF!</definedName>
    <definedName name="IS_liq_Admon_neto">#REF!</definedName>
    <definedName name="IS_LiquidacAdmon_bruto">#REF!</definedName>
    <definedName name="IS_neto_total">#REF!</definedName>
    <definedName name="IS_otros_ingresos_bruto">#REF!</definedName>
    <definedName name="IS_otros_ingresos_neto">#REF!</definedName>
    <definedName name="IS_pagos_fracc_grandes_empresas_no_grupos">#REF!</definedName>
    <definedName name="IS_pagos_fracc_grupos_consolidados">#REF!</definedName>
    <definedName name="IS_pagos_fracc_pymes">#REF!</definedName>
    <definedName name="IS_pagos_fraccionados">#REF!</definedName>
    <definedName name="IS_RDA_grandes_empresas_no_grupos">#REF!</definedName>
    <definedName name="IS_RDA_grupos_consolidados">#REF!</definedName>
    <definedName name="IS_RDA_neto">#REF!</definedName>
    <definedName name="IS_RDA_pymes">#REF!</definedName>
    <definedName name="IS_RDA_resto">#REF!</definedName>
    <definedName name="IS_series">#REF!</definedName>
    <definedName name="IVA_AATT">#REF!</definedName>
    <definedName name="IVA_bruto">#REF!</definedName>
    <definedName name="IVA_bruto_otros_ingresos">#REF!</definedName>
    <definedName name="IVA_CCAA">#REF!</definedName>
    <definedName name="IVA_CCLL">#REF!</definedName>
    <definedName name="IVA_devoluciones_ajustesNavarra">#REF!</definedName>
    <definedName name="IVA_devoluciones_AjustesPV">#REF!</definedName>
    <definedName name="IVA_devoluciones_anuales_y_otras">#REF!</definedName>
    <definedName name="IVA_devoluciones_importaciones">#REF!</definedName>
    <definedName name="IVA_devoluciones_mensuales">#REF!</definedName>
    <definedName name="IVA_devoluciones_total">#REF!</definedName>
    <definedName name="IVA_Estado">#REF!</definedName>
    <definedName name="IVA_grandes_empresas">#REF!</definedName>
    <definedName name="IVA_importaciones_bruto">#REF!</definedName>
    <definedName name="IVA_oper_interiores_bruto">#REF!</definedName>
    <definedName name="IVA_operac_interiores_otros_ingresos">#REF!</definedName>
    <definedName name="IVA_pymes">#REF!</definedName>
    <definedName name="IVA_series">#REF!</definedName>
    <definedName name="IVA_total_neto">#REF!</definedName>
    <definedName name="Mes_datos">#REF!</definedName>
    <definedName name="Mes_homogeneos">'[2]Ingresos homogéneos (ajustes)'!$C$7:$C$30</definedName>
    <definedName name="Meses">'[2]Cuadro 1.1'!$P$98:$P$109</definedName>
    <definedName name="Periodo_homogeneos">'[2]Ingresos homogéneos (ajustes)'!$B$7:$B$30</definedName>
    <definedName name="PRIMERA" localSheetId="6">#REF!</definedName>
    <definedName name="PRIMERA" localSheetId="8">#REF!</definedName>
    <definedName name="PRIMERA" localSheetId="9">#REF!</definedName>
    <definedName name="PRIMERA" localSheetId="10">#REF!</definedName>
    <definedName name="PRIMERA" localSheetId="11">#REF!</definedName>
    <definedName name="PRIMERA" localSheetId="12">#REF!</definedName>
    <definedName name="PRIMERA" localSheetId="13">#REF!</definedName>
    <definedName name="PRIMERA" localSheetId="14">#REF!</definedName>
    <definedName name="PRIMERA" localSheetId="16">#REF!</definedName>
    <definedName name="PRIMERA" localSheetId="17">#REF!</definedName>
    <definedName name="PRIMERA" localSheetId="18">#REF!</definedName>
    <definedName name="PRIMERA" localSheetId="19">#REF!</definedName>
    <definedName name="PRIMERA" localSheetId="20">#REF!</definedName>
    <definedName name="PRIMERA" localSheetId="21">#REF!</definedName>
    <definedName name="PRIMERA" localSheetId="22">#REF!</definedName>
    <definedName name="PRIMERA" localSheetId="23">#REF!</definedName>
    <definedName name="PRIMERA" localSheetId="24">#REF!</definedName>
    <definedName name="PRIMERA" localSheetId="25">#REF!</definedName>
    <definedName name="PRIMERA" localSheetId="26">#REF!</definedName>
    <definedName name="PRIMERA" localSheetId="27">#REF!</definedName>
    <definedName name="PRIMERA" localSheetId="28">#REF!</definedName>
    <definedName name="PRIMERA" localSheetId="29">#REF!</definedName>
    <definedName name="PRIMERA" localSheetId="30">#REF!</definedName>
    <definedName name="PRIMERA" localSheetId="31">#REF!</definedName>
    <definedName name="PRIMERA" localSheetId="32">#REF!</definedName>
    <definedName name="PRIMERA" localSheetId="33">#REF!</definedName>
    <definedName name="PRIMERA" localSheetId="34">#REF!</definedName>
    <definedName name="PRIMERA" localSheetId="36">#REF!</definedName>
    <definedName name="PRIMERA" localSheetId="37">#REF!</definedName>
    <definedName name="PRIMERA" localSheetId="46">#REF!</definedName>
    <definedName name="PRIMERA" localSheetId="38">#REF!</definedName>
    <definedName name="PRIMERA" localSheetId="40">#REF!</definedName>
    <definedName name="PRIMERA" localSheetId="41">#REF!</definedName>
    <definedName name="PRIMERA" localSheetId="42">#REF!</definedName>
    <definedName name="PRIMERA" localSheetId="48">#REF!</definedName>
    <definedName name="PRIMERA" localSheetId="50">#REF!</definedName>
    <definedName name="PRIMERA" localSheetId="51">#REF!</definedName>
    <definedName name="PRIMERA" localSheetId="52">#REF!</definedName>
    <definedName name="PRIMERA" localSheetId="53">#REF!</definedName>
    <definedName name="PRIMERA" localSheetId="54">#REF!</definedName>
    <definedName name="PRIMERA" localSheetId="56">#REF!</definedName>
    <definedName name="PRIMERA" localSheetId="57">#REF!</definedName>
    <definedName name="PRIMERA" localSheetId="58">#REF!</definedName>
    <definedName name="PRIMERA" localSheetId="0">#REF!</definedName>
    <definedName name="PRIMERA">#REF!</definedName>
    <definedName name="_xlnm.Print_Area" localSheetId="1">'0'!$B$1:$BI$45</definedName>
    <definedName name="_xlnm.Print_Area" localSheetId="2">'1.1'!$B$1:$BI$49</definedName>
    <definedName name="_xlnm.Print_Area" localSheetId="3">'1.2'!$B$1:$BI$45</definedName>
    <definedName name="_xlnm.Print_Area" localSheetId="4">'1.3'!$B$1:$BI$62</definedName>
    <definedName name="_xlnm.Print_Area" localSheetId="5">'1.4'!$B$1:$BI$59</definedName>
    <definedName name="_xlnm.Print_Area" localSheetId="6">'1.5'!$B$1:$AF$66</definedName>
    <definedName name="_xlnm.Print_Area" localSheetId="7">'1.6'!$B$1:$BI$79</definedName>
    <definedName name="_xlnm.Print_Area" localSheetId="8">'1.7'!$B$1:$BJ$46</definedName>
    <definedName name="_xlnm.Print_Area" localSheetId="9">'2.1'!$B$1:$BI$61</definedName>
    <definedName name="_xlnm.Print_Area" localSheetId="10">'2.2'!$B$1:$BI$36</definedName>
    <definedName name="_xlnm.Print_Area" localSheetId="11">'2.3'!$B$1:$BI$66</definedName>
    <definedName name="_xlnm.Print_Area" localSheetId="12">'2.4'!$B$1:$BI$53</definedName>
    <definedName name="_xlnm.Print_Area" localSheetId="13">'2.5'!$B$1:$BI$32</definedName>
    <definedName name="_xlnm.Print_Area" localSheetId="14">'2.6'!$B$1:$BI$31</definedName>
    <definedName name="_xlnm.Print_Area" localSheetId="15">'2.7'!$B$1:$BI$40</definedName>
    <definedName name="_xlnm.Print_Area" localSheetId="16">'2.8'!$B$1:$BI$35</definedName>
    <definedName name="_xlnm.Print_Area" localSheetId="17">'2.9'!$B$1:$BI$39</definedName>
    <definedName name="_xlnm.Print_Area" localSheetId="18">'3.1'!$B$1:$BI$63</definedName>
    <definedName name="_xlnm.Print_Area" localSheetId="19">'3.2'!$B$1:$BI$49</definedName>
    <definedName name="_xlnm.Print_Area" localSheetId="20">'3.3'!$B$1:$BI$26</definedName>
    <definedName name="_xlnm.Print_Area" localSheetId="21">'4.1'!$B$1:$BI$32</definedName>
    <definedName name="_xlnm.Print_Area" localSheetId="22">'4.2'!$B$1:$BI$68</definedName>
    <definedName name="_xlnm.Print_Area" localSheetId="23">'5.1'!$B$1:$BI$55</definedName>
    <definedName name="_xlnm.Print_Area" localSheetId="24">'5.2'!$B$1:$BI$40</definedName>
    <definedName name="_xlnm.Print_Area" localSheetId="25">'5.3'!$B$1:$BI$40</definedName>
    <definedName name="_xlnm.Print_Area" localSheetId="26">'5.4'!$B$1:$BI$31</definedName>
    <definedName name="_xlnm.Print_Area" localSheetId="27">'5.5'!$B$1:$BI$50</definedName>
    <definedName name="_xlnm.Print_Area" localSheetId="28">'5.6'!$B$1:$BI$49</definedName>
    <definedName name="_xlnm.Print_Area" localSheetId="29">'5.7'!$B$1:$BI$32</definedName>
    <definedName name="_xlnm.Print_Area" localSheetId="30">'5.8'!$B$1:$BI$18</definedName>
    <definedName name="_xlnm.Print_Area" localSheetId="31">'6.1'!$B$1:$BI$41</definedName>
    <definedName name="_xlnm.Print_Area" localSheetId="32">'6.2'!$B$1:$BI$54</definedName>
    <definedName name="_xlnm.Print_Area" localSheetId="33">'6.3'!$B$1:$BI$16</definedName>
    <definedName name="_xlnm.Print_Area" localSheetId="34">'6.4'!$B$1:$BI$66</definedName>
    <definedName name="_xlnm.Print_Area" localSheetId="35">'6.5'!$B$1:$BI$69</definedName>
    <definedName name="_xlnm.Print_Area" localSheetId="36">'6.6'!$B$1:$BI$34</definedName>
    <definedName name="_xlnm.Print_Area" localSheetId="37">'7.1'!$B$1:$BI$79</definedName>
    <definedName name="_xlnm.Print_Area" localSheetId="46">'7.10'!$B$1:$BI$38</definedName>
    <definedName name="_xlnm.Print_Area" localSheetId="38">'7.2'!$B$1:$BI$73</definedName>
    <definedName name="_xlnm.Print_Area" localSheetId="39">'7.3'!$B$1:$BI$63</definedName>
    <definedName name="_xlnm.Print_Area" localSheetId="40">'7.4'!$B$1:$BI$63</definedName>
    <definedName name="_xlnm.Print_Area" localSheetId="41">'7.5'!$B$1:$BI$58</definedName>
    <definedName name="_xlnm.Print_Area" localSheetId="42">'7.6'!$B$1:$Y$62</definedName>
    <definedName name="_xlnm.Print_Area" localSheetId="43">'7.7'!$B$1:$BI$42</definedName>
    <definedName name="_xlnm.Print_Area" localSheetId="44">'7.8'!$B$1:$BI$34</definedName>
    <definedName name="_xlnm.Print_Area" localSheetId="45">'7.9'!$B$1:$BI$44</definedName>
    <definedName name="_xlnm.Print_Area" localSheetId="47">'8.1'!$B$1:$BI$73</definedName>
    <definedName name="_xlnm.Print_Area" localSheetId="48">'8.2'!$B$1:$BG$142</definedName>
    <definedName name="_xlnm.Print_Area" localSheetId="49">'8.3'!$B$1:$BI$52</definedName>
    <definedName name="_xlnm.Print_Area" localSheetId="50">'8.4'!$B$1:$BI$35</definedName>
    <definedName name="_xlnm.Print_Area" localSheetId="51">'8.5'!$B$1:$BI$82</definedName>
    <definedName name="_xlnm.Print_Area" localSheetId="52">'8.6'!$B$1:$BI$52</definedName>
    <definedName name="_xlnm.Print_Area" localSheetId="53">'8.7'!$B$1:$BI$70</definedName>
    <definedName name="_xlnm.Print_Area" localSheetId="54">'8.8'!$B$1:$BI$55</definedName>
    <definedName name="_xlnm.Print_Area" localSheetId="56">'9.1'!$B$1:$BI$52</definedName>
    <definedName name="_xlnm.Print_Area" localSheetId="57">'9.2'!$B$1:$BI$45</definedName>
    <definedName name="_xlnm.Print_Area" localSheetId="58">'9.3'!$B$1:$BG$42</definedName>
    <definedName name="_xlnm.Print_Area" localSheetId="0">#REF!</definedName>
    <definedName name="_xlnm.Print_Area">#REF!</definedName>
    <definedName name="Resto_ingresos_brutos_total">#REF!</definedName>
    <definedName name="Resto_ingresos_devoluciones_total">#REF!</definedName>
    <definedName name="Resto_ingresos_netos_canon_aguas">#REF!</definedName>
    <definedName name="Resto_ingresos_netos_fisc_ambiental_CapI">#REF!</definedName>
    <definedName name="Resto_ingresos_netos_gases_fluorados">#REF!</definedName>
    <definedName name="Resto_ingresos_netos_Imp_activ_juego">#REF!</definedName>
    <definedName name="Resto_ingresos_netos_imp_ambientales_total">#REF!</definedName>
    <definedName name="Resto_ingresos_netos_otros_CapI">#REF!</definedName>
    <definedName name="Resto_ingresos_netos_otros_CapII">#REF!</definedName>
    <definedName name="Resto_ingresos_netos_otros_CapIII">#REF!</definedName>
    <definedName name="Resto_ingresos_netos_otros_total">#REF!</definedName>
    <definedName name="Resto_ingresos_netos_primas_seguro">#REF!</definedName>
    <definedName name="Resto_ingresos_netos_tasa_radioelectr">#REF!</definedName>
    <definedName name="Resto_ingresos_netos_tasas">#REF!</definedName>
    <definedName name="Resto_ingresos_netos_total">#REF!</definedName>
    <definedName name="Resto_ingresos_netos_trafico_exterior">#REF!</definedName>
    <definedName name="Resto_ingresos_series">#REF!</definedName>
    <definedName name="s" localSheetId="6">#REF!</definedName>
    <definedName name="s" localSheetId="8">#REF!</definedName>
    <definedName name="s" localSheetId="9">#REF!</definedName>
    <definedName name="s" localSheetId="10">#REF!</definedName>
    <definedName name="s" localSheetId="11">#REF!</definedName>
    <definedName name="s" localSheetId="12">#REF!</definedName>
    <definedName name="s" localSheetId="13">#REF!</definedName>
    <definedName name="s" localSheetId="14">#REF!</definedName>
    <definedName name="s" localSheetId="16">#REF!</definedName>
    <definedName name="s" localSheetId="17">#REF!</definedName>
    <definedName name="s" localSheetId="18">#REF!</definedName>
    <definedName name="s" localSheetId="19">#REF!</definedName>
    <definedName name="s" localSheetId="20">#REF!</definedName>
    <definedName name="s" localSheetId="21">#REF!</definedName>
    <definedName name="s" localSheetId="22">#REF!</definedName>
    <definedName name="s" localSheetId="23">#REF!</definedName>
    <definedName name="s" localSheetId="24">#REF!</definedName>
    <definedName name="s" localSheetId="25">#REF!</definedName>
    <definedName name="s" localSheetId="26">#REF!</definedName>
    <definedName name="s" localSheetId="27">#REF!</definedName>
    <definedName name="s" localSheetId="28">#REF!</definedName>
    <definedName name="s" localSheetId="29">#REF!</definedName>
    <definedName name="s" localSheetId="30">#REF!</definedName>
    <definedName name="s" localSheetId="31">#REF!</definedName>
    <definedName name="s" localSheetId="32">#REF!</definedName>
    <definedName name="s" localSheetId="33">#REF!</definedName>
    <definedName name="s" localSheetId="34">#REF!</definedName>
    <definedName name="s" localSheetId="36">#REF!</definedName>
    <definedName name="s" localSheetId="37">#REF!</definedName>
    <definedName name="s" localSheetId="46">#REF!</definedName>
    <definedName name="s" localSheetId="38">#REF!</definedName>
    <definedName name="s" localSheetId="40">#REF!</definedName>
    <definedName name="s" localSheetId="41">#REF!</definedName>
    <definedName name="s" localSheetId="42">#REF!</definedName>
    <definedName name="s" localSheetId="48">#REF!</definedName>
    <definedName name="s" localSheetId="50">#REF!</definedName>
    <definedName name="s" localSheetId="51">#REF!</definedName>
    <definedName name="s" localSheetId="52">#REF!</definedName>
    <definedName name="s" localSheetId="53">#REF!</definedName>
    <definedName name="s" localSheetId="54">#REF!</definedName>
    <definedName name="s" localSheetId="56">#REF!</definedName>
    <definedName name="s" localSheetId="57">#REF!</definedName>
    <definedName name="s" localSheetId="58">#REF!</definedName>
    <definedName name="s" localSheetId="0">#REF!</definedName>
    <definedName name="s">#REF!</definedName>
    <definedName name="SEPTIEMBRE" localSheetId="6">#REF!</definedName>
    <definedName name="SEPTIEMBRE" localSheetId="8">#REF!</definedName>
    <definedName name="SEPTIEMBRE" localSheetId="9">#REF!</definedName>
    <definedName name="SEPTIEMBRE" localSheetId="10">#REF!</definedName>
    <definedName name="SEPTIEMBRE" localSheetId="11">#REF!</definedName>
    <definedName name="SEPTIEMBRE" localSheetId="12">#REF!</definedName>
    <definedName name="SEPTIEMBRE" localSheetId="13">#REF!</definedName>
    <definedName name="SEPTIEMBRE" localSheetId="14">#REF!</definedName>
    <definedName name="SEPTIEMBRE" localSheetId="16">#REF!</definedName>
    <definedName name="SEPTIEMBRE" localSheetId="17">#REF!</definedName>
    <definedName name="SEPTIEMBRE" localSheetId="18">#REF!</definedName>
    <definedName name="SEPTIEMBRE" localSheetId="19">#REF!</definedName>
    <definedName name="SEPTIEMBRE" localSheetId="20">#REF!</definedName>
    <definedName name="SEPTIEMBRE" localSheetId="21">#REF!</definedName>
    <definedName name="SEPTIEMBRE" localSheetId="22">#REF!</definedName>
    <definedName name="SEPTIEMBRE" localSheetId="23">#REF!</definedName>
    <definedName name="SEPTIEMBRE" localSheetId="24">#REF!</definedName>
    <definedName name="SEPTIEMBRE" localSheetId="25">#REF!</definedName>
    <definedName name="SEPTIEMBRE" localSheetId="26">#REF!</definedName>
    <definedName name="SEPTIEMBRE" localSheetId="27">#REF!</definedName>
    <definedName name="SEPTIEMBRE" localSheetId="28">#REF!</definedName>
    <definedName name="SEPTIEMBRE" localSheetId="29">#REF!</definedName>
    <definedName name="SEPTIEMBRE" localSheetId="30">#REF!</definedName>
    <definedName name="SEPTIEMBRE" localSheetId="31">#REF!</definedName>
    <definedName name="SEPTIEMBRE" localSheetId="32">#REF!</definedName>
    <definedName name="SEPTIEMBRE" localSheetId="33">#REF!</definedName>
    <definedName name="SEPTIEMBRE" localSheetId="34">#REF!</definedName>
    <definedName name="SEPTIEMBRE" localSheetId="36">#REF!</definedName>
    <definedName name="SEPTIEMBRE" localSheetId="37">#REF!</definedName>
    <definedName name="SEPTIEMBRE" localSheetId="46">#REF!</definedName>
    <definedName name="SEPTIEMBRE" localSheetId="38">#REF!</definedName>
    <definedName name="SEPTIEMBRE" localSheetId="40">#REF!</definedName>
    <definedName name="SEPTIEMBRE" localSheetId="41">#REF!</definedName>
    <definedName name="SEPTIEMBRE" localSheetId="42">#REF!</definedName>
    <definedName name="SEPTIEMBRE" localSheetId="48">#REF!</definedName>
    <definedName name="SEPTIEMBRE" localSheetId="50">#REF!</definedName>
    <definedName name="SEPTIEMBRE" localSheetId="51">#REF!</definedName>
    <definedName name="SEPTIEMBRE" localSheetId="52">#REF!</definedName>
    <definedName name="SEPTIEMBRE" localSheetId="53">#REF!</definedName>
    <definedName name="SEPTIEMBRE" localSheetId="54">#REF!</definedName>
    <definedName name="SEPTIEMBRE" localSheetId="56">#REF!</definedName>
    <definedName name="SEPTIEMBRE" localSheetId="57">#REF!</definedName>
    <definedName name="SEPTIEMBRE" localSheetId="58">#REF!</definedName>
    <definedName name="SEPTIEMBRE" localSheetId="0">#REF!</definedName>
    <definedName name="SEPTIEMBRE">#REF!</definedName>
    <definedName name="UNO" localSheetId="6">#REF!</definedName>
    <definedName name="UNO" localSheetId="8">#REF!</definedName>
    <definedName name="UNO" localSheetId="9">#REF!</definedName>
    <definedName name="UNO" localSheetId="10">#REF!</definedName>
    <definedName name="UNO" localSheetId="11">#REF!</definedName>
    <definedName name="UNO" localSheetId="12">#REF!</definedName>
    <definedName name="UNO" localSheetId="13">#REF!</definedName>
    <definedName name="UNO" localSheetId="14">#REF!</definedName>
    <definedName name="UNO" localSheetId="16">#REF!</definedName>
    <definedName name="UNO" localSheetId="17">#REF!</definedName>
    <definedName name="UNO" localSheetId="18">#REF!</definedName>
    <definedName name="UNO" localSheetId="19">#REF!</definedName>
    <definedName name="UNO" localSheetId="20">#REF!</definedName>
    <definedName name="UNO" localSheetId="21">#REF!</definedName>
    <definedName name="UNO" localSheetId="22">#REF!</definedName>
    <definedName name="UNO" localSheetId="23">#REF!</definedName>
    <definedName name="UNO" localSheetId="24">#REF!</definedName>
    <definedName name="UNO" localSheetId="25">#REF!</definedName>
    <definedName name="UNO" localSheetId="26">#REF!</definedName>
    <definedName name="UNO" localSheetId="27">#REF!</definedName>
    <definedName name="UNO" localSheetId="28">#REF!</definedName>
    <definedName name="UNO" localSheetId="29">#REF!</definedName>
    <definedName name="UNO" localSheetId="30">#REF!</definedName>
    <definedName name="UNO" localSheetId="31">#REF!</definedName>
    <definedName name="UNO" localSheetId="32">#REF!</definedName>
    <definedName name="UNO" localSheetId="33">#REF!</definedName>
    <definedName name="UNO" localSheetId="34">#REF!</definedName>
    <definedName name="UNO" localSheetId="36">#REF!</definedName>
    <definedName name="UNO" localSheetId="37">#REF!</definedName>
    <definedName name="UNO" localSheetId="46">#REF!</definedName>
    <definedName name="UNO" localSheetId="38">#REF!</definedName>
    <definedName name="UNO" localSheetId="40">#REF!</definedName>
    <definedName name="UNO" localSheetId="41">#REF!</definedName>
    <definedName name="UNO" localSheetId="42">#REF!</definedName>
    <definedName name="UNO" localSheetId="48">#REF!</definedName>
    <definedName name="UNO" localSheetId="50">#REF!</definedName>
    <definedName name="UNO" localSheetId="51">#REF!</definedName>
    <definedName name="UNO" localSheetId="52">#REF!</definedName>
    <definedName name="UNO" localSheetId="53">#REF!</definedName>
    <definedName name="UNO" localSheetId="54">#REF!</definedName>
    <definedName name="UNO" localSheetId="56">#REF!</definedName>
    <definedName name="UNO" localSheetId="57">#REF!</definedName>
    <definedName name="UNO" localSheetId="58">#REF!</definedName>
    <definedName name="UNO" localSheetId="0">#REF!</definedName>
    <definedName name="UNO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" i="129" l="1"/>
  <c r="AE10" i="129" s="1"/>
  <c r="AC10" i="129"/>
  <c r="AA10" i="129"/>
  <c r="AA45" i="129" s="1"/>
  <c r="Z10" i="129"/>
  <c r="Z45" i="129" s="1"/>
  <c r="Y10" i="129"/>
  <c r="Y45" i="129" s="1"/>
  <c r="W10" i="129"/>
  <c r="W45" i="129" s="1"/>
  <c r="V10" i="129"/>
  <c r="V45" i="129" s="1"/>
  <c r="U10" i="129"/>
  <c r="U45" i="129" s="1"/>
  <c r="S10" i="129"/>
  <c r="S45" i="129" s="1"/>
  <c r="R10" i="129"/>
  <c r="R45" i="129" s="1"/>
  <c r="AB10" i="129"/>
  <c r="AB45" i="129" s="1"/>
  <c r="X10" i="129"/>
  <c r="X45" i="129" s="1"/>
  <c r="T10" i="129"/>
  <c r="T45" i="129" s="1"/>
  <c r="Q10" i="129"/>
  <c r="P10" i="129"/>
  <c r="P45" i="129" s="1"/>
  <c r="BF48" i="129" l="1"/>
  <c r="BD49" i="129"/>
  <c r="BD48" i="129"/>
  <c r="BF49" i="129"/>
  <c r="AU10" i="129"/>
  <c r="BG10" i="129"/>
  <c r="BE48" i="129"/>
  <c r="BG49" i="129"/>
  <c r="AD45" i="129"/>
  <c r="BG48" i="129"/>
  <c r="BE49" i="129"/>
  <c r="AE45" i="129"/>
  <c r="BH10" i="129"/>
  <c r="AY10" i="129"/>
  <c r="AW10" i="129"/>
  <c r="BA10" i="129"/>
  <c r="BE10" i="129"/>
  <c r="BC10" i="129"/>
  <c r="AT10" i="129"/>
  <c r="AX10" i="129"/>
  <c r="BB10" i="129"/>
  <c r="BF10" i="129"/>
  <c r="Q45" i="129"/>
  <c r="AC45" i="129"/>
  <c r="AV10" i="129"/>
  <c r="AZ10" i="129"/>
  <c r="BD10" i="129"/>
  <c r="AB61" i="127"/>
  <c r="AD57" i="127"/>
  <c r="AD56" i="127"/>
  <c r="AA47" i="127"/>
  <c r="AA45" i="127" s="1"/>
  <c r="AE45" i="127"/>
  <c r="AD45" i="127"/>
  <c r="AC45" i="127"/>
  <c r="AB45" i="127"/>
  <c r="Z45" i="127"/>
  <c r="AE43" i="127"/>
  <c r="AE42" i="127"/>
  <c r="AD42" i="127"/>
  <c r="AD38" i="127" s="1"/>
  <c r="AC42" i="127"/>
  <c r="AB42" i="127"/>
  <c r="AE40" i="127"/>
  <c r="AD40" i="127"/>
  <c r="AC40" i="127"/>
  <c r="AB38" i="127"/>
  <c r="AA38" i="127"/>
  <c r="Z38" i="127"/>
  <c r="AD36" i="127"/>
  <c r="AC35" i="127"/>
  <c r="AD34" i="127"/>
  <c r="AC34" i="127"/>
  <c r="AB34" i="127"/>
  <c r="AC33" i="127"/>
  <c r="AB33" i="127"/>
  <c r="AE32" i="127"/>
  <c r="AE29" i="127" s="1"/>
  <c r="AE22" i="127" s="1"/>
  <c r="AE31" i="127"/>
  <c r="AD29" i="127"/>
  <c r="AC29" i="127"/>
  <c r="AC22" i="127" s="1"/>
  <c r="AB29" i="127"/>
  <c r="AB22" i="127" s="1"/>
  <c r="AA29" i="127"/>
  <c r="AA22" i="127" s="1"/>
  <c r="Z29" i="127"/>
  <c r="Z22" i="127" s="1"/>
  <c r="Y29" i="127"/>
  <c r="W29" i="127"/>
  <c r="V29" i="127"/>
  <c r="U29" i="127"/>
  <c r="T29" i="127"/>
  <c r="S29" i="127"/>
  <c r="R29" i="127"/>
  <c r="Q29" i="127"/>
  <c r="AD22" i="127"/>
  <c r="AE21" i="127"/>
  <c r="AD21" i="127"/>
  <c r="AC21" i="127"/>
  <c r="Z21" i="127"/>
  <c r="Z9" i="127" s="1"/>
  <c r="AE20" i="127"/>
  <c r="AD20" i="127"/>
  <c r="AC20" i="127"/>
  <c r="AB20" i="127"/>
  <c r="AE17" i="127"/>
  <c r="AE14" i="127" s="1"/>
  <c r="AA16" i="127"/>
  <c r="AA14" i="127" s="1"/>
  <c r="AA9" i="127" s="1"/>
  <c r="AD14" i="127"/>
  <c r="AD9" i="127" s="1"/>
  <c r="AC14" i="127"/>
  <c r="AC9" i="127" s="1"/>
  <c r="AB14" i="127"/>
  <c r="AB9" i="127" s="1"/>
  <c r="Z14" i="127"/>
  <c r="Z63" i="127" l="1"/>
  <c r="AD63" i="127"/>
  <c r="AB63" i="127"/>
  <c r="AE9" i="127"/>
  <c r="AC38" i="127"/>
  <c r="AC63" i="127" s="1"/>
  <c r="AE38" i="127"/>
  <c r="BE47" i="129"/>
  <c r="BG47" i="129"/>
  <c r="BD47" i="129"/>
  <c r="BF47" i="129"/>
  <c r="AA63" i="127"/>
  <c r="AE63" i="1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Frutos Vivar, Rafael</author>
    <author>v00332fm</author>
    <author>V00332FM</author>
    <author>MMA0187J</author>
  </authors>
  <commentList>
    <comment ref="P15" authorId="0" shapeId="0" xr:uid="{00000000-0006-0000-0600-000001000000}">
      <text>
        <r>
          <rPr>
            <sz val="9"/>
            <color indexed="81"/>
            <rFont val="Tahoma"/>
            <family val="2"/>
          </rPr>
          <t>Modificación de parámetros</t>
        </r>
      </text>
    </comment>
    <comment ref="R15" authorId="0" shapeId="0" xr:uid="{00000000-0006-0000-0600-000002000000}">
      <text>
        <r>
          <rPr>
            <sz val="9"/>
            <color indexed="81"/>
            <rFont val="Tahoma"/>
            <family val="2"/>
          </rPr>
          <t>Aumento en los tipos sobre rentas del capital</t>
        </r>
      </text>
    </comment>
    <comment ref="S15" authorId="0" shapeId="0" xr:uid="{00000000-0006-0000-0600-000003000000}">
      <text>
        <r>
          <rPr>
            <sz val="9"/>
            <color indexed="81"/>
            <rFont val="Tahoma"/>
            <family val="2"/>
          </rPr>
          <t>Aumento en los tipos sobre rentas del capital (411) y aumento del tipo para rentas superiores a 120 mil euros (152)</t>
        </r>
      </text>
    </comment>
    <comment ref="T15" authorId="0" shapeId="0" xr:uid="{00000000-0006-0000-0600-000004000000}">
      <text>
        <r>
          <rPr>
            <sz val="9"/>
            <color indexed="81"/>
            <rFont val="Tahoma"/>
            <family val="2"/>
          </rPr>
          <t>Gravamen complementario (3.566; 2.957 en retenciones del trabajo y 609 en retenciones del capital) y aumento del tipo en las retenciones por actividades económicas (209)</t>
        </r>
      </text>
    </comment>
    <comment ref="U15" authorId="0" shapeId="0" xr:uid="{00000000-0006-0000-0600-000005000000}">
      <text>
        <r>
          <rPr>
            <sz val="9"/>
            <color indexed="81"/>
            <rFont val="Tahoma"/>
            <family val="2"/>
          </rPr>
          <t>Gravamen complementario (355; 260 en retenciones del trabajo y 95 en retenciones del capital) y aumento del tipo en las retenciones por actividades económicas (733)</t>
        </r>
      </text>
    </comment>
    <comment ref="Z15" authorId="1" shapeId="0" xr:uid="{00000000-0006-0000-0600-000006000000}">
      <text>
        <r>
          <rPr>
            <sz val="9"/>
            <color indexed="81"/>
            <rFont val="Tahoma"/>
            <family val="2"/>
          </rPr>
          <t>Nueva reducción por rendimientos del trabajo</t>
        </r>
      </text>
    </comment>
    <comment ref="AA15" authorId="1" shapeId="0" xr:uid="{00000000-0006-0000-0600-000007000000}">
      <text>
        <r>
          <rPr>
            <sz val="9"/>
            <color indexed="81"/>
            <rFont val="Tahoma"/>
            <family val="2"/>
          </rPr>
          <t>Nueva reducción por rendimientos del trabajo</t>
        </r>
      </text>
    </comment>
    <comment ref="AC15" authorId="2" shapeId="0" xr:uid="{00000000-0006-0000-0600-000008000000}">
      <text>
        <r>
          <rPr>
            <sz val="9"/>
            <color indexed="81"/>
            <rFont val="Tahoma"/>
            <family val="2"/>
          </rPr>
          <t xml:space="preserve">PGE-2021 
Subida tipo base general </t>
        </r>
      </text>
    </comment>
    <comment ref="AD15" authorId="2" shapeId="0" xr:uid="{00000000-0006-0000-0600-000009000000}">
      <text>
        <r>
          <rPr>
            <sz val="9"/>
            <color indexed="81"/>
            <rFont val="Tahoma"/>
            <family val="2"/>
          </rPr>
          <t xml:space="preserve">PGE-2021 
Subida tipo base general </t>
        </r>
      </text>
    </comment>
    <comment ref="AE15" authorId="2" shapeId="0" xr:uid="{00000000-0006-0000-0600-00000A000000}">
      <text>
        <r>
          <rPr>
            <sz val="9"/>
            <color indexed="81"/>
            <rFont val="Tahoma"/>
            <family val="2"/>
          </rPr>
          <t xml:space="preserve"> Incremento de la reducción rendimientos del trabajo. PGE 2023
</t>
        </r>
      </text>
    </comment>
    <comment ref="R16" authorId="0" shapeId="0" xr:uid="{00000000-0006-0000-0600-00000B000000}">
      <text>
        <r>
          <rPr>
            <sz val="9"/>
            <color indexed="81"/>
            <rFont val="Tahoma"/>
            <family val="2"/>
          </rPr>
          <t>Reducción del tipos para pymes que mantengan empleo</t>
        </r>
      </text>
    </comment>
    <comment ref="T16" authorId="0" shapeId="0" xr:uid="{00000000-0006-0000-0600-00000C000000}">
      <text>
        <r>
          <rPr>
            <sz val="9"/>
            <color indexed="81"/>
            <rFont val="Tahoma"/>
            <family val="2"/>
          </rPr>
          <t>Aumento del tipo para rentas superiores a 120 mil euros</t>
        </r>
      </text>
    </comment>
    <comment ref="U16" authorId="0" shapeId="0" xr:uid="{00000000-0006-0000-0600-00000D000000}">
      <text>
        <r>
          <rPr>
            <sz val="9"/>
            <color indexed="81"/>
            <rFont val="Tahoma"/>
            <family val="2"/>
          </rPr>
          <t>Gravamen complementario (1.026) y aumento del tipo en las retenciones por actividades económicas (-333)</t>
        </r>
      </text>
    </comment>
    <comment ref="V16" authorId="0" shapeId="0" xr:uid="{00000000-0006-0000-0600-00000E000000}">
      <text>
        <r>
          <rPr>
            <sz val="9"/>
            <color indexed="81"/>
            <rFont val="Tahoma"/>
            <family val="2"/>
          </rPr>
          <t>Aumento del tipo en las retenciones por actividades económicas (-609) y las ganancias patrimoniales de menos de 1 año pasan al tipo general (87)</t>
        </r>
      </text>
    </comment>
    <comment ref="AD16" authorId="2" shapeId="0" xr:uid="{00000000-0006-0000-0600-00000F000000}">
      <text>
        <r>
          <rPr>
            <sz val="9"/>
            <color indexed="81"/>
            <rFont val="Tahoma"/>
            <family val="2"/>
          </rPr>
          <t xml:space="preserve">PGE-2021 
Subida tipo base general </t>
        </r>
      </text>
    </comment>
    <comment ref="AE16" authorId="2" shapeId="0" xr:uid="{00000000-0006-0000-0600-000010000000}">
      <text>
        <r>
          <rPr>
            <sz val="9"/>
            <color indexed="81"/>
            <rFont val="Tahoma"/>
            <family val="2"/>
          </rPr>
          <t xml:space="preserve">Cambios en tarifa, mínimos y deducciones de las CC.AA
</t>
        </r>
      </text>
    </comment>
    <comment ref="O17" authorId="0" shapeId="0" xr:uid="{00000000-0006-0000-0600-000011000000}">
      <text>
        <r>
          <rPr>
            <sz val="9"/>
            <color indexed="81"/>
            <rFont val="Tahoma"/>
            <family val="2"/>
          </rPr>
          <t>Deducción por maternidad o adopción</t>
        </r>
      </text>
    </comment>
    <comment ref="P17" authorId="0" shapeId="0" xr:uid="{00000000-0006-0000-0600-000012000000}">
      <text>
        <r>
          <rPr>
            <sz val="9"/>
            <color indexed="81"/>
            <rFont val="Tahoma"/>
            <family val="2"/>
          </rPr>
          <t>Deducción por maternidad o adopción (-1.090) y deducción de 400 euros (-4.100; -3.790 en retenciones y -310 en pagos fraccionados)</t>
        </r>
      </text>
    </comment>
    <comment ref="Q17" authorId="0" shapeId="0" xr:uid="{00000000-0006-0000-0600-000013000000}">
      <text>
        <r>
          <rPr>
            <sz val="9"/>
            <color indexed="81"/>
            <rFont val="Tahoma"/>
            <family val="2"/>
          </rPr>
          <t>Deducción de 400 euros (-1.872; -800 en retenciones, -130 en pagos fraccionados y -942 en cuota diferencial neta) y deducción por alquiler de vivienda (-350)</t>
        </r>
      </text>
    </comment>
    <comment ref="R17" authorId="0" shapeId="0" xr:uid="{00000000-0006-0000-0600-000014000000}">
      <text>
        <r>
          <rPr>
            <sz val="9"/>
            <color indexed="81"/>
            <rFont val="Tahoma"/>
            <family val="2"/>
          </rPr>
          <t>Limitación de la deducción de 400 euros (3.373; 3.147 en retenciones y 226 en pagos fraccionados)</t>
        </r>
      </text>
    </comment>
    <comment ref="S17" authorId="0" shapeId="0" xr:uid="{00000000-0006-0000-0600-000015000000}">
      <text>
        <r>
          <rPr>
            <sz val="9"/>
            <color indexed="81"/>
            <rFont val="Tahoma"/>
            <family val="2"/>
          </rPr>
          <t>Limitación de la deducción de 400 euros (1.876; 683 en retenciones, 94 en pagos fraccionados y 1.099 en cuota diferencial neta) y eliminación de la deducción por maternidad y adopción (894)</t>
        </r>
      </text>
    </comment>
    <comment ref="T17" authorId="0" shapeId="0" xr:uid="{00000000-0006-0000-0600-000016000000}">
      <text>
        <r>
          <rPr>
            <sz val="9"/>
            <color indexed="81"/>
            <rFont val="Tahoma"/>
            <family val="2"/>
          </rPr>
          <t>Eliminación de la deducción por maternidad y adopción</t>
        </r>
      </text>
    </comment>
    <comment ref="U17" authorId="0" shapeId="0" xr:uid="{00000000-0006-0000-0600-000017000000}">
      <text>
        <r>
          <rPr>
            <sz val="9"/>
            <color indexed="81"/>
            <rFont val="Tahoma"/>
            <family val="2"/>
          </rPr>
          <t>Eliminación de la compensación por compra de vivienda</t>
        </r>
      </text>
    </comment>
    <comment ref="V17" authorId="0" shapeId="0" xr:uid="{00000000-0006-0000-0600-000018000000}">
      <text>
        <r>
          <rPr>
            <sz val="9"/>
            <color indexed="81"/>
            <rFont val="Tahoma"/>
            <family val="2"/>
          </rPr>
          <t>Fin de la deducción por compra de vivienda (90) y nueva deducción por reinversión de beneficios (-10)</t>
        </r>
      </text>
    </comment>
    <comment ref="W17" authorId="0" shapeId="0" xr:uid="{00000000-0006-0000-0600-000019000000}">
      <text>
        <r>
          <rPr>
            <sz val="9"/>
            <color indexed="81"/>
            <rFont val="Tahoma"/>
            <family val="2"/>
          </rPr>
          <t>Fin de la deducción por compra de vivienda</t>
        </r>
      </text>
    </comment>
    <comment ref="Z17" authorId="1" shapeId="0" xr:uid="{00000000-0006-0000-0600-00001A000000}">
      <text>
        <r>
          <rPr>
            <sz val="9"/>
            <color indexed="81"/>
            <rFont val="Tahoma"/>
            <family val="2"/>
          </rPr>
          <t>Ampliación de las deducciones familiares</t>
        </r>
      </text>
    </comment>
    <comment ref="AD17" authorId="2" shapeId="0" xr:uid="{00000000-0006-0000-0600-00001B000000}">
      <text>
        <r>
          <rPr>
            <sz val="9"/>
            <color indexed="81"/>
            <rFont val="Tahoma"/>
            <family val="2"/>
          </rPr>
          <t>Modificación límites aportaciones de previsión social
PGE-21. 10.000 de empresa y 2.000 de particulares</t>
        </r>
      </text>
    </comment>
    <comment ref="AE17" authorId="2" shapeId="0" xr:uid="{00000000-0006-0000-0600-00001C000000}">
      <text>
        <r>
          <rPr>
            <sz val="9"/>
            <color indexed="81"/>
            <rFont val="Tahoma"/>
            <family val="2"/>
          </rPr>
          <t>Ampliación de la deducción por maternidad. PGE 2023
(-41)
Deducción por rehabilitación de vivienda. RDL 19/2021 (-104)
Ampliación deducción por maternidad. Anticipada 2023 
(-87)</t>
        </r>
      </text>
    </comment>
    <comment ref="Z18" authorId="1" shapeId="0" xr:uid="{00000000-0006-0000-0600-00001D000000}">
      <text>
        <r>
          <rPr>
            <sz val="9"/>
            <color indexed="81"/>
            <rFont val="Tahoma"/>
            <family val="2"/>
          </rPr>
          <t xml:space="preserve">Aumento del límite exento
</t>
        </r>
      </text>
    </comment>
    <comment ref="AA18" authorId="1" shapeId="0" xr:uid="{00000000-0006-0000-0600-00001E000000}">
      <text>
        <r>
          <rPr>
            <sz val="9"/>
            <color indexed="81"/>
            <rFont val="Tahoma"/>
            <family val="2"/>
          </rPr>
          <t xml:space="preserve">Aumento del límite exento
</t>
        </r>
      </text>
    </comment>
    <comment ref="AB18" authorId="1" shapeId="0" xr:uid="{00000000-0006-0000-0600-00001F000000}">
      <text>
        <r>
          <rPr>
            <sz val="9"/>
            <color indexed="81"/>
            <rFont val="Tahoma"/>
            <family val="2"/>
          </rPr>
          <t xml:space="preserve">Aumento del límite exento
</t>
        </r>
      </text>
    </comment>
    <comment ref="AB20" authorId="1" shapeId="0" xr:uid="{00000000-0006-0000-0600-000020000000}">
      <text>
        <r>
          <rPr>
            <sz val="9"/>
            <color indexed="81"/>
            <rFont val="Tahoma"/>
            <family val="2"/>
          </rPr>
          <t>Mayores aplazamientos RDL 7,11,15 /2020 (-121)</t>
        </r>
        <r>
          <rPr>
            <sz val="9"/>
            <color indexed="81"/>
            <rFont val="Tahoma"/>
            <family val="2"/>
          </rPr>
          <t xml:space="preserve">
Suspensión plazo deudas tributarias RDL 8,15 /2020 (-11)
Cambio modalidad de objetiva a directa RDL 15 /2020 (-2)
Eliminación días naturales en estado de alarma RDL 15 /2020 (-64)
</t>
        </r>
      </text>
    </comment>
    <comment ref="AC20" authorId="2" shapeId="0" xr:uid="{00000000-0006-0000-0600-000021000000}">
      <text>
        <r>
          <rPr>
            <sz val="9"/>
            <color indexed="81"/>
            <rFont val="Tahoma"/>
            <family val="2"/>
          </rPr>
          <t>Mayores aplazamientos RDL 35/2020 (-8) 
Mayores aplazamientos RDL 7,11,15/2020 (144)
Suspensión plazo deudas tributarias RDL 8,15/2020 (21)
Cambio modalidad de objetiva a directa RDL 15 /2020 (-6) Eliminación días en estado de alarma / Reducción de módulos RDL 35/2020(-177) 
Deducibilidad de pérdidas por deterioro RDL 35 /2020 (-1)
Aumento de la deducción por donativos RDL 17/2020 (-37)</t>
        </r>
      </text>
    </comment>
    <comment ref="AD20" authorId="2" shapeId="0" xr:uid="{00000000-0006-0000-0600-000022000000}">
      <text>
        <r>
          <rPr>
            <sz val="9"/>
            <color indexed="81"/>
            <rFont val="Tahoma"/>
            <family val="2"/>
          </rPr>
          <t xml:space="preserve">Mayores aplazamientos RDL 35/2020 (8) 
Mayores aplazamientos RDL 7,11,15/2020 (-23)
Suspensión plazo deudas tributarias RDL 8,15/2020 (-10)
Cambio modalidad de objetiva a directa RDL 15 /2020 (5) Eliminación días en estado de alarma / Reducción de módulos RDL 35/2020(172) 
</t>
        </r>
      </text>
    </comment>
    <comment ref="AE20" authorId="2" shapeId="0" xr:uid="{00000000-0006-0000-0600-000023000000}">
      <text>
        <r>
          <rPr>
            <sz val="9"/>
            <color indexed="81"/>
            <rFont val="Tahoma"/>
            <family val="2"/>
          </rPr>
          <t xml:space="preserve">Reducción de módulos RDL 35/2020(69) 
Cambio modalidad de objetiva a directa RDL 15 /2020 (3) </t>
        </r>
      </text>
    </comment>
    <comment ref="Q21" authorId="0" shapeId="0" xr:uid="{00000000-0006-0000-0600-000024000000}">
      <text>
        <r>
          <rPr>
            <sz val="9"/>
            <color indexed="81"/>
            <rFont val="Tahoma"/>
            <family val="2"/>
          </rPr>
          <t>Percepción anticipada de la deducción por vivienda (-500), ampliación del plazo para la deducción por inversión de las cantidades de cuentas vivienda (-32) y ampliación del plazo para la reinversión en vivienda habitual (-113)</t>
        </r>
      </text>
    </comment>
    <comment ref="V21" authorId="0" shapeId="0" xr:uid="{00000000-0006-0000-0600-000025000000}">
      <text>
        <r>
          <rPr>
            <sz val="9"/>
            <color indexed="81"/>
            <rFont val="Tahoma"/>
            <family val="2"/>
          </rPr>
          <t>Reducción del rendimiento en los dos primeros ejercicios de la empresa (-10) y creación de la figura del "business angel" (-3)</t>
        </r>
      </text>
    </comment>
    <comment ref="W21" authorId="0" shapeId="0" xr:uid="{00000000-0006-0000-0600-000026000000}">
      <text>
        <r>
          <rPr>
            <sz val="9"/>
            <color indexed="81"/>
            <rFont val="Tahoma"/>
            <family val="2"/>
          </rPr>
          <t>Reducción del rendimiento en los dos primeros ejercicios de la empresa (-13) y creación de la figura del "business angel" (-3)</t>
        </r>
      </text>
    </comment>
    <comment ref="X21" authorId="0" shapeId="0" xr:uid="{00000000-0006-0000-0600-000027000000}">
      <text>
        <r>
          <rPr>
            <sz val="9"/>
            <color indexed="81"/>
            <rFont val="Tahoma"/>
            <family val="2"/>
          </rPr>
          <t>Cambios en los límtes para acogerse al régimen de estimación objetiva</t>
        </r>
      </text>
    </comment>
    <comment ref="Y21" authorId="0" shapeId="0" xr:uid="{00000000-0006-0000-0600-000028000000}">
      <text>
        <r>
          <rPr>
            <sz val="9"/>
            <color indexed="81"/>
            <rFont val="Tahoma"/>
            <family val="2"/>
          </rPr>
          <t>Cambios en los límtes para acogerse al régimen de estimación objetiva (28) y nueva retención sobre derechos de suscripción (40)</t>
        </r>
      </text>
    </comment>
    <comment ref="Z21" authorId="0" shapeId="0" xr:uid="{00000000-0006-0000-0600-000029000000}">
      <text>
        <r>
          <rPr>
            <sz val="9"/>
            <color indexed="81"/>
            <rFont val="Tahoma"/>
            <family val="2"/>
          </rPr>
          <t>Reintegro de la prestación por maternidad del periodo 2014-2017 (-94) y retención sobre derechos de suscripción (1)</t>
        </r>
      </text>
    </comment>
    <comment ref="AA21" authorId="0" shapeId="0" xr:uid="{00000000-0006-0000-0600-00002A000000}">
      <text>
        <r>
          <rPr>
            <sz val="9"/>
            <color indexed="81"/>
            <rFont val="Tahoma"/>
            <family val="2"/>
          </rPr>
          <t>Reintegro de la prestación por maternidad del periodo 2014-2017 (-1.046), cuota diferencial 2018 (-470) y retenciones 2019 (-100).</t>
        </r>
      </text>
    </comment>
    <comment ref="AB21" authorId="1" shapeId="0" xr:uid="{00000000-0006-0000-0600-00002B000000}">
      <text>
        <r>
          <rPr>
            <sz val="9"/>
            <color indexed="81"/>
            <rFont val="Tahoma"/>
            <family val="2"/>
          </rPr>
          <t xml:space="preserve">Reintegro de la prestación por maternidad del periodo 2014-2017 (1.112), cuota diferencial del ejercicio 2018 (470). 
</t>
        </r>
      </text>
    </comment>
    <comment ref="AC21" authorId="1" shapeId="0" xr:uid="{00000000-0006-0000-0600-00002C000000}">
      <text>
        <r>
          <rPr>
            <sz val="9"/>
            <color indexed="81"/>
            <rFont val="Tahoma"/>
            <family val="2"/>
          </rPr>
          <t xml:space="preserve">Reintegro de la prestación por maternidad del periodo 2014-2017  
(27)
</t>
        </r>
      </text>
    </comment>
    <comment ref="AD21" authorId="2" shapeId="0" xr:uid="{00000000-0006-0000-0600-00002D000000}">
      <text>
        <r>
          <rPr>
            <sz val="9"/>
            <color indexed="81"/>
            <rFont val="Tahoma"/>
            <family val="2"/>
          </rPr>
          <t xml:space="preserve">Compensación por renuncia al alquiler (-2)
Deducción por rehabilitación de vivienda (-5)
</t>
        </r>
      </text>
    </comment>
    <comment ref="AE21" authorId="2" shapeId="0" xr:uid="{00000000-0006-0000-0600-00002E000000}">
      <text>
        <r>
          <rPr>
            <sz val="9"/>
            <color indexed="81"/>
            <rFont val="Tahoma"/>
            <family val="2"/>
          </rPr>
          <t>Reducción adicional (del 5% al 25%) en estimación objetiva agraria (166).
Orden HFP/405/2023 y Orden HFP/1172/2022 (-166)
Reducción adicional (del 5% al 15%) en estimación objetiva no agraria. Orden HFP/1172/2022 (-89)
Aumento de los gastos de difícil justificación (del 5% al 7%) en estimación directa. 
PGE (-49)
Reducción adicional (del 5% al 10%) en estimación objetiva. PGE 2023 (-18)
Cambio regulación aplazamientos. Orden HFP/311/2023 (-33)
Modificación del límite de las aportaciones a sistemas de previsión social. PGE-2022 (74)
Deducibilidad de pérdidas por deterioro. 
RDL 35 /2020 (1) 
Compensación renuncia al alquiler (2)</t>
        </r>
      </text>
    </comment>
    <comment ref="W24" authorId="0" shapeId="0" xr:uid="{00000000-0006-0000-0600-00002F000000}">
      <text>
        <r>
          <rPr>
            <sz val="9"/>
            <color indexed="81"/>
            <rFont val="Tahoma"/>
            <family val="2"/>
          </rPr>
          <t>Retenciones sobre rentas de capital (-115) y pagos fraccionados (-974)</t>
        </r>
      </text>
    </comment>
    <comment ref="X24" authorId="0" shapeId="0" xr:uid="{00000000-0006-0000-0600-000030000000}">
      <text>
        <r>
          <rPr>
            <sz val="9"/>
            <color indexed="81"/>
            <rFont val="Tahoma"/>
            <family val="2"/>
          </rPr>
          <t>Retenciones sobre rentas de capital (-108) y pagos fraccionados (-1.991)</t>
        </r>
      </text>
    </comment>
    <comment ref="Y24" authorId="0" shapeId="0" xr:uid="{00000000-0006-0000-0600-000031000000}">
      <text>
        <r>
          <rPr>
            <sz val="9"/>
            <color indexed="81"/>
            <rFont val="Tahoma"/>
            <family val="2"/>
          </rPr>
          <t>Retenciones sobre rentas de capital</t>
        </r>
      </text>
    </comment>
    <comment ref="P27" authorId="0" shapeId="0" xr:uid="{00000000-0006-0000-0600-000032000000}">
      <text>
        <r>
          <rPr>
            <sz val="9"/>
            <color indexed="81"/>
            <rFont val="Tahoma"/>
            <family val="2"/>
          </rPr>
          <t>Modificación de los pagos por adaptación al nuevo plan contable</t>
        </r>
      </text>
    </comment>
    <comment ref="Q27" authorId="0" shapeId="0" xr:uid="{00000000-0006-0000-0600-000033000000}">
      <text>
        <r>
          <rPr>
            <sz val="9"/>
            <color indexed="81"/>
            <rFont val="Tahoma"/>
            <family val="2"/>
          </rPr>
          <t>Modificación de los pagos por adaptación al nuevo plan contable</t>
        </r>
      </text>
    </comment>
    <comment ref="R27" authorId="0" shapeId="0" xr:uid="{00000000-0006-0000-0600-000034000000}">
      <text>
        <r>
          <rPr>
            <sz val="9"/>
            <color indexed="81"/>
            <rFont val="Tahoma"/>
            <family val="2"/>
          </rPr>
          <t>Aumento de los tipos en las rentas de capital</t>
        </r>
      </text>
    </comment>
    <comment ref="S27" authorId="0" shapeId="0" xr:uid="{00000000-0006-0000-0600-000035000000}">
      <text>
        <r>
          <rPr>
            <sz val="9"/>
            <color indexed="81"/>
            <rFont val="Tahoma"/>
            <family val="2"/>
          </rPr>
          <t>Modificación en la forma de cálculo de los pagos fraccionados de agosto de 2011 (2.037) y aumento en el tipo de retención de las rentas de capital (27)</t>
        </r>
      </text>
    </comment>
    <comment ref="T27" authorId="0" shapeId="0" xr:uid="{00000000-0006-0000-0600-000036000000}">
      <text>
        <r>
          <rPr>
            <sz val="9"/>
            <color indexed="81"/>
            <rFont val="Tahoma"/>
            <family val="2"/>
          </rPr>
          <t>Modificación en la forma de cálculo de los pagos fraccionados de julio de 2012 (2.899) y gravamen complementario sobre rentas de capital (261)</t>
        </r>
      </text>
    </comment>
    <comment ref="U27" authorId="0" shapeId="0" xr:uid="{00000000-0006-0000-0600-000037000000}">
      <text>
        <r>
          <rPr>
            <sz val="9"/>
            <color indexed="81"/>
            <rFont val="Tahoma"/>
            <family val="2"/>
          </rPr>
          <t>Gravamen complementario sobre rentas de capital (41) y gravamen de loterías (2)</t>
        </r>
      </text>
    </comment>
    <comment ref="X27" authorId="0" shapeId="0" xr:uid="{00000000-0006-0000-0600-000038000000}">
      <text>
        <r>
          <rPr>
            <sz val="9"/>
            <color indexed="81"/>
            <rFont val="Tahoma"/>
            <family val="2"/>
          </rPr>
          <t>Modificación en la forma de cálculo de los pagos fraccionados de septiembre de 2016</t>
        </r>
      </text>
    </comment>
    <comment ref="Y27" authorId="0" shapeId="0" xr:uid="{00000000-0006-0000-0600-000039000000}">
      <text>
        <r>
          <rPr>
            <sz val="9"/>
            <color indexed="81"/>
            <rFont val="Tahoma"/>
            <family val="2"/>
          </rPr>
          <t>Nueva retención sobre derechos de suscripción</t>
        </r>
      </text>
    </comment>
    <comment ref="S28" authorId="0" shapeId="0" xr:uid="{00000000-0006-0000-0600-00003A000000}">
      <text>
        <r>
          <rPr>
            <sz val="9"/>
            <color indexed="81"/>
            <rFont val="Tahoma"/>
            <family val="2"/>
          </rPr>
          <t>Aumento en el tipo de retención de las rentas de capital</t>
        </r>
      </text>
    </comment>
    <comment ref="T28" authorId="0" shapeId="0" xr:uid="{00000000-0006-0000-0600-00003B000000}">
      <text>
        <r>
          <rPr>
            <sz val="9"/>
            <color indexed="81"/>
            <rFont val="Tahoma"/>
            <family val="2"/>
          </rPr>
          <t>Modificación en la forma de cálculo de los pagos fraccionados de agosto de 2011</t>
        </r>
      </text>
    </comment>
    <comment ref="U28" authorId="0" shapeId="0" xr:uid="{00000000-0006-0000-0600-00003C000000}">
      <text>
        <r>
          <rPr>
            <sz val="9"/>
            <color indexed="81"/>
            <rFont val="Tahoma"/>
            <family val="2"/>
          </rPr>
          <t>Modificación en la forma de cálculo de los pagos fraccionados de julio de 2012 (-3.061) y gravamen complementario sobre rentas de capital (-397)</t>
        </r>
      </text>
    </comment>
    <comment ref="Y28" authorId="0" shapeId="0" xr:uid="{00000000-0006-0000-0600-00003D000000}">
      <text>
        <r>
          <rPr>
            <sz val="9"/>
            <color indexed="81"/>
            <rFont val="Tahoma"/>
            <family val="2"/>
          </rPr>
          <t>Modificación en la forma de cálculo de los pagos fraccionados de septiembre de 2016</t>
        </r>
      </text>
    </comment>
    <comment ref="T30" authorId="0" shapeId="0" xr:uid="{00000000-0006-0000-0600-00003E000000}">
      <text>
        <r>
          <rPr>
            <sz val="9"/>
            <color indexed="81"/>
            <rFont val="Tahoma"/>
            <family val="2"/>
          </rPr>
          <t>Limitación en la deducibilidad de los gastos financieros (1.010), supresión de la libertad de amortización (1.046), limitación en la deducibilidad de las bases negativas y modificación en el tratamiento de los activos intangibles y los deterioros (824), y limitación en la deducibilidad del fondo comercio (146)</t>
        </r>
      </text>
    </comment>
    <comment ref="U30" authorId="0" shapeId="0" xr:uid="{00000000-0006-0000-0600-00003F000000}">
      <text>
        <r>
          <rPr>
            <sz val="9"/>
            <color indexed="81"/>
            <rFont val="Tahoma"/>
            <family val="2"/>
          </rPr>
          <t>Limitación en la deducibilidad de los gastos de amortización</t>
        </r>
      </text>
    </comment>
    <comment ref="W30" authorId="0" shapeId="0" xr:uid="{00000000-0006-0000-0600-000040000000}">
      <text>
        <r>
          <rPr>
            <sz val="9"/>
            <color indexed="81"/>
            <rFont val="Tahoma"/>
            <family val="2"/>
          </rPr>
          <t>Limitación en la deducibilidad de los gastos de amortización</t>
        </r>
      </text>
    </comment>
    <comment ref="Y30" authorId="0" shapeId="0" xr:uid="{00000000-0006-0000-0600-000041000000}">
      <text>
        <r>
          <rPr>
            <sz val="9"/>
            <color indexed="81"/>
            <rFont val="Tahoma"/>
            <family val="2"/>
          </rPr>
          <t>Limitación en la deducibilidad de las bases negativas y modificación en el tratamiento de las pérdidas en entidades participadas</t>
        </r>
      </text>
    </comment>
    <comment ref="AC30" authorId="2" shapeId="0" xr:uid="{00000000-0006-0000-0600-000042000000}">
      <text>
        <r>
          <rPr>
            <sz val="9"/>
            <color indexed="81"/>
            <rFont val="Tahoma"/>
            <family val="2"/>
          </rPr>
          <t xml:space="preserve">PGE 2021
Modificación de la exención del artículo 21 (79)
</t>
        </r>
      </text>
    </comment>
    <comment ref="AD30" authorId="2" shapeId="0" xr:uid="{00000000-0006-0000-0600-000043000000}">
      <text>
        <r>
          <rPr>
            <sz val="9"/>
            <color indexed="81"/>
            <rFont val="Tahoma"/>
            <family val="2"/>
          </rPr>
          <t>Aumento de tipo a las SOCIMI
Ley 11/2021 de Lucha contra el fraude</t>
        </r>
      </text>
    </comment>
    <comment ref="AE30" authorId="2" shapeId="0" xr:uid="{00000000-0006-0000-0600-000044000000}">
      <text>
        <r>
          <rPr>
            <sz val="9"/>
            <color indexed="81"/>
            <rFont val="Tahoma"/>
            <family val="2"/>
          </rPr>
          <t xml:space="preserve">Compensación de pérdidas en grupos. 
DF 5ª.Tres de la Ley 38/2022
</t>
        </r>
      </text>
    </comment>
    <comment ref="J31" authorId="0" shapeId="0" xr:uid="{00000000-0006-0000-0600-000045000000}">
      <text>
        <r>
          <rPr>
            <sz val="9"/>
            <color indexed="81"/>
            <rFont val="Tahoma"/>
            <family val="2"/>
          </rPr>
          <t>Reducción del tipo por reinversión de plusvalías</t>
        </r>
      </text>
    </comment>
    <comment ref="Q31" authorId="0" shapeId="0" xr:uid="{00000000-0006-0000-0600-000046000000}">
      <text>
        <r>
          <rPr>
            <sz val="9"/>
            <color indexed="81"/>
            <rFont val="Tahoma"/>
            <family val="2"/>
          </rPr>
          <t>Libertad de amortización con mantenimiento de empleo</t>
        </r>
      </text>
    </comment>
    <comment ref="R31" authorId="0" shapeId="0" xr:uid="{00000000-0006-0000-0600-000047000000}">
      <text>
        <r>
          <rPr>
            <sz val="9"/>
            <color indexed="81"/>
            <rFont val="Tahoma"/>
            <family val="2"/>
          </rPr>
          <t>Libertad de amortización con mantenimiento de empleo (-400) y reducción del tipo para pymes que mantegan empleo (-280)</t>
        </r>
      </text>
    </comment>
    <comment ref="S31" authorId="0" shapeId="0" xr:uid="{00000000-0006-0000-0600-000048000000}">
      <text>
        <r>
          <rPr>
            <sz val="9"/>
            <color indexed="81"/>
            <rFont val="Tahoma"/>
            <family val="2"/>
          </rPr>
          <t>Generalización de la libertad de amortización</t>
        </r>
      </text>
    </comment>
    <comment ref="T31" authorId="0" shapeId="0" xr:uid="{00000000-0006-0000-0600-000049000000}">
      <text>
        <r>
          <rPr>
            <sz val="9"/>
            <color indexed="81"/>
            <rFont val="Tahoma"/>
            <family val="2"/>
          </rPr>
          <t>Ampliación de la definición de empresa de reducida dimensión</t>
        </r>
      </text>
    </comment>
    <comment ref="U31" authorId="0" shapeId="0" xr:uid="{00000000-0006-0000-0600-00004A000000}">
      <text>
        <r>
          <rPr>
            <sz val="9"/>
            <color indexed="81"/>
            <rFont val="Tahoma"/>
            <family val="2"/>
          </rPr>
          <t>Limitación en la deducibilidad de los gastos financieros (110), supresión de la libertad de amortización (145), limitación en la deducibilidad del fondo comercio (20) y limitación en la deducibilidad de pérdidas en entidades participadas (500)</t>
        </r>
      </text>
    </comment>
    <comment ref="V31" authorId="0" shapeId="0" xr:uid="{00000000-0006-0000-0600-00004B000000}">
      <text>
        <r>
          <rPr>
            <sz val="9"/>
            <color indexed="81"/>
            <rFont val="Tahoma"/>
            <family val="2"/>
          </rPr>
          <t>Limitación en la deducibilidad de los gastos de amortización (-802), tipos reducidos para nuevas empresas (-16), deducción por beneficios reinvertidos en las empresas de reducida dimensión (-25), supresión de la deducibilidad de las pérdidas en entidades participadas (-28) y modificación del régimen fiscal de activos intangibles (-17)</t>
        </r>
      </text>
    </comment>
    <comment ref="W31" authorId="0" shapeId="0" xr:uid="{00000000-0006-0000-0600-00004C000000}">
      <text>
        <r>
          <rPr>
            <sz val="9"/>
            <color indexed="81"/>
            <rFont val="Tahoma"/>
            <family val="2"/>
          </rPr>
          <t>Limitación en la deducibilidad de los gastos de amortización (802), tipos reducidos para nuevas empresas (-29), y devolución de la deducción por I+D+i pendiente (-46)</t>
        </r>
      </text>
    </comment>
    <comment ref="Y31" authorId="0" shapeId="0" xr:uid="{00000000-0006-0000-0600-00004D000000}">
      <text>
        <r>
          <rPr>
            <sz val="9"/>
            <color indexed="81"/>
            <rFont val="Tahoma"/>
            <family val="2"/>
          </rPr>
          <t>Limitación en la deducibilidad de las bases negativas y en la deducción por doble imposición internacional, y modificación en el tratamiento de las pérdidas en entidades participadas y de los deterioros</t>
        </r>
      </text>
    </comment>
    <comment ref="Z31" authorId="0" shapeId="0" xr:uid="{00000000-0006-0000-0600-00004E000000}">
      <text>
        <r>
          <rPr>
            <sz val="9"/>
            <color indexed="81"/>
            <rFont val="Tahoma"/>
            <family val="2"/>
          </rPr>
          <t>Limitación en la deducibilidad de las bases negativas y en la deducción por doble imposición internacional, y modificación en el tratamiento de las pérdidas en entidades participadas y de los deterioros</t>
        </r>
      </text>
    </comment>
    <comment ref="AD31" authorId="2" shapeId="0" xr:uid="{00000000-0006-0000-0600-00004F000000}">
      <text>
        <r>
          <rPr>
            <sz val="9"/>
            <color indexed="81"/>
            <rFont val="Tahoma"/>
            <family val="2"/>
          </rPr>
          <t xml:space="preserve">PGE 2021. Modificación de la exención del artículo 21 (333)
</t>
        </r>
      </text>
    </comment>
    <comment ref="AE31" authorId="2" shapeId="0" xr:uid="{00000000-0006-0000-0600-000050000000}">
      <text>
        <r>
          <rPr>
            <sz val="9"/>
            <color indexed="81"/>
            <rFont val="Tahoma"/>
            <family val="2"/>
          </rPr>
          <t xml:space="preserve">Tipo mínimo del 15%. PGE 2022 (596)
Bonificación rentas de arrendamiento. PGE 2022 (27)
</t>
        </r>
      </text>
    </comment>
    <comment ref="T32" authorId="0" shapeId="0" xr:uid="{00000000-0006-0000-0600-000051000000}">
      <text>
        <r>
          <rPr>
            <sz val="9"/>
            <color indexed="81"/>
            <rFont val="Tahoma"/>
            <family val="2"/>
          </rPr>
          <t>Gravamen sobre dividendos de fuente extranjera</t>
        </r>
      </text>
    </comment>
    <comment ref="U32" authorId="0" shapeId="0" xr:uid="{00000000-0006-0000-0600-000052000000}">
      <text>
        <r>
          <rPr>
            <sz val="9"/>
            <color indexed="81"/>
            <rFont val="Tahoma"/>
            <family val="2"/>
          </rPr>
          <t>Gravamen sobre dividendos de fuente extranjera (-80) y gravamen sobre revalorización de activos (386)</t>
        </r>
      </text>
    </comment>
    <comment ref="V32" authorId="0" shapeId="0" xr:uid="{00000000-0006-0000-0600-000053000000}">
      <text>
        <r>
          <rPr>
            <sz val="9"/>
            <color indexed="81"/>
            <rFont val="Tahoma"/>
            <family val="2"/>
          </rPr>
          <t>Gravamen sobre dividendos de fuente extranjera (-9) y gravamen sobre revalorización de activos (-380)</t>
        </r>
      </text>
    </comment>
    <comment ref="W32" authorId="0" shapeId="0" xr:uid="{00000000-0006-0000-0600-000054000000}">
      <text>
        <r>
          <rPr>
            <sz val="9"/>
            <color indexed="81"/>
            <rFont val="Tahoma"/>
            <family val="2"/>
          </rPr>
          <t xml:space="preserve">Gravamen sobre revalorización de activos </t>
        </r>
      </text>
    </comment>
    <comment ref="AE32" authorId="2" shapeId="0" xr:uid="{00000000-0006-0000-0600-000055000000}">
      <text>
        <r>
          <rPr>
            <sz val="9"/>
            <color indexed="81"/>
            <rFont val="Tahoma"/>
            <family val="2"/>
          </rPr>
          <t>Aplazamientos y suspensión de plazos. Orden HFP/311/2023  (-86)
Provisión de pérdidas. Art. 14 del RDL 35/2020 (18)</t>
        </r>
      </text>
    </comment>
    <comment ref="Z33" authorId="0" shapeId="0" xr:uid="{00000000-0006-0000-0600-000056000000}">
      <text>
        <r>
          <rPr>
            <sz val="9"/>
            <color indexed="81"/>
            <rFont val="Tahoma"/>
            <family val="2"/>
          </rPr>
          <t>Devoluciones extraordinarias</t>
        </r>
      </text>
    </comment>
    <comment ref="AA33" authorId="0" shapeId="0" xr:uid="{00000000-0006-0000-0600-000057000000}">
      <text>
        <r>
          <rPr>
            <sz val="9"/>
            <color indexed="81"/>
            <rFont val="Tahoma"/>
            <family val="2"/>
          </rPr>
          <t>Devoluciones extraordinarias</t>
        </r>
      </text>
    </comment>
    <comment ref="AB33" authorId="1" shapeId="0" xr:uid="{00000000-0006-0000-0600-000058000000}">
      <text>
        <r>
          <rPr>
            <sz val="9"/>
            <color indexed="81"/>
            <rFont val="Tahoma"/>
            <family val="2"/>
          </rPr>
          <t xml:space="preserve">Ingresos y devoluciones extraordinarias
</t>
        </r>
      </text>
    </comment>
    <comment ref="AC33" authorId="2" shapeId="0" xr:uid="{00000000-0006-0000-0600-000059000000}">
      <text>
        <r>
          <rPr>
            <sz val="9"/>
            <color indexed="81"/>
            <rFont val="Tahoma"/>
            <family val="2"/>
          </rPr>
          <t xml:space="preserve">Ingresos (368) y devoluciones (-652) extraordinarios </t>
        </r>
      </text>
    </comment>
    <comment ref="AD33" authorId="2" shapeId="0" xr:uid="{00000000-0006-0000-0600-00005A000000}">
      <text>
        <r>
          <rPr>
            <sz val="9"/>
            <color indexed="81"/>
            <rFont val="Tahoma"/>
            <family val="2"/>
          </rPr>
          <t xml:space="preserve">Devoluciones extraordinarias (-2.202)
</t>
        </r>
      </text>
    </comment>
    <comment ref="AE33" authorId="2" shapeId="0" xr:uid="{00000000-0006-0000-0600-00005B000000}">
      <text>
        <r>
          <rPr>
            <sz val="9"/>
            <color indexed="81"/>
            <rFont val="Tahoma"/>
            <family val="2"/>
          </rPr>
          <t xml:space="preserve">Ingresos extraordinarios (992)
</t>
        </r>
      </text>
    </comment>
    <comment ref="AB34" authorId="1" shapeId="0" xr:uid="{00000000-0006-0000-0600-00005C000000}">
      <text>
        <r>
          <rPr>
            <sz val="9"/>
            <color indexed="81"/>
            <rFont val="Tahoma"/>
            <family val="2"/>
          </rPr>
          <t>Mayores aplazamientos RDL 7,11,15 /2020 (-29)</t>
        </r>
        <r>
          <rPr>
            <sz val="9"/>
            <color indexed="81"/>
            <rFont val="Tahoma"/>
            <family val="2"/>
          </rPr>
          <t xml:space="preserve">
Suspensión plazo deudas tributarias RDL 8,15 /2020 (-182)
Cambio modalidad de objetiva a directa RDL 15 /2020 (-90)
</t>
        </r>
      </text>
    </comment>
    <comment ref="AC34" authorId="2" shapeId="0" xr:uid="{00000000-0006-0000-0600-00005D000000}">
      <text>
        <r>
          <rPr>
            <sz val="9"/>
            <color indexed="81"/>
            <rFont val="Tahoma"/>
            <family val="2"/>
          </rPr>
          <t>Mayores aplazamientos RDL 35/2020 (-1) 
Mayores aplazamientos RDL 7,11,15/2020 (32)
Suspensión plazo deudas tributarias RDL 8,15/2020 (259)
Cambio modalidad de objetiva a directa RDL 15 /2020 (62)  
Deducibilidad de pérdidas por deterioro RDL 35 /2020 (-18)
 Ampliación de la deducción por producciones cinematográficas extranjeras RDL 17/2020 (-15)</t>
        </r>
      </text>
    </comment>
    <comment ref="AD34" authorId="2" shapeId="0" xr:uid="{00000000-0006-0000-0600-00005E000000}">
      <text>
        <r>
          <rPr>
            <sz val="9"/>
            <color indexed="81"/>
            <rFont val="Tahoma"/>
            <family val="2"/>
          </rPr>
          <t xml:space="preserve">Mayores aplazamientos RDL 35/2020 (1) 
Mayores aplazamientos RDL 7,11,15/2020 (-3)
Suspensión plazo deudas tributarias RDL 8,15/2020 (-77)
</t>
        </r>
      </text>
    </comment>
    <comment ref="T35" authorId="0" shapeId="0" xr:uid="{00000000-0006-0000-0600-00005F000000}">
      <text>
        <r>
          <rPr>
            <sz val="9"/>
            <color indexed="81"/>
            <rFont val="Tahoma"/>
            <family val="2"/>
          </rPr>
          <t>Gravamen complementario</t>
        </r>
      </text>
    </comment>
    <comment ref="U35" authorId="0" shapeId="0" xr:uid="{00000000-0006-0000-0600-000060000000}">
      <text>
        <r>
          <rPr>
            <sz val="9"/>
            <color indexed="81"/>
            <rFont val="Tahoma"/>
            <family val="2"/>
          </rPr>
          <t>Gravamen complementario</t>
        </r>
      </text>
    </comment>
    <comment ref="W35" authorId="0" shapeId="0" xr:uid="{00000000-0006-0000-0600-000061000000}">
      <text>
        <r>
          <rPr>
            <sz val="9"/>
            <color indexed="81"/>
            <rFont val="Tahoma"/>
            <family val="2"/>
          </rPr>
          <t>Reforma de la imposición directa</t>
        </r>
      </text>
    </comment>
    <comment ref="X35" authorId="0" shapeId="0" xr:uid="{00000000-0006-0000-0600-000062000000}">
      <text>
        <r>
          <rPr>
            <sz val="9"/>
            <color indexed="81"/>
            <rFont val="Tahoma"/>
            <family val="2"/>
          </rPr>
          <t>Reforma de la imposición directa</t>
        </r>
      </text>
    </comment>
    <comment ref="Y35" authorId="0" shapeId="0" xr:uid="{00000000-0006-0000-0600-000063000000}">
      <text>
        <r>
          <rPr>
            <sz val="9"/>
            <color indexed="81"/>
            <rFont val="Tahoma"/>
            <family val="2"/>
          </rPr>
          <t>Reforma de la imposición directa</t>
        </r>
      </text>
    </comment>
    <comment ref="AB35" authorId="1" shapeId="0" xr:uid="{00000000-0006-0000-0600-000064000000}">
      <text>
        <r>
          <rPr>
            <sz val="9"/>
            <color indexed="81"/>
            <rFont val="Tahoma"/>
            <family val="2"/>
          </rPr>
          <t>Medidas COVID
Mayores aplazamientos RDL 7,11,15 /2020 (-2)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5" authorId="1" shapeId="0" xr:uid="{00000000-0006-0000-0600-000065000000}">
      <text>
        <r>
          <rPr>
            <sz val="9"/>
            <color indexed="81"/>
            <rFont val="Tahoma"/>
            <family val="2"/>
          </rPr>
          <t xml:space="preserve">Mayores aplazamientos RDL 7,11,15 /2020 (2)
Medidas COVID
</t>
        </r>
      </text>
    </comment>
    <comment ref="AD35" authorId="2" shapeId="0" xr:uid="{00000000-0006-0000-0600-000066000000}">
      <text>
        <r>
          <rPr>
            <sz val="9"/>
            <color indexed="81"/>
            <rFont val="Tahoma"/>
            <family val="2"/>
          </rPr>
          <t>Devoluciones extraordinarias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5" authorId="2" shapeId="0" xr:uid="{00000000-0006-0000-0600-000067000000}">
      <text>
        <r>
          <rPr>
            <sz val="9"/>
            <color indexed="81"/>
            <rFont val="Tahoma"/>
            <family val="2"/>
          </rPr>
          <t>Devoluciones extraordinarias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6" authorId="1" shapeId="0" xr:uid="{00000000-0006-0000-0600-000068000000}">
      <text>
        <r>
          <rPr>
            <sz val="9"/>
            <color indexed="81"/>
            <rFont val="Tahoma"/>
            <family val="2"/>
          </rPr>
          <t xml:space="preserve">RDL 15/2018
</t>
        </r>
      </text>
    </comment>
    <comment ref="AB36" authorId="1" shapeId="0" xr:uid="{00000000-0006-0000-0600-000069000000}">
      <text>
        <r>
          <rPr>
            <sz val="9"/>
            <color indexed="81"/>
            <rFont val="Tahoma"/>
            <family val="2"/>
          </rPr>
          <t xml:space="preserve">RDL 15/2018
</t>
        </r>
      </text>
    </comment>
    <comment ref="AC36" authorId="2" shapeId="0" xr:uid="{00000000-0006-0000-0600-00006A000000}">
      <text>
        <r>
          <rPr>
            <sz val="9"/>
            <color indexed="81"/>
            <rFont val="Tahoma"/>
            <family val="2"/>
          </rPr>
          <t>RDL 17/2021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6" authorId="2" shapeId="0" xr:uid="{00000000-0006-0000-0600-00006B000000}">
      <text>
        <r>
          <rPr>
            <sz val="9"/>
            <color indexed="81"/>
            <rFont val="Tahoma"/>
            <family val="2"/>
          </rPr>
          <t xml:space="preserve">Supresión del Impuesto sobre Valor de la Producción de Energía Eléctrica (-3.399). Hasta diciembre de 2021 (RDL 12/2021), se extiende hasta marzo de 2022 (RDL 29/2021) y hasta junio de 2022 (RDL 6/2022).
Devolución extraordinaria (-161)
</t>
        </r>
      </text>
    </comment>
    <comment ref="AE36" authorId="2" shapeId="0" xr:uid="{00000000-0006-0000-0600-00006C000000}">
      <text>
        <r>
          <rPr>
            <sz val="9"/>
            <color indexed="81"/>
            <rFont val="Tahoma"/>
            <family val="2"/>
          </rPr>
          <t xml:space="preserve">Devolución extraordinaria
</t>
        </r>
      </text>
    </comment>
    <comment ref="T37" authorId="2" shapeId="0" xr:uid="{00000000-0006-0000-0600-00006D000000}">
      <text>
        <r>
          <rPr>
            <sz val="9"/>
            <color indexed="81"/>
            <rFont val="Tahoma"/>
            <family val="2"/>
          </rPr>
          <t xml:space="preserve">Declaración Tributaria Especial
</t>
        </r>
      </text>
    </comment>
    <comment ref="U37" authorId="2" shapeId="0" xr:uid="{00000000-0006-0000-0600-00006E000000}">
      <text>
        <r>
          <rPr>
            <sz val="9"/>
            <color indexed="81"/>
            <rFont val="Tahoma"/>
            <family val="2"/>
          </rPr>
          <t xml:space="preserve">Declaración Tributaria Especial
</t>
        </r>
      </text>
    </comment>
    <comment ref="AE37" authorId="2" shapeId="0" xr:uid="{00000000-0006-0000-0600-00006F000000}">
      <text>
        <r>
          <rPr>
            <sz val="9"/>
            <color indexed="81"/>
            <rFont val="Tahoma"/>
            <family val="2"/>
          </rPr>
          <t xml:space="preserve">Impuesto Temporal de Solidaridad de las Grandes Fortunas (623)
</t>
        </r>
      </text>
    </comment>
    <comment ref="S40" authorId="0" shapeId="0" xr:uid="{00000000-0006-0000-0600-000070000000}">
      <text>
        <r>
          <rPr>
            <sz val="9"/>
            <color indexed="81"/>
            <rFont val="Tahoma"/>
            <family val="2"/>
          </rPr>
          <t>Vivienda</t>
        </r>
      </text>
    </comment>
    <comment ref="T40" authorId="0" shapeId="0" xr:uid="{00000000-0006-0000-0600-000071000000}">
      <text>
        <r>
          <rPr>
            <sz val="9"/>
            <color indexed="81"/>
            <rFont val="Tahoma"/>
            <family val="2"/>
          </rPr>
          <t>Vivienda</t>
        </r>
      </text>
    </comment>
    <comment ref="U40" authorId="0" shapeId="0" xr:uid="{00000000-0006-0000-0600-000072000000}">
      <text>
        <r>
          <rPr>
            <sz val="9"/>
            <color indexed="81"/>
            <rFont val="Tahoma"/>
            <family val="2"/>
          </rPr>
          <t>Vivienda</t>
        </r>
      </text>
    </comment>
    <comment ref="V40" authorId="0" shapeId="0" xr:uid="{00000000-0006-0000-0600-000073000000}">
      <text>
        <r>
          <rPr>
            <sz val="9"/>
            <color indexed="81"/>
            <rFont val="Tahoma"/>
            <family val="2"/>
          </rPr>
          <t>Vivienda</t>
        </r>
      </text>
    </comment>
    <comment ref="W40" authorId="0" shapeId="0" xr:uid="{00000000-0006-0000-0600-000074000000}">
      <text>
        <r>
          <rPr>
            <sz val="9"/>
            <color indexed="81"/>
            <rFont val="Tahoma"/>
            <family val="2"/>
          </rPr>
          <t>Productos sanitarios y registradores públicos</t>
        </r>
      </text>
    </comment>
    <comment ref="X40" authorId="0" shapeId="0" xr:uid="{00000000-0006-0000-0600-000075000000}">
      <text>
        <r>
          <rPr>
            <sz val="9"/>
            <color indexed="81"/>
            <rFont val="Tahoma"/>
            <family val="2"/>
          </rPr>
          <t>Productos sanitarios y registradores públicos</t>
        </r>
      </text>
    </comment>
    <comment ref="Y40" authorId="0" shapeId="0" xr:uid="{00000000-0006-0000-0600-000076000000}">
      <text>
        <r>
          <rPr>
            <sz val="9"/>
            <color indexed="81"/>
            <rFont val="Tahoma"/>
            <family val="2"/>
          </rPr>
          <t>Espectáculos en vivo y servicios mixtos</t>
        </r>
      </text>
    </comment>
    <comment ref="Z40" authorId="0" shapeId="0" xr:uid="{00000000-0006-0000-0600-000077000000}">
      <text>
        <r>
          <rPr>
            <sz val="9"/>
            <color indexed="81"/>
            <rFont val="Tahoma"/>
            <family val="2"/>
          </rPr>
          <t>Espectáculos en vivo y servicios mixtos (-33) y cine (-16)</t>
        </r>
      </text>
    </comment>
    <comment ref="AA40" authorId="0" shapeId="0" xr:uid="{00000000-0006-0000-0600-000078000000}">
      <text>
        <r>
          <rPr>
            <sz val="9"/>
            <color indexed="81"/>
            <rFont val="Tahoma"/>
            <family val="2"/>
          </rPr>
          <t xml:space="preserve">Cine </t>
        </r>
      </text>
    </comment>
    <comment ref="AC40" authorId="2" shapeId="0" xr:uid="{00000000-0006-0000-0600-000079000000}">
      <text>
        <r>
          <rPr>
            <sz val="9"/>
            <color indexed="81"/>
            <rFont val="Tahoma"/>
            <family val="2"/>
          </rPr>
          <t>PGE 2021 
Subida del tipo en bebidas azucaradas y edulcoradas (314)
 Rebaja del tipo del IVA en electricidad RDL 12 /2021
(-509)</t>
        </r>
      </text>
    </comment>
    <comment ref="AD40" authorId="2" shapeId="0" xr:uid="{00000000-0006-0000-0600-00007A000000}">
      <text>
        <r>
          <rPr>
            <sz val="9"/>
            <color indexed="81"/>
            <rFont val="Tahoma"/>
            <family val="2"/>
          </rPr>
          <t>PGE 2021. Subida del tipo en bebidas azucaradas y edulcoradas (75)
 Rebaja del tipo del IVA en electricidad RDL 12,29/2021 y RDL 11/2022
(-1.313)
Rebaja del tipo del IVA en gas natural, madera y pellets RDL 17 /2022
(-219)</t>
        </r>
      </text>
    </comment>
    <comment ref="AE40" authorId="2" shapeId="0" xr:uid="{00000000-0006-0000-0600-00007B000000}">
      <text>
        <r>
          <rPr>
            <sz val="9"/>
            <color indexed="81"/>
            <rFont val="Tahoma"/>
            <family val="2"/>
          </rPr>
          <t>PGE 2021. Subida del tipo en bebidas azucaradas y edulcoradas (3)
 Rebaja del tipo del IVA en electricidad RDL 12,29/2021 y RDL 11,20/2022
(-514)
Rebaja del tipo del IVA en gas natural, madera y pellets RDL 17,20/2022
(-214)
Rebaja del tipo en alimentación  RDL 20/2022 
(-1.703)
Rebaja del tipo en productos de higiene femenina y anticonceptivos. PGE 2023 (-21)</t>
        </r>
      </text>
    </comment>
    <comment ref="P41" authorId="0" shapeId="0" xr:uid="{00000000-0006-0000-0600-00007C000000}">
      <text>
        <r>
          <rPr>
            <sz val="9"/>
            <color indexed="81"/>
            <rFont val="Tahoma"/>
            <family val="2"/>
          </rPr>
          <t>Nuevo régimen de consolidación</t>
        </r>
      </text>
    </comment>
    <comment ref="Q41" authorId="0" shapeId="0" xr:uid="{00000000-0006-0000-0600-00007D000000}">
      <text>
        <r>
          <rPr>
            <sz val="9"/>
            <color indexed="81"/>
            <rFont val="Tahoma"/>
            <family val="2"/>
          </rPr>
          <t>Nuevo régimen de devolución mensual</t>
        </r>
      </text>
    </comment>
    <comment ref="V41" authorId="0" shapeId="0" xr:uid="{00000000-0006-0000-0600-00007E000000}">
      <text>
        <r>
          <rPr>
            <sz val="9"/>
            <color indexed="81"/>
            <rFont val="Tahoma"/>
            <family val="2"/>
          </rPr>
          <t>Nuevo régimen de IVA de caja</t>
        </r>
      </text>
    </comment>
    <comment ref="W41" authorId="0" shapeId="0" xr:uid="{00000000-0006-0000-0600-00007F000000}">
      <text>
        <r>
          <rPr>
            <sz val="9"/>
            <color indexed="81"/>
            <rFont val="Tahoma"/>
            <family val="2"/>
          </rPr>
          <t>Nuevo régimen de IVA de caja (65) y nuevo régimen de IVA de importación (-1.162)</t>
        </r>
      </text>
    </comment>
    <comment ref="X41" authorId="0" shapeId="0" xr:uid="{00000000-0006-0000-0600-000080000000}">
      <text>
        <r>
          <rPr>
            <sz val="9"/>
            <color indexed="81"/>
            <rFont val="Tahoma"/>
            <family val="2"/>
          </rPr>
          <t xml:space="preserve">Nuevo régimen de IVA de importación </t>
        </r>
      </text>
    </comment>
    <comment ref="Y41" authorId="0" shapeId="0" xr:uid="{00000000-0006-0000-0600-000081000000}">
      <text>
        <r>
          <rPr>
            <sz val="9"/>
            <color indexed="81"/>
            <rFont val="Tahoma"/>
            <family val="2"/>
          </rPr>
          <t>Nuevo sistema de gestión del IVA (SII, -4.150) y nueva normativa sobre aplazamientos (656)</t>
        </r>
      </text>
    </comment>
    <comment ref="Z41" authorId="0" shapeId="0" xr:uid="{00000000-0006-0000-0600-000082000000}">
      <text>
        <r>
          <rPr>
            <sz val="9"/>
            <color indexed="81"/>
            <rFont val="Tahoma"/>
            <family val="2"/>
          </rPr>
          <t>Nuevo sistema de gestión del IVA (SII)</t>
        </r>
      </text>
    </comment>
    <comment ref="AA41" authorId="1" shapeId="0" xr:uid="{00000000-0006-0000-0600-000083000000}">
      <text>
        <r>
          <rPr>
            <sz val="9"/>
            <color indexed="81"/>
            <rFont val="Tahoma"/>
            <family val="2"/>
          </rPr>
          <t xml:space="preserve">Implantación del SII (efecto residual de 2018)
</t>
        </r>
      </text>
    </comment>
    <comment ref="AB42" authorId="1" shapeId="0" xr:uid="{00000000-0006-0000-0600-000084000000}">
      <text>
        <r>
          <rPr>
            <sz val="9"/>
            <color indexed="81"/>
            <rFont val="Tahoma"/>
            <family val="2"/>
          </rPr>
          <t>Mayores aplazamientos RDL 7,11,15 /2020 (-58)</t>
        </r>
        <r>
          <rPr>
            <sz val="9"/>
            <color indexed="81"/>
            <rFont val="Tahoma"/>
            <family val="2"/>
          </rPr>
          <t xml:space="preserve">
Suspensión plazo deudas tributarias RDL 8,15 /2020 (-51)
Cambio modalidad de objetiva a directa RDL 15 /2020 (-4)
Eliminación días naturales en estado de alarma RDL 15 /2020 (-29)
 Tipo 0 en material sanitario esencial para combatir COVID RDL 15 / 2020 (-298)
Tipo superreducido en libros, periódicos y revistas digitales RDL 15 / 2020 (-3)</t>
        </r>
      </text>
    </comment>
    <comment ref="AC42" authorId="2" shapeId="0" xr:uid="{00000000-0006-0000-0600-000085000000}">
      <text>
        <r>
          <rPr>
            <sz val="9"/>
            <color indexed="81"/>
            <rFont val="Tahoma"/>
            <family val="2"/>
          </rPr>
          <t>Mayores aplazamientos RDL 35/2020 (-3) 
Mayores aplazamientos RDL 7,11,15/2020 (73)
Suspensión plazo deudas tributarias RDL 8,15/2020 (56)
Cambio modalidad de objetiva a directa RDL 15 /2020 (-6) Eliminación días en estado de alarma / Reducción de módulos RDL 35/2020(-57) 
Tipo 0 en material sanitario para combatir COVID RDL 15,34,35/2020 (146)
Rebaja del tipo en mascarillas quirúrgicas RDL 34 /2020 
(-137 )</t>
        </r>
      </text>
    </comment>
    <comment ref="AD42" authorId="2" shapeId="0" xr:uid="{00000000-0006-0000-0600-000086000000}">
      <text>
        <r>
          <rPr>
            <sz val="9"/>
            <color indexed="81"/>
            <rFont val="Tahoma"/>
            <family val="2"/>
          </rPr>
          <t>Mayores aplazamientos RDL 35/2020 (3) 
Mayores aplazamientos RDL 7,11,15/2020 (-15)
Suspensión plazo deudas tributarias RDL 8,15/2020 (-5)
Cambio modalidad de objetiva a directa RDL 15 /2020 (7) Eliminación días en estado de alarma / Reducción de módulos RDL 35/2020(86) 
Tipo 0 en material sanitario para combatir COVID RDL 15,34,35/2020 (26)
Rebaja del tipo en mascarillas quirúrgicas RDL 34 /2020 
(51 )</t>
        </r>
      </text>
    </comment>
    <comment ref="AE42" authorId="2" shapeId="0" xr:uid="{00000000-0006-0000-0600-000087000000}">
      <text>
        <r>
          <rPr>
            <sz val="9"/>
            <color indexed="81"/>
            <rFont val="Tahoma"/>
            <family val="2"/>
          </rPr>
          <t>Tipo 0 en material sanitario para combatir COVID RDL 15,34,35/2020 (43)
Rebaja del tipo en mascarillas quirúrgicas RDL 34 /2020 
(15)</t>
        </r>
      </text>
    </comment>
    <comment ref="AC43" authorId="3" shapeId="0" xr:uid="{00000000-0006-0000-0600-000088000000}">
      <text>
        <r>
          <rPr>
            <sz val="9"/>
            <color indexed="81"/>
            <rFont val="Tahoma"/>
            <family val="2"/>
          </rPr>
          <t>Devoluciones actas únicas IVA</t>
        </r>
      </text>
    </comment>
    <comment ref="AD43" authorId="3" shapeId="0" xr:uid="{00000000-0006-0000-0600-000089000000}">
      <text>
        <r>
          <rPr>
            <sz val="9"/>
            <color indexed="81"/>
            <rFont val="Tahoma"/>
            <family val="2"/>
          </rPr>
          <t>Ingresos y devoluciones actas únicas IVA</t>
        </r>
      </text>
    </comment>
    <comment ref="AE43" authorId="2" shapeId="0" xr:uid="{00000000-0006-0000-0600-00008A000000}">
      <text>
        <r>
          <rPr>
            <sz val="9"/>
            <color indexed="81"/>
            <rFont val="Tahoma"/>
            <family val="2"/>
          </rPr>
          <t>Aplazamientos y suspesión de plazos. Orden HFP/311/2023 (-285)
Devoluciones extraordinarias (-421)</t>
        </r>
      </text>
    </comment>
    <comment ref="N44" authorId="0" shapeId="0" xr:uid="{00000000-0006-0000-0600-00008B000000}">
      <text>
        <r>
          <rPr>
            <sz val="9"/>
            <color indexed="81"/>
            <rFont val="Tahoma"/>
            <family val="2"/>
          </rPr>
          <t>Incluye la implantación de un tipo mínimo (63)</t>
        </r>
      </text>
    </comment>
    <comment ref="Z46" authorId="1" shapeId="0" xr:uid="{00000000-0006-0000-0600-00008C000000}">
      <text>
        <r>
          <rPr>
            <sz val="9"/>
            <color indexed="81"/>
            <rFont val="Tahoma"/>
            <family val="2"/>
          </rPr>
          <t>Eliminación del Impuesto sobre Hidrocarburos para algunos productos utilizados en la generación de energía eléctrica</t>
        </r>
      </text>
    </comment>
    <comment ref="T47" authorId="0" shapeId="0" xr:uid="{00000000-0006-0000-0600-00008D000000}">
      <text>
        <r>
          <rPr>
            <sz val="9"/>
            <color indexed="81"/>
            <rFont val="Tahoma"/>
            <family val="2"/>
          </rPr>
          <t>Profesionales</t>
        </r>
      </text>
    </comment>
    <comment ref="U47" authorId="0" shapeId="0" xr:uid="{00000000-0006-0000-0600-00008E000000}">
      <text>
        <r>
          <rPr>
            <sz val="9"/>
            <color indexed="81"/>
            <rFont val="Tahoma"/>
            <family val="2"/>
          </rPr>
          <t>Profesionales</t>
        </r>
      </text>
    </comment>
    <comment ref="Y47" authorId="0" shapeId="0" xr:uid="{00000000-0006-0000-0600-00008F000000}">
      <text>
        <r>
          <rPr>
            <sz val="9"/>
            <color indexed="81"/>
            <rFont val="Tahoma"/>
            <family val="2"/>
          </rPr>
          <t>Agricultores</t>
        </r>
      </text>
    </comment>
    <comment ref="Z47" authorId="0" shapeId="0" xr:uid="{00000000-0006-0000-0600-000090000000}">
      <text>
        <r>
          <rPr>
            <sz val="9"/>
            <color indexed="81"/>
            <rFont val="Tahoma"/>
            <family val="2"/>
          </rPr>
          <t>Agricultores</t>
        </r>
      </text>
    </comment>
    <comment ref="AA47" authorId="1" shapeId="0" xr:uid="{00000000-0006-0000-0600-000091000000}">
      <text>
        <r>
          <rPr>
            <sz val="9"/>
            <color indexed="81"/>
            <rFont val="Tahoma"/>
            <family val="2"/>
          </rPr>
          <t xml:space="preserve">Tarifa autonómica del I.E. Hidrocarburos (1.163) y RDL 15/2018 (-138)
</t>
        </r>
      </text>
    </comment>
    <comment ref="AB47" authorId="1" shapeId="0" xr:uid="{00000000-0006-0000-0600-000092000000}">
      <text>
        <r>
          <rPr>
            <sz val="9"/>
            <color indexed="81"/>
            <rFont val="Tahoma"/>
            <family val="2"/>
          </rPr>
          <t xml:space="preserve">Tarifa autonómica del I.E. Hidrocarburos </t>
        </r>
      </text>
    </comment>
    <comment ref="AB48" authorId="1" shapeId="0" xr:uid="{00000000-0006-0000-0600-000093000000}">
      <text>
        <r>
          <rPr>
            <sz val="9"/>
            <color indexed="81"/>
            <rFont val="Tahoma"/>
            <family val="2"/>
          </rPr>
          <t xml:space="preserve">Suspensión plazo deudas tributarias RDL 8,15 /2020 (-24)
</t>
        </r>
      </text>
    </comment>
    <comment ref="AC48" authorId="1" shapeId="0" xr:uid="{00000000-0006-0000-0600-000094000000}">
      <text>
        <r>
          <rPr>
            <sz val="9"/>
            <color indexed="81"/>
            <rFont val="Tahoma"/>
            <family val="2"/>
          </rPr>
          <t xml:space="preserve">Suspensión plazo deudas tributarias RDL 8,15 /2020 (31)
</t>
        </r>
      </text>
    </comment>
    <comment ref="AD48" authorId="1" shapeId="0" xr:uid="{00000000-0006-0000-0600-000095000000}">
      <text>
        <r>
          <rPr>
            <sz val="9"/>
            <color indexed="81"/>
            <rFont val="Tahoma"/>
            <family val="2"/>
          </rPr>
          <t xml:space="preserve">Suspensión plazo deudas tributarias RDL 8,15 /2020 (-9)
</t>
        </r>
      </text>
    </comment>
    <comment ref="AB49" authorId="1" shapeId="0" xr:uid="{00000000-0006-0000-0600-000096000000}">
      <text>
        <r>
          <rPr>
            <sz val="9"/>
            <color indexed="81"/>
            <rFont val="Tahoma"/>
            <family val="2"/>
          </rPr>
          <t>Medidas COVID
Mayores aplazamientos RDL 7,11,15 /2020 (-5)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9" authorId="1" shapeId="0" xr:uid="{00000000-0006-0000-0600-000097000000}">
      <text>
        <r>
          <rPr>
            <sz val="9"/>
            <color indexed="81"/>
            <rFont val="Tahoma"/>
            <family val="2"/>
          </rPr>
          <t xml:space="preserve">Medidas COVID
Mayores aplazamientos RDL 7,11,15 /2020 (7)
</t>
        </r>
      </text>
    </comment>
    <comment ref="V51" authorId="0" shapeId="0" xr:uid="{00000000-0006-0000-0600-000098000000}">
      <text>
        <r>
          <rPr>
            <sz val="9"/>
            <color indexed="81"/>
            <rFont val="Tahoma"/>
            <family val="2"/>
          </rPr>
          <t>Reducción a grandes consumidores.</t>
        </r>
      </text>
    </comment>
    <comment ref="W51" authorId="0" shapeId="0" xr:uid="{00000000-0006-0000-0600-000099000000}">
      <text>
        <r>
          <rPr>
            <sz val="9"/>
            <color indexed="81"/>
            <rFont val="Tahoma"/>
            <family val="2"/>
          </rPr>
          <t>Reducción a grandes consumidores.</t>
        </r>
      </text>
    </comment>
    <comment ref="X51" authorId="0" shapeId="0" xr:uid="{00000000-0006-0000-0600-00009A000000}">
      <text>
        <r>
          <rPr>
            <sz val="9"/>
            <color indexed="81"/>
            <rFont val="Tahoma"/>
            <family val="2"/>
          </rPr>
          <t>Reducción a grandes consumidores.</t>
        </r>
      </text>
    </comment>
    <comment ref="AC51" authorId="2" shapeId="0" xr:uid="{00000000-0006-0000-0600-00009B000000}">
      <text>
        <r>
          <rPr>
            <sz val="9"/>
            <color indexed="81"/>
            <rFont val="Tahoma"/>
            <family val="2"/>
          </rPr>
          <t xml:space="preserve"> Rebaja del tipo del Impuesto Especial sobre la Electricidad RDL 17 /2021
</t>
        </r>
      </text>
    </comment>
    <comment ref="AD51" authorId="2" shapeId="0" xr:uid="{00000000-0006-0000-0600-00009C000000}">
      <text>
        <r>
          <rPr>
            <sz val="9"/>
            <color indexed="81"/>
            <rFont val="Tahoma"/>
            <family val="2"/>
          </rPr>
          <t>Rebaja del tipo del Impuesto Especial sobre la Electricidad RDL 17 /2021. Extendida hasta abril de 2022, RDL 29/2021, hasta junio de 2022, RDL 6/2022 y hasta diciembre de 2022 RDL 11/2022.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52" authorId="2" shapeId="0" xr:uid="{00000000-0006-0000-0600-00009D000000}">
      <text>
        <r>
          <rPr>
            <sz val="9"/>
            <color indexed="81"/>
            <rFont val="Tahoma"/>
            <family val="2"/>
          </rPr>
          <t xml:space="preserve">Ley 7/2022
</t>
        </r>
      </text>
    </comment>
    <comment ref="AC55" authorId="2" shapeId="0" xr:uid="{00000000-0006-0000-0600-00009E000000}">
      <text>
        <r>
          <rPr>
            <sz val="9"/>
            <color indexed="81"/>
            <rFont val="Tahoma"/>
            <family val="2"/>
          </rPr>
          <t xml:space="preserve">PGE 2021
Subida de tipo
</t>
        </r>
      </text>
    </comment>
    <comment ref="AD55" authorId="2" shapeId="0" xr:uid="{00000000-0006-0000-0600-00009F000000}">
      <text>
        <r>
          <rPr>
            <sz val="9"/>
            <color indexed="81"/>
            <rFont val="Tahoma"/>
            <family val="2"/>
          </rPr>
          <t xml:space="preserve">PGE 2021
Subida de tipo
</t>
        </r>
      </text>
    </comment>
    <comment ref="AD56" authorId="3" shapeId="0" xr:uid="{00000000-0006-0000-0600-0000A0000000}">
      <text>
        <r>
          <rPr>
            <sz val="9"/>
            <color indexed="81"/>
            <rFont val="Tahoma"/>
            <family val="2"/>
          </rPr>
          <t>Ajustes Forales negativos PV (-110)</t>
        </r>
      </text>
    </comment>
    <comment ref="AD57" authorId="3" shapeId="0" xr:uid="{00000000-0006-0000-0600-0000A1000000}">
      <text>
        <r>
          <rPr>
            <sz val="9"/>
            <color indexed="81"/>
            <rFont val="Tahoma"/>
            <family val="2"/>
          </rPr>
          <t>Ajustes Forales negativos PV (-12)</t>
        </r>
      </text>
    </comment>
    <comment ref="AA58" authorId="0" shapeId="0" xr:uid="{00000000-0006-0000-0600-0000A2000000}">
      <text>
        <r>
          <rPr>
            <sz val="9"/>
            <color indexed="81"/>
            <rFont val="Tahoma"/>
            <family val="2"/>
          </rPr>
          <t>Devoluciones extraordinarias</t>
        </r>
      </text>
    </comment>
    <comment ref="AB58" authorId="1" shapeId="0" xr:uid="{00000000-0006-0000-0600-0000A3000000}">
      <text>
        <r>
          <rPr>
            <sz val="9"/>
            <color indexed="81"/>
            <rFont val="Tahoma"/>
            <family val="2"/>
          </rPr>
          <t xml:space="preserve">Devoluciones extraordinarias
</t>
        </r>
      </text>
    </comment>
    <comment ref="AD58" authorId="1" shapeId="0" xr:uid="{00000000-0006-0000-0600-0000A4000000}">
      <text>
        <r>
          <rPr>
            <sz val="9"/>
            <color indexed="81"/>
            <rFont val="Tahoma"/>
            <family val="2"/>
          </rPr>
          <t xml:space="preserve">Ingresos extraordinarios
</t>
        </r>
      </text>
    </comment>
    <comment ref="AE58" authorId="1" shapeId="0" xr:uid="{00000000-0006-0000-0600-0000A5000000}">
      <text>
        <r>
          <rPr>
            <sz val="9"/>
            <color indexed="81"/>
            <rFont val="Tahoma"/>
            <family val="2"/>
          </rPr>
          <t xml:space="preserve">Ingresos extraordinarios
</t>
        </r>
      </text>
    </comment>
    <comment ref="W60" authorId="0" shapeId="0" xr:uid="{00000000-0006-0000-0600-0000A6000000}">
      <text>
        <r>
          <rPr>
            <sz val="9"/>
            <color indexed="81"/>
            <rFont val="Tahoma"/>
            <family val="2"/>
          </rPr>
          <t>Ingreso de dos ejercicios</t>
        </r>
      </text>
    </comment>
    <comment ref="AB61" authorId="1" shapeId="0" xr:uid="{00000000-0006-0000-0600-0000A7000000}">
      <text>
        <r>
          <rPr>
            <sz val="9"/>
            <color indexed="81"/>
            <rFont val="Tahoma"/>
            <family val="2"/>
          </rPr>
          <t>Medidas COVID</t>
        </r>
        <r>
          <rPr>
            <sz val="9"/>
            <color indexed="81"/>
            <rFont val="Tahoma"/>
            <family val="2"/>
          </rPr>
          <t xml:space="preserve">
Suspensión plazo deudas tributarias RDL 8,15 /2020 (-50)
</t>
        </r>
      </text>
    </comment>
    <comment ref="AC61" authorId="1" shapeId="0" xr:uid="{00000000-0006-0000-0600-0000A8000000}">
      <text>
        <r>
          <rPr>
            <sz val="9"/>
            <color indexed="81"/>
            <rFont val="Tahoma"/>
            <family val="2"/>
          </rPr>
          <t xml:space="preserve">Medidas COVID
Suspensión plazo deudas tributarias RDL 8,15 /2020 (99)
</t>
        </r>
      </text>
    </comment>
    <comment ref="AD61" authorId="1" shapeId="0" xr:uid="{00000000-0006-0000-0600-0000A9000000}">
      <text>
        <r>
          <rPr>
            <sz val="9"/>
            <color indexed="81"/>
            <rFont val="Tahoma"/>
            <family val="2"/>
          </rPr>
          <t xml:space="preserve">Medidas COVID
Suspensión plazo deudas tributarias RDL 8,15 /2020 (-49)
</t>
        </r>
      </text>
    </comment>
    <comment ref="J62" authorId="0" shapeId="0" xr:uid="{00000000-0006-0000-0600-0000AA000000}">
      <text>
        <r>
          <rPr>
            <sz val="9"/>
            <color indexed="81"/>
            <rFont val="Tahoma"/>
            <family val="2"/>
          </rPr>
          <t>I.E. Determinados Medios de Transporte (-1.189), Impuesto sobre el Patrimonio  (-300) y Tasas sobre el Juego (-279)</t>
        </r>
      </text>
    </comment>
  </commentList>
</comments>
</file>

<file path=xl/sharedStrings.xml><?xml version="1.0" encoding="utf-8"?>
<sst xmlns="http://schemas.openxmlformats.org/spreadsheetml/2006/main" count="6272" uniqueCount="1340">
  <si>
    <t>Millones de euros, salvo indicación</t>
  </si>
  <si>
    <t>tasas de variación (%)</t>
  </si>
  <si>
    <t>96</t>
  </si>
  <si>
    <t>97</t>
  </si>
  <si>
    <t>98</t>
  </si>
  <si>
    <t>99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</si>
  <si>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</si>
  <si>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</si>
  <si>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</si>
  <si>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</si>
  <si>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</si>
  <si>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</si>
  <si>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</si>
  <si>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</si>
  <si>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</si>
  <si>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</si>
  <si>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</si>
  <si>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</si>
  <si>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</si>
  <si>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Retenciones del trabajo y actividades económicas</t>
  </si>
  <si>
    <t>Retenciones del capital mobiliario</t>
  </si>
  <si>
    <t>Retenciones sobre arrendamientos</t>
  </si>
  <si>
    <t>Retenciones sobre fondos de inversión</t>
  </si>
  <si>
    <t>Pagos fraccionados</t>
  </si>
  <si>
    <t>Gravamen sobre loterías</t>
  </si>
  <si>
    <t>Resultado de la declaración anual</t>
  </si>
  <si>
    <t>Devoluciones de resultado de la declaración anual</t>
  </si>
  <si>
    <t>Liquidaciones practicadas por la Administración</t>
  </si>
  <si>
    <t>Asignación Iglesia Católica</t>
  </si>
  <si>
    <t>Fiscalidad Medioambiental</t>
  </si>
  <si>
    <t>Otros Ingresos</t>
  </si>
  <si>
    <t>Capítulo I. Impuestos Directos</t>
  </si>
  <si>
    <t>Ingresos brutos</t>
  </si>
  <si>
    <t>Devoluciones</t>
  </si>
  <si>
    <t>Impuestos Especiales (1)</t>
  </si>
  <si>
    <t>Alcohol y Bebidas Derivadas</t>
  </si>
  <si>
    <t>Cerveza</t>
  </si>
  <si>
    <t>Productos Intermedios</t>
  </si>
  <si>
    <t>Hidrocarburos</t>
  </si>
  <si>
    <t>Labores del Tabaco</t>
  </si>
  <si>
    <t>Carbón</t>
  </si>
  <si>
    <t>Electricidad</t>
  </si>
  <si>
    <t>Impuesto sobre Gases Fluorados</t>
  </si>
  <si>
    <t>Capítulo II. Impuestos Indirectos</t>
  </si>
  <si>
    <t>Tasas</t>
  </si>
  <si>
    <t xml:space="preserve">   Tasa radioeléctrica</t>
  </si>
  <si>
    <t xml:space="preserve">   Canon aprovechamiento aguas continentales</t>
  </si>
  <si>
    <t xml:space="preserve">   Resto de tasas</t>
  </si>
  <si>
    <t xml:space="preserve">   Intereses de demora</t>
  </si>
  <si>
    <t xml:space="preserve">   Sanciones tributarias</t>
  </si>
  <si>
    <t>Capítulo III. Tasas y otros Ingresos</t>
  </si>
  <si>
    <t>Total Ingresos Tributarios</t>
  </si>
  <si>
    <t xml:space="preserve">   Sin resultado de la declaración anual</t>
  </si>
  <si>
    <t xml:space="preserve">   Principales Impuestos</t>
  </si>
  <si>
    <t>CUADRO 1.7</t>
  </si>
  <si>
    <t>(1) Incluye Impuesto sobre Determinados Medios de Transporte.</t>
  </si>
  <si>
    <t>INGRESOS TRIBUTARIOS TOTALES. RESUMEN</t>
  </si>
  <si>
    <t>CUADRO 0</t>
  </si>
  <si>
    <t xml:space="preserve">   Alcohol y Bebidas Derivadas</t>
  </si>
  <si>
    <t xml:space="preserve">   Cerveza</t>
  </si>
  <si>
    <t xml:space="preserve">   Productos Intermedios</t>
  </si>
  <si>
    <t xml:space="preserve">   Hidrocarburos</t>
  </si>
  <si>
    <t xml:space="preserve">   Labores del Tabaco</t>
  </si>
  <si>
    <t xml:space="preserve">   Carbón</t>
  </si>
  <si>
    <t xml:space="preserve">   Electricidad</t>
  </si>
  <si>
    <t>CUADRO 1.1</t>
  </si>
  <si>
    <t>Formación bruta de capital</t>
  </si>
  <si>
    <t xml:space="preserve">      Bienes de equipo, transporte y activos cultivados</t>
  </si>
  <si>
    <t xml:space="preserve">      Construcción</t>
  </si>
  <si>
    <t>Precios corrientes</t>
  </si>
  <si>
    <t>Miles de personas, salvo indicación</t>
  </si>
  <si>
    <t>CUADRO 1.2</t>
  </si>
  <si>
    <t>Afiliados a la Seguridad Social (3)</t>
  </si>
  <si>
    <t>Asalariados</t>
  </si>
  <si>
    <t xml:space="preserve">   . Asalariados del sector mercantil no agrario </t>
  </si>
  <si>
    <t>Población con rentas sujetas (4) (5)</t>
  </si>
  <si>
    <t xml:space="preserve">   Privados</t>
  </si>
  <si>
    <t xml:space="preserve">   Públicos</t>
  </si>
  <si>
    <t>Pensionistas</t>
  </si>
  <si>
    <t>Beneficiarios de prestaciones por desempleo</t>
  </si>
  <si>
    <t>Empresarios y profesionales</t>
  </si>
  <si>
    <t xml:space="preserve">    Con rendimientos agrarios</t>
  </si>
  <si>
    <t xml:space="preserve">    Profesionales con rentas sujetas a retención</t>
  </si>
  <si>
    <t xml:space="preserve">    Empresarios en módulos con ventas sujetas a retención</t>
  </si>
  <si>
    <t xml:space="preserve">    Resto de empresarios y profesionales</t>
  </si>
  <si>
    <t>Pro memoria</t>
  </si>
  <si>
    <t>EPA</t>
  </si>
  <si>
    <t>Población mayor de 16 años</t>
  </si>
  <si>
    <t>Activos</t>
  </si>
  <si>
    <t xml:space="preserve">   Ocupados</t>
  </si>
  <si>
    <t xml:space="preserve">   Parados</t>
  </si>
  <si>
    <t>Tasa de paro (%)</t>
  </si>
  <si>
    <t>(2) Puestos de trabajo equivalentes a tiempo completo.</t>
  </si>
  <si>
    <t>(4) En territorio de régimen fiscal común. Personas-año.</t>
  </si>
  <si>
    <t>(5) La suma de las partes no coincide con el total por las duplicaciones.</t>
  </si>
  <si>
    <t>CUADRO 1.3</t>
  </si>
  <si>
    <t>CUADRO 1.4</t>
  </si>
  <si>
    <t xml:space="preserve">   Cuota diferencial neta</t>
  </si>
  <si>
    <t xml:space="preserve">   Pagos fraccionados</t>
  </si>
  <si>
    <t>IE. Labores del Tabaco</t>
  </si>
  <si>
    <t>I.E. Alcohol y Bebidas Derivadas</t>
  </si>
  <si>
    <t>I.E. Electricidad</t>
  </si>
  <si>
    <t>Tasas y otros ingresos</t>
  </si>
  <si>
    <t>TOTAL</t>
  </si>
  <si>
    <t>CUADRO 1.5</t>
  </si>
  <si>
    <t>Base Imponible Agregada</t>
  </si>
  <si>
    <t>Rentas antes de impuestos</t>
  </si>
  <si>
    <t>Base imponible Sociedades consolidada</t>
  </si>
  <si>
    <t>Gasto antes de IVA</t>
  </si>
  <si>
    <t>Gasto final sujeto a IVA</t>
  </si>
  <si>
    <t xml:space="preserve">     Gasto en bienes y servicios de los hogares</t>
  </si>
  <si>
    <t xml:space="preserve">     Gasto en compra de vivienda de los hogares</t>
  </si>
  <si>
    <t xml:space="preserve">     Gasto de las AA.PP.</t>
  </si>
  <si>
    <t>Consumos sujetos a impuesto especial</t>
  </si>
  <si>
    <t xml:space="preserve">     Alcohol y productos intermedios</t>
  </si>
  <si>
    <t xml:space="preserve">     Cerveza</t>
  </si>
  <si>
    <t xml:space="preserve">     Hidrocarburos</t>
  </si>
  <si>
    <t xml:space="preserve">     Tabaco</t>
  </si>
  <si>
    <t xml:space="preserve">     Electricidad</t>
  </si>
  <si>
    <t>Tipos efectivos (%)</t>
  </si>
  <si>
    <t>Total renta y gasto</t>
  </si>
  <si>
    <t>Impuestos devengados</t>
  </si>
  <si>
    <t>Impuestos sobre las rentas</t>
  </si>
  <si>
    <t>IRPF</t>
  </si>
  <si>
    <t>Sociedades</t>
  </si>
  <si>
    <t>Impuestos sobre el gasto</t>
  </si>
  <si>
    <t>IVA</t>
  </si>
  <si>
    <t>Impuestos especiales</t>
  </si>
  <si>
    <t xml:space="preserve">     Carbón</t>
  </si>
  <si>
    <t>CUADRO 1.6</t>
  </si>
  <si>
    <t>IMPUESTOS DEVENGADOS</t>
  </si>
  <si>
    <t>(2) Incluye Impuesto sobre Determinados Medios de Transporte.</t>
  </si>
  <si>
    <t>Retenciones del trabajo</t>
  </si>
  <si>
    <t xml:space="preserve">Retenciones del capital </t>
  </si>
  <si>
    <t xml:space="preserve">   Capital mobiliario</t>
  </si>
  <si>
    <t xml:space="preserve">   Arrendamientos</t>
  </si>
  <si>
    <t xml:space="preserve">   Fondos de inversión</t>
  </si>
  <si>
    <t>Retenciones a la empresa</t>
  </si>
  <si>
    <t xml:space="preserve">   Actividades económicas</t>
  </si>
  <si>
    <t>Retenciones por transparencia fiscal, atribución de rentas y otras</t>
  </si>
  <si>
    <t>Cuota diferencial (sin deducciones)</t>
  </si>
  <si>
    <t>Deducciones familiares (1)</t>
  </si>
  <si>
    <t>IVA devengado neto (IDN=IVAD+VSC)</t>
  </si>
  <si>
    <t>IVA devengado en el periodo (IVAD)</t>
  </si>
  <si>
    <t>Variación del saldo a compensar (VSC)</t>
  </si>
  <si>
    <t>IRNR</t>
  </si>
  <si>
    <t>Total Impuestos Devengados</t>
  </si>
  <si>
    <t>Impuesto sobre gases fluorados</t>
  </si>
  <si>
    <t xml:space="preserve">   Productos intermedios</t>
  </si>
  <si>
    <t xml:space="preserve">   Labores del tabaco</t>
  </si>
  <si>
    <t>INGRESOS TRIBUTARIOS DEL ESTADO</t>
  </si>
  <si>
    <t>INGRESOS NO FINANCIEROS, POR CAPÍTULOS Y CATEGORÍA</t>
  </si>
  <si>
    <t>Ingresos Tributarios</t>
  </si>
  <si>
    <t>Ingresos no Tributarios</t>
  </si>
  <si>
    <t>Capítulo I. Impuestos Directos (Cotizaciones sociales)</t>
  </si>
  <si>
    <t>Capítulo IV. Transferencias Corrientes</t>
  </si>
  <si>
    <t>Capítulo V. Ingresos Patrimoniales</t>
  </si>
  <si>
    <t>Capítulo VI. Enajenación de Inversiones Reales</t>
  </si>
  <si>
    <t>Capítulo VII. Transferencias de Capital</t>
  </si>
  <si>
    <t>Ingresos no Financieros Totales</t>
  </si>
  <si>
    <t>Ingresos no Financieros del Estado</t>
  </si>
  <si>
    <t>Rentas brutas de los hogares</t>
  </si>
  <si>
    <t>Rentas del trabajo</t>
  </si>
  <si>
    <t>Rentas del capital</t>
  </si>
  <si>
    <t xml:space="preserve">      . Sujetas a retención</t>
  </si>
  <si>
    <t xml:space="preserve">   Inmuebles arrendados</t>
  </si>
  <si>
    <t xml:space="preserve">   Ganancias patrimoniales</t>
  </si>
  <si>
    <t xml:space="preserve">      . Sujetas a retención (fondos de inversión)</t>
  </si>
  <si>
    <t>Rentas de la empresa y otras</t>
  </si>
  <si>
    <t xml:space="preserve">   Rentas de la empresa</t>
  </si>
  <si>
    <t xml:space="preserve">   Imputación de rentas y otras</t>
  </si>
  <si>
    <t>Tipo efectivo</t>
  </si>
  <si>
    <t xml:space="preserve">   . Sin cuota diferencial</t>
  </si>
  <si>
    <t>IRPF devengado (D)</t>
  </si>
  <si>
    <t xml:space="preserve">   . Sin cuota diferencial ni deducciones</t>
  </si>
  <si>
    <t>Paso a caja (C-D)</t>
  </si>
  <si>
    <t>Ingresos tributarios (C)</t>
  </si>
  <si>
    <t xml:space="preserve">   . Sin resultado de la declaración anual</t>
  </si>
  <si>
    <t>(1) Deducciones anticipadas y no anticipadas por maternidad, familia numerosa y dependencia.</t>
  </si>
  <si>
    <t>CUADRO 2.1</t>
  </si>
  <si>
    <t>CUADRO 2.2</t>
  </si>
  <si>
    <t>RENTAS DEL TRABAJO Y ACTIVIDADES ECONÓMICAS</t>
  </si>
  <si>
    <t>Rentas del trabajo y actividades económicas</t>
  </si>
  <si>
    <t>Salarios</t>
  </si>
  <si>
    <t>Pensiones</t>
  </si>
  <si>
    <t>Prestaciones por desempleo</t>
  </si>
  <si>
    <t>Actividades económicas</t>
  </si>
  <si>
    <t xml:space="preserve">   Ventas de empresarios agrarios</t>
  </si>
  <si>
    <t xml:space="preserve">   Ventas en estimación objetiva</t>
  </si>
  <si>
    <t xml:space="preserve">   Ingresos brutos de profesionales</t>
  </si>
  <si>
    <t>Exentas</t>
  </si>
  <si>
    <t>Rentas medias (€)</t>
  </si>
  <si>
    <t xml:space="preserve">Salario </t>
  </si>
  <si>
    <t xml:space="preserve">Pensión </t>
  </si>
  <si>
    <t>Ingresos medios de profesionales</t>
  </si>
  <si>
    <t>CUADRO 2.3</t>
  </si>
  <si>
    <t>RETENCIONES DEL TRABAJO Y ACTIVIDADES ECONÓMICAS</t>
  </si>
  <si>
    <t>Rentas del trabajo y actividades económicas (1)</t>
  </si>
  <si>
    <t>Tipo efectivo de retención (%)</t>
  </si>
  <si>
    <t>Retenciones devengadas (D)</t>
  </si>
  <si>
    <t>Desplazamiento temporal devengo-ingreso</t>
  </si>
  <si>
    <t>Otros desfases entre el devengo y el ingreso</t>
  </si>
  <si>
    <t>CUADRO 2.4</t>
  </si>
  <si>
    <t>Sujetas a retención</t>
  </si>
  <si>
    <t xml:space="preserve">   Dividendos</t>
  </si>
  <si>
    <t xml:space="preserve">   Intereses de cuentas bancarias</t>
  </si>
  <si>
    <t xml:space="preserve">   Otras rentas</t>
  </si>
  <si>
    <t xml:space="preserve">   Hogares</t>
  </si>
  <si>
    <t xml:space="preserve">   Sociedades</t>
  </si>
  <si>
    <t xml:space="preserve">   No residentes</t>
  </si>
  <si>
    <t>No sujetas a retención (hogares)</t>
  </si>
  <si>
    <t>Dividendos</t>
  </si>
  <si>
    <t>Intereses de cuentas bancarias</t>
  </si>
  <si>
    <t>Otras rentas</t>
  </si>
  <si>
    <t>Hogares</t>
  </si>
  <si>
    <t>No residentes</t>
  </si>
  <si>
    <t xml:space="preserve">   Otras rentas (inc. dividendos)</t>
  </si>
  <si>
    <t>Depósitos bancarios de residentes</t>
  </si>
  <si>
    <t>CUADRO 2.5</t>
  </si>
  <si>
    <t>RETENCIONES SOBRE ARRENDAMIENTOS</t>
  </si>
  <si>
    <t>Rentas por inmuebles arrendados sujetas a retención</t>
  </si>
  <si>
    <t>Retenciones devengadas brutas (D)</t>
  </si>
  <si>
    <t>CUADRO 2.6</t>
  </si>
  <si>
    <t>RETENCIONES SOBRE FONDOS DE INVERSIÓN</t>
  </si>
  <si>
    <t>Ganancias patrimoniales sujetas a retención</t>
  </si>
  <si>
    <t>CUADRO 2.7</t>
  </si>
  <si>
    <t>PAGOS FRACCIONADOS DE EMPRESARIOS Y PROFESIONALES</t>
  </si>
  <si>
    <t>Empresarios y profesionales (miles)</t>
  </si>
  <si>
    <t>Renta empresarial media (€)</t>
  </si>
  <si>
    <t>Tipo efectivo (%)</t>
  </si>
  <si>
    <t>Pagos fraccionados (D)</t>
  </si>
  <si>
    <t>CUADRO 2.8</t>
  </si>
  <si>
    <t>IRPF: RESULTADO DE LA DECLARACIÓN Y DEDUCCIONES FAMILIARES</t>
  </si>
  <si>
    <t>-</t>
  </si>
  <si>
    <t>Retenciones y pagos fraccionados</t>
  </si>
  <si>
    <t xml:space="preserve">   Anticipadas</t>
  </si>
  <si>
    <t xml:space="preserve">   No anticipadas</t>
  </si>
  <si>
    <t xml:space="preserve">   Deducciones familiares anticipadas del ejercicio t</t>
  </si>
  <si>
    <t xml:space="preserve">   Deducciones familiares anticipadas del ejercicio t-1</t>
  </si>
  <si>
    <t xml:space="preserve">   Declaración anual ejercicio t-1</t>
  </si>
  <si>
    <t xml:space="preserve">   Declaración anual ejercicio t-2</t>
  </si>
  <si>
    <t xml:space="preserve">   Otras devoluciones</t>
  </si>
  <si>
    <t>IMPUESTO SOBRE SOCIEDADES: RESULTADO, BASE, TIPO, IMPUESTO DEVENGADO E INGRESOS</t>
  </si>
  <si>
    <t>CUADRO 3.1</t>
  </si>
  <si>
    <t>Resultado contable positivo</t>
  </si>
  <si>
    <t xml:space="preserve">Ingresos tributarios (C) </t>
  </si>
  <si>
    <t>Resultado contable positivo. Grandes Empresas y grupos</t>
  </si>
  <si>
    <t>Grupos consolidados</t>
  </si>
  <si>
    <t>Grandes Empresas no grupos</t>
  </si>
  <si>
    <t>Pagos fraccionados devengados (D)</t>
  </si>
  <si>
    <t>Grandes Empresas y grupos</t>
  </si>
  <si>
    <t xml:space="preserve">   Grupos consolidados</t>
  </si>
  <si>
    <t xml:space="preserve">   Grandes Empresas no grupos</t>
  </si>
  <si>
    <t>Pymes</t>
  </si>
  <si>
    <t>Otros ingresos</t>
  </si>
  <si>
    <t>IMPUESTO SOBRE SOCIEDADES: PAGOS FRACCIONADOS</t>
  </si>
  <si>
    <t>CUADRO 3.2</t>
  </si>
  <si>
    <t>CUADRO 3.3</t>
  </si>
  <si>
    <t>CUENTA DE PÉRDIDAS Y GANANCIAS DE LAS SOCIEDADES</t>
  </si>
  <si>
    <t>IMPUESTO SOBRE SOCIEDADES. LIQUIDACIÓN. DESGLOSE POR TIPO DE EMPRESAS</t>
  </si>
  <si>
    <t>Base imponible positiva</t>
  </si>
  <si>
    <t xml:space="preserve">   Tipo íntegro (%)</t>
  </si>
  <si>
    <t>Cuota íntegra</t>
  </si>
  <si>
    <t>Deducciones</t>
  </si>
  <si>
    <t>Cuota líquida positiva</t>
  </si>
  <si>
    <t xml:space="preserve">   Tipo efectivo sobre BI (%)</t>
  </si>
  <si>
    <t xml:space="preserve">   Tipo efectivo sobre RC&gt;0 (%)</t>
  </si>
  <si>
    <t>- Pagos fraccionados devengados</t>
  </si>
  <si>
    <t>- Retenciones y pagos a cuenta</t>
  </si>
  <si>
    <t>Cuota diferencial devengada</t>
  </si>
  <si>
    <t>Cuota diferencial positiva</t>
  </si>
  <si>
    <t>Grupos Consolidados</t>
  </si>
  <si>
    <t xml:space="preserve">IMPUESTO SOBRE SOCIEDADES: RESULTADO DE LA DECLARACIÓN </t>
  </si>
  <si>
    <t>IVA: BASE IMPONIBLE, TIPO EFECTIVO E IMPUESTO DEVENGADO</t>
  </si>
  <si>
    <t>CUADRO 4.1</t>
  </si>
  <si>
    <t>Gasto de las AA.PP.</t>
  </si>
  <si>
    <t>Gasto final sujeto a IVA (GFS)</t>
  </si>
  <si>
    <t>Gasto en bienes y servicios de los hogares</t>
  </si>
  <si>
    <t xml:space="preserve">    Corriente</t>
  </si>
  <si>
    <t xml:space="preserve">    Capital</t>
  </si>
  <si>
    <t>Gasto en compra de vivienda de los hogares</t>
  </si>
  <si>
    <t>Deflactor del gasto final sujeto a IVA</t>
  </si>
  <si>
    <t>CUADRO 4.2</t>
  </si>
  <si>
    <t>IVA: MECÁNICA RECAUDATORIA. DEL DEVENGO AL INGRESO</t>
  </si>
  <si>
    <t>IVA devengado bruto (IVAB)</t>
  </si>
  <si>
    <t>Mensual</t>
  </si>
  <si>
    <t xml:space="preserve">   Operaciones interiores</t>
  </si>
  <si>
    <t xml:space="preserve">   Importación</t>
  </si>
  <si>
    <t xml:space="preserve">       Liquidado en Aduanas</t>
  </si>
  <si>
    <t xml:space="preserve">       Liquidado en autoliquidaciones</t>
  </si>
  <si>
    <t>Trimestral</t>
  </si>
  <si>
    <t>Paso a caja (IVAC-IVAB)</t>
  </si>
  <si>
    <t>Ajustes forales</t>
  </si>
  <si>
    <t>IVA bruto en caja (IVAC)</t>
  </si>
  <si>
    <t>Devoluciones solicitadas (DS)</t>
  </si>
  <si>
    <t>Anuales</t>
  </si>
  <si>
    <t>Mensuales</t>
  </si>
  <si>
    <t>Paso a caja (DC-DS)</t>
  </si>
  <si>
    <t>Devoluciones realizadas (DC)</t>
  </si>
  <si>
    <t xml:space="preserve">   Del ejercicio t-1</t>
  </si>
  <si>
    <t xml:space="preserve">   Del ejercicio t-2</t>
  </si>
  <si>
    <t xml:space="preserve">   Otras</t>
  </si>
  <si>
    <t xml:space="preserve">   Del ejercicio t</t>
  </si>
  <si>
    <t>Ajustes forales e importación</t>
  </si>
  <si>
    <t>Ingresos tributarios (C=IVAC-DC)</t>
  </si>
  <si>
    <t>Paso a caja (C-IDN)</t>
  </si>
  <si>
    <t>CUADRO 5.1</t>
  </si>
  <si>
    <t>IMPUESTOS ESPECIALES: CONSUMOS E INGRESOS</t>
  </si>
  <si>
    <t>Consumos sujetos</t>
  </si>
  <si>
    <t>Alcohol puro (millones de litros)</t>
  </si>
  <si>
    <t>Cerveza (millones de litros)</t>
  </si>
  <si>
    <t>Gasolinas, gasóleos y biocarburantes (millones de litros)</t>
  </si>
  <si>
    <t>Cigarrillos (millones de cajetillas)</t>
  </si>
  <si>
    <t>Electricidad (millones de KWh)</t>
  </si>
  <si>
    <t>Tipos efectivos</t>
  </si>
  <si>
    <t>IE por litro de Alcohol puro (€)</t>
  </si>
  <si>
    <t>IE por litro de Cerveza (€)</t>
  </si>
  <si>
    <t>IE por litro de Gasolinas, gasóleos y biocarburantes (€)</t>
  </si>
  <si>
    <t>IE por KWh de Electricidad (cts. de €/KWh)</t>
  </si>
  <si>
    <t>Valor de los consumos (sin IVA)</t>
  </si>
  <si>
    <t>CUADRO 5.2</t>
  </si>
  <si>
    <t>Consumos sujetos de Cerveza (millones de litros)</t>
  </si>
  <si>
    <t>Tipo efectivo (IE por litro de Cerveza, en euros)</t>
  </si>
  <si>
    <t>Impuesto especial devengado (D)</t>
  </si>
  <si>
    <t>Precio de venta al público (€/litro)</t>
  </si>
  <si>
    <t xml:space="preserve">   Precio antes de impuestos</t>
  </si>
  <si>
    <t xml:space="preserve">   IVA</t>
  </si>
  <si>
    <t xml:space="preserve">   Impuesto Especial</t>
  </si>
  <si>
    <t>CUADRO 5.3</t>
  </si>
  <si>
    <t>Consumo en bebidas derivadas (millones de litros)</t>
  </si>
  <si>
    <t>Consumos sujetos de Alcohol puro (millones de litros)</t>
  </si>
  <si>
    <t>Tipo efectivo (IE por litro de Alcohol puro, en euros)</t>
  </si>
  <si>
    <t>Precio de venta al público de bebidas derivadas (€/litro)</t>
  </si>
  <si>
    <t>GASOLINAS Y GASÓLEOS</t>
  </si>
  <si>
    <t>Precio de venta al público</t>
  </si>
  <si>
    <t>Gasolinas</t>
  </si>
  <si>
    <t>Gasóleo A</t>
  </si>
  <si>
    <t>Gasóleo tipo reducido</t>
  </si>
  <si>
    <t>CUADRO 5.4</t>
  </si>
  <si>
    <t>HIDROCARBUROS: PRECIOS</t>
  </si>
  <si>
    <t>Céntimos de euro por litro</t>
  </si>
  <si>
    <t>CUADRO 5.5</t>
  </si>
  <si>
    <t xml:space="preserve">Consumos sujetos de carburantes </t>
  </si>
  <si>
    <t xml:space="preserve">   Gasolinas y bioetanol</t>
  </si>
  <si>
    <t xml:space="preserve">   Gasóleo A y biodiésel</t>
  </si>
  <si>
    <t xml:space="preserve">   Gasóleo tipo reducido y biocombustibles</t>
  </si>
  <si>
    <t>Gasolinas, gasóleos y biocarburantes (cts. €/litro)</t>
  </si>
  <si>
    <t>Valor de los consumos de gasolinas, gasóleos y biocarburantes (sin IVA)</t>
  </si>
  <si>
    <t>CUADRO 5.6</t>
  </si>
  <si>
    <t>TABACO: PRECIOS</t>
  </si>
  <si>
    <t>LABORES DEL TABACO (€/KG.)</t>
  </si>
  <si>
    <t xml:space="preserve">Precio de venta al público </t>
  </si>
  <si>
    <t xml:space="preserve">   Precio antes de impuestos (inc. margen comercial)</t>
  </si>
  <si>
    <t>Cigarrillos (€/cajetilla)</t>
  </si>
  <si>
    <t xml:space="preserve">   Margen comercial</t>
  </si>
  <si>
    <t xml:space="preserve">      Específico</t>
  </si>
  <si>
    <t xml:space="preserve">      Proporcional</t>
  </si>
  <si>
    <t>Resto labores (€/kg.)</t>
  </si>
  <si>
    <t xml:space="preserve">Consumo de Tabaco (miles de kg.) </t>
  </si>
  <si>
    <t xml:space="preserve">   A tipo normal</t>
  </si>
  <si>
    <t xml:space="preserve">   A tipo único</t>
  </si>
  <si>
    <t>Tipo efectivo (euros/kg.)</t>
  </si>
  <si>
    <t>Cigarrillos</t>
  </si>
  <si>
    <t>Valor de los consumos de cigarrillos (sin IVA)</t>
  </si>
  <si>
    <t>Tipo sobre base imponible (%)</t>
  </si>
  <si>
    <t>Tipo sobre base liquidable (%)</t>
  </si>
  <si>
    <t>Base imponible (2)</t>
  </si>
  <si>
    <t>Base liquidable (2)</t>
  </si>
  <si>
    <t>(2) La base imponible es la misma utilizada para el IVA (el valor de los consumos sin impuestos). La liquidable se obtiene restando las reducciones.</t>
  </si>
  <si>
    <t>CUADRO 6.1</t>
  </si>
  <si>
    <t>CUADRO 6.2</t>
  </si>
  <si>
    <t>CUADRO 6.3</t>
  </si>
  <si>
    <t>IMPUESTOS MEDIOAMBIENTALES</t>
  </si>
  <si>
    <t>Impuesto devengado (D)</t>
  </si>
  <si>
    <t xml:space="preserve">   Valor producción energía eléctrica</t>
  </si>
  <si>
    <t xml:space="preserve">   Prod. combustible nuclear gastado y residuos</t>
  </si>
  <si>
    <t xml:space="preserve">   Almac. combustible nuclear gastado y residuos</t>
  </si>
  <si>
    <t>Fiscalidad medioambiental</t>
  </si>
  <si>
    <t xml:space="preserve">   Desplazamiento temporal devengo-ingreso</t>
  </si>
  <si>
    <t xml:space="preserve">   Otros desfases entre el devengo y el ingreso</t>
  </si>
  <si>
    <t>CUADRO 7.3</t>
  </si>
  <si>
    <t>CUADRO 8.1</t>
  </si>
  <si>
    <t>CUADRO 8.2</t>
  </si>
  <si>
    <t>CUADRO 9.1</t>
  </si>
  <si>
    <t>CUADRO 9.2</t>
  </si>
  <si>
    <t>CUADRO 8.5</t>
  </si>
  <si>
    <t>CUADRO 8.4</t>
  </si>
  <si>
    <t>CUADRO 8.3</t>
  </si>
  <si>
    <t>CUADRO 7.6</t>
  </si>
  <si>
    <t>MERCADO LABORAL. POBLACIONES</t>
  </si>
  <si>
    <t>ELECTRICIDAD: CONSUMOS E INGRESOS</t>
  </si>
  <si>
    <t>RESUMEN</t>
  </si>
  <si>
    <t>SUMARIO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</si>
  <si>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</si>
  <si>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</si>
  <si>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</si>
  <si>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</si>
  <si>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</si>
  <si>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</si>
  <si>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</si>
  <si>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</si>
  <si>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</si>
  <si>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2.3</t>
  </si>
  <si>
    <t>2.4</t>
  </si>
  <si>
    <t>2.5</t>
  </si>
  <si>
    <t>2.6</t>
  </si>
  <si>
    <t>2.7</t>
  </si>
  <si>
    <t>2.8</t>
  </si>
  <si>
    <t>IMPUESTO SOBRE SOCIEDADES</t>
  </si>
  <si>
    <t>3.1</t>
  </si>
  <si>
    <t>3.2</t>
  </si>
  <si>
    <t>3.3</t>
  </si>
  <si>
    <t>IMPUESTO SOBRE EL VALOR AÑADIDO</t>
  </si>
  <si>
    <t>4.1</t>
  </si>
  <si>
    <t>4.2</t>
  </si>
  <si>
    <t>IMPUESTOS ESPECIALES</t>
  </si>
  <si>
    <t>5.1</t>
  </si>
  <si>
    <t>5.2</t>
  </si>
  <si>
    <t>5.3</t>
  </si>
  <si>
    <t>CERVEZA: CONSUMOS E INGRESOS</t>
  </si>
  <si>
    <t>5.4</t>
  </si>
  <si>
    <t>5.5</t>
  </si>
  <si>
    <t>5.6</t>
  </si>
  <si>
    <t>5.7</t>
  </si>
  <si>
    <t>CARBÓN</t>
  </si>
  <si>
    <t>OTROS IMPUESTOS Y RESTO DE INGRESOS</t>
  </si>
  <si>
    <t>6.1</t>
  </si>
  <si>
    <t>6.2</t>
  </si>
  <si>
    <t>6.3</t>
  </si>
  <si>
    <t>6.4</t>
  </si>
  <si>
    <t>7.1</t>
  </si>
  <si>
    <t>7.2</t>
  </si>
  <si>
    <t>7.3</t>
  </si>
  <si>
    <t>7.4</t>
  </si>
  <si>
    <t>7.5</t>
  </si>
  <si>
    <t>7.6</t>
  </si>
  <si>
    <t>7.7</t>
  </si>
  <si>
    <t>DERECHOS RECONOCIDOS Y RECAUDACIÓN LÍQUIDA</t>
  </si>
  <si>
    <t>8.1</t>
  </si>
  <si>
    <t>8.2</t>
  </si>
  <si>
    <t>8.3</t>
  </si>
  <si>
    <t>8.4</t>
  </si>
  <si>
    <t>8.5</t>
  </si>
  <si>
    <t>9.1</t>
  </si>
  <si>
    <t>9.2</t>
  </si>
  <si>
    <t>CUADRO 5.7</t>
  </si>
  <si>
    <t>CUADRO 6.4</t>
  </si>
  <si>
    <t xml:space="preserve">(1) Fuente: Contabilidad Nacional del INE. </t>
  </si>
  <si>
    <t>Tasa de asalarización (%)</t>
  </si>
  <si>
    <t>(1) Fuente: INE.</t>
  </si>
  <si>
    <t>Millones de euros</t>
  </si>
  <si>
    <t>Base imponible. Grandes Empresas y grupos</t>
  </si>
  <si>
    <t>Cuota devengada. Grandes Empresas y grupos</t>
  </si>
  <si>
    <t>Resultado de la declaración (D)</t>
  </si>
  <si>
    <t>IMPUESTO SOBRE LA RENTA DE NO RESIDENTES</t>
  </si>
  <si>
    <t>Retenciones y pagos a cuenta</t>
  </si>
  <si>
    <t xml:space="preserve">   Resto</t>
  </si>
  <si>
    <t>IVA devengado neto (IDN=IVAB+DS)</t>
  </si>
  <si>
    <t>CUADRO 7.7</t>
  </si>
  <si>
    <t>7.8</t>
  </si>
  <si>
    <t>Miles, salvo indicación</t>
  </si>
  <si>
    <t>Declarantes en el modelo anual</t>
  </si>
  <si>
    <t>Declaraciones en el modelo anual</t>
  </si>
  <si>
    <t>Tributación individual</t>
  </si>
  <si>
    <t>Tributación conjunta</t>
  </si>
  <si>
    <t>Con rendimientos del trabajo (1)</t>
  </si>
  <si>
    <t>Con arrendamiento de inmuebles (1)</t>
  </si>
  <si>
    <t>Con rendimientos de capital mobiliario (1)</t>
  </si>
  <si>
    <t>Con actividades profesionales y empresariales (1)</t>
  </si>
  <si>
    <t xml:space="preserve">   En estimación directa (1)</t>
  </si>
  <si>
    <t xml:space="preserve">   En estimación objetiva (1) (2)</t>
  </si>
  <si>
    <t xml:space="preserve">   En estimación objetiva (agricultores) (1)</t>
  </si>
  <si>
    <t xml:space="preserve">   En régimen especial de atribución de rentas (1) (3)</t>
  </si>
  <si>
    <t>Personas con retenciones por rendim. del trabajo (4)</t>
  </si>
  <si>
    <t>SOCIEDADES</t>
  </si>
  <si>
    <t>Declarantes</t>
  </si>
  <si>
    <t>Grandes Empresas</t>
  </si>
  <si>
    <t>Entidades de reducida dimensión</t>
  </si>
  <si>
    <t>Cooperativas</t>
  </si>
  <si>
    <t>Transparentes</t>
  </si>
  <si>
    <t>Fondos de inversión</t>
  </si>
  <si>
    <t>Entidades de crédito y aseguradoras</t>
  </si>
  <si>
    <t>Resto</t>
  </si>
  <si>
    <t>Sociedades pertenecientes a grupos</t>
  </si>
  <si>
    <t>Número de grupos (en unidades)</t>
  </si>
  <si>
    <t>Sociedades activas</t>
  </si>
  <si>
    <t>Sociedades con beneficios</t>
  </si>
  <si>
    <t>Personas físicas</t>
  </si>
  <si>
    <t>Sociedades, de las cuales</t>
  </si>
  <si>
    <t xml:space="preserve">   Grandes Empresas</t>
  </si>
  <si>
    <t>Administraciones Públicas</t>
  </si>
  <si>
    <t>Instituciones sin fines de lucro</t>
  </si>
  <si>
    <t>Régimen General</t>
  </si>
  <si>
    <t xml:space="preserve">   Empresarios industriales</t>
  </si>
  <si>
    <t xml:space="preserve">   Profesionales</t>
  </si>
  <si>
    <t xml:space="preserve">   Arrendadores de locales</t>
  </si>
  <si>
    <t xml:space="preserve">   Agricultores y ganaderos</t>
  </si>
  <si>
    <t xml:space="preserve">   Sin actividad</t>
  </si>
  <si>
    <t>Régimen Simplificado</t>
  </si>
  <si>
    <t>Sociedades anónimas y de responsabilidad limitada (5)</t>
  </si>
  <si>
    <t>(1) El total no es la suma de componentes, por duplicaciones.</t>
  </si>
  <si>
    <t>(2) Los datos del período 1995-1998 se refieren a la estimación objetiva por coeficientes.</t>
  </si>
  <si>
    <t>(3) Antes de 2003, los contribuyentes en atribución de rentas figuraban en otras categorías.</t>
  </si>
  <si>
    <t>(5) Desde 2013 incluyen las declaraciones a cero.</t>
  </si>
  <si>
    <t>ESTADÍSTICA DEL IRPF</t>
  </si>
  <si>
    <t>Capital mobiliario</t>
  </si>
  <si>
    <t>Actividades empresariales</t>
  </si>
  <si>
    <t>Ganancias patrimoniales</t>
  </si>
  <si>
    <t>Otras reducciones</t>
  </si>
  <si>
    <t>Base Liquidable</t>
  </si>
  <si>
    <t>General</t>
  </si>
  <si>
    <t>Mínimos Personales y Familiares</t>
  </si>
  <si>
    <t>Cuota Íntegra</t>
  </si>
  <si>
    <t xml:space="preserve">    Tipo medio (%)</t>
  </si>
  <si>
    <t xml:space="preserve">    Tipo medio del ahorro (%)</t>
  </si>
  <si>
    <t>400 euros</t>
  </si>
  <si>
    <t>Autonómicas</t>
  </si>
  <si>
    <t>Otras</t>
  </si>
  <si>
    <t>Retenciones e Ingresos a Cuenta</t>
  </si>
  <si>
    <t>Retenciones de actividades económicas</t>
  </si>
  <si>
    <t>Cuota Diferencial</t>
  </si>
  <si>
    <t>Deducciones por maternidad y familiares</t>
  </si>
  <si>
    <t>Cobradas por anticipado</t>
  </si>
  <si>
    <t>A deducir en la declaración anual</t>
  </si>
  <si>
    <t>A ingresar</t>
  </si>
  <si>
    <t>A devolver</t>
  </si>
  <si>
    <t>Sociedades no financieras</t>
  </si>
  <si>
    <t>1. Producción</t>
  </si>
  <si>
    <t>2. Consumos intermedios</t>
  </si>
  <si>
    <t>3. Valor añadido (=1-2)</t>
  </si>
  <si>
    <t>4. Gastos de personal</t>
  </si>
  <si>
    <t>5. Resultado bruto de explotación (=3-4)</t>
  </si>
  <si>
    <t>6. Amortizaciones</t>
  </si>
  <si>
    <t>7. Provisiones</t>
  </si>
  <si>
    <t>8. Ingresos financieros</t>
  </si>
  <si>
    <t>9. Gastos financieros</t>
  </si>
  <si>
    <t>11. Resultado antes de impuestos (2)</t>
  </si>
  <si>
    <t>Total sociedades</t>
  </si>
  <si>
    <t>15. Resultado contable (=13+14)</t>
  </si>
  <si>
    <t xml:space="preserve">       Resultado contable negativo</t>
  </si>
  <si>
    <t xml:space="preserve">       Resultado contable positivo</t>
  </si>
  <si>
    <t xml:space="preserve">           No grupos</t>
  </si>
  <si>
    <t xml:space="preserve">           Grupos consolidados</t>
  </si>
  <si>
    <t>AJUSTES FORALES</t>
  </si>
  <si>
    <r>
      <t>TOTAL</t>
    </r>
    <r>
      <rPr>
        <sz val="9"/>
        <rFont val="Verdana"/>
        <family val="2"/>
      </rPr>
      <t xml:space="preserve"> (1)</t>
    </r>
  </si>
  <si>
    <t>Liquidaciones trimestrales</t>
  </si>
  <si>
    <t>Liquidación definitiva del año anterior (2)</t>
  </si>
  <si>
    <t>Liquidación definitiva del año anterior</t>
  </si>
  <si>
    <t>Alcohol y bebidas derivadas (3)</t>
  </si>
  <si>
    <t>Labores del tabaco</t>
  </si>
  <si>
    <r>
      <t>Otros impuestos</t>
    </r>
    <r>
      <rPr>
        <sz val="9"/>
        <rFont val="Verdana"/>
        <family val="2"/>
      </rPr>
      <t xml:space="preserve"> (4)</t>
    </r>
  </si>
  <si>
    <r>
      <t>PAÍS VASCO</t>
    </r>
    <r>
      <rPr>
        <sz val="9"/>
        <rFont val="Verdana"/>
        <family val="2"/>
      </rPr>
      <t xml:space="preserve"> (1)</t>
    </r>
  </si>
  <si>
    <r>
      <t>NAVARRA</t>
    </r>
    <r>
      <rPr>
        <sz val="9"/>
        <rFont val="Verdana"/>
        <family val="2"/>
      </rPr>
      <t xml:space="preserve"> (1)</t>
    </r>
  </si>
  <si>
    <t>(1) El signo negativo indica un pago a favor de las Haciendas Forales.</t>
  </si>
  <si>
    <t>(3) Incluye el Impuesto sobre Productos intermedios.</t>
  </si>
  <si>
    <t>7.9</t>
  </si>
  <si>
    <t>7.10</t>
  </si>
  <si>
    <t>CUADRO 7.8</t>
  </si>
  <si>
    <t>CUADRO 7.9</t>
  </si>
  <si>
    <t>Entregas a cuenta año t</t>
  </si>
  <si>
    <t>Liquidación definitiva año t-2</t>
  </si>
  <si>
    <t xml:space="preserve">           Rendimiento definitivo año t</t>
  </si>
  <si>
    <t>Impuestos Especiales</t>
  </si>
  <si>
    <t>Total Participaciones AA.TT.</t>
  </si>
  <si>
    <t>CUADRO 7.5</t>
  </si>
  <si>
    <t>CUADRO 7.4</t>
  </si>
  <si>
    <t>Producto Interior Bruto a precios de mercado (PIB)</t>
  </si>
  <si>
    <t>Gasto en consumo final de los hogares y las ISFLSH</t>
  </si>
  <si>
    <t>Gasto en consumo final de las AA.PP.</t>
  </si>
  <si>
    <t>Exportaciones de bienes y servicios</t>
  </si>
  <si>
    <t>Importaciones de bienes y servicios</t>
  </si>
  <si>
    <t>(3) Incluye adquisiciones menos cesiones de objetos valiosos.</t>
  </si>
  <si>
    <t>Contabilidad nacional (1) (2)</t>
  </si>
  <si>
    <t>Ocupados</t>
  </si>
  <si>
    <t xml:space="preserve">   Asalariados</t>
  </si>
  <si>
    <t xml:space="preserve">   No asalariados</t>
  </si>
  <si>
    <t>Con establecimiento permanente</t>
  </si>
  <si>
    <t xml:space="preserve">   Retenciones y pagos a cuenta</t>
  </si>
  <si>
    <t xml:space="preserve">   Liquidación anual</t>
  </si>
  <si>
    <t>Sin establecimiento permanente</t>
  </si>
  <si>
    <t xml:space="preserve">      Resto de retenciones y pagos a cuenta</t>
  </si>
  <si>
    <t xml:space="preserve">   Liquidaciones</t>
  </si>
  <si>
    <t xml:space="preserve">      Declaración ordinaria</t>
  </si>
  <si>
    <t xml:space="preserve">      Resto</t>
  </si>
  <si>
    <t>Impuesto devengado neto (D=IB+DS)</t>
  </si>
  <si>
    <t>Liquidaciones</t>
  </si>
  <si>
    <t>Retenc. por transparencia fiscal, atribución de rentas y otras</t>
  </si>
  <si>
    <t xml:space="preserve">   Formación bruta de capital fijo (2)</t>
  </si>
  <si>
    <t>(2) Incluye productos de la propiedad intelectual.</t>
  </si>
  <si>
    <t>Remuneración de asalariados</t>
  </si>
  <si>
    <t>Excedente bruto de explotación y rentas mixtas brutas</t>
  </si>
  <si>
    <t>Impuestos netos sobre la producción e importaciones</t>
  </si>
  <si>
    <t>Aproximación contable al gasto final sujeto a IVA (5)</t>
  </si>
  <si>
    <t>(5) Incluye el gasto en consumo final interior de los hogares, el gasto de las AA.PP. sujeto a IVA y la formación bruta de capital en vivienda.</t>
  </si>
  <si>
    <t xml:space="preserve">   Variación de existencias (3) (4)</t>
  </si>
  <si>
    <t>(4) En las columnas de tasas figura la contribución al crecimiento del PIB.</t>
  </si>
  <si>
    <t>Impuestos Especiales (2)</t>
  </si>
  <si>
    <t>CUADRO 7.2</t>
  </si>
  <si>
    <t>CUADRO 7.1</t>
  </si>
  <si>
    <t>Ingresos tributarios (C;2)</t>
  </si>
  <si>
    <t>Impuesto devengado bruto (IB;1)</t>
  </si>
  <si>
    <t>Devoluciones solicitadas (DS;1;2)</t>
  </si>
  <si>
    <t>CUADRO 7.10</t>
  </si>
  <si>
    <t xml:space="preserve">1. Derechos reconocidos netos </t>
  </si>
  <si>
    <t xml:space="preserve">       Contraído simultáneo</t>
  </si>
  <si>
    <t xml:space="preserve">       Contraído previo</t>
  </si>
  <si>
    <t>2. Derechos pendientes de cobro del ejercicio corriente</t>
  </si>
  <si>
    <t>3. Cancelaciones</t>
  </si>
  <si>
    <t>5. Recaudación de ejercicios cerrados</t>
  </si>
  <si>
    <t xml:space="preserve">    Contraído simultáneo</t>
  </si>
  <si>
    <t xml:space="preserve">    Contraído previo</t>
  </si>
  <si>
    <t xml:space="preserve">        Ejercicio corriente</t>
  </si>
  <si>
    <t xml:space="preserve">        Ejercicios cerrados</t>
  </si>
  <si>
    <t>4. Recaudación ejercicio corriente (=1-2-3)</t>
  </si>
  <si>
    <t>6. Recaudación líquida (=4+5)</t>
  </si>
  <si>
    <t>Contraído previo por origen</t>
  </si>
  <si>
    <t>Entes significativos</t>
  </si>
  <si>
    <t>Resto de aplazamientos, compensaciones y otros</t>
  </si>
  <si>
    <t>Memoria de la AEAT</t>
  </si>
  <si>
    <t>Ingresos directos de actuaciones de control (A)</t>
  </si>
  <si>
    <t>Ingresos inducidos por actuaciones de control (B)</t>
  </si>
  <si>
    <t>Minoración de devoluciones (C)</t>
  </si>
  <si>
    <t xml:space="preserve">   Aplazam., compens. y otros de CC.AA., Univ. y S. Social </t>
  </si>
  <si>
    <t>Act. de prevención y control tributario y aduanero (A+B+C)</t>
  </si>
  <si>
    <t>(1) Ingresos de contraído previo incluidos en Actuaciones de prevención y control tributario y aduanero.</t>
  </si>
  <si>
    <t>Ingresos de contraído previo relac. con act. de control (1)</t>
  </si>
  <si>
    <t>Rdos. directos por act. de control y prevenc. del fraude (A+C)</t>
  </si>
  <si>
    <t>Impuestos especiales (1)</t>
  </si>
  <si>
    <t>(1) No incluye el Impuesto sobre Determinados Medios de Transporte.</t>
  </si>
  <si>
    <t>Impuesto sobre la Renta de las Personas Físicas</t>
  </si>
  <si>
    <t>Impuesto sobre Sociedades</t>
  </si>
  <si>
    <t>Impuesto sobre la Renta de No Residentes</t>
  </si>
  <si>
    <t>Impuesto sobre el Valor Añadido</t>
  </si>
  <si>
    <t>Impuesto sobre Sociedades devengado (D)</t>
  </si>
  <si>
    <t>Retenciones por transpar. fiscal, atribución de rentas y otras</t>
  </si>
  <si>
    <t>(2) Incluye gravámenes extraordinarios.</t>
  </si>
  <si>
    <t>Cuota diferencial (2)</t>
  </si>
  <si>
    <t>Impuestos especiales (3)</t>
  </si>
  <si>
    <t>(1) Excluidas las retenciones de capital sobre intereses de la Deuda Pública.</t>
  </si>
  <si>
    <t>(2) Devoluciones de liquidaciones anuales.</t>
  </si>
  <si>
    <t xml:space="preserve">(4) Loterías, actas únicas en el IRPF, en eI Impuesto sobre Sociedades y en el Impuesto sobre la Renta de No Residentes (IRNR), </t>
  </si>
  <si>
    <r>
      <t xml:space="preserve">ENTORNO MACROECONÓMICO </t>
    </r>
    <r>
      <rPr>
        <b/>
        <sz val="10.5"/>
        <rFont val="Verdana"/>
        <family val="2"/>
      </rPr>
      <t>(1)</t>
    </r>
  </si>
  <si>
    <t>Ajustes forales (1)</t>
  </si>
  <si>
    <t>RENTAS DE LOS HOGARES E IRPF</t>
  </si>
  <si>
    <t>(1) Rentas no exentas.</t>
  </si>
  <si>
    <t xml:space="preserve">   Privado</t>
  </si>
  <si>
    <t xml:space="preserve">   Público</t>
  </si>
  <si>
    <t>Base imponible consolidada</t>
  </si>
  <si>
    <t>Gas natural no utilizado como carburante (millones de Gj.)</t>
  </si>
  <si>
    <t>Gas natural no utilizado como carburante (cts. de €/Gj.)</t>
  </si>
  <si>
    <t>Gas natural no utilizado como carburante</t>
  </si>
  <si>
    <t>Precio del barril de petróleo (€;3)</t>
  </si>
  <si>
    <t>Precio de venta al público (2)</t>
  </si>
  <si>
    <t>(1) Desde 2002 a 2012 son las tarifas del Impuesto Especial sobre Ventas Minoristas de Determinados Hidrocarburos.</t>
  </si>
  <si>
    <t>ALCOHOL Y BEBIDAS DERIVADAS: CONSUMOS E INGRESOS</t>
  </si>
  <si>
    <r>
      <t xml:space="preserve">HIDROCARBUROS: CONSUMOS E INGRESOS </t>
    </r>
    <r>
      <rPr>
        <b/>
        <sz val="10.5"/>
        <rFont val="Verdana"/>
        <family val="2"/>
      </rPr>
      <t>(1)</t>
    </r>
  </si>
  <si>
    <r>
      <t xml:space="preserve">TABACO: CONSUMOS E INGRESOS </t>
    </r>
    <r>
      <rPr>
        <b/>
        <sz val="10.5"/>
        <rFont val="Verdana"/>
        <family val="2"/>
      </rPr>
      <t>(1)</t>
    </r>
  </si>
  <si>
    <t>(1) Ver precios en Cuadro 9.2.</t>
  </si>
  <si>
    <t>(1) Ver precios en Cuadro 9.1.</t>
  </si>
  <si>
    <t>Ajustes forales (2)</t>
  </si>
  <si>
    <t>Ajustes forales (3)</t>
  </si>
  <si>
    <t xml:space="preserve">Labores del Tabaco </t>
  </si>
  <si>
    <t>IE por cajetilla de Tabaco (€;1)</t>
  </si>
  <si>
    <t>Impuesto especial devengado (D;2)</t>
  </si>
  <si>
    <t>(1) Recaudación por cajetillas dividido por número de cajetillas.</t>
  </si>
  <si>
    <t>Otros ajustes</t>
  </si>
  <si>
    <t>Consumo de Electricidad (millones de KWh) (1)</t>
  </si>
  <si>
    <t>Precio de venta al público (cts. de €/KWh)</t>
  </si>
  <si>
    <t xml:space="preserve">    Precio antes de impuestos</t>
  </si>
  <si>
    <t xml:space="preserve">    IVA</t>
  </si>
  <si>
    <t xml:space="preserve">    Impuesto Especial</t>
  </si>
  <si>
    <t>(3) Fuente: Ministerio de Empleo y Seguridad Social.</t>
  </si>
  <si>
    <t xml:space="preserve">      Retenciones en adquisición de inmuebles</t>
  </si>
  <si>
    <t>Valor producción energía eléctrica</t>
  </si>
  <si>
    <t>Prod. combustible nuclear gastado y residuos</t>
  </si>
  <si>
    <t>Almac. combustible nuclear gastado y residuos</t>
  </si>
  <si>
    <t xml:space="preserve">    Primas de seguros y resto del IRNR. En 1998 en Navarra incluye el Impuesto sobre Electricidad.</t>
  </si>
  <si>
    <t>10. Rdos. extraordinarios y de la cartera de valores (1)</t>
  </si>
  <si>
    <t>12. Impuesto sobre Sociedades devengado contable</t>
  </si>
  <si>
    <t>Cigarrillos a tipo normal (€/cajetilla)</t>
  </si>
  <si>
    <t>Cigarrillos a tipo único (€/cajetilla)</t>
  </si>
  <si>
    <t>participación en actividades de interés general. Desde 1999, imputación de rentas menos rendimientos irregulares negativos de los ejercicios anteriores.</t>
  </si>
  <si>
    <t>(1) Hasta 2007, resultados extraordinarios y de la cartera de valores. Desde 2008, suma de deterioro y resultado de enajenación del inmovilizado,</t>
  </si>
  <si>
    <t>otros resultados financieros y resultado de operaciones interrumpidas.</t>
  </si>
  <si>
    <t>(2) Hasta 2007, 5-6-7+8-9+10. Desde 2008, 5-6+7+8-9+10.</t>
  </si>
  <si>
    <t xml:space="preserve">Reforma </t>
  </si>
  <si>
    <t xml:space="preserve">   Deducciones familiares anticipadas</t>
  </si>
  <si>
    <t>Gravamen sobre premios de loterías</t>
  </si>
  <si>
    <t>Modificaciones salariales en el sector público</t>
  </si>
  <si>
    <t>Otras medidas</t>
  </si>
  <si>
    <t>Reformas</t>
  </si>
  <si>
    <t>Cambio en retenciones y pagos fraccionados</t>
  </si>
  <si>
    <t>Cambio en los tipos generales</t>
  </si>
  <si>
    <t>Cambio en los tipos de determinados bienes o servicios</t>
  </si>
  <si>
    <t>Cambios en la gestión</t>
  </si>
  <si>
    <t>IE. Hidrocarburos</t>
  </si>
  <si>
    <t>I.E. Cerveza</t>
  </si>
  <si>
    <t>I.E. Carbón</t>
  </si>
  <si>
    <t>Tasas judiciales</t>
  </si>
  <si>
    <t>Canon de utilización de aguas continentales</t>
  </si>
  <si>
    <t>Cesión de impuestos a CC.AA.</t>
  </si>
  <si>
    <r>
      <t xml:space="preserve">PARTICIPACIÓN DE LAS ADMINISTRACIONES TERRITORIALES EN LOS INGRESOS TRIBUTARIOS </t>
    </r>
    <r>
      <rPr>
        <b/>
        <sz val="10.5"/>
        <rFont val="Verdana"/>
        <family val="2"/>
      </rPr>
      <t>(1)</t>
    </r>
  </si>
  <si>
    <r>
      <t xml:space="preserve">PARTICIPACIÓN DE LAS COMUNIDADES AUTÓNOMAS EN LOS INGRESOS TRIBUTARIOS </t>
    </r>
    <r>
      <rPr>
        <b/>
        <sz val="10.5"/>
        <rFont val="Verdana"/>
        <family val="2"/>
      </rPr>
      <t>(1)</t>
    </r>
  </si>
  <si>
    <r>
      <t xml:space="preserve">PARTICIPACIÓN DE LAS CORPORACIONES LOCALES EN LOS INGRESOS TRIBUTARIOS </t>
    </r>
    <r>
      <rPr>
        <b/>
        <sz val="10.5"/>
        <rFont val="Verdana"/>
        <family val="2"/>
      </rPr>
      <t>(1)</t>
    </r>
  </si>
  <si>
    <t>(1) Pueden existir diferencias entre las cifras de este cuadro y los datos recogidos en los informes de liquidación del sistema de financiación de las AA.TT. debidas,</t>
  </si>
  <si>
    <t xml:space="preserve">    en su mayor parte, a distintos criterios de contabilización.</t>
  </si>
  <si>
    <t>(1) Incluye el Impuesto sobre Determinados Medios de Transporte, cedido desde 2002 a las CC.AA.</t>
  </si>
  <si>
    <t>(3) Incluye el Impuesto sobre Determinados Medios de Transporte, cedido desde 2002 a las CC.AA.</t>
  </si>
  <si>
    <t xml:space="preserve">     Antes de 2005 estos conceptos incluían los ingresos por actas; desde 2005 esos ingresos se agrupan bajo la rúbrica de Liquidaciones practicadas por la Administración. </t>
  </si>
  <si>
    <t>(2) Incluye otros conceptos no desglosados.</t>
  </si>
  <si>
    <t>(3) En 2012, 2013 y 2014 los ingresos proceden fundamentalmente del Gravamen sobre dividendos de fuente extranjera y del Gravamen sobre revalorización de activos (ver Cuadro 1.5).</t>
  </si>
  <si>
    <t xml:space="preserve">     Desde 2005 incluye otros conceptos que antes figuraban en el Resultado y las Devoluciones de la declaración anual.</t>
  </si>
  <si>
    <r>
      <t xml:space="preserve">INGRESOS TRIBUTARIOS TOTALES </t>
    </r>
    <r>
      <rPr>
        <b/>
        <sz val="10.5"/>
        <rFont val="Verdana"/>
        <family val="2"/>
      </rPr>
      <t>(1)</t>
    </r>
  </si>
  <si>
    <t>Impuesto sobre la Renta de las Personas Físicas (2)</t>
  </si>
  <si>
    <t>Gravamen sobre loterías y otros (3)</t>
  </si>
  <si>
    <t>Impuestos Especiales (4)</t>
  </si>
  <si>
    <t xml:space="preserve">(1) De 1995 a 2004, los datos de IRPF, Impuesto sobre Sociedades y Capítulo I corresponden a una clasificación de conceptos distinta a la utilizada desde 2005. </t>
  </si>
  <si>
    <t xml:space="preserve">     El principal cambio afecta a las retenciones sobre el trabajo, las retenciones sobre el capital y las cuotas brutas de IRPF y de Sociedades.</t>
  </si>
  <si>
    <t>(4) Incluye Impuesto sobre Determinados Medios de Transporte, cedido desde 2002 a las CC.AA.</t>
  </si>
  <si>
    <t>Ingresos tributarios (C;2;3)</t>
  </si>
  <si>
    <t xml:space="preserve">(3) De 1995 a 2004, los datos corresponden a una clasificación de conceptos distinta a la utilizada desde 2005. </t>
  </si>
  <si>
    <t xml:space="preserve">     El principal cambio afecta a las retenciones sobre el trabajo, las retenciones sobre el capital y la cuota bruta.</t>
  </si>
  <si>
    <t xml:space="preserve">Cuota diferencial </t>
  </si>
  <si>
    <t>Premios</t>
  </si>
  <si>
    <t>Consejeros</t>
  </si>
  <si>
    <t>Prestación por desempleo</t>
  </si>
  <si>
    <t>Devoluciones devengadas de deuda pública</t>
  </si>
  <si>
    <t>Rentas del capital mobiliario</t>
  </si>
  <si>
    <t>(1) De 1995 a 2004 incluyen los ingresos por actas.</t>
  </si>
  <si>
    <t>Ingresos tributarios (C;1)</t>
  </si>
  <si>
    <t>Cuota diferencial</t>
  </si>
  <si>
    <t>IRPF devengado</t>
  </si>
  <si>
    <t>(2) Cuota diferencial más deducciones familiares no anticipadas.</t>
  </si>
  <si>
    <t>Resultado de la declaración (D;2)</t>
  </si>
  <si>
    <t xml:space="preserve">(3) De 1995 a 2004, incluyen los ingresos por actas.  </t>
  </si>
  <si>
    <t>Ingresos tributarios (C;3)</t>
  </si>
  <si>
    <t>Pago mínimo y otros ajustes. Grandes Empresas y grupos.</t>
  </si>
  <si>
    <t xml:space="preserve">(1) De 1995 a 2004, incluyen los ingresos por actas.  </t>
  </si>
  <si>
    <t xml:space="preserve">Ingresos tributarios (C;1) </t>
  </si>
  <si>
    <t xml:space="preserve">Pagos fraccionados en caja (C) </t>
  </si>
  <si>
    <t>(2) Territorio de Régimen Fiscal Común.</t>
  </si>
  <si>
    <t>(3) En el período 1995-1998 incluye los ingresos en País Vasco y Navarra que con posterioridad a 1999 pasaron a ser recaudados por las respectivas Haciendas Forales.</t>
  </si>
  <si>
    <t>Otros productos (3)</t>
  </si>
  <si>
    <t>(3) Antes de 1999 los ingresos de este impuesto se contabilizaban dentro de otras figuras (IRPF e Impuesto sobre Sociedades).</t>
  </si>
  <si>
    <t>Rentabilidad media de los depósitos (%)</t>
  </si>
  <si>
    <t>(2) La liquidación definitiva corresponde a varios ejercicios en 1997 en el País Vasco y en 1998 en Navarra.</t>
  </si>
  <si>
    <t>95</t>
  </si>
  <si>
    <t xml:space="preserve">     según la última cuota anual presentada y no de acuerdo al beneficio.</t>
  </si>
  <si>
    <t>(1) Ingresos del Estado hasta 2001. Ingresos totales de 2002 en adelante.</t>
  </si>
  <si>
    <r>
      <t xml:space="preserve">INGRESOS TRIBUTARIOS. DESVIACIÓN RESPECTO DE PREVISIONES PRESUPUESTARIAS </t>
    </r>
    <r>
      <rPr>
        <b/>
        <sz val="10.5"/>
        <rFont val="Verdana"/>
        <family val="2"/>
      </rPr>
      <t>(1)</t>
    </r>
  </si>
  <si>
    <r>
      <t xml:space="preserve">INGRESOS TRIBUTARIOS. PREVISIONES PRESUPUESTARIAS </t>
    </r>
    <r>
      <rPr>
        <b/>
        <sz val="10.5"/>
        <rFont val="Verdana"/>
        <family val="2"/>
      </rPr>
      <t>(1)</t>
    </r>
  </si>
  <si>
    <t>Resto de ingresos</t>
  </si>
  <si>
    <t>Diferencias entre solicitud y realización</t>
  </si>
  <si>
    <r>
      <t xml:space="preserve">INGRESOS TRIBUTARIOS BRUTOS </t>
    </r>
    <r>
      <rPr>
        <b/>
        <sz val="10.5"/>
        <rFont val="Verdana"/>
        <family val="2"/>
      </rPr>
      <t>(1)</t>
    </r>
  </si>
  <si>
    <t>Gravamen sobre loterías y otros</t>
  </si>
  <si>
    <t>Rentas</t>
  </si>
  <si>
    <t xml:space="preserve">   Sin cuotas diferenciales</t>
  </si>
  <si>
    <t>PRINCIPALES IMPUESTOS: BASES IMPONIBLES, TIPOS EFECTIVOS E IMPUESTOS DEVENGADOS</t>
  </si>
  <si>
    <t>Volver al índice</t>
  </si>
  <si>
    <t>ENTORNO MACROECONÓMICO</t>
  </si>
  <si>
    <t>IMPACTO RECAUDATORIO DE LOS PRINCIPALES CAMBIOS NORMATIVOS</t>
  </si>
  <si>
    <t>INGRESOS TRIBUTARIOS. DESVIACIÓN RESPECTO DE PREVISIONES PRESUPUESTARIAS</t>
  </si>
  <si>
    <t>HIDROCARBUROS: CONSUMOS E INGRESOS</t>
  </si>
  <si>
    <t>TABACO: CONSUMOS E INGRESOS</t>
  </si>
  <si>
    <t>INGRESOS TRIBUTARIOS BRUTOS</t>
  </si>
  <si>
    <t>PARTICIPACIÓN DE LAS ADMINISTRACIONES TERRITORIALES EN LOS INGRESOS TRIBUTARIOS</t>
  </si>
  <si>
    <t>PARTICIPACIÓN DE LAS COMUNIDADES AUTÓNOMAS EN LOS INGRESOS TRIBUTARIOS</t>
  </si>
  <si>
    <t>PARTICIPACIÓN DE LAS CORPORACIONES LOCALES EN LOS INGRESOS TRIBUTARIOS</t>
  </si>
  <si>
    <t>INGRESOS TRIBUTARIOS. PREVISIONES PRESUPUESTARIAS</t>
  </si>
  <si>
    <t>INGRESOS TRIBUTARIOS TOTALES</t>
  </si>
  <si>
    <t>(4) Retenciones por salarios, pensiones y prestaciones por desempleo.</t>
  </si>
  <si>
    <t>Sociedades no integradas en grupos</t>
  </si>
  <si>
    <t>(1) Incluye el ajuste del Régimen de entidades de tenencia de valores extranjeros.</t>
  </si>
  <si>
    <t>Ajustes al Resultado contable</t>
  </si>
  <si>
    <t xml:space="preserve">   Impuesto sobre Sociedades</t>
  </si>
  <si>
    <t xml:space="preserve">   Exención por doble imposición (1)</t>
  </si>
  <si>
    <t xml:space="preserve">   Provisiones por deterioro</t>
  </si>
  <si>
    <t xml:space="preserve">   Otros</t>
  </si>
  <si>
    <t>Ajustes por consolidación</t>
  </si>
  <si>
    <t>Compensación de bases negativas de períodos anteriores</t>
  </si>
  <si>
    <t>Bases a tipos 0% y 1%</t>
  </si>
  <si>
    <t xml:space="preserve">   Por doble imposición</t>
  </si>
  <si>
    <t>Tipo efectivo sobre Resultado contable positivo (%)</t>
  </si>
  <si>
    <t>Tipo efectivo sobre Base imponible (%)</t>
  </si>
  <si>
    <t>(1) Después del Impuesto sobre Sociedades.</t>
  </si>
  <si>
    <t>(2) Antes del Impuesto sobre Sociedades.</t>
  </si>
  <si>
    <t>(3) En 2008 disminuye el tipo debido a un cambio normativo que daba la opción a las Grandes Empresas y grupos a acogerse a declarar</t>
  </si>
  <si>
    <t>(4) Diferencia entre lo ingresado por pago mínimo y la cuota devengada en los contribuyentes con pago mínimo.</t>
  </si>
  <si>
    <t>Grupos consolidados (1)</t>
  </si>
  <si>
    <t>Grandes Empresas no grupos (2)</t>
  </si>
  <si>
    <t>Tipo efectivo (%) sobre base. Grandes Empresas y grupos. (3)</t>
  </si>
  <si>
    <t>Aportación del pago mínimo (4)</t>
  </si>
  <si>
    <t>CUADRO 6.5</t>
  </si>
  <si>
    <t>TASAS</t>
  </si>
  <si>
    <t>6.5</t>
  </si>
  <si>
    <t xml:space="preserve">   Juego</t>
  </si>
  <si>
    <t xml:space="preserve">   Expedición DNI y pasaportes</t>
  </si>
  <si>
    <t xml:space="preserve">   Consulares</t>
  </si>
  <si>
    <t xml:space="preserve">   Ejercicio de la potestad jurisdiccional</t>
  </si>
  <si>
    <t xml:space="preserve">   Dirección e inspección de obras</t>
  </si>
  <si>
    <t xml:space="preserve">   Regularización catastral</t>
  </si>
  <si>
    <t xml:space="preserve">   Comisión Nacional Mercados y Competencia</t>
  </si>
  <si>
    <t xml:space="preserve">   Telecomunicaciones</t>
  </si>
  <si>
    <t xml:space="preserve">   Expedición tarjetas prof. a extranjeros</t>
  </si>
  <si>
    <t xml:space="preserve">   Canon ocupación y aprovechamiento del dominio público</t>
  </si>
  <si>
    <t xml:space="preserve">   Reconocimientos, autorizaciones y concursos</t>
  </si>
  <si>
    <t xml:space="preserve">   Ingresadas</t>
  </si>
  <si>
    <t>Devoluciones de resultado de la declaración anual y liquidaciones</t>
  </si>
  <si>
    <t>Retenciones sobre rentas del trabajo y actividades económicas</t>
  </si>
  <si>
    <t>Asignación tributaria a la Iglesia Católica</t>
  </si>
  <si>
    <t>Retenciones sobre rentas del capital mobiliario</t>
  </si>
  <si>
    <t>RETENCIONES SOBRE RENTAS DEL CAPITAL MOBILIARIO</t>
  </si>
  <si>
    <t>Declaración anual, actas y otros</t>
  </si>
  <si>
    <t>Impuesto sobre Tráfico Exterior</t>
  </si>
  <si>
    <t>IMPUESTO SOBRE TRÁFICO EXTERIOR</t>
  </si>
  <si>
    <t>IMPUESTO SOBRE LAS PRIMAS DE SEGUROS</t>
  </si>
  <si>
    <t>Impuesto sobre las Primas de Seguros</t>
  </si>
  <si>
    <t>Impuesto sobre Actividades del Juego</t>
  </si>
  <si>
    <t xml:space="preserve">   Ingresado</t>
  </si>
  <si>
    <t xml:space="preserve">   Gestión administrativa del juego</t>
  </si>
  <si>
    <t xml:space="preserve">   Control de sanidad exterior</t>
  </si>
  <si>
    <t>IMPACTO RECAUDATORIO DE LOS PRINCIPALES CAMBIOS NORMATIVOS Y DE GESTIÓN (1)</t>
  </si>
  <si>
    <t xml:space="preserve">   Ajustes de País Vasco y Navarra</t>
  </si>
  <si>
    <t>Corregidos del SII</t>
  </si>
  <si>
    <t>(p) Datos provisionales (sombreados en azul).</t>
  </si>
  <si>
    <t>Ingresos tributarios</t>
  </si>
  <si>
    <t>IVA bruto</t>
  </si>
  <si>
    <t>Devoluciones realizadas</t>
  </si>
  <si>
    <t xml:space="preserve">   Corregido del SII</t>
  </si>
  <si>
    <t>(1) El detalle de las medidas se puede consultar en el fichero "Resumen normativo.xlsx". En caso de no especificarse la medida, se entiende que son cambios en los tipos.</t>
  </si>
  <si>
    <t>Entorno económico y</t>
  </si>
  <si>
    <t>demográfico</t>
  </si>
  <si>
    <t>Bases, tipos e impuestos</t>
  </si>
  <si>
    <t>devengados</t>
  </si>
  <si>
    <t xml:space="preserve">Ingresos tributarios </t>
  </si>
  <si>
    <t>totales</t>
  </si>
  <si>
    <t>IMPUESTO SOBRE LA RENTA</t>
  </si>
  <si>
    <t>DE LAS PERSONAS FÍSICAS</t>
  </si>
  <si>
    <t>Ingresos tributarios por</t>
  </si>
  <si>
    <t>sector institucional</t>
  </si>
  <si>
    <t>y otros ingresos</t>
  </si>
  <si>
    <t>INFORMACIÓN</t>
  </si>
  <si>
    <t>COMPLEMENTARIA</t>
  </si>
  <si>
    <t>Declaraciones anuales</t>
  </si>
  <si>
    <t>de los grandes impuestos</t>
  </si>
  <si>
    <t>Precios de Hidrocarburos</t>
  </si>
  <si>
    <t>y Tabaco</t>
  </si>
  <si>
    <t>6.6</t>
  </si>
  <si>
    <t>8.6</t>
  </si>
  <si>
    <t>DECLARANTES DEL IRPF, IMPUESTO SOBRE SOCIEDADES E IVA</t>
  </si>
  <si>
    <t>ESTADÍSTICA DEL IRPF: DETALLE DE ACTIVIDADES EMPRESARIALES</t>
  </si>
  <si>
    <t>CUADRO 8.6</t>
  </si>
  <si>
    <t>ESTADÍSTICA DEL IRPF: DETALLE DE ACTIVIDADES EMPRESARIALES (*)</t>
  </si>
  <si>
    <t>Rendimientos por actividades empresariales</t>
  </si>
  <si>
    <t>En estimación directa</t>
  </si>
  <si>
    <t>En estimación objetiva</t>
  </si>
  <si>
    <t>En estimación objetiva (agricultores)</t>
  </si>
  <si>
    <t>En régimen especial de atribución de rentas (1)</t>
  </si>
  <si>
    <t xml:space="preserve">  General</t>
  </si>
  <si>
    <t xml:space="preserve">  Del ahorro</t>
  </si>
  <si>
    <t>Cuota Líquida (4)</t>
  </si>
  <si>
    <r>
      <t xml:space="preserve">(*) Más detalles en la </t>
    </r>
    <r>
      <rPr>
        <i/>
        <sz val="8"/>
        <rFont val="Verdana"/>
        <family val="2"/>
      </rPr>
      <t>Estadística de Rendimientos de actividades económicas</t>
    </r>
    <r>
      <rPr>
        <sz val="8"/>
        <rFont val="Verdana"/>
        <family val="2"/>
      </rPr>
      <t>.</t>
    </r>
  </si>
  <si>
    <t>(1) Antes de 2003, los contribuyentes en atribución de rentas figuraban en otras categorías.</t>
  </si>
  <si>
    <t>(2) Se excluyen las declaraciones con actividades empresariales sólo en régimen de atribución de rentas.</t>
  </si>
  <si>
    <t>(4) Cuota resultante de la autoliquidación.</t>
  </si>
  <si>
    <t>CUADRO 6.6</t>
  </si>
  <si>
    <t>IMPUESTO SOBRE ACTIVIDADES DEL JUEGO</t>
  </si>
  <si>
    <t>BASES IMPONIBLES</t>
  </si>
  <si>
    <t>Apuestas deportivas del Estado sujetas al R.D. 419/1991</t>
  </si>
  <si>
    <t>Apuestas deportivas mutuas (1)</t>
  </si>
  <si>
    <t>Apuestas hípicas mutuas (1)</t>
  </si>
  <si>
    <t>Apuestas mutuas hípicas estatales art. 48.11</t>
  </si>
  <si>
    <t>Otras apuestas mutuas (1)</t>
  </si>
  <si>
    <t>Rifas (1)</t>
  </si>
  <si>
    <t>Rifas de utilidad pública o benéficas (1)</t>
  </si>
  <si>
    <t>Concursos (1)</t>
  </si>
  <si>
    <t>Apuestas deportivas de contrapartida</t>
  </si>
  <si>
    <t>Apuestas hípicas de contrapartida</t>
  </si>
  <si>
    <t>Otras apuestas de contrapartida</t>
  </si>
  <si>
    <t>Otros juegos (tipo sobre ingresos netos)</t>
  </si>
  <si>
    <t>Apuestas deportivas cruzadas</t>
  </si>
  <si>
    <t>Otras apuestas cruzadas</t>
  </si>
  <si>
    <t>Otros juegos (tipo sobre comisiones)</t>
  </si>
  <si>
    <t>TIPOS IMPOSITIVOS (%) (2)</t>
  </si>
  <si>
    <t>Apuestas deportivas mutuas</t>
  </si>
  <si>
    <t>Apuestas hípicas mutuas</t>
  </si>
  <si>
    <t>Otras apuestas mutuas</t>
  </si>
  <si>
    <t>Rifas</t>
  </si>
  <si>
    <t>Rifas de utilidad pública o benéficas</t>
  </si>
  <si>
    <t>Concursos</t>
  </si>
  <si>
    <t>CUOTAS</t>
  </si>
  <si>
    <t>Impuesto devengado total (3)</t>
  </si>
  <si>
    <t>Impuesto devengado Estado (D)</t>
  </si>
  <si>
    <t>(1) Ingresos brutos hasta julio de 2018; ingresos netos desde entonces.</t>
  </si>
  <si>
    <t>(3) Total cuotas correspondientes a la Administración del Estado, a repartir entre el Estado y las CC.AA. del régimen general.</t>
  </si>
  <si>
    <t>Total operaciones</t>
  </si>
  <si>
    <t>Total operaciones no exentas</t>
  </si>
  <si>
    <t xml:space="preserve">  Vida</t>
  </si>
  <si>
    <t xml:space="preserve">  No Vida</t>
  </si>
  <si>
    <t xml:space="preserve">      Accidentes y Enfermedad</t>
  </si>
  <si>
    <t xml:space="preserve">          Accidentes</t>
  </si>
  <si>
    <t xml:space="preserve">          Enfermedad y Asistencia Sanitaria</t>
  </si>
  <si>
    <t xml:space="preserve">      Responsabilidad civil vehículos terrestres</t>
  </si>
  <si>
    <t xml:space="preserve">          Vehículos terrestres</t>
  </si>
  <si>
    <t xml:space="preserve">          Seguro obligatorio</t>
  </si>
  <si>
    <t xml:space="preserve">          Seguro voluntario</t>
  </si>
  <si>
    <t xml:space="preserve">     Seguro de Aviación, Marítimo y de Transporte</t>
  </si>
  <si>
    <t xml:space="preserve">          Vehículos aéreos</t>
  </si>
  <si>
    <t xml:space="preserve">          Responsabilidad civil en vehículos aéreos</t>
  </si>
  <si>
    <t xml:space="preserve">          Vehículos ferroviarios</t>
  </si>
  <si>
    <t xml:space="preserve">          Vehículos marítimos, lacustres y fluviales</t>
  </si>
  <si>
    <t xml:space="preserve">          Mercancías transportadas</t>
  </si>
  <si>
    <t xml:space="preserve">          Responsabilidad civil en vehículos marítimos, lacustres y fluviales</t>
  </si>
  <si>
    <t xml:space="preserve">     Incendios y Otros Daños. Seguros Agrarios</t>
  </si>
  <si>
    <t xml:space="preserve">          Incendios y elementos naturales</t>
  </si>
  <si>
    <t xml:space="preserve">          Seguros agrarios combinados</t>
  </si>
  <si>
    <t xml:space="preserve">          Otros daños en los bienes (Robos u otros)</t>
  </si>
  <si>
    <t xml:space="preserve">     Responsabilidad Civil</t>
  </si>
  <si>
    <t xml:space="preserve">          Derivada de riesgos nucleares</t>
  </si>
  <si>
    <t xml:space="preserve">          Otros riesgos</t>
  </si>
  <si>
    <t xml:space="preserve">          Créditos</t>
  </si>
  <si>
    <t xml:space="preserve">          Caución</t>
  </si>
  <si>
    <t xml:space="preserve">     Generales</t>
  </si>
  <si>
    <t xml:space="preserve">          Pérdidas pecuniarias</t>
  </si>
  <si>
    <t xml:space="preserve">          Defensa Jurídica</t>
  </si>
  <si>
    <t xml:space="preserve">          Asistencia</t>
  </si>
  <si>
    <t xml:space="preserve">          Decesos</t>
  </si>
  <si>
    <t xml:space="preserve">     No Clasificados</t>
  </si>
  <si>
    <t>Total operaciones exentas</t>
  </si>
  <si>
    <t xml:space="preserve">  Enfermedad y Asistencia Sanitaria</t>
  </si>
  <si>
    <t xml:space="preserve">  Resto</t>
  </si>
  <si>
    <t>Discrepancias estadísticas</t>
  </si>
  <si>
    <t>Base imponible</t>
  </si>
  <si>
    <t>Tipo impositivo (%)</t>
  </si>
  <si>
    <t>. Sin régimen de atribución de rentas</t>
  </si>
  <si>
    <t>Pagos fraccionados en estimación directa</t>
  </si>
  <si>
    <t xml:space="preserve">    Act. no agrícolas, ganaderas, forestales y pesqueras (2)</t>
  </si>
  <si>
    <t xml:space="preserve">        Ingresos</t>
  </si>
  <si>
    <t xml:space="preserve">        Gastos</t>
  </si>
  <si>
    <t xml:space="preserve">        . Gastos/Ingresos (%)</t>
  </si>
  <si>
    <t xml:space="preserve">        Rendimiento neto</t>
  </si>
  <si>
    <t xml:space="preserve">    Act. agrícolas, ganaderas, forestales y pesqueras</t>
  </si>
  <si>
    <t xml:space="preserve">    Minoraciones</t>
  </si>
  <si>
    <t>Pagos fraccionados en estimación objetiva</t>
  </si>
  <si>
    <t>(1) Más detalles en el Cuadro 8.3.</t>
  </si>
  <si>
    <t>(2) 20% del rendimiento neto.</t>
  </si>
  <si>
    <t>Rentas de la empresa (1)</t>
  </si>
  <si>
    <t>Liquidaciones de ejercicios anteriores</t>
  </si>
  <si>
    <t>Ajustes forales (4)</t>
  </si>
  <si>
    <t xml:space="preserve">   De empresarios individuales</t>
  </si>
  <si>
    <t>Declaraciones de los empresarios individuales (2)</t>
  </si>
  <si>
    <t xml:space="preserve">  Rendimientos por actividades empresariales</t>
  </si>
  <si>
    <t xml:space="preserve">  Otras rentas (3)</t>
  </si>
  <si>
    <r>
      <t xml:space="preserve">Declaraciones de los empresarios individuales </t>
    </r>
    <r>
      <rPr>
        <b/>
        <i/>
        <sz val="9"/>
        <rFont val="Verdana"/>
        <family val="2"/>
      </rPr>
      <t>principales</t>
    </r>
    <r>
      <rPr>
        <b/>
        <sz val="9"/>
        <rFont val="Verdana"/>
        <family val="2"/>
      </rPr>
      <t xml:space="preserve"> (5)</t>
    </r>
  </si>
  <si>
    <t>(3) Rendimientos del trabajo y capital (mobiliario e inmobiliario).</t>
  </si>
  <si>
    <t>(5) Declaraciones en las que los rendimientos de actividades empresariales son mayores que la suma de los rendimientos del trabajo y capital (mobiliario e inmobiliario).</t>
  </si>
  <si>
    <t xml:space="preserve">      Ingresos por delitos</t>
  </si>
  <si>
    <t xml:space="preserve">      Resto capítulo III</t>
  </si>
  <si>
    <t xml:space="preserve">   Recargo de apremio y otros conceptos cap. III</t>
  </si>
  <si>
    <t xml:space="preserve">      Recargo de apremio</t>
  </si>
  <si>
    <t>CUADRO 2.9</t>
  </si>
  <si>
    <t>Número de premios sujetos a gravamen</t>
  </si>
  <si>
    <t>Importe íntegro de los premios sujetos a gravamen</t>
  </si>
  <si>
    <t>Base del gravamen</t>
  </si>
  <si>
    <t>Por el importe íntegro del premio:</t>
  </si>
  <si>
    <t xml:space="preserve">   Hasta 4.999 euros</t>
  </si>
  <si>
    <t xml:space="preserve">   Entre 5.000 y 9.999 euros</t>
  </si>
  <si>
    <t xml:space="preserve">   Entre 10.000 y 19.999 euros</t>
  </si>
  <si>
    <t xml:space="preserve">   Entre 20.000 y 39.999 euros</t>
  </si>
  <si>
    <t xml:space="preserve">   Entre 40.000 y 99.999 euros</t>
  </si>
  <si>
    <t xml:space="preserve">   Entre 100.000 y 199.999 euros</t>
  </si>
  <si>
    <t xml:space="preserve">   Más de 200.000 euros</t>
  </si>
  <si>
    <t>Gravamen devengado (D)</t>
  </si>
  <si>
    <t xml:space="preserve">   Mercantiles</t>
  </si>
  <si>
    <t xml:space="preserve">   No mercantiles (1)</t>
  </si>
  <si>
    <t>(1) Asociaciones y otras organizaciones sin fines de lucro sujetas al Impuesto sobre Sociedades.</t>
  </si>
  <si>
    <t>2.9</t>
  </si>
  <si>
    <t>GRAVAMEN ESPECIAL SOBRE PREMIOS DE DETERMINADAS LOTERÍAS Y APUESTAS</t>
  </si>
  <si>
    <t xml:space="preserve">     Créditos y Caución</t>
  </si>
  <si>
    <t xml:space="preserve"> </t>
  </si>
  <si>
    <t>Alcohol para usos industriales</t>
  </si>
  <si>
    <t>Alcohol en bebidas derivadas</t>
  </si>
  <si>
    <t>Consumos totales (incluidos los territorios forales)</t>
  </si>
  <si>
    <t xml:space="preserve">   Alcohol para usos industriales</t>
  </si>
  <si>
    <t xml:space="preserve">   Alcohol en bebidas derivadas</t>
  </si>
  <si>
    <t xml:space="preserve">   Porcentaje medio de alcohol en bebidas derivadas</t>
  </si>
  <si>
    <t>Grado &lt; 2,8%</t>
  </si>
  <si>
    <t>Porcentaje medio de alcohol (2)</t>
  </si>
  <si>
    <t>(2) Estimación suponiendo un grado medio para cada una de las categorías. La conversión de grados plato en porcentaje por litro se hace dividiendo por 2,5 los grados plato.</t>
  </si>
  <si>
    <t>(2) Son tipos efectivos. La evolución de los tipos legales se puede consultar en el fichero "Resumen normativo.xlsx".</t>
  </si>
  <si>
    <t>Cambio en la gestión</t>
  </si>
  <si>
    <t>Cambio en los tipos</t>
  </si>
  <si>
    <t>2,8% &lt; grado plato &lt; 11</t>
  </si>
  <si>
    <t>11 &lt; grado plato &lt; 15</t>
  </si>
  <si>
    <t>15 &lt; grado plato &lt; 19</t>
  </si>
  <si>
    <t>19 &lt; grado plato</t>
  </si>
  <si>
    <t>PRODUCTOS INTERMEDIOS</t>
  </si>
  <si>
    <t>CUADRO 5.8</t>
  </si>
  <si>
    <t>Grado &lt; 15%</t>
  </si>
  <si>
    <t>Grado &gt; 15%</t>
  </si>
  <si>
    <t>. Porcentaje medio de alcohol (2)</t>
  </si>
  <si>
    <t>Alcohol puro (3)=(1)*(2)/100</t>
  </si>
  <si>
    <t>Tipo medio</t>
  </si>
  <si>
    <t>Tipo efectivo (IE por litro, en euros)</t>
  </si>
  <si>
    <t>Consumos sujetos (millones de litros)</t>
  </si>
  <si>
    <t>Consumos sujetos (1)</t>
  </si>
  <si>
    <t>CUADRO 9.3</t>
  </si>
  <si>
    <t>5.8</t>
  </si>
  <si>
    <t>PRODUCTOS INTERMEDIOS: CONSUMOS E INGRESOS</t>
  </si>
  <si>
    <t>9.3</t>
  </si>
  <si>
    <t>Volumen real (1)</t>
  </si>
  <si>
    <t xml:space="preserve">    Vinos tranquilos</t>
  </si>
  <si>
    <t xml:space="preserve">    Vinos espumosos</t>
  </si>
  <si>
    <t xml:space="preserve">    Bebidas fermentadas tranquilas</t>
  </si>
  <si>
    <t xml:space="preserve">    Bebidas fermentadas espumosas</t>
  </si>
  <si>
    <t xml:space="preserve">  Porcentaje medio de alcohol (2)</t>
  </si>
  <si>
    <t>ALCOHOL: CONSUMOS Y PORCENTAJE MEDIO</t>
  </si>
  <si>
    <t xml:space="preserve">(3) Los datos se expresan en términos de caja. </t>
  </si>
  <si>
    <t xml:space="preserve">(1) Se incluyen los correspondientes a Productos Intermedios. </t>
  </si>
  <si>
    <t xml:space="preserve">(1) Los datos se expresan en términos de caja. </t>
  </si>
  <si>
    <t>Volumen real  (1)</t>
  </si>
  <si>
    <t>Consumo de cerveza (millones de litros)</t>
  </si>
  <si>
    <t>Consumo de productos intermedios (millones de litros)</t>
  </si>
  <si>
    <t>Consumo de bebidas derivadas (millones de litros)</t>
  </si>
  <si>
    <t>Consumos de vino (millones de litros)</t>
  </si>
  <si>
    <t>ALCOHOL: CONSUMOS Y PORCENTAJE MEDIO (TERRITORIO NACIONAL)</t>
  </si>
  <si>
    <t xml:space="preserve">(4) Los datos se expresan en términos de caja. </t>
  </si>
  <si>
    <t xml:space="preserve">(2) Los datos se expresan en términos de caja. </t>
  </si>
  <si>
    <t>Índices de volumen encadenados (2015 = 100)</t>
  </si>
  <si>
    <t>Deflactores (Índices 2015 = 100)</t>
  </si>
  <si>
    <t>Asignación tributaria a la Iglesia Católica (1)</t>
  </si>
  <si>
    <t>(2) Incluye Impuesto sobre Determinados Medios de Transporte, cedido desde 2002 a las CC.AA.</t>
  </si>
  <si>
    <t>(1) Mayor detalle sobre la Asignación a la Iglesia Católica se puede encontrar en el fichero DatosAIC.xlsx .</t>
  </si>
  <si>
    <t>(1) Elaboración propia basada en la información de REE.</t>
  </si>
  <si>
    <t>ejecución presupuestaria (%)</t>
  </si>
  <si>
    <t xml:space="preserve">   Ingresado en periodo de caja</t>
  </si>
  <si>
    <t xml:space="preserve">   No ingresadas (2)</t>
  </si>
  <si>
    <t>(3) De 1995 a 2004 incluyen los ingresos por actas.</t>
  </si>
  <si>
    <t>(4) Incluye también algunos entes públicos con declaración mensual no incluidos en las Principales AA.PP.</t>
  </si>
  <si>
    <t>(5) Entes de la Administración Central que presentan sus retenciones mediante formalización, Seguridad Social y principales organismos de las CC.AA. (incluidas Universidades) con obligación de presentación mensual.</t>
  </si>
  <si>
    <t>(2) Por aplazamiento, reconocimiento de deuda con solicitud de compensación o imposibilidad de pago.</t>
  </si>
  <si>
    <t>Ingresos por autoliquidaciones y Formalización</t>
  </si>
  <si>
    <t xml:space="preserve">   Grandes Empresas (4)</t>
  </si>
  <si>
    <t xml:space="preserve">   Principales AA.PP. (5)</t>
  </si>
  <si>
    <t xml:space="preserve">   Pymes</t>
  </si>
  <si>
    <t xml:space="preserve">   No ingresado (1)</t>
  </si>
  <si>
    <t>(2) Grandes Empresas a efectos fiscales y los contribuyentes acogidos a los regímenes de grupos de IVA y de devolución mensual.</t>
  </si>
  <si>
    <t>(1) Por aplazamiento, reconocimiento de deuda con solicitud de compensación o imposibilidad de pago</t>
  </si>
  <si>
    <t>Ingresos por autoliquidaciones y Aduanas</t>
  </si>
  <si>
    <t xml:space="preserve">   Mensual</t>
  </si>
  <si>
    <t xml:space="preserve">      Operaciones interiores (2)</t>
  </si>
  <si>
    <t xml:space="preserve">      Importación</t>
  </si>
  <si>
    <t xml:space="preserve">   Trimestral</t>
  </si>
  <si>
    <t>Impuesto sobre Sucesiones y Donaciones</t>
  </si>
  <si>
    <t>Medidas COVID</t>
  </si>
  <si>
    <t>y sanciones tributarias</t>
  </si>
  <si>
    <t>Resto Capítulo III</t>
  </si>
  <si>
    <t>Recargo de apremio, intereses de demora</t>
  </si>
  <si>
    <t>Resultado cero</t>
  </si>
  <si>
    <t>(2) Fuente: Ministerio para la Transición Ecológica y el Reto Demográfico.</t>
  </si>
  <si>
    <t>Otras labores</t>
  </si>
  <si>
    <t xml:space="preserve">   Cigarros y cigarritos (miles de kg.)</t>
  </si>
  <si>
    <t xml:space="preserve">   Picadura (miles de kg.)</t>
  </si>
  <si>
    <t xml:space="preserve">   Resto (miles de kg.)</t>
  </si>
  <si>
    <t xml:space="preserve">   Cigarros y cigarritos</t>
  </si>
  <si>
    <t xml:space="preserve">   Picadura</t>
  </si>
  <si>
    <t>Salarios (1)</t>
  </si>
  <si>
    <t>(1) Mayor detalle sobre la distribución de salarios se puede encontrar en el fichero DistribucionSalarios.xlsx</t>
  </si>
  <si>
    <t>DEVOLUCIONES REALIZADAS (incluída la Asignación tributaria a la Iglesia Católica)</t>
  </si>
  <si>
    <t>CUADRO 8.7</t>
  </si>
  <si>
    <t>Número de declaraciones (miles)</t>
  </si>
  <si>
    <t>Tipo medio (%)</t>
  </si>
  <si>
    <t>IRPF. RÉGIMEN ESPECIAL APLICABLE A LOS TRABAJADORES DESPLAZADOS A TERRITORIO ESPAÑOL</t>
  </si>
  <si>
    <t xml:space="preserve">        Con resultado a ingresar</t>
  </si>
  <si>
    <t xml:space="preserve">        Con resultado a devolver</t>
  </si>
  <si>
    <t xml:space="preserve">        Con resultado cero</t>
  </si>
  <si>
    <t>Determinación de la Base liquidable</t>
  </si>
  <si>
    <t>A1. Rendimientos y rentas imputadas a integrar en la base liquidable general</t>
  </si>
  <si>
    <t xml:space="preserve">        Rendimientos del trabajo</t>
  </si>
  <si>
    <t xml:space="preserve">        Pensiones y demás prestaciones similares</t>
  </si>
  <si>
    <t xml:space="preserve">        Resto</t>
  </si>
  <si>
    <t>A2. Rendimientos a integrar en la base liquidable del ahorro</t>
  </si>
  <si>
    <t>B. Rendimientos de actividades económicas</t>
  </si>
  <si>
    <t>C. Ganancias patrimoniales sometidas a retención</t>
  </si>
  <si>
    <t>D. Ganancias patrimoniales derivadas de transmisiones de bienes inmuebles</t>
  </si>
  <si>
    <t>E1. Ganancias que no derivan de la transmisión de elementos patrimoniales a integrar en la base liquidable general</t>
  </si>
  <si>
    <t>E2. Ganancias que no derivan de la transmisión de elementos patrimoniales a integrar en la base liquidable del ahorro</t>
  </si>
  <si>
    <t>Base liquidable</t>
  </si>
  <si>
    <t xml:space="preserve">        General (A1+B+E1)</t>
  </si>
  <si>
    <t xml:space="preserve">        Del ahorro (A2+C+D+E2)</t>
  </si>
  <si>
    <t xml:space="preserve">        Correspondiente a la base general</t>
  </si>
  <si>
    <t xml:space="preserve">        Correspondiente a la base del ahorro</t>
  </si>
  <si>
    <t>Cuota líquida</t>
  </si>
  <si>
    <t>Resultado de la declaración</t>
  </si>
  <si>
    <t xml:space="preserve">        A ingresar</t>
  </si>
  <si>
    <t xml:space="preserve">        A devolver</t>
  </si>
  <si>
    <t>IMPUESTOS SOBRE TRÁFICO EXTERIOR</t>
  </si>
  <si>
    <t>y otras</t>
  </si>
  <si>
    <t>8.7</t>
  </si>
  <si>
    <t>DECLARACIÓN ORDINARIA DEL IMPUESTO SOBRE LA RENTA DE NO RESIDENTES</t>
  </si>
  <si>
    <t>8.8</t>
  </si>
  <si>
    <t>IVA: LIQUIDACIÓN DEL IMPUESTO</t>
  </si>
  <si>
    <t>Gasto Final Sujeto (GFS=BIA+RE)</t>
  </si>
  <si>
    <t xml:space="preserve">  Régimen General</t>
  </si>
  <si>
    <t xml:space="preserve">    Base Imponible Agregada (BIA=VI-CI)</t>
  </si>
  <si>
    <t xml:space="preserve">    Ventas totales</t>
  </si>
  <si>
    <t xml:space="preserve">       Interiores no exentas (VI)</t>
  </si>
  <si>
    <t xml:space="preserve">       Exportaciones</t>
  </si>
  <si>
    <t xml:space="preserve">    Compras totales (CT)</t>
  </si>
  <si>
    <t xml:space="preserve">       Compras interiores (CI)</t>
  </si>
  <si>
    <t xml:space="preserve">       Importaciones de la UE (MUE)</t>
  </si>
  <si>
    <t xml:space="preserve">       Importaciones de Terceros (MTER)</t>
  </si>
  <si>
    <t xml:space="preserve">       Operaciones asimiladas a la importación (OA)</t>
  </si>
  <si>
    <t xml:space="preserve">  Regímenes Especiales</t>
  </si>
  <si>
    <t xml:space="preserve">    Valor añadido en Regímenes Especiales (RE=REq+RS)</t>
  </si>
  <si>
    <t xml:space="preserve">    Recargo de Equivalencia (REq)</t>
  </si>
  <si>
    <t xml:space="preserve">    Régimen Simplificado (RS)</t>
  </si>
  <si>
    <t>Tipos (%)</t>
  </si>
  <si>
    <t xml:space="preserve">  Tipo efectivo (IVAD/GFS)</t>
  </si>
  <si>
    <t xml:space="preserve">    Régimen General (IVAG/BIA)</t>
  </si>
  <si>
    <t xml:space="preserve">      Tipo repercutido (a/(VI+MUE))</t>
  </si>
  <si>
    <t xml:space="preserve">      Tipo soportado (b/CT)</t>
  </si>
  <si>
    <t xml:space="preserve">      Tipo importación (d/MTER)</t>
  </si>
  <si>
    <t xml:space="preserve">    Regímenes Especiales (IVARE/RE)</t>
  </si>
  <si>
    <t xml:space="preserve">      Recargo de Equivalencia (e/REq)</t>
  </si>
  <si>
    <t xml:space="preserve">      Régimen Simplificado (f/RS)</t>
  </si>
  <si>
    <t>IVA devengado en el periodo (IVAD=IVAG+IVARE+Aj)</t>
  </si>
  <si>
    <t xml:space="preserve">  IVA en el Régimen General (IVAG=c+d)</t>
  </si>
  <si>
    <t xml:space="preserve">    IVA repercutido (a)</t>
  </si>
  <si>
    <t xml:space="preserve">    IVA soportado (b)</t>
  </si>
  <si>
    <t xml:space="preserve">        Diferencia de IVA (c=a-b)</t>
  </si>
  <si>
    <t xml:space="preserve">    IVA importación (d)</t>
  </si>
  <si>
    <t xml:space="preserve">        Liquidado en Aduanas</t>
  </si>
  <si>
    <t xml:space="preserve">        Liquidado en autoliquidaciones</t>
  </si>
  <si>
    <t xml:space="preserve">  IVA en los Regímenes Especiales (IVARE=e+f)</t>
  </si>
  <si>
    <t xml:space="preserve">    IVA en Recargo de Equivalencia (e)</t>
  </si>
  <si>
    <t xml:space="preserve">    IVA en Régimen Simplificado (f)</t>
  </si>
  <si>
    <t xml:space="preserve">  Ajustes (Aj=g+h)</t>
  </si>
  <si>
    <t xml:space="preserve">    IVA correspondiente a los Territorios Forales (g)</t>
  </si>
  <si>
    <t xml:space="preserve">    Otros (h)</t>
  </si>
  <si>
    <t>CUADRO 8.9</t>
  </si>
  <si>
    <t>8.9</t>
  </si>
  <si>
    <t>IVA: LIQUIDACIÓN DEL IMPUESTO. DESGLOSE POR TIPOS</t>
  </si>
  <si>
    <t xml:space="preserve">   Tipo superreducido</t>
  </si>
  <si>
    <t xml:space="preserve">   Tipo reducido</t>
  </si>
  <si>
    <t xml:space="preserve">   Tipo general</t>
  </si>
  <si>
    <t xml:space="preserve">      Tipo superreducido</t>
  </si>
  <si>
    <t xml:space="preserve">      Tipo reducido</t>
  </si>
  <si>
    <t xml:space="preserve">      Tipo general</t>
  </si>
  <si>
    <t xml:space="preserve">      Tipo tabaco</t>
  </si>
  <si>
    <t xml:space="preserve">  IVA en el Régimen General (IVAG=a+b)</t>
  </si>
  <si>
    <t xml:space="preserve">  IVA en los Regímenes Especiales (IVARE=c+d)</t>
  </si>
  <si>
    <t xml:space="preserve">    IVA en Recargo de Equivalencia (c)</t>
  </si>
  <si>
    <t xml:space="preserve">    IVA en Régimen Simplificado (d)</t>
  </si>
  <si>
    <t xml:space="preserve">  Ajustes (Aj=e+f)</t>
  </si>
  <si>
    <t xml:space="preserve">    IVA correspondiente a los Territorios Forales (e)</t>
  </si>
  <si>
    <t xml:space="preserve">    Otros (f)</t>
  </si>
  <si>
    <t xml:space="preserve">    Tipo superreducido</t>
  </si>
  <si>
    <t xml:space="preserve">    Tipo reducido</t>
  </si>
  <si>
    <t xml:space="preserve">    Tipo general</t>
  </si>
  <si>
    <t xml:space="preserve">     Recargo de Equivalencia (REq)</t>
  </si>
  <si>
    <t xml:space="preserve">     Régimen Simplificado (RS)</t>
  </si>
  <si>
    <t xml:space="preserve">   Diferencia de IVA (a)</t>
  </si>
  <si>
    <t xml:space="preserve">   IVA importación (b)</t>
  </si>
  <si>
    <t>Base imponible de los minoristas en Recargo de Equivalencia</t>
  </si>
  <si>
    <t>2021 (p)</t>
  </si>
  <si>
    <t>Impuesto sobre Servicios Digitales</t>
  </si>
  <si>
    <t>Impuesto sobre Transacciones Financieras</t>
  </si>
  <si>
    <t>Impuesto sobre Primas de Seguro</t>
  </si>
  <si>
    <t>Impuesto sobre Determinados Servicios Digitales</t>
  </si>
  <si>
    <t>Gasolinas, gasóleos y biocarburantes (tipo general) (2)</t>
  </si>
  <si>
    <t>Gasolinas, gasóleos y biocarburantes (tipo especial)</t>
  </si>
  <si>
    <t xml:space="preserve">  Cantidad (GWh) (1)</t>
  </si>
  <si>
    <t xml:space="preserve">  Precio implícito (€/MWh)</t>
  </si>
  <si>
    <t>Tipo (%)</t>
  </si>
  <si>
    <t>Cuota potencial</t>
  </si>
  <si>
    <t>Suspensión temporal del impuesto</t>
  </si>
  <si>
    <t>Tipo efectivo (general)</t>
  </si>
  <si>
    <t xml:space="preserve">   No ingresado (2)</t>
  </si>
  <si>
    <t xml:space="preserve">(3) Precio medio diario en el mercado mayorista (OMIE). </t>
  </si>
  <si>
    <t>(1) Demanda peninsular y extrapeninsular (REE).</t>
  </si>
  <si>
    <t>VALOR DE LA PRODUCCIÓN ELÉCTRICA</t>
  </si>
  <si>
    <t xml:space="preserve">      Tipo especial (1)</t>
  </si>
  <si>
    <t xml:space="preserve">      Tipo autonómico (1)</t>
  </si>
  <si>
    <t>(3) Pétroleo tipo North Sea Brent. Tipo de cambio del BCE.</t>
  </si>
  <si>
    <t>Tipo autonómico del Impuesto sobre Hidrocarburos</t>
  </si>
  <si>
    <t xml:space="preserve">      Grandes empresas</t>
  </si>
  <si>
    <t xml:space="preserve">      Pymes</t>
  </si>
  <si>
    <t xml:space="preserve">      Públicas</t>
  </si>
  <si>
    <t xml:space="preserve">      Privadas</t>
  </si>
  <si>
    <t>2022 (p)</t>
  </si>
  <si>
    <t>Actas únicas y regularizaciones</t>
  </si>
  <si>
    <t>Rentas brutas</t>
  </si>
  <si>
    <t>. Retribuciones</t>
  </si>
  <si>
    <t>. Otras (1)</t>
  </si>
  <si>
    <t>Capital inmobiliario</t>
  </si>
  <si>
    <t>. Ingresos de inmuebles arrendados</t>
  </si>
  <si>
    <t>. Gastos de inmuebles arrendados</t>
  </si>
  <si>
    <t>. Rentas imputadas (2)</t>
  </si>
  <si>
    <t>. Rendimientos en régimen de atribución</t>
  </si>
  <si>
    <t>. Intereses de cuentas</t>
  </si>
  <si>
    <t>. Dividendos (3)</t>
  </si>
  <si>
    <t>. Resto (4)</t>
  </si>
  <si>
    <t>Actividades empresariales (5)</t>
  </si>
  <si>
    <t>. Positivas</t>
  </si>
  <si>
    <t xml:space="preserve">   . Exentas</t>
  </si>
  <si>
    <t>. Negativas (4)</t>
  </si>
  <si>
    <t>Imputación de rentas (7)</t>
  </si>
  <si>
    <t>Gastos y reducciones</t>
  </si>
  <si>
    <t>. Cotizaciones y otros gastos computables</t>
  </si>
  <si>
    <t>. Reducción general y otros gastos deducibles</t>
  </si>
  <si>
    <t>. Otras reducciones</t>
  </si>
  <si>
    <t>. Por arrendamiento de vivienda habitual</t>
  </si>
  <si>
    <t>. Otras reducciones (8)</t>
  </si>
  <si>
    <t>. Gastos deducibles</t>
  </si>
  <si>
    <t>. Reducciones</t>
  </si>
  <si>
    <t>Rendimientos netos reducidos</t>
  </si>
  <si>
    <r>
      <t>Rentas del trabajo</t>
    </r>
    <r>
      <rPr>
        <sz val="9"/>
        <color rgb="FFFF0000"/>
        <rFont val="Verdana"/>
        <family val="2"/>
      </rPr>
      <t/>
    </r>
  </si>
  <si>
    <r>
      <t>Capital inmobiliario</t>
    </r>
    <r>
      <rPr>
        <sz val="9"/>
        <color rgb="FFFF0000"/>
        <rFont val="Verdana"/>
        <family val="2"/>
      </rPr>
      <t/>
    </r>
  </si>
  <si>
    <r>
      <t>Otras imputaciones de rentas</t>
    </r>
    <r>
      <rPr>
        <sz val="9"/>
        <color rgb="FFFF0000"/>
        <rFont val="Verdana"/>
        <family val="2"/>
      </rPr>
      <t/>
    </r>
  </si>
  <si>
    <t>Saldos negativos de periodos anteriores</t>
  </si>
  <si>
    <t>Base Imponible</t>
  </si>
  <si>
    <t>Reducciones de la base imponible</t>
  </si>
  <si>
    <t>Del ahorro (11)</t>
  </si>
  <si>
    <t>Reducciones de ingresos y de base imponible</t>
  </si>
  <si>
    <t>Rendimientos en régimen de atribución de rentas</t>
  </si>
  <si>
    <t>(1) Contribuciones empresariales a planes de pensiones y seguros colectivos, y aportaciones al patrimonio protegido de las personas con discapacidad.</t>
  </si>
  <si>
    <t>(2) Antes de 1999, sin vivienda habitual.</t>
  </si>
  <si>
    <t>(3) Entre 2007 y 2014 estuvo vigente una exención parcial.</t>
  </si>
  <si>
    <t>(4) Incluye rendimientos en régimen de atribución.</t>
  </si>
  <si>
    <t>(5) Incluye las reducciones por rendimientos irregulares y los rendimientos en régimen de atribución.</t>
  </si>
  <si>
    <t>(6) Hasta 2018 son rendimientos netos reducidos.</t>
  </si>
  <si>
    <t>(7) Excepto inmobiliarias.</t>
  </si>
  <si>
    <t>(8) Minoradas de rendimientos mínimos por parentesco.</t>
  </si>
  <si>
    <t>Precio (€/MWh)(3)</t>
  </si>
  <si>
    <t>2023 (p)</t>
  </si>
  <si>
    <t xml:space="preserve">   Tipo 0</t>
  </si>
  <si>
    <t xml:space="preserve">   Tipo 5</t>
  </si>
  <si>
    <t xml:space="preserve">      Tipo 0</t>
  </si>
  <si>
    <t xml:space="preserve">      Tipo 5</t>
  </si>
  <si>
    <t xml:space="preserve">    Tipo 5</t>
  </si>
  <si>
    <t xml:space="preserve">    Tipo 0</t>
  </si>
  <si>
    <t>Otros impuestos directos</t>
  </si>
  <si>
    <t>I.E. sobre los Envases de Plástico no Reutilizables</t>
  </si>
  <si>
    <t>Envases de plástico no reutilizables</t>
  </si>
  <si>
    <t xml:space="preserve">(25) Hasta 1998, suma de rendimientos netos irregulares, transparencia fiscal interna y rentas derivadas de cesión de derechos de imagen, menos incentivos fiscales por
</t>
  </si>
  <si>
    <t>(24) Hasta 1998, rendimiento neto. Desde 1999, rendimiento neto antes de la reducción especial por viviendas arrendadas.</t>
  </si>
  <si>
    <t>(23) Hasta 1998, rendimiento neto. Desde 1999, rendimiento neto antes de la reducción general por rendimientos del trabajo.</t>
  </si>
  <si>
    <t>(22) Cuota líquida entre rendimientos. Desde 2003, cuota menos deducciones por maternidad y familiares entre rendimientos.</t>
  </si>
  <si>
    <t>(21) Rendimientos antes de aplicar la reducción general del trabajo y la reducción de arrendamiento de vivienda habitual. Es la serie publicada hasta el IART-2021.</t>
  </si>
  <si>
    <t>(20) Tipo calculado con el impuesto devengado. En el tipo sobre la base, entre 1999 y 2006 incluyendo los mínimos personales y familiares.</t>
  </si>
  <si>
    <t>(19) Cuota líquida menos deducciones por maternidad y familiares.</t>
  </si>
  <si>
    <t>(18) Cuota diferencial menos las deducciones por maternidad y familiares no cobradas por anticipado.</t>
  </si>
  <si>
    <t>(17) Incluye las retenciones por rendimientos irregulares, premios, transparencia fiscal, régimen de atribución de rentas, Programa PREVER, cambio de residencia y otras.</t>
  </si>
  <si>
    <t>(16) Cuota resultante de la autoliquidación.</t>
  </si>
  <si>
    <t>(15) Deducción y compensación por adquisición de la vivienda habitual.</t>
  </si>
  <si>
    <t>(14) Entre 1999 y 2006 el tipo se calcula incluyendo los mínimos personales y familiares.</t>
  </si>
  <si>
    <t xml:space="preserve">(13) Estatales. </t>
  </si>
  <si>
    <t>(12) Antes de 2007, especial.</t>
  </si>
  <si>
    <t>(11) Aplicadas a la Base Imponible general.</t>
  </si>
  <si>
    <t>(10) También incluye aportaciones a patrimonios de discapacitados, anualidades por alimentos y, hasta 2014, cuotas y aportaciones a partidos políticos.</t>
  </si>
  <si>
    <t>(9) Desde 2019 saldo neto positivo de las ganancias patrimoniales a integra en la base imponible.</t>
  </si>
  <si>
    <t>Otras (25)</t>
  </si>
  <si>
    <t>Capital inmobiliario (24)</t>
  </si>
  <si>
    <t>Rentas del trabajo (23)</t>
  </si>
  <si>
    <t>Tipo medio sobre rendimientos (%) (22)</t>
  </si>
  <si>
    <r>
      <t>Rendimientos</t>
    </r>
    <r>
      <rPr>
        <sz val="9"/>
        <rFont val="Verdana"/>
        <family val="2"/>
      </rPr>
      <t xml:space="preserve"> (21)</t>
    </r>
  </si>
  <si>
    <r>
      <t>Tipo medio sobre las rentas brutas (%)</t>
    </r>
    <r>
      <rPr>
        <sz val="9"/>
        <rFont val="Verdana"/>
        <family val="2"/>
      </rPr>
      <t xml:space="preserve"> (20)</t>
    </r>
  </si>
  <si>
    <r>
      <t>Tipo medio sobre los rendimientos netos reducidos (%)</t>
    </r>
    <r>
      <rPr>
        <sz val="9"/>
        <rFont val="Verdana"/>
        <family val="2"/>
      </rPr>
      <t xml:space="preserve"> (20)</t>
    </r>
  </si>
  <si>
    <r>
      <t>Tipo medio sobre la base liquidable (%)</t>
    </r>
    <r>
      <rPr>
        <sz val="9"/>
        <rFont val="Verdana"/>
        <family val="2"/>
      </rPr>
      <t xml:space="preserve"> (20)</t>
    </r>
  </si>
  <si>
    <r>
      <t>Impuesto devengado</t>
    </r>
    <r>
      <rPr>
        <sz val="9"/>
        <rFont val="Verdana"/>
        <family val="2"/>
      </rPr>
      <t xml:space="preserve"> (19)</t>
    </r>
  </si>
  <si>
    <r>
      <t>Resultado de la Declaración</t>
    </r>
    <r>
      <rPr>
        <sz val="9"/>
        <rFont val="Verdana"/>
        <family val="2"/>
      </rPr>
      <t xml:space="preserve"> (18)</t>
    </r>
  </si>
  <si>
    <t>Otras retenciones (17)</t>
  </si>
  <si>
    <r>
      <t xml:space="preserve">    Tipo medio (%)</t>
    </r>
    <r>
      <rPr>
        <sz val="9"/>
        <rFont val="Verdana"/>
        <family val="2"/>
      </rPr>
      <t xml:space="preserve"> (14)</t>
    </r>
  </si>
  <si>
    <r>
      <t>Cuota Líquida</t>
    </r>
    <r>
      <rPr>
        <sz val="9"/>
        <rFont val="Verdana"/>
        <family val="2"/>
      </rPr>
      <t xml:space="preserve"> (16)</t>
    </r>
  </si>
  <si>
    <t>Vivienda (15)</t>
  </si>
  <si>
    <t xml:space="preserve">    Tipo medio general (%) (14) </t>
  </si>
  <si>
    <r>
      <t>Mínimos Personales y Familiares</t>
    </r>
    <r>
      <rPr>
        <sz val="9"/>
        <rFont val="Verdana"/>
        <family val="2"/>
      </rPr>
      <t xml:space="preserve"> (13)</t>
    </r>
  </si>
  <si>
    <t>Del ahorro (12)</t>
  </si>
  <si>
    <t>Por tributación conjunta (11)</t>
  </si>
  <si>
    <t>Por planes de pensiones (10)</t>
  </si>
  <si>
    <t xml:space="preserve">   . No exentas (4)</t>
  </si>
  <si>
    <t xml:space="preserve">   Sociedades no financieras</t>
  </si>
  <si>
    <t>Resultado contable negativo</t>
  </si>
  <si>
    <t>Cambios en tipos, reducciones y deducciones</t>
  </si>
  <si>
    <t xml:space="preserve">   Cambios en las deducciones</t>
  </si>
  <si>
    <t>Ingresos y devoluciones extraordinarios</t>
  </si>
  <si>
    <t>Ganancias patrimoniales netas no exentas (6)</t>
  </si>
  <si>
    <t xml:space="preserve">   . Compensadas en el ejercicio</t>
  </si>
  <si>
    <t xml:space="preserve">   . A compensar en ejercicios posteriores</t>
  </si>
  <si>
    <t>Ganancias patrimoniales (9)</t>
  </si>
  <si>
    <t>Gasto en consumo final de los hogares (interior)</t>
  </si>
  <si>
    <t>Demanda interior a precios corrientes</t>
  </si>
  <si>
    <t xml:space="preserve">   Crédito y Aseguradoras </t>
  </si>
  <si>
    <t>Envases de plástico No Reutilizables</t>
  </si>
  <si>
    <t>13. Resultado contable (=11-12) (3)</t>
  </si>
  <si>
    <t>(4) Incluye instituciones de inversión colectiva.</t>
  </si>
  <si>
    <t>14. Resultado contable entidades crédito y aseguradoras (4)</t>
  </si>
  <si>
    <t>(1) Básicamente Instituciones de inversión colectiva y fondos de pensiones.</t>
  </si>
  <si>
    <t>(4) En 2012, 2013 y 2014 los ingresos proceden fundamentalmente del Gravamen sobre dividendos de fuente extranjera y del Gravamen sobre revalorización de activos (ver Cuadro 1.5).</t>
  </si>
  <si>
    <t>(5) De 1995 a 2004 incluyen otros conceptos que a partir de 2005 se agrupan en Gravamen sobre loterías y otros.</t>
  </si>
  <si>
    <t>(6) Sin sociedades al 0% y 1%.</t>
  </si>
  <si>
    <t xml:space="preserve">   . Sin sociedades a tipos 0% y 1%  (1)</t>
  </si>
  <si>
    <t>Retenciones sobre rentas del capital mobiliario (3)</t>
  </si>
  <si>
    <t>Gravamen sobre loterías y otros (4)</t>
  </si>
  <si>
    <t>Resultado de la declaración anual (3) (5)</t>
  </si>
  <si>
    <t>Devoluciones de resultado de la declaración anual (3) (5)</t>
  </si>
  <si>
    <t xml:space="preserve">   Sociedades a tipos 0% y 1% (1)</t>
  </si>
  <si>
    <t>Base imponible sobre el resultado contable positivo (%) (6)</t>
  </si>
  <si>
    <t>(3) Incluye sociedades a tipo 0%.</t>
  </si>
  <si>
    <t xml:space="preserve">   Envases de Plástico No Reutilizables</t>
  </si>
  <si>
    <t xml:space="preserve">     Envases de Plástico No Reutilizables</t>
  </si>
  <si>
    <t>Envases de Plástico No Reutilizables</t>
  </si>
  <si>
    <t>CUADRO 8.8</t>
  </si>
  <si>
    <t>DECLARACIÓN ORDINARIA DEL IMPUESTO SOBRE LA RENTA DE NO RESIDENTES (NO RESIDENTES SIN ESTABLECIMIENTO PERMANENTE, MODELO 210)</t>
  </si>
  <si>
    <t>2020 (p)</t>
  </si>
  <si>
    <t>Determinación de la base imponible</t>
  </si>
  <si>
    <t>Renta inmobiliaria imputada (a)</t>
  </si>
  <si>
    <t>Rendimientos (b)</t>
  </si>
  <si>
    <t xml:space="preserve">     Rendimientos Integros</t>
  </si>
  <si>
    <t xml:space="preserve">     Exencion aplicada dividendos</t>
  </si>
  <si>
    <t xml:space="preserve">     Gastos deducibles</t>
  </si>
  <si>
    <t>Renta derivada de la transmisión de bienes inmuebles (c)</t>
  </si>
  <si>
    <t>Ganancias patrimoniales (excepto bienes inmuebles) (d)</t>
  </si>
  <si>
    <t>Base Imponible (e) = (a)+(b)+(c)+(d)</t>
  </si>
  <si>
    <t>Base Imponible &gt; 0</t>
  </si>
  <si>
    <t xml:space="preserve">    Renta inmobiliaria imputada </t>
  </si>
  <si>
    <t xml:space="preserve">    Rendimientos</t>
  </si>
  <si>
    <t xml:space="preserve">    Renta derivada de la transmisión de bienes inmuebles</t>
  </si>
  <si>
    <t xml:space="preserve">    Ganancias patrimoniales (excepto bienes inmuebles)</t>
  </si>
  <si>
    <t>Exenciones</t>
  </si>
  <si>
    <t>Base Imponible &gt; 0 sujeta a gravamen y no exenta</t>
  </si>
  <si>
    <t>Cuota Integra (f)</t>
  </si>
  <si>
    <t xml:space="preserve">       Dividendos</t>
  </si>
  <si>
    <t xml:space="preserve">       Inmuebles arrendados o subarrendados</t>
  </si>
  <si>
    <t xml:space="preserve">       Rentas del trabajo</t>
  </si>
  <si>
    <t xml:space="preserve">       Otros rendimientos</t>
  </si>
  <si>
    <t xml:space="preserve">       De acciones admitidas a negociación</t>
  </si>
  <si>
    <t xml:space="preserve">       Otras ganancias</t>
  </si>
  <si>
    <t xml:space="preserve">Tipo efectivo (%)  (f)/(e)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</si>
</sst>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"/>
    <numFmt numFmtId="165" formatCode="#,##0.0000"/>
    <numFmt numFmtId="166" formatCode="#,##0.0"/>
    <numFmt numFmtId="167" formatCode="#,##0.0_ ;[Red]\-#,##0.0\ "/>
    <numFmt numFmtId="168" formatCode="0.0000"/>
    <numFmt numFmtId="169" formatCode="0.0"/>
    <numFmt numFmtId="170" formatCode="#,##0.00000"/>
    <numFmt numFmtId="171" formatCode="#,##0.000000"/>
    <numFmt numFmtId="172" formatCode="0.000"/>
  </numFmts>
  <fonts count="5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b/>
      <sz val="12"/>
      <name val="Verdana"/>
      <family val="2"/>
    </font>
    <font>
      <sz val="9"/>
      <name val="Verdana"/>
      <family val="2"/>
    </font>
    <font>
      <b/>
      <sz val="11"/>
      <name val="Verdana"/>
      <family val="2"/>
    </font>
    <font>
      <sz val="10"/>
      <name val="Verdana"/>
      <family val="2"/>
    </font>
    <font>
      <b/>
      <sz val="9"/>
      <name val="Verdana"/>
      <family val="2"/>
    </font>
    <font>
      <sz val="11"/>
      <name val="Verdana"/>
      <family val="2"/>
    </font>
    <font>
      <sz val="9"/>
      <color rgb="FF3F3F76"/>
      <name val="Verdana"/>
      <family val="2"/>
    </font>
    <font>
      <b/>
      <i/>
      <sz val="11"/>
      <name val="Verdana"/>
      <family val="2"/>
    </font>
    <font>
      <b/>
      <i/>
      <sz val="10"/>
      <name val="Verdana"/>
      <family val="2"/>
    </font>
    <font>
      <b/>
      <i/>
      <sz val="9"/>
      <name val="Verdana"/>
      <family val="2"/>
    </font>
    <font>
      <b/>
      <i/>
      <sz val="12"/>
      <name val="Verdana"/>
      <family val="2"/>
    </font>
    <font>
      <i/>
      <sz val="10"/>
      <name val="Verdana"/>
      <family val="2"/>
    </font>
    <font>
      <i/>
      <sz val="9"/>
      <name val="Verdana"/>
      <family val="2"/>
    </font>
    <font>
      <sz val="9"/>
      <color theme="1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sz val="11"/>
      <color theme="1"/>
      <name val="Verdana"/>
      <family val="2"/>
    </font>
    <font>
      <sz val="11"/>
      <color rgb="FF3F3F76"/>
      <name val="Verdana"/>
      <family val="2"/>
    </font>
    <font>
      <b/>
      <sz val="11"/>
      <color theme="1"/>
      <name val="Verdana"/>
      <family val="2"/>
    </font>
    <font>
      <b/>
      <u/>
      <sz val="9"/>
      <name val="Verdana"/>
      <family val="2"/>
    </font>
    <font>
      <i/>
      <u/>
      <sz val="9"/>
      <name val="Verdana"/>
      <family val="2"/>
    </font>
    <font>
      <b/>
      <sz val="9"/>
      <color rgb="FF3F3F76"/>
      <name val="Verdana"/>
      <family val="2"/>
    </font>
    <font>
      <b/>
      <u/>
      <sz val="11"/>
      <name val="Verdana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theme="1"/>
      <name val="Verdana"/>
      <family val="2"/>
    </font>
    <font>
      <sz val="9"/>
      <name val="Arial"/>
      <family val="2"/>
    </font>
    <font>
      <b/>
      <sz val="13"/>
      <name val="Verdana"/>
      <family val="2"/>
    </font>
    <font>
      <i/>
      <sz val="11"/>
      <color theme="1"/>
      <name val="Verdana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9.3000000000000007"/>
      <name val="Verdana"/>
      <family val="2"/>
    </font>
    <font>
      <b/>
      <sz val="9.3000000000000007"/>
      <name val="Verdana"/>
      <family val="2"/>
    </font>
    <font>
      <b/>
      <sz val="10.5"/>
      <name val="Verdana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Verdana"/>
      <family val="2"/>
    </font>
    <font>
      <sz val="11"/>
      <color rgb="FFFF0000"/>
      <name val="Verdan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8"/>
      <color rgb="FF0070C0"/>
      <name val="Verdana"/>
      <family val="2"/>
    </font>
    <font>
      <i/>
      <sz val="8"/>
      <name val="Verdana"/>
      <family val="2"/>
    </font>
    <font>
      <i/>
      <sz val="10"/>
      <name val="Arial"/>
      <family val="2"/>
    </font>
    <font>
      <sz val="10"/>
      <name val="Univers"/>
      <family val="2"/>
    </font>
    <font>
      <sz val="9"/>
      <color theme="1"/>
      <name val="Calibri"/>
      <family val="2"/>
      <scheme val="minor"/>
    </font>
    <font>
      <sz val="10"/>
      <color rgb="FFFF0000"/>
      <name val="Verdana"/>
      <family val="2"/>
    </font>
    <font>
      <sz val="11"/>
      <color indexed="8"/>
      <name val="Calibri"/>
      <family val="2"/>
      <scheme val="minor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0"/>
      <color rgb="FF0070C0"/>
      <name val="Verdana"/>
      <family val="2"/>
    </font>
    <font>
      <i/>
      <sz val="9"/>
      <color rgb="FF0070C0"/>
      <name val="Verdana"/>
      <family val="2"/>
    </font>
    <font>
      <sz val="9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auto="1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11">
    <xf numFmtId="0" fontId="0" fillId="0" borderId="0"/>
    <xf numFmtId="0" fontId="1" fillId="2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 applyNumberFormat="0" applyFill="0" applyBorder="0" applyAlignment="0" applyProtection="0"/>
    <xf numFmtId="0" fontId="47" fillId="0" borderId="0"/>
    <xf numFmtId="0" fontId="2" fillId="0" borderId="0"/>
    <xf numFmtId="0" fontId="2" fillId="0" borderId="0"/>
    <xf numFmtId="0" fontId="50" fillId="0" borderId="0"/>
  </cellStyleXfs>
  <cellXfs count="494">
    <xf numFmtId="0" fontId="0" fillId="0" borderId="0" xfId="0"/>
    <xf numFmtId="0" fontId="3" fillId="0" borderId="0" xfId="2" quotePrefix="1" applyFont="1" applyAlignment="1">
      <alignment horizontal="left"/>
    </xf>
    <xf numFmtId="0" fontId="4" fillId="0" borderId="0" xfId="2" applyFont="1"/>
    <xf numFmtId="0" fontId="3" fillId="0" borderId="0" xfId="0" applyFont="1" applyFill="1" applyAlignment="1">
      <alignment horizontal="left"/>
    </xf>
    <xf numFmtId="0" fontId="2" fillId="0" borderId="0" xfId="2" applyFill="1"/>
    <xf numFmtId="0" fontId="5" fillId="0" borderId="0" xfId="2" applyFont="1" applyAlignment="1">
      <alignment horizontal="left"/>
    </xf>
    <xf numFmtId="3" fontId="4" fillId="0" borderId="0" xfId="2" applyNumberFormat="1" applyFont="1"/>
    <xf numFmtId="0" fontId="4" fillId="0" borderId="0" xfId="2" applyFont="1" applyFill="1"/>
    <xf numFmtId="0" fontId="6" fillId="0" borderId="2" xfId="2" applyFont="1" applyFill="1" applyBorder="1"/>
    <xf numFmtId="0" fontId="7" fillId="0" borderId="5" xfId="2" applyFont="1" applyFill="1" applyBorder="1" applyAlignment="1">
      <alignment horizontal="center"/>
    </xf>
    <xf numFmtId="0" fontId="7" fillId="0" borderId="9" xfId="2" applyFont="1" applyFill="1" applyBorder="1" applyAlignment="1">
      <alignment horizontal="center"/>
    </xf>
    <xf numFmtId="0" fontId="7" fillId="0" borderId="0" xfId="2" applyFont="1" applyFill="1" applyAlignment="1">
      <alignment horizontal="center"/>
    </xf>
    <xf numFmtId="0" fontId="0" fillId="0" borderId="0" xfId="0" applyFill="1"/>
    <xf numFmtId="0" fontId="7" fillId="0" borderId="0" xfId="0" applyFont="1" applyFill="1" applyAlignment="1">
      <alignment horizontal="left"/>
    </xf>
    <xf numFmtId="3" fontId="7" fillId="0" borderId="0" xfId="2" applyNumberFormat="1" applyFont="1" applyFill="1"/>
    <xf numFmtId="166" fontId="7" fillId="0" borderId="0" xfId="2" applyNumberFormat="1" applyFont="1" applyFill="1" applyAlignment="1">
      <alignment horizontal="right"/>
    </xf>
    <xf numFmtId="0" fontId="4" fillId="0" borderId="0" xfId="0" applyFont="1" applyFill="1" applyAlignment="1">
      <alignment horizontal="left"/>
    </xf>
    <xf numFmtId="3" fontId="4" fillId="0" borderId="0" xfId="2" applyNumberFormat="1" applyFont="1" applyFill="1"/>
    <xf numFmtId="166" fontId="4" fillId="0" borderId="0" xfId="2" applyNumberFormat="1" applyFont="1" applyFill="1" applyAlignment="1">
      <alignment horizontal="right"/>
    </xf>
    <xf numFmtId="0" fontId="7" fillId="0" borderId="0" xfId="2" applyFont="1" applyFill="1"/>
    <xf numFmtId="3" fontId="2" fillId="0" borderId="0" xfId="2" applyNumberFormat="1" applyFill="1"/>
    <xf numFmtId="0" fontId="1" fillId="0" borderId="0" xfId="1" applyFill="1" applyBorder="1"/>
    <xf numFmtId="164" fontId="7" fillId="0" borderId="0" xfId="2" applyNumberFormat="1" applyFont="1" applyFill="1"/>
    <xf numFmtId="0" fontId="9" fillId="0" borderId="0" xfId="1" applyFont="1" applyFill="1" applyBorder="1"/>
    <xf numFmtId="0" fontId="10" fillId="0" borderId="0" xfId="0" applyFont="1" applyFill="1" applyAlignment="1">
      <alignment horizontal="left"/>
    </xf>
    <xf numFmtId="3" fontId="11" fillId="0" borderId="0" xfId="2" applyNumberFormat="1" applyFont="1" applyFill="1"/>
    <xf numFmtId="164" fontId="4" fillId="0" borderId="0" xfId="2" applyNumberFormat="1" applyFont="1" applyFill="1"/>
    <xf numFmtId="0" fontId="13" fillId="0" borderId="0" xfId="0" applyFont="1" applyFill="1" applyAlignment="1">
      <alignment horizontal="left"/>
    </xf>
    <xf numFmtId="166" fontId="12" fillId="0" borderId="0" xfId="2" applyNumberFormat="1" applyFont="1" applyFill="1" applyAlignment="1">
      <alignment horizontal="right"/>
    </xf>
    <xf numFmtId="0" fontId="14" fillId="0" borderId="0" xfId="0" applyFont="1" applyFill="1" applyAlignment="1">
      <alignment horizontal="left"/>
    </xf>
    <xf numFmtId="3" fontId="15" fillId="0" borderId="0" xfId="2" applyNumberFormat="1" applyFont="1" applyFill="1"/>
    <xf numFmtId="166" fontId="15" fillId="0" borderId="0" xfId="2" applyNumberFormat="1" applyFont="1" applyFill="1" applyAlignment="1">
      <alignment horizontal="right"/>
    </xf>
    <xf numFmtId="0" fontId="4" fillId="0" borderId="9" xfId="2" applyFont="1" applyBorder="1"/>
    <xf numFmtId="0" fontId="16" fillId="0" borderId="0" xfId="0" applyFont="1"/>
    <xf numFmtId="0" fontId="4" fillId="0" borderId="9" xfId="2" applyFont="1" applyBorder="1" applyAlignment="1">
      <alignment horizontal="right"/>
    </xf>
    <xf numFmtId="0" fontId="17" fillId="0" borderId="0" xfId="3" quotePrefix="1" applyFont="1" applyFill="1" applyBorder="1" applyAlignment="1">
      <alignment horizontal="left"/>
    </xf>
    <xf numFmtId="0" fontId="4" fillId="0" borderId="0" xfId="2" applyFont="1" applyAlignment="1">
      <alignment horizontal="right"/>
    </xf>
    <xf numFmtId="0" fontId="7" fillId="0" borderId="0" xfId="2" quotePrefix="1" applyFont="1" applyBorder="1" applyAlignment="1">
      <alignment horizontal="left"/>
    </xf>
    <xf numFmtId="167" fontId="12" fillId="0" borderId="0" xfId="2" applyNumberFormat="1" applyFont="1" applyFill="1" applyBorder="1" applyAlignment="1">
      <alignment vertical="center"/>
    </xf>
    <xf numFmtId="0" fontId="12" fillId="0" borderId="0" xfId="2" applyFont="1" applyFill="1" applyBorder="1" applyAlignment="1">
      <alignment horizontal="left"/>
    </xf>
    <xf numFmtId="0" fontId="12" fillId="0" borderId="0" xfId="2" applyFont="1" applyFill="1" applyBorder="1" applyAlignment="1">
      <alignment horizontal="left" vertical="center"/>
    </xf>
    <xf numFmtId="0" fontId="7" fillId="0" borderId="0" xfId="2" quotePrefix="1" applyFont="1" applyFill="1" applyBorder="1" applyAlignment="1">
      <alignment horizontal="left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/>
    </xf>
    <xf numFmtId="0" fontId="12" fillId="0" borderId="0" xfId="2" quotePrefix="1" applyFont="1" applyFill="1" applyBorder="1" applyAlignment="1">
      <alignment horizontal="left" vertical="center"/>
    </xf>
    <xf numFmtId="0" fontId="6" fillId="0" borderId="0" xfId="2" applyFont="1"/>
    <xf numFmtId="0" fontId="6" fillId="0" borderId="0" xfId="2" applyFont="1" applyFill="1"/>
    <xf numFmtId="164" fontId="6" fillId="0" borderId="0" xfId="2" applyNumberFormat="1" applyFont="1"/>
    <xf numFmtId="165" fontId="6" fillId="0" borderId="0" xfId="2" applyNumberFormat="1" applyFont="1"/>
    <xf numFmtId="0" fontId="6" fillId="0" borderId="0" xfId="2" applyFont="1" applyBorder="1"/>
    <xf numFmtId="0" fontId="6" fillId="0" borderId="9" xfId="2" applyFont="1" applyFill="1" applyBorder="1"/>
    <xf numFmtId="0" fontId="18" fillId="0" borderId="9" xfId="2" applyFont="1" applyFill="1" applyBorder="1" applyAlignment="1">
      <alignment horizontal="center"/>
    </xf>
    <xf numFmtId="0" fontId="19" fillId="0" borderId="0" xfId="0" applyFont="1" applyFill="1"/>
    <xf numFmtId="3" fontId="6" fillId="0" borderId="0" xfId="2" applyNumberFormat="1" applyFont="1" applyFill="1"/>
    <xf numFmtId="0" fontId="20" fillId="0" borderId="0" xfId="1" applyFont="1" applyFill="1" applyBorder="1"/>
    <xf numFmtId="0" fontId="19" fillId="0" borderId="0" xfId="0" applyFont="1"/>
    <xf numFmtId="0" fontId="21" fillId="0" borderId="0" xfId="0" applyFont="1"/>
    <xf numFmtId="3" fontId="6" fillId="0" borderId="0" xfId="2" quotePrefix="1" applyNumberFormat="1" applyFont="1" applyBorder="1" applyAlignment="1">
      <alignment horizontal="right"/>
    </xf>
    <xf numFmtId="0" fontId="6" fillId="0" borderId="0" xfId="2" quotePrefix="1" applyFont="1" applyBorder="1" applyAlignment="1">
      <alignment horizontal="left"/>
    </xf>
    <xf numFmtId="164" fontId="4" fillId="0" borderId="0" xfId="2" applyNumberFormat="1" applyFont="1"/>
    <xf numFmtId="164" fontId="19" fillId="0" borderId="0" xfId="0" applyNumberFormat="1" applyFont="1"/>
    <xf numFmtId="0" fontId="4" fillId="0" borderId="0" xfId="2" applyFont="1" applyBorder="1"/>
    <xf numFmtId="0" fontId="5" fillId="0" borderId="0" xfId="0" applyFont="1" applyFill="1" applyAlignment="1">
      <alignment horizontal="left"/>
    </xf>
    <xf numFmtId="3" fontId="18" fillId="0" borderId="0" xfId="2" applyNumberFormat="1" applyFont="1" applyFill="1"/>
    <xf numFmtId="0" fontId="16" fillId="0" borderId="0" xfId="0" applyFont="1" applyFill="1"/>
    <xf numFmtId="0" fontId="22" fillId="0" borderId="0" xfId="0" quotePrefix="1" applyFont="1" applyFill="1" applyAlignment="1">
      <alignment horizontal="left"/>
    </xf>
    <xf numFmtId="0" fontId="15" fillId="0" borderId="0" xfId="0" applyFont="1" applyFill="1" applyAlignment="1">
      <alignment horizontal="left"/>
    </xf>
    <xf numFmtId="166" fontId="4" fillId="0" borderId="0" xfId="2" applyNumberFormat="1" applyFont="1" applyFill="1"/>
    <xf numFmtId="166" fontId="7" fillId="0" borderId="0" xfId="2" applyNumberFormat="1" applyFont="1" applyFill="1"/>
    <xf numFmtId="0" fontId="24" fillId="0" borderId="0" xfId="1" applyFont="1" applyFill="1" applyBorder="1"/>
    <xf numFmtId="0" fontId="23" fillId="0" borderId="0" xfId="0" applyFont="1" applyFill="1"/>
    <xf numFmtId="4" fontId="4" fillId="0" borderId="0" xfId="2" applyNumberFormat="1" applyFont="1" applyFill="1"/>
    <xf numFmtId="3" fontId="7" fillId="3" borderId="0" xfId="2" applyNumberFormat="1" applyFont="1" applyFill="1"/>
    <xf numFmtId="3" fontId="4" fillId="3" borderId="0" xfId="2" applyNumberFormat="1" applyFont="1" applyFill="1"/>
    <xf numFmtId="166" fontId="7" fillId="3" borderId="0" xfId="2" applyNumberFormat="1" applyFont="1" applyFill="1"/>
    <xf numFmtId="166" fontId="4" fillId="3" borderId="0" xfId="2" applyNumberFormat="1" applyFont="1" applyFill="1"/>
    <xf numFmtId="4" fontId="4" fillId="3" borderId="0" xfId="2" applyNumberFormat="1" applyFont="1" applyFill="1"/>
    <xf numFmtId="3" fontId="4" fillId="0" borderId="0" xfId="4" applyNumberFormat="1" applyFont="1" applyFill="1"/>
    <xf numFmtId="3" fontId="7" fillId="0" borderId="0" xfId="4" applyNumberFormat="1" applyFont="1" applyFill="1"/>
    <xf numFmtId="3" fontId="7" fillId="0" borderId="0" xfId="1" applyNumberFormat="1" applyFont="1" applyFill="1" applyBorder="1"/>
    <xf numFmtId="3" fontId="4" fillId="0" borderId="0" xfId="1" applyNumberFormat="1" applyFont="1" applyFill="1" applyBorder="1"/>
    <xf numFmtId="0" fontId="6" fillId="0" borderId="5" xfId="2" applyFont="1" applyFill="1" applyBorder="1"/>
    <xf numFmtId="0" fontId="25" fillId="0" borderId="0" xfId="0" applyFont="1" applyFill="1" applyAlignment="1">
      <alignment horizontal="left"/>
    </xf>
    <xf numFmtId="166" fontId="7" fillId="0" borderId="0" xfId="4" applyNumberFormat="1" applyFont="1" applyFill="1" applyAlignment="1">
      <alignment horizontal="right"/>
    </xf>
    <xf numFmtId="166" fontId="4" fillId="0" borderId="0" xfId="4" applyNumberFormat="1" applyFont="1" applyFill="1" applyAlignment="1">
      <alignment horizontal="right"/>
    </xf>
    <xf numFmtId="0" fontId="12" fillId="0" borderId="0" xfId="0" applyFont="1" applyFill="1" applyAlignment="1">
      <alignment horizontal="left"/>
    </xf>
    <xf numFmtId="3" fontId="16" fillId="0" borderId="0" xfId="0" applyNumberFormat="1" applyFont="1"/>
    <xf numFmtId="0" fontId="7" fillId="0" borderId="0" xfId="0" quotePrefix="1" applyFont="1" applyFill="1" applyAlignment="1">
      <alignment horizontal="left"/>
    </xf>
    <xf numFmtId="4" fontId="7" fillId="0" borderId="0" xfId="2" applyNumberFormat="1" applyFont="1" applyFill="1"/>
    <xf numFmtId="168" fontId="4" fillId="0" borderId="0" xfId="2" applyNumberFormat="1" applyFont="1" applyFill="1"/>
    <xf numFmtId="0" fontId="4" fillId="0" borderId="0" xfId="2" applyFont="1" applyFill="1" applyAlignment="1">
      <alignment horizontal="right"/>
    </xf>
    <xf numFmtId="0" fontId="22" fillId="0" borderId="0" xfId="0" applyFont="1" applyFill="1" applyAlignment="1">
      <alignment horizontal="left"/>
    </xf>
    <xf numFmtId="0" fontId="27" fillId="0" borderId="0" xfId="2" applyFont="1" applyFill="1"/>
    <xf numFmtId="168" fontId="7" fillId="0" borderId="0" xfId="2" applyNumberFormat="1" applyFont="1" applyFill="1"/>
    <xf numFmtId="0" fontId="2" fillId="0" borderId="0" xfId="2" applyFont="1" applyFill="1"/>
    <xf numFmtId="3" fontId="27" fillId="0" borderId="0" xfId="2" applyNumberFormat="1" applyFont="1" applyFill="1"/>
    <xf numFmtId="0" fontId="0" fillId="0" borderId="0" xfId="0" applyFont="1" applyFill="1"/>
    <xf numFmtId="3" fontId="2" fillId="0" borderId="0" xfId="2" applyNumberFormat="1" applyFont="1" applyFill="1"/>
    <xf numFmtId="0" fontId="26" fillId="0" borderId="0" xfId="0" applyFont="1"/>
    <xf numFmtId="0" fontId="18" fillId="0" borderId="0" xfId="2" applyFont="1" applyFill="1"/>
    <xf numFmtId="0" fontId="0" fillId="0" borderId="0" xfId="0" applyFont="1"/>
    <xf numFmtId="1" fontId="16" fillId="0" borderId="0" xfId="0" applyNumberFormat="1" applyFont="1"/>
    <xf numFmtId="2" fontId="28" fillId="0" borderId="0" xfId="0" applyNumberFormat="1" applyFont="1"/>
    <xf numFmtId="0" fontId="28" fillId="0" borderId="0" xfId="0" applyFont="1"/>
    <xf numFmtId="169" fontId="28" fillId="0" borderId="0" xfId="0" applyNumberFormat="1" applyFont="1"/>
    <xf numFmtId="169" fontId="4" fillId="0" borderId="0" xfId="2" applyNumberFormat="1" applyFont="1" applyFill="1"/>
    <xf numFmtId="4" fontId="7" fillId="3" borderId="0" xfId="2" applyNumberFormat="1" applyFont="1" applyFill="1"/>
    <xf numFmtId="0" fontId="4" fillId="0" borderId="0" xfId="0" quotePrefix="1" applyFont="1" applyFill="1" applyAlignment="1">
      <alignment horizontal="left"/>
    </xf>
    <xf numFmtId="0" fontId="22" fillId="0" borderId="0" xfId="4" applyFont="1" applyFill="1"/>
    <xf numFmtId="0" fontId="4" fillId="0" borderId="0" xfId="2" applyFont="1" applyFill="1" applyAlignment="1">
      <alignment horizontal="left"/>
    </xf>
    <xf numFmtId="3" fontId="0" fillId="0" borderId="0" xfId="0" applyNumberFormat="1"/>
    <xf numFmtId="169" fontId="4" fillId="3" borderId="0" xfId="2" applyNumberFormat="1" applyFont="1" applyFill="1"/>
    <xf numFmtId="169" fontId="7" fillId="3" borderId="0" xfId="2" applyNumberFormat="1" applyFont="1" applyFill="1"/>
    <xf numFmtId="2" fontId="4" fillId="0" borderId="0" xfId="2" applyNumberFormat="1" applyFont="1" applyFill="1"/>
    <xf numFmtId="0" fontId="3" fillId="0" borderId="0" xfId="0" quotePrefix="1" applyFont="1" applyFill="1" applyAlignment="1">
      <alignment horizontal="left"/>
    </xf>
    <xf numFmtId="0" fontId="4" fillId="0" borderId="0" xfId="0" quotePrefix="1" applyFont="1" applyBorder="1" applyAlignment="1">
      <alignment horizontal="left"/>
    </xf>
    <xf numFmtId="4" fontId="0" fillId="0" borderId="0" xfId="0" applyNumberFormat="1" applyFont="1"/>
    <xf numFmtId="4" fontId="0" fillId="0" borderId="0" xfId="0" applyNumberFormat="1"/>
    <xf numFmtId="0" fontId="17" fillId="0" borderId="0" xfId="3" applyFont="1" applyFill="1" applyBorder="1" applyAlignment="1">
      <alignment horizontal="left"/>
    </xf>
    <xf numFmtId="3" fontId="26" fillId="0" borderId="0" xfId="0" applyNumberFormat="1" applyFont="1"/>
    <xf numFmtId="3" fontId="28" fillId="0" borderId="0" xfId="0" applyNumberFormat="1" applyFont="1"/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0" xfId="2"/>
    <xf numFmtId="164" fontId="2" fillId="0" borderId="0" xfId="2" applyNumberFormat="1"/>
    <xf numFmtId="165" fontId="2" fillId="0" borderId="0" xfId="2" applyNumberFormat="1"/>
    <xf numFmtId="0" fontId="2" fillId="0" borderId="0" xfId="2" applyBorder="1"/>
    <xf numFmtId="0" fontId="2" fillId="0" borderId="9" xfId="2" applyFill="1" applyBorder="1"/>
    <xf numFmtId="0" fontId="27" fillId="0" borderId="9" xfId="2" applyFont="1" applyFill="1" applyBorder="1" applyAlignment="1">
      <alignment horizontal="center"/>
    </xf>
    <xf numFmtId="0" fontId="4" fillId="0" borderId="9" xfId="2" applyFont="1" applyFill="1" applyBorder="1"/>
    <xf numFmtId="3" fontId="2" fillId="0" borderId="0" xfId="2" quotePrefix="1" applyNumberFormat="1" applyBorder="1" applyAlignment="1">
      <alignment horizontal="right"/>
    </xf>
    <xf numFmtId="0" fontId="2" fillId="0" borderId="0" xfId="2" quotePrefix="1" applyBorder="1" applyAlignment="1">
      <alignment horizontal="left"/>
    </xf>
    <xf numFmtId="0" fontId="29" fillId="0" borderId="0" xfId="2" applyFont="1"/>
    <xf numFmtId="164" fontId="29" fillId="0" borderId="0" xfId="2" applyNumberFormat="1" applyFont="1"/>
    <xf numFmtId="164" fontId="0" fillId="0" borderId="0" xfId="0" applyNumberFormat="1"/>
    <xf numFmtId="164" fontId="0" fillId="0" borderId="0" xfId="0" applyNumberFormat="1" applyFill="1"/>
    <xf numFmtId="0" fontId="29" fillId="0" borderId="0" xfId="2" applyFont="1" applyBorder="1"/>
    <xf numFmtId="0" fontId="29" fillId="0" borderId="0" xfId="2" applyFont="1" applyFill="1"/>
    <xf numFmtId="0" fontId="7" fillId="0" borderId="0" xfId="2" applyFont="1" applyFill="1" applyAlignment="1">
      <alignment horizontal="left"/>
    </xf>
    <xf numFmtId="0" fontId="17" fillId="0" borderId="0" xfId="0" applyFont="1" applyBorder="1" applyAlignment="1">
      <alignment horizontal="left" vertical="center"/>
    </xf>
    <xf numFmtId="166" fontId="7" fillId="0" borderId="0" xfId="1" applyNumberFormat="1" applyFont="1" applyFill="1" applyBorder="1"/>
    <xf numFmtId="166" fontId="4" fillId="0" borderId="0" xfId="1" applyNumberFormat="1" applyFont="1" applyFill="1" applyBorder="1"/>
    <xf numFmtId="0" fontId="4" fillId="0" borderId="0" xfId="2" quotePrefix="1" applyFont="1" applyBorder="1" applyAlignment="1">
      <alignment horizontal="left"/>
    </xf>
    <xf numFmtId="0" fontId="16" fillId="0" borderId="0" xfId="0" applyFont="1" applyAlignment="1">
      <alignment horizontal="right"/>
    </xf>
    <xf numFmtId="164" fontId="7" fillId="0" borderId="0" xfId="1" applyNumberFormat="1" applyFont="1" applyFill="1" applyBorder="1"/>
    <xf numFmtId="3" fontId="2" fillId="0" borderId="0" xfId="2" applyNumberFormat="1"/>
    <xf numFmtId="165" fontId="4" fillId="0" borderId="0" xfId="1" applyNumberFormat="1" applyFont="1" applyFill="1" applyBorder="1"/>
    <xf numFmtId="0" fontId="30" fillId="0" borderId="0" xfId="0" applyFont="1" applyFill="1" applyAlignment="1">
      <alignment horizontal="left"/>
    </xf>
    <xf numFmtId="0" fontId="31" fillId="0" borderId="0" xfId="0" applyFont="1"/>
    <xf numFmtId="0" fontId="32" fillId="0" borderId="0" xfId="0" applyFont="1"/>
    <xf numFmtId="166" fontId="15" fillId="0" borderId="0" xfId="4" applyNumberFormat="1" applyFont="1" applyFill="1" applyAlignment="1">
      <alignment horizontal="right"/>
    </xf>
    <xf numFmtId="0" fontId="23" fillId="0" borderId="0" xfId="0" applyFont="1" applyFill="1" applyAlignment="1">
      <alignment horizontal="left"/>
    </xf>
    <xf numFmtId="0" fontId="17" fillId="0" borderId="0" xfId="3" applyFont="1"/>
    <xf numFmtId="0" fontId="3" fillId="0" borderId="0" xfId="5" applyFont="1" applyAlignment="1">
      <alignment horizontal="left"/>
    </xf>
    <xf numFmtId="0" fontId="33" fillId="0" borderId="0" xfId="0" applyFont="1"/>
    <xf numFmtId="166" fontId="18" fillId="0" borderId="0" xfId="2" applyNumberFormat="1" applyFont="1" applyFill="1" applyAlignment="1">
      <alignment horizontal="right"/>
    </xf>
    <xf numFmtId="0" fontId="34" fillId="0" borderId="0" xfId="0" applyFont="1"/>
    <xf numFmtId="166" fontId="11" fillId="0" borderId="0" xfId="2" applyNumberFormat="1" applyFont="1" applyFill="1" applyAlignment="1">
      <alignment horizontal="right"/>
    </xf>
    <xf numFmtId="166" fontId="35" fillId="0" borderId="0" xfId="2" applyNumberFormat="1" applyFont="1" applyFill="1" applyAlignment="1">
      <alignment horizontal="right"/>
    </xf>
    <xf numFmtId="166" fontId="18" fillId="0" borderId="0" xfId="2" applyNumberFormat="1" applyFont="1" applyFill="1"/>
    <xf numFmtId="3" fontId="36" fillId="0" borderId="0" xfId="2" applyNumberFormat="1" applyFont="1" applyFill="1"/>
    <xf numFmtId="3" fontId="18" fillId="0" borderId="0" xfId="1" applyNumberFormat="1" applyFont="1" applyFill="1" applyBorder="1"/>
    <xf numFmtId="165" fontId="6" fillId="0" borderId="0" xfId="2" applyNumberFormat="1" applyFont="1" applyFill="1"/>
    <xf numFmtId="165" fontId="0" fillId="0" borderId="0" xfId="0" applyNumberFormat="1" applyFont="1"/>
    <xf numFmtId="165" fontId="18" fillId="0" borderId="0" xfId="2" applyNumberFormat="1" applyFont="1" applyFill="1"/>
    <xf numFmtId="165" fontId="4" fillId="0" borderId="0" xfId="2" applyNumberFormat="1" applyFont="1" applyFill="1"/>
    <xf numFmtId="165" fontId="0" fillId="0" borderId="0" xfId="0" applyNumberFormat="1"/>
    <xf numFmtId="3" fontId="36" fillId="3" borderId="0" xfId="2" applyNumberFormat="1" applyFont="1" applyFill="1"/>
    <xf numFmtId="166" fontId="18" fillId="3" borderId="0" xfId="2" applyNumberFormat="1" applyFont="1" applyFill="1"/>
    <xf numFmtId="3" fontId="18" fillId="3" borderId="0" xfId="2" applyNumberFormat="1" applyFont="1" applyFill="1"/>
    <xf numFmtId="3" fontId="4" fillId="3" borderId="0" xfId="4" applyNumberFormat="1" applyFont="1" applyFill="1"/>
    <xf numFmtId="3" fontId="7" fillId="3" borderId="0" xfId="1" applyNumberFormat="1" applyFont="1" applyFill="1" applyBorder="1"/>
    <xf numFmtId="3" fontId="4" fillId="3" borderId="0" xfId="1" applyNumberFormat="1" applyFont="1" applyFill="1" applyBorder="1"/>
    <xf numFmtId="3" fontId="11" fillId="3" borderId="0" xfId="2" applyNumberFormat="1" applyFont="1" applyFill="1"/>
    <xf numFmtId="2" fontId="7" fillId="3" borderId="0" xfId="2" applyNumberFormat="1" applyFont="1" applyFill="1"/>
    <xf numFmtId="1" fontId="4" fillId="3" borderId="0" xfId="2" applyNumberFormat="1" applyFont="1" applyFill="1"/>
    <xf numFmtId="166" fontId="6" fillId="0" borderId="0" xfId="2" applyNumberFormat="1" applyFont="1" applyFill="1" applyAlignment="1">
      <alignment horizontal="right"/>
    </xf>
    <xf numFmtId="0" fontId="37" fillId="0" borderId="0" xfId="0" applyFont="1" applyFill="1" applyAlignment="1">
      <alignment horizontal="left"/>
    </xf>
    <xf numFmtId="164" fontId="6" fillId="0" borderId="0" xfId="2" quotePrefix="1" applyNumberFormat="1" applyFont="1" applyBorder="1" applyAlignment="1">
      <alignment horizontal="right"/>
    </xf>
    <xf numFmtId="0" fontId="38" fillId="0" borderId="0" xfId="6"/>
    <xf numFmtId="164" fontId="16" fillId="0" borderId="0" xfId="0" applyNumberFormat="1" applyFont="1"/>
    <xf numFmtId="164" fontId="6" fillId="0" borderId="0" xfId="2" applyNumberFormat="1" applyFont="1" applyFill="1"/>
    <xf numFmtId="0" fontId="40" fillId="0" borderId="0" xfId="2" applyFont="1" applyFill="1"/>
    <xf numFmtId="0" fontId="41" fillId="0" borderId="0" xfId="0" applyFont="1"/>
    <xf numFmtId="0" fontId="39" fillId="0" borderId="0" xfId="0" applyFont="1"/>
    <xf numFmtId="164" fontId="4" fillId="0" borderId="0" xfId="2" applyNumberFormat="1" applyFont="1" applyFill="1" applyAlignment="1">
      <alignment horizontal="right"/>
    </xf>
    <xf numFmtId="4" fontId="6" fillId="0" borderId="0" xfId="2" quotePrefix="1" applyNumberFormat="1" applyFont="1" applyBorder="1" applyAlignment="1">
      <alignment horizontal="right"/>
    </xf>
    <xf numFmtId="3" fontId="7" fillId="3" borderId="0" xfId="4" applyNumberFormat="1" applyFont="1" applyFill="1"/>
    <xf numFmtId="164" fontId="2" fillId="0" borderId="0" xfId="2" quotePrefix="1" applyNumberFormat="1" applyBorder="1" applyAlignment="1">
      <alignment horizontal="right"/>
    </xf>
    <xf numFmtId="164" fontId="4" fillId="0" borderId="0" xfId="1" applyNumberFormat="1" applyFont="1" applyFill="1" applyBorder="1"/>
    <xf numFmtId="0" fontId="17" fillId="0" borderId="0" xfId="3" quotePrefix="1" applyFont="1" applyFill="1" applyBorder="1" applyAlignment="1">
      <alignment horizontal="left" vertical="top"/>
    </xf>
    <xf numFmtId="164" fontId="4" fillId="0" borderId="0" xfId="2" applyNumberFormat="1" applyFont="1" applyBorder="1"/>
    <xf numFmtId="164" fontId="6" fillId="0" borderId="0" xfId="2" quotePrefix="1" applyNumberFormat="1" applyFont="1" applyBorder="1" applyAlignment="1"/>
    <xf numFmtId="164" fontId="4" fillId="0" borderId="0" xfId="2" quotePrefix="1" applyNumberFormat="1" applyFont="1" applyBorder="1" applyAlignment="1"/>
    <xf numFmtId="165" fontId="16" fillId="0" borderId="0" xfId="0" applyNumberFormat="1" applyFont="1"/>
    <xf numFmtId="0" fontId="16" fillId="0" borderId="30" xfId="0" applyFont="1" applyBorder="1"/>
    <xf numFmtId="166" fontId="4" fillId="0" borderId="30" xfId="2" applyNumberFormat="1" applyFont="1" applyFill="1" applyBorder="1" applyAlignment="1">
      <alignment horizontal="right"/>
    </xf>
    <xf numFmtId="3" fontId="15" fillId="3" borderId="0" xfId="2" applyNumberFormat="1" applyFont="1" applyFill="1"/>
    <xf numFmtId="166" fontId="6" fillId="0" borderId="0" xfId="2" applyNumberFormat="1" applyFont="1"/>
    <xf numFmtId="0" fontId="0" fillId="0" borderId="0" xfId="0" applyBorder="1"/>
    <xf numFmtId="2" fontId="28" fillId="3" borderId="0" xfId="0" applyNumberFormat="1" applyFont="1" applyFill="1"/>
    <xf numFmtId="2" fontId="4" fillId="3" borderId="0" xfId="2" applyNumberFormat="1" applyFont="1" applyFill="1"/>
    <xf numFmtId="0" fontId="38" fillId="0" borderId="34" xfId="6" applyBorder="1"/>
    <xf numFmtId="0" fontId="38" fillId="0" borderId="35" xfId="6" applyBorder="1"/>
    <xf numFmtId="0" fontId="38" fillId="0" borderId="36" xfId="6" applyBorder="1"/>
    <xf numFmtId="0" fontId="38" fillId="0" borderId="37" xfId="6" applyBorder="1"/>
    <xf numFmtId="0" fontId="38" fillId="0" borderId="38" xfId="6" applyBorder="1"/>
    <xf numFmtId="0" fontId="38" fillId="0" borderId="39" xfId="6" applyBorder="1"/>
    <xf numFmtId="0" fontId="38" fillId="0" borderId="40" xfId="6" applyBorder="1"/>
    <xf numFmtId="0" fontId="38" fillId="0" borderId="41" xfId="6" applyBorder="1"/>
    <xf numFmtId="0" fontId="4" fillId="0" borderId="0" xfId="2" applyFont="1" applyFill="1" applyBorder="1" applyAlignment="1">
      <alignment horizontal="left"/>
    </xf>
    <xf numFmtId="0" fontId="4" fillId="0" borderId="0" xfId="2" quotePrefix="1" applyFont="1" applyFill="1" applyBorder="1" applyAlignment="1">
      <alignment horizontal="left"/>
    </xf>
    <xf numFmtId="0" fontId="43" fillId="0" borderId="0" xfId="2" quotePrefix="1" applyFont="1" applyFill="1" applyAlignment="1">
      <alignment horizontal="center"/>
    </xf>
    <xf numFmtId="165" fontId="17" fillId="0" borderId="0" xfId="2" applyNumberFormat="1" applyFont="1"/>
    <xf numFmtId="164" fontId="17" fillId="0" borderId="0" xfId="2" applyNumberFormat="1" applyFont="1" applyFill="1"/>
    <xf numFmtId="165" fontId="17" fillId="0" borderId="0" xfId="2" applyNumberFormat="1" applyFont="1" applyFill="1"/>
    <xf numFmtId="0" fontId="4" fillId="4" borderId="0" xfId="0" applyFont="1" applyFill="1" applyAlignment="1">
      <alignment horizontal="left"/>
    </xf>
    <xf numFmtId="170" fontId="6" fillId="0" borderId="0" xfId="2" quotePrefix="1" applyNumberFormat="1" applyFont="1" applyBorder="1" applyAlignment="1">
      <alignment horizontal="right"/>
    </xf>
    <xf numFmtId="3" fontId="4" fillId="3" borderId="0" xfId="2" applyNumberFormat="1" applyFont="1" applyFill="1" applyAlignment="1">
      <alignment horizontal="right"/>
    </xf>
    <xf numFmtId="3" fontId="6" fillId="0" borderId="0" xfId="2" applyNumberFormat="1" applyFont="1"/>
    <xf numFmtId="170" fontId="4" fillId="0" borderId="0" xfId="2" applyNumberFormat="1" applyFont="1" applyFill="1"/>
    <xf numFmtId="171" fontId="4" fillId="0" borderId="0" xfId="2" applyNumberFormat="1" applyFont="1" applyFill="1"/>
    <xf numFmtId="0" fontId="8" fillId="0" borderId="0" xfId="0" applyFont="1"/>
    <xf numFmtId="164" fontId="6" fillId="0" borderId="0" xfId="2" quotePrefix="1" applyNumberFormat="1" applyFont="1" applyFill="1" applyBorder="1" applyAlignment="1">
      <alignment horizontal="right"/>
    </xf>
    <xf numFmtId="2" fontId="7" fillId="0" borderId="0" xfId="2" applyNumberFormat="1" applyFont="1" applyFill="1"/>
    <xf numFmtId="1" fontId="4" fillId="0" borderId="0" xfId="2" applyNumberFormat="1" applyFont="1" applyFill="1"/>
    <xf numFmtId="3" fontId="0" fillId="0" borderId="0" xfId="0" applyNumberFormat="1" applyFill="1"/>
    <xf numFmtId="169" fontId="7" fillId="0" borderId="0" xfId="2" applyNumberFormat="1" applyFont="1" applyFill="1"/>
    <xf numFmtId="0" fontId="16" fillId="0" borderId="30" xfId="0" applyFont="1" applyFill="1" applyBorder="1"/>
    <xf numFmtId="3" fontId="26" fillId="0" borderId="0" xfId="0" applyNumberFormat="1" applyFont="1" applyFill="1"/>
    <xf numFmtId="3" fontId="16" fillId="0" borderId="0" xfId="0" applyNumberFormat="1" applyFont="1" applyFill="1"/>
    <xf numFmtId="2" fontId="28" fillId="0" borderId="0" xfId="0" applyNumberFormat="1" applyFont="1" applyFill="1"/>
    <xf numFmtId="4" fontId="0" fillId="0" borderId="0" xfId="0" applyNumberFormat="1" applyFont="1" applyFill="1"/>
    <xf numFmtId="4" fontId="6" fillId="0" borderId="0" xfId="2" applyNumberFormat="1" applyFont="1" applyFill="1"/>
    <xf numFmtId="3" fontId="6" fillId="0" borderId="0" xfId="2" quotePrefix="1" applyNumberFormat="1" applyFont="1" applyFill="1" applyBorder="1" applyAlignment="1">
      <alignment horizontal="right"/>
    </xf>
    <xf numFmtId="4" fontId="0" fillId="0" borderId="0" xfId="0" applyNumberFormat="1" applyFill="1"/>
    <xf numFmtId="0" fontId="0" fillId="0" borderId="0" xfId="0" applyAlignment="1">
      <alignment vertical="center" wrapText="1"/>
    </xf>
    <xf numFmtId="0" fontId="18" fillId="0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164" fontId="44" fillId="0" borderId="0" xfId="2" applyNumberFormat="1" applyFont="1" applyFill="1"/>
    <xf numFmtId="4" fontId="6" fillId="0" borderId="0" xfId="2" applyNumberFormat="1" applyFont="1"/>
    <xf numFmtId="171" fontId="6" fillId="0" borderId="0" xfId="2" applyNumberFormat="1" applyFont="1"/>
    <xf numFmtId="0" fontId="7" fillId="0" borderId="7" xfId="2" quotePrefix="1" applyFont="1" applyFill="1" applyBorder="1" applyAlignment="1">
      <alignment horizontal="center" vertical="center"/>
    </xf>
    <xf numFmtId="0" fontId="26" fillId="0" borderId="10" xfId="0" applyFont="1" applyBorder="1" applyAlignment="1"/>
    <xf numFmtId="0" fontId="26" fillId="0" borderId="42" xfId="0" applyFont="1" applyBorder="1" applyAlignment="1"/>
    <xf numFmtId="0" fontId="26" fillId="0" borderId="12" xfId="0" applyFont="1" applyBorder="1" applyAlignment="1">
      <alignment vertical="center" wrapText="1"/>
    </xf>
    <xf numFmtId="0" fontId="26" fillId="0" borderId="18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3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17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0" fontId="26" fillId="0" borderId="32" xfId="0" applyFont="1" applyBorder="1" applyAlignment="1">
      <alignment vertical="center" wrapText="1"/>
    </xf>
    <xf numFmtId="0" fontId="26" fillId="0" borderId="14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44" xfId="0" applyFont="1" applyBorder="1" applyAlignment="1">
      <alignment vertical="center" wrapText="1"/>
    </xf>
    <xf numFmtId="0" fontId="26" fillId="0" borderId="45" xfId="0" applyFont="1" applyBorder="1" applyAlignment="1">
      <alignment vertical="center" wrapText="1"/>
    </xf>
    <xf numFmtId="0" fontId="26" fillId="0" borderId="11" xfId="0" applyFont="1" applyFill="1" applyBorder="1" applyAlignment="1">
      <alignment horizontal="left" vertical="center"/>
    </xf>
    <xf numFmtId="0" fontId="26" fillId="0" borderId="31" xfId="0" applyFont="1" applyFill="1" applyBorder="1" applyAlignment="1">
      <alignment horizontal="left" vertical="center"/>
    </xf>
    <xf numFmtId="0" fontId="26" fillId="0" borderId="17" xfId="0" applyFont="1" applyFill="1" applyBorder="1" applyAlignment="1">
      <alignment horizontal="left" vertical="center"/>
    </xf>
    <xf numFmtId="0" fontId="26" fillId="0" borderId="32" xfId="0" applyFont="1" applyFill="1" applyBorder="1" applyAlignment="1">
      <alignment horizontal="left" vertical="center"/>
    </xf>
    <xf numFmtId="0" fontId="7" fillId="0" borderId="3" xfId="2" applyFont="1" applyFill="1" applyBorder="1" applyAlignment="1"/>
    <xf numFmtId="0" fontId="7" fillId="0" borderId="4" xfId="2" applyFont="1" applyFill="1" applyBorder="1" applyAlignment="1"/>
    <xf numFmtId="0" fontId="6" fillId="0" borderId="46" xfId="2" applyFont="1" applyFill="1" applyBorder="1"/>
    <xf numFmtId="0" fontId="7" fillId="0" borderId="47" xfId="2" applyFont="1" applyFill="1" applyBorder="1" applyAlignment="1">
      <alignment horizontal="center" vertical="center"/>
    </xf>
    <xf numFmtId="0" fontId="7" fillId="0" borderId="47" xfId="2" quotePrefix="1" applyFont="1" applyFill="1" applyBorder="1" applyAlignment="1">
      <alignment horizontal="center" vertical="center"/>
    </xf>
    <xf numFmtId="0" fontId="7" fillId="0" borderId="48" xfId="2" applyFont="1" applyFill="1" applyBorder="1" applyAlignment="1">
      <alignment horizontal="center" vertical="center"/>
    </xf>
    <xf numFmtId="0" fontId="7" fillId="0" borderId="6" xfId="2" quotePrefix="1" applyFont="1" applyFill="1" applyBorder="1" applyAlignment="1">
      <alignment horizontal="center" vertical="center"/>
    </xf>
    <xf numFmtId="0" fontId="7" fillId="0" borderId="8" xfId="2" quotePrefix="1" applyFont="1" applyFill="1" applyBorder="1" applyAlignment="1">
      <alignment horizontal="center" vertical="center"/>
    </xf>
    <xf numFmtId="0" fontId="7" fillId="0" borderId="43" xfId="2" quotePrefix="1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left"/>
    </xf>
    <xf numFmtId="3" fontId="4" fillId="0" borderId="30" xfId="1" applyNumberFormat="1" applyFont="1" applyFill="1" applyBorder="1"/>
    <xf numFmtId="164" fontId="4" fillId="0" borderId="30" xfId="1" applyNumberFormat="1" applyFont="1" applyFill="1" applyBorder="1"/>
    <xf numFmtId="3" fontId="7" fillId="0" borderId="30" xfId="1" applyNumberFormat="1" applyFont="1" applyFill="1" applyBorder="1"/>
    <xf numFmtId="0" fontId="0" fillId="0" borderId="30" xfId="0" applyBorder="1"/>
    <xf numFmtId="0" fontId="17" fillId="0" borderId="0" xfId="3" quotePrefix="1" applyFont="1" applyFill="1" applyBorder="1" applyAlignment="1">
      <alignment horizontal="left" vertical="center"/>
    </xf>
    <xf numFmtId="0" fontId="7" fillId="0" borderId="49" xfId="2" applyFont="1" applyFill="1" applyBorder="1" applyAlignment="1">
      <alignment horizontal="center" vertical="center"/>
    </xf>
    <xf numFmtId="0" fontId="7" fillId="0" borderId="50" xfId="2" applyFont="1" applyFill="1" applyBorder="1" applyAlignment="1">
      <alignment horizontal="center" vertical="center"/>
    </xf>
    <xf numFmtId="0" fontId="7" fillId="0" borderId="50" xfId="2" quotePrefix="1" applyFont="1" applyFill="1" applyBorder="1" applyAlignment="1">
      <alignment horizontal="center" vertical="center"/>
    </xf>
    <xf numFmtId="164" fontId="4" fillId="3" borderId="0" xfId="2" applyNumberFormat="1" applyFont="1" applyFill="1"/>
    <xf numFmtId="0" fontId="7" fillId="0" borderId="51" xfId="2" applyFont="1" applyFill="1" applyBorder="1" applyAlignment="1">
      <alignment horizontal="center" vertical="center"/>
    </xf>
    <xf numFmtId="0" fontId="7" fillId="0" borderId="29" xfId="2" quotePrefix="1" applyFont="1" applyFill="1" applyBorder="1" applyAlignment="1">
      <alignment horizontal="center" vertical="center"/>
    </xf>
    <xf numFmtId="0" fontId="7" fillId="0" borderId="43" xfId="2" applyFont="1" applyFill="1" applyBorder="1" applyAlignment="1">
      <alignment horizontal="center" vertical="center"/>
    </xf>
    <xf numFmtId="165" fontId="46" fillId="0" borderId="0" xfId="2" applyNumberFormat="1" applyFont="1" applyFill="1"/>
    <xf numFmtId="0" fontId="7" fillId="0" borderId="0" xfId="2" applyFont="1" applyFill="1" applyBorder="1" applyAlignment="1">
      <alignment horizontal="center" vertical="center"/>
    </xf>
    <xf numFmtId="0" fontId="4" fillId="0" borderId="0" xfId="2" applyFont="1" applyFill="1" applyBorder="1"/>
    <xf numFmtId="0" fontId="7" fillId="0" borderId="52" xfId="2" quotePrefix="1" applyFont="1" applyFill="1" applyBorder="1" applyAlignment="1">
      <alignment horizontal="center" vertical="center"/>
    </xf>
    <xf numFmtId="0" fontId="7" fillId="0" borderId="4" xfId="2" applyFont="1" applyFill="1" applyBorder="1" applyAlignment="1">
      <alignment vertical="center"/>
    </xf>
    <xf numFmtId="0" fontId="7" fillId="0" borderId="53" xfId="2" quotePrefix="1" applyFont="1" applyFill="1" applyBorder="1" applyAlignment="1">
      <alignment horizontal="center" vertical="center"/>
    </xf>
    <xf numFmtId="3" fontId="4" fillId="0" borderId="0" xfId="2" applyNumberFormat="1" applyFont="1" applyFill="1" applyAlignment="1">
      <alignment horizontal="right"/>
    </xf>
    <xf numFmtId="0" fontId="7" fillId="0" borderId="0" xfId="2" applyFont="1" applyFill="1" applyBorder="1"/>
    <xf numFmtId="166" fontId="7" fillId="0" borderId="0" xfId="2" applyNumberFormat="1" applyFont="1" applyFill="1" applyBorder="1" applyAlignment="1">
      <alignment horizontal="right"/>
    </xf>
    <xf numFmtId="0" fontId="26" fillId="0" borderId="0" xfId="0" applyFont="1" applyBorder="1"/>
    <xf numFmtId="0" fontId="8" fillId="0" borderId="0" xfId="0" applyFont="1" applyFill="1"/>
    <xf numFmtId="165" fontId="17" fillId="0" borderId="0" xfId="2" quotePrefix="1" applyNumberFormat="1" applyFont="1" applyBorder="1" applyAlignment="1">
      <alignment horizontal="right"/>
    </xf>
    <xf numFmtId="170" fontId="17" fillId="0" borderId="0" xfId="2" quotePrefix="1" applyNumberFormat="1" applyFont="1" applyBorder="1" applyAlignment="1">
      <alignment horizontal="right"/>
    </xf>
    <xf numFmtId="0" fontId="0" fillId="0" borderId="0" xfId="0"/>
    <xf numFmtId="3" fontId="4" fillId="0" borderId="0" xfId="2" applyNumberFormat="1" applyFont="1" applyBorder="1"/>
    <xf numFmtId="0" fontId="7" fillId="0" borderId="0" xfId="2" quotePrefix="1" applyFont="1" applyBorder="1" applyAlignment="1">
      <alignment horizontal="right"/>
    </xf>
    <xf numFmtId="0" fontId="7" fillId="0" borderId="0" xfId="2" applyFont="1"/>
    <xf numFmtId="0" fontId="18" fillId="0" borderId="0" xfId="2" applyFont="1"/>
    <xf numFmtId="0" fontId="0" fillId="0" borderId="0" xfId="0"/>
    <xf numFmtId="0" fontId="0" fillId="0" borderId="0" xfId="0"/>
    <xf numFmtId="0" fontId="0" fillId="0" borderId="0" xfId="0"/>
    <xf numFmtId="0" fontId="4" fillId="0" borderId="0" xfId="0" quotePrefix="1" applyFont="1" applyAlignment="1">
      <alignment horizontal="left" indent="2"/>
    </xf>
    <xf numFmtId="2" fontId="6" fillId="0" borderId="0" xfId="2" applyNumberFormat="1" applyFont="1"/>
    <xf numFmtId="166" fontId="4" fillId="0" borderId="0" xfId="2" applyNumberFormat="1" applyFont="1"/>
    <xf numFmtId="0" fontId="4" fillId="0" borderId="0" xfId="0" quotePrefix="1" applyFont="1" applyAlignment="1">
      <alignment horizontal="left"/>
    </xf>
    <xf numFmtId="1" fontId="4" fillId="0" borderId="0" xfId="2" applyNumberFormat="1" applyFont="1"/>
    <xf numFmtId="0" fontId="7" fillId="0" borderId="0" xfId="0" quotePrefix="1" applyFont="1" applyAlignment="1">
      <alignment horizontal="left"/>
    </xf>
    <xf numFmtId="3" fontId="7" fillId="0" borderId="0" xfId="2" applyNumberFormat="1" applyFont="1"/>
    <xf numFmtId="4" fontId="7" fillId="0" borderId="0" xfId="2" applyNumberFormat="1" applyFont="1"/>
    <xf numFmtId="4" fontId="4" fillId="0" borderId="0" xfId="2" applyNumberFormat="1" applyFont="1"/>
    <xf numFmtId="164" fontId="17" fillId="0" borderId="0" xfId="2" applyNumberFormat="1" applyFont="1"/>
    <xf numFmtId="164" fontId="17" fillId="0" borderId="0" xfId="2" quotePrefix="1" applyNumberFormat="1" applyFont="1" applyBorder="1" applyAlignment="1">
      <alignment horizontal="right"/>
    </xf>
    <xf numFmtId="0" fontId="0" fillId="0" borderId="0" xfId="0"/>
    <xf numFmtId="0" fontId="0" fillId="0" borderId="0" xfId="0"/>
    <xf numFmtId="0" fontId="7" fillId="0" borderId="54" xfId="2" quotePrefix="1" applyFont="1" applyFill="1" applyBorder="1" applyAlignment="1">
      <alignment horizontal="center" vertical="center"/>
    </xf>
    <xf numFmtId="0" fontId="7" fillId="0" borderId="55" xfId="2" quotePrefix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7" fillId="0" borderId="4" xfId="2" applyFont="1" applyFill="1" applyBorder="1" applyAlignment="1">
      <alignment horizontal="center"/>
    </xf>
    <xf numFmtId="164" fontId="6" fillId="0" borderId="0" xfId="2" quotePrefix="1" applyNumberFormat="1" applyFont="1" applyFill="1" applyBorder="1" applyAlignment="1"/>
    <xf numFmtId="164" fontId="4" fillId="0" borderId="0" xfId="2" quotePrefix="1" applyNumberFormat="1" applyFont="1" applyFill="1" applyBorder="1" applyAlignment="1"/>
    <xf numFmtId="164" fontId="2" fillId="0" borderId="0" xfId="2" quotePrefix="1" applyNumberFormat="1" applyFill="1" applyBorder="1" applyAlignment="1">
      <alignment horizontal="right"/>
    </xf>
    <xf numFmtId="164" fontId="29" fillId="0" borderId="0" xfId="2" applyNumberFormat="1" applyFont="1" applyFill="1"/>
    <xf numFmtId="164" fontId="16" fillId="0" borderId="0" xfId="0" applyNumberFormat="1" applyFont="1" applyFill="1"/>
    <xf numFmtId="3" fontId="4" fillId="0" borderId="0" xfId="2" applyNumberFormat="1" applyFont="1" applyFill="1" applyBorder="1"/>
    <xf numFmtId="4" fontId="6" fillId="0" borderId="0" xfId="2" quotePrefix="1" applyNumberFormat="1" applyFont="1" applyFill="1" applyBorder="1" applyAlignment="1">
      <alignment horizontal="right"/>
    </xf>
    <xf numFmtId="170" fontId="6" fillId="0" borderId="0" xfId="2" quotePrefix="1" applyNumberFormat="1" applyFont="1" applyFill="1" applyBorder="1" applyAlignment="1">
      <alignment horizontal="right"/>
    </xf>
    <xf numFmtId="164" fontId="17" fillId="0" borderId="0" xfId="2" quotePrefix="1" applyNumberFormat="1" applyFont="1" applyFill="1" applyBorder="1" applyAlignment="1">
      <alignment horizontal="right"/>
    </xf>
    <xf numFmtId="164" fontId="19" fillId="0" borderId="0" xfId="0" applyNumberFormat="1" applyFont="1" applyFill="1"/>
    <xf numFmtId="165" fontId="16" fillId="0" borderId="0" xfId="0" applyNumberFormat="1" applyFont="1" applyFill="1"/>
    <xf numFmtId="170" fontId="17" fillId="0" borderId="0" xfId="2" quotePrefix="1" applyNumberFormat="1" applyFont="1" applyFill="1" applyBorder="1" applyAlignment="1">
      <alignment horizontal="right"/>
    </xf>
    <xf numFmtId="165" fontId="17" fillId="0" borderId="0" xfId="2" quotePrefix="1" applyNumberFormat="1" applyFont="1" applyFill="1" applyBorder="1" applyAlignment="1">
      <alignment horizontal="right"/>
    </xf>
    <xf numFmtId="3" fontId="0" fillId="3" borderId="0" xfId="0" applyNumberFormat="1" applyFill="1"/>
    <xf numFmtId="164" fontId="4" fillId="0" borderId="0" xfId="2" quotePrefix="1" applyNumberFormat="1" applyFont="1" applyBorder="1" applyAlignment="1">
      <alignment horizontal="right"/>
    </xf>
    <xf numFmtId="0" fontId="48" fillId="0" borderId="0" xfId="0" applyFont="1"/>
    <xf numFmtId="14" fontId="33" fillId="0" borderId="0" xfId="0" applyNumberFormat="1" applyFont="1"/>
    <xf numFmtId="0" fontId="0" fillId="0" borderId="0" xfId="0"/>
    <xf numFmtId="0" fontId="0" fillId="0" borderId="0" xfId="0"/>
    <xf numFmtId="3" fontId="0" fillId="0" borderId="0" xfId="0" applyNumberFormat="1" applyAlignment="1">
      <alignment vertical="center" wrapText="1"/>
    </xf>
    <xf numFmtId="3" fontId="4" fillId="0" borderId="0" xfId="2" applyNumberFormat="1" applyFont="1" applyFill="1" applyBorder="1" applyAlignment="1">
      <alignment vertical="center"/>
    </xf>
    <xf numFmtId="2" fontId="4" fillId="0" borderId="0" xfId="2" applyNumberFormat="1" applyFont="1"/>
    <xf numFmtId="2" fontId="16" fillId="0" borderId="0" xfId="0" applyNumberFormat="1" applyFont="1"/>
    <xf numFmtId="2" fontId="16" fillId="0" borderId="0" xfId="0" applyNumberFormat="1" applyFont="1" applyFill="1"/>
    <xf numFmtId="2" fontId="16" fillId="3" borderId="0" xfId="0" applyNumberFormat="1" applyFont="1" applyFill="1"/>
    <xf numFmtId="0" fontId="28" fillId="0" borderId="0" xfId="0" applyFont="1" applyBorder="1"/>
    <xf numFmtId="0" fontId="16" fillId="0" borderId="0" xfId="0" applyFont="1" applyBorder="1"/>
    <xf numFmtId="0" fontId="16" fillId="0" borderId="0" xfId="0" applyFont="1" applyAlignment="1">
      <alignment horizontal="center"/>
    </xf>
    <xf numFmtId="3" fontId="16" fillId="3" borderId="0" xfId="0" applyNumberFormat="1" applyFont="1" applyFill="1"/>
    <xf numFmtId="169" fontId="16" fillId="0" borderId="0" xfId="0" applyNumberFormat="1" applyFont="1"/>
    <xf numFmtId="169" fontId="16" fillId="0" borderId="0" xfId="0" applyNumberFormat="1" applyFont="1" applyAlignment="1">
      <alignment horizontal="right"/>
    </xf>
    <xf numFmtId="0" fontId="16" fillId="0" borderId="0" xfId="0" applyFont="1" applyAlignment="1">
      <alignment wrapText="1"/>
    </xf>
    <xf numFmtId="166" fontId="16" fillId="0" borderId="0" xfId="0" applyNumberFormat="1" applyFont="1"/>
    <xf numFmtId="166" fontId="16" fillId="3" borderId="0" xfId="0" applyNumberFormat="1" applyFont="1" applyFill="1"/>
    <xf numFmtId="4" fontId="16" fillId="0" borderId="0" xfId="0" applyNumberFormat="1" applyFont="1"/>
    <xf numFmtId="4" fontId="16" fillId="3" borderId="0" xfId="0" applyNumberFormat="1" applyFont="1" applyFill="1"/>
    <xf numFmtId="3" fontId="28" fillId="3" borderId="0" xfId="0" applyNumberFormat="1" applyFont="1" applyFill="1"/>
    <xf numFmtId="0" fontId="28" fillId="0" borderId="0" xfId="0" applyFont="1" applyAlignment="1">
      <alignment wrapText="1"/>
    </xf>
    <xf numFmtId="169" fontId="28" fillId="3" borderId="0" xfId="0" applyNumberFormat="1" applyFont="1" applyFill="1"/>
    <xf numFmtId="169" fontId="16" fillId="3" borderId="0" xfId="0" applyNumberFormat="1" applyFont="1" applyFill="1"/>
    <xf numFmtId="0" fontId="1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3" fontId="9" fillId="0" borderId="0" xfId="1" applyNumberFormat="1" applyFont="1" applyFill="1" applyBorder="1"/>
    <xf numFmtId="0" fontId="6" fillId="0" borderId="56" xfId="2" applyFont="1" applyFill="1" applyBorder="1"/>
    <xf numFmtId="0" fontId="7" fillId="0" borderId="52" xfId="2" applyFont="1" applyFill="1" applyBorder="1" applyAlignment="1">
      <alignment horizontal="center" vertical="center"/>
    </xf>
    <xf numFmtId="2" fontId="7" fillId="0" borderId="0" xfId="2" applyNumberFormat="1" applyFont="1" applyFill="1" applyBorder="1" applyAlignment="1">
      <alignment horizontal="center" vertical="center"/>
    </xf>
    <xf numFmtId="0" fontId="4" fillId="0" borderId="8" xfId="2" applyFont="1" applyFill="1" applyBorder="1"/>
    <xf numFmtId="0" fontId="6" fillId="0" borderId="57" xfId="2" applyFont="1" applyFill="1" applyBorder="1"/>
    <xf numFmtId="0" fontId="2" fillId="0" borderId="56" xfId="2" applyFill="1" applyBorder="1"/>
    <xf numFmtId="0" fontId="0" fillId="0" borderId="0" xfId="0" applyFill="1" applyBorder="1"/>
    <xf numFmtId="3" fontId="4" fillId="0" borderId="0" xfId="0" applyNumberFormat="1" applyFont="1" applyFill="1" applyBorder="1"/>
    <xf numFmtId="166" fontId="16" fillId="0" borderId="0" xfId="0" applyNumberFormat="1" applyFont="1" applyFill="1"/>
    <xf numFmtId="4" fontId="16" fillId="0" borderId="0" xfId="0" applyNumberFormat="1" applyFont="1" applyFill="1"/>
    <xf numFmtId="3" fontId="28" fillId="0" borderId="0" xfId="0" applyNumberFormat="1" applyFont="1" applyFill="1"/>
    <xf numFmtId="169" fontId="28" fillId="0" borderId="0" xfId="0" applyNumberFormat="1" applyFont="1" applyFill="1"/>
    <xf numFmtId="169" fontId="16" fillId="0" borderId="0" xfId="0" applyNumberFormat="1" applyFont="1" applyFill="1"/>
    <xf numFmtId="0" fontId="7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3" fontId="4" fillId="0" borderId="0" xfId="2" applyNumberFormat="1" applyFont="1" applyFill="1" applyAlignment="1">
      <alignment vertical="center"/>
    </xf>
    <xf numFmtId="169" fontId="16" fillId="0" borderId="0" xfId="0" applyNumberFormat="1" applyFont="1" applyAlignment="1">
      <alignment vertical="center"/>
    </xf>
    <xf numFmtId="3" fontId="7" fillId="0" borderId="0" xfId="2" applyNumberFormat="1" applyFont="1" applyFill="1" applyAlignment="1">
      <alignment vertical="center"/>
    </xf>
    <xf numFmtId="3" fontId="7" fillId="3" borderId="0" xfId="2" applyNumberFormat="1" applyFont="1" applyFill="1" applyAlignment="1">
      <alignment vertical="center"/>
    </xf>
    <xf numFmtId="169" fontId="16" fillId="3" borderId="0" xfId="0" applyNumberFormat="1" applyFont="1" applyFill="1" applyAlignment="1">
      <alignment vertical="center"/>
    </xf>
    <xf numFmtId="3" fontId="4" fillId="3" borderId="0" xfId="2" applyNumberFormat="1" applyFont="1" applyFill="1" applyAlignment="1">
      <alignment vertical="center"/>
    </xf>
    <xf numFmtId="0" fontId="7" fillId="3" borderId="0" xfId="2" applyFont="1" applyFill="1" applyAlignment="1">
      <alignment horizontal="center"/>
    </xf>
    <xf numFmtId="169" fontId="4" fillId="0" borderId="0" xfId="2" applyNumberFormat="1" applyFont="1" applyFill="1" applyAlignment="1">
      <alignment horizontal="right"/>
    </xf>
    <xf numFmtId="0" fontId="7" fillId="0" borderId="30" xfId="0" applyFont="1" applyFill="1" applyBorder="1" applyAlignment="1">
      <alignment horizontal="left" vertical="center"/>
    </xf>
    <xf numFmtId="0" fontId="7" fillId="0" borderId="30" xfId="2" applyFont="1" applyFill="1" applyBorder="1" applyAlignment="1">
      <alignment horizontal="center"/>
    </xf>
    <xf numFmtId="0" fontId="4" fillId="0" borderId="30" xfId="2" applyFont="1" applyFill="1" applyBorder="1"/>
    <xf numFmtId="165" fontId="40" fillId="0" borderId="0" xfId="2" applyNumberFormat="1" applyFont="1" applyFill="1"/>
    <xf numFmtId="0" fontId="7" fillId="0" borderId="0" xfId="2" applyFont="1" applyFill="1" applyBorder="1" applyAlignment="1">
      <alignment horizontal="center"/>
    </xf>
    <xf numFmtId="0" fontId="7" fillId="0" borderId="28" xfId="2" applyFont="1" applyFill="1" applyBorder="1" applyAlignment="1"/>
    <xf numFmtId="0" fontId="7" fillId="0" borderId="58" xfId="2" applyFont="1" applyFill="1" applyBorder="1" applyAlignment="1"/>
    <xf numFmtId="0" fontId="7" fillId="0" borderId="59" xfId="2" quotePrefix="1" applyFont="1" applyFill="1" applyBorder="1" applyAlignment="1">
      <alignment horizontal="center" vertical="center"/>
    </xf>
    <xf numFmtId="169" fontId="28" fillId="0" borderId="0" xfId="0" applyNumberFormat="1" applyFont="1" applyAlignment="1">
      <alignment horizontal="right"/>
    </xf>
    <xf numFmtId="169" fontId="16" fillId="0" borderId="0" xfId="0" applyNumberFormat="1" applyFont="1" applyFill="1" applyAlignment="1">
      <alignment vertical="center"/>
    </xf>
    <xf numFmtId="3" fontId="40" fillId="0" borderId="0" xfId="2" applyNumberFormat="1" applyFont="1" applyFill="1"/>
    <xf numFmtId="0" fontId="0" fillId="0" borderId="0" xfId="0" applyAlignment="1">
      <alignment vertical="center"/>
    </xf>
    <xf numFmtId="0" fontId="3" fillId="0" borderId="0" xfId="2" quotePrefix="1" applyFont="1" applyAlignment="1">
      <alignment horizontal="left" vertical="center"/>
    </xf>
    <xf numFmtId="0" fontId="6" fillId="0" borderId="0" xfId="2" applyFont="1" applyAlignment="1">
      <alignment vertical="center"/>
    </xf>
    <xf numFmtId="0" fontId="3" fillId="0" borderId="0" xfId="0" applyFont="1" applyFill="1" applyAlignment="1">
      <alignment horizontal="left" vertical="center"/>
    </xf>
    <xf numFmtId="0" fontId="6" fillId="0" borderId="0" xfId="2" applyFont="1" applyFill="1" applyAlignment="1">
      <alignment vertical="center"/>
    </xf>
    <xf numFmtId="1" fontId="6" fillId="0" borderId="0" xfId="2" applyNumberFormat="1" applyFont="1" applyAlignment="1">
      <alignment vertical="center"/>
    </xf>
    <xf numFmtId="0" fontId="5" fillId="0" borderId="0" xfId="2" applyFont="1" applyAlignment="1">
      <alignment horizontal="left" vertical="center"/>
    </xf>
    <xf numFmtId="165" fontId="6" fillId="0" borderId="0" xfId="2" applyNumberFormat="1" applyFont="1" applyAlignment="1">
      <alignment vertical="center"/>
    </xf>
    <xf numFmtId="3" fontId="6" fillId="0" borderId="0" xfId="2" applyNumberFormat="1" applyFont="1" applyAlignment="1">
      <alignment vertical="center"/>
    </xf>
    <xf numFmtId="0" fontId="38" fillId="0" borderId="0" xfId="6" applyAlignment="1">
      <alignment vertical="center"/>
    </xf>
    <xf numFmtId="3" fontId="4" fillId="0" borderId="0" xfId="1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64" fontId="6" fillId="0" borderId="0" xfId="2" applyNumberFormat="1" applyFont="1" applyFill="1" applyAlignment="1">
      <alignment vertical="center"/>
    </xf>
    <xf numFmtId="0" fontId="6" fillId="0" borderId="56" xfId="2" applyFont="1" applyFill="1" applyBorder="1" applyAlignment="1">
      <alignment vertical="center"/>
    </xf>
    <xf numFmtId="0" fontId="7" fillId="0" borderId="3" xfId="2" applyFont="1" applyFill="1" applyBorder="1" applyAlignment="1">
      <alignment vertical="center"/>
    </xf>
    <xf numFmtId="0" fontId="6" fillId="0" borderId="46" xfId="2" applyFont="1" applyFill="1" applyBorder="1" applyAlignment="1">
      <alignment vertical="center"/>
    </xf>
    <xf numFmtId="0" fontId="6" fillId="0" borderId="2" xfId="2" applyFont="1" applyFill="1" applyBorder="1" applyAlignment="1">
      <alignment vertical="center"/>
    </xf>
    <xf numFmtId="0" fontId="7" fillId="0" borderId="5" xfId="2" applyFont="1" applyFill="1" applyBorder="1" applyAlignment="1">
      <alignment horizontal="center" vertical="center"/>
    </xf>
    <xf numFmtId="0" fontId="6" fillId="0" borderId="9" xfId="2" applyFont="1" applyFill="1" applyBorder="1" applyAlignment="1">
      <alignment vertical="center"/>
    </xf>
    <xf numFmtId="0" fontId="18" fillId="0" borderId="9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3" fontId="7" fillId="0" borderId="0" xfId="1" applyNumberFormat="1" applyFont="1" applyFill="1" applyBorder="1" applyAlignment="1">
      <alignment vertical="center"/>
    </xf>
    <xf numFmtId="0" fontId="18" fillId="0" borderId="0" xfId="2" applyFont="1" applyFill="1" applyAlignment="1">
      <alignment vertical="center"/>
    </xf>
    <xf numFmtId="170" fontId="4" fillId="0" borderId="0" xfId="1" applyNumberFormat="1" applyFont="1" applyFill="1" applyBorder="1" applyAlignment="1">
      <alignment vertical="center"/>
    </xf>
    <xf numFmtId="3" fontId="40" fillId="0" borderId="0" xfId="1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9" fillId="0" borderId="0" xfId="0" applyFont="1" applyAlignment="1">
      <alignment vertical="center"/>
    </xf>
    <xf numFmtId="164" fontId="7" fillId="0" borderId="0" xfId="1" applyNumberFormat="1" applyFont="1" applyFill="1" applyBorder="1" applyAlignment="1">
      <alignment vertical="center"/>
    </xf>
    <xf numFmtId="166" fontId="7" fillId="0" borderId="0" xfId="1" applyNumberFormat="1" applyFont="1" applyFill="1" applyBorder="1" applyAlignment="1">
      <alignment vertical="center"/>
    </xf>
    <xf numFmtId="166" fontId="4" fillId="0" borderId="0" xfId="1" applyNumberFormat="1" applyFont="1" applyFill="1" applyBorder="1" applyAlignment="1">
      <alignment vertical="center"/>
    </xf>
    <xf numFmtId="169" fontId="4" fillId="0" borderId="0" xfId="2" applyNumberFormat="1" applyFont="1" applyFill="1" applyAlignment="1">
      <alignment vertical="center"/>
    </xf>
    <xf numFmtId="0" fontId="39" fillId="0" borderId="0" xfId="0" applyFont="1" applyAlignment="1">
      <alignment vertical="center"/>
    </xf>
    <xf numFmtId="0" fontId="49" fillId="0" borderId="0" xfId="2" applyFont="1" applyAlignment="1">
      <alignment vertical="center"/>
    </xf>
    <xf numFmtId="0" fontId="23" fillId="0" borderId="0" xfId="0" applyFont="1" applyFill="1" applyAlignment="1">
      <alignment vertical="center"/>
    </xf>
    <xf numFmtId="166" fontId="4" fillId="0" borderId="30" xfId="1" applyNumberFormat="1" applyFont="1" applyFill="1" applyBorder="1" applyAlignment="1">
      <alignment vertical="center"/>
    </xf>
    <xf numFmtId="166" fontId="4" fillId="0" borderId="30" xfId="2" applyNumberFormat="1" applyFont="1" applyFill="1" applyBorder="1" applyAlignment="1">
      <alignment horizontal="right" vertical="center"/>
    </xf>
    <xf numFmtId="166" fontId="4" fillId="0" borderId="0" xfId="2" applyNumberFormat="1" applyFont="1" applyFill="1" applyAlignment="1">
      <alignment horizontal="right" vertical="center"/>
    </xf>
    <xf numFmtId="0" fontId="4" fillId="0" borderId="9" xfId="2" applyFont="1" applyBorder="1" applyAlignment="1">
      <alignment vertical="center"/>
    </xf>
    <xf numFmtId="0" fontId="4" fillId="0" borderId="9" xfId="2" applyFont="1" applyFill="1" applyBorder="1" applyAlignment="1">
      <alignment vertical="center"/>
    </xf>
    <xf numFmtId="0" fontId="4" fillId="0" borderId="0" xfId="2" applyFont="1" applyAlignment="1">
      <alignment vertical="center"/>
    </xf>
    <xf numFmtId="0" fontId="4" fillId="0" borderId="0" xfId="2" quotePrefix="1" applyFont="1" applyBorder="1" applyAlignment="1">
      <alignment horizontal="left" vertical="center"/>
    </xf>
    <xf numFmtId="0" fontId="6" fillId="0" borderId="0" xfId="2" applyFont="1" applyBorder="1" applyAlignment="1">
      <alignment vertical="center"/>
    </xf>
    <xf numFmtId="0" fontId="4" fillId="0" borderId="0" xfId="0" applyFont="1" applyFill="1" applyAlignment="1">
      <alignment horizontal="right" vertical="center"/>
    </xf>
    <xf numFmtId="172" fontId="4" fillId="0" borderId="0" xfId="2" applyNumberFormat="1" applyFont="1" applyFill="1"/>
    <xf numFmtId="0" fontId="51" fillId="0" borderId="0" xfId="2" applyFont="1"/>
    <xf numFmtId="0" fontId="7" fillId="0" borderId="54" xfId="2" applyFont="1" applyFill="1" applyBorder="1" applyAlignment="1">
      <alignment horizontal="center" vertical="center"/>
    </xf>
    <xf numFmtId="0" fontId="52" fillId="0" borderId="0" xfId="2" applyFont="1" applyFill="1"/>
    <xf numFmtId="0" fontId="43" fillId="0" borderId="0" xfId="0" applyFont="1" applyFill="1"/>
    <xf numFmtId="3" fontId="4" fillId="0" borderId="0" xfId="0" applyNumberFormat="1" applyFont="1" applyBorder="1"/>
    <xf numFmtId="1" fontId="0" fillId="0" borderId="0" xfId="0" applyNumberFormat="1"/>
    <xf numFmtId="0" fontId="43" fillId="0" borderId="0" xfId="0" applyFont="1" applyFill="1" applyAlignment="1">
      <alignment vertical="center"/>
    </xf>
    <xf numFmtId="0" fontId="53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3" fillId="0" borderId="30" xfId="0" applyFont="1" applyFill="1" applyBorder="1" applyAlignment="1">
      <alignment vertical="center"/>
    </xf>
    <xf numFmtId="0" fontId="4" fillId="0" borderId="9" xfId="2" applyFont="1" applyFill="1" applyBorder="1" applyAlignment="1">
      <alignment horizontal="right" vertical="center"/>
    </xf>
    <xf numFmtId="0" fontId="4" fillId="0" borderId="0" xfId="2" applyFont="1" applyFill="1" applyAlignment="1">
      <alignment horizontal="right" vertical="center"/>
    </xf>
    <xf numFmtId="0" fontId="4" fillId="0" borderId="9" xfId="2" applyFont="1" applyFill="1" applyBorder="1" applyAlignment="1">
      <alignment horizontal="right"/>
    </xf>
    <xf numFmtId="0" fontId="38" fillId="0" borderId="0" xfId="6" quotePrefix="1" applyFill="1" applyBorder="1" applyAlignment="1">
      <alignment horizontal="left"/>
    </xf>
    <xf numFmtId="0" fontId="54" fillId="0" borderId="0" xfId="2" applyFont="1" applyFill="1"/>
    <xf numFmtId="0" fontId="7" fillId="0" borderId="0" xfId="0" applyFont="1"/>
    <xf numFmtId="0" fontId="4" fillId="0" borderId="0" xfId="0" applyFont="1"/>
    <xf numFmtId="0" fontId="55" fillId="0" borderId="0" xfId="0" applyFont="1"/>
    <xf numFmtId="0" fontId="28" fillId="0" borderId="0" xfId="0" applyFont="1" applyFill="1"/>
    <xf numFmtId="0" fontId="4" fillId="0" borderId="0" xfId="0" applyFont="1" applyFill="1"/>
    <xf numFmtId="0" fontId="56" fillId="0" borderId="0" xfId="0" applyFont="1" applyAlignment="1">
      <alignment vertical="center"/>
    </xf>
    <xf numFmtId="1" fontId="16" fillId="0" borderId="0" xfId="0" applyNumberFormat="1" applyFont="1" applyFill="1"/>
    <xf numFmtId="1" fontId="16" fillId="3" borderId="0" xfId="0" applyNumberFormat="1" applyFont="1" applyFill="1"/>
    <xf numFmtId="0" fontId="7" fillId="0" borderId="3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/>
    </xf>
    <xf numFmtId="0" fontId="7" fillId="0" borderId="28" xfId="2" applyFont="1" applyFill="1" applyBorder="1" applyAlignment="1">
      <alignment horizontal="center"/>
    </xf>
    <xf numFmtId="0" fontId="7" fillId="0" borderId="60" xfId="2" applyFont="1" applyFill="1" applyBorder="1" applyAlignment="1">
      <alignment horizontal="center"/>
    </xf>
    <xf numFmtId="0" fontId="7" fillId="0" borderId="61" xfId="2" applyFont="1" applyFill="1" applyBorder="1" applyAlignment="1">
      <alignment horizontal="center"/>
    </xf>
    <xf numFmtId="0" fontId="7" fillId="0" borderId="62" xfId="2" applyFont="1" applyFill="1" applyBorder="1" applyAlignment="1">
      <alignment horizontal="center"/>
    </xf>
    <xf numFmtId="0" fontId="7" fillId="0" borderId="3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0" fontId="7" fillId="0" borderId="28" xfId="2" applyFont="1" applyFill="1" applyBorder="1" applyAlignment="1">
      <alignment horizontal="center" vertical="center"/>
    </xf>
    <xf numFmtId="3" fontId="4" fillId="3" borderId="0" xfId="2" applyNumberFormat="1" applyFont="1" applyFill="1" applyAlignment="1">
      <alignment horizontal="right" vertical="center"/>
    </xf>
  </cellXfs>
  <cellStyles count="11">
    <cellStyle name="Hyperlink" xfId="6" builtinId="8"/>
    <cellStyle name="Input" xfId="1" builtinId="20"/>
    <cellStyle name="Normal" xfId="0" builtinId="0"/>
    <cellStyle name="Normal 2" xfId="2" xr:uid="{00000000-0005-0000-0000-000003000000}"/>
    <cellStyle name="Normal 2 3" xfId="4" xr:uid="{00000000-0005-0000-0000-000004000000}"/>
    <cellStyle name="Normal 3" xfId="3" xr:uid="{00000000-0005-0000-0000-000005000000}"/>
    <cellStyle name="Normal 3 2" xfId="7" xr:uid="{00000000-0005-0000-0000-000006000000}"/>
    <cellStyle name="Normal 3 2 2" xfId="9" xr:uid="{00000000-0005-0000-0000-000007000000}"/>
    <cellStyle name="Normal 4" xfId="5" xr:uid="{00000000-0005-0000-0000-000008000000}"/>
    <cellStyle name="Normal 4 2" xfId="8" xr:uid="{00000000-0005-0000-0000-000009000000}"/>
    <cellStyle name="Normal 5" xfId="10" xr:uid="{00000000-0005-0000-0000-00000A000000}"/>
  </cellStyles>
  <dxfs count="6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4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'0'!$B$9</c:f>
              <c:strCache>
                <c:ptCount val="1"/>
                <c:pt idx="0">
                  <c:v>Impuesto sobre la Renta de las Personas Físicas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'0'!$C$6:$AE$6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'0'!$C$9:$AE$9</c:f>
              <c:numCache>
                <c:formatCode>#,##0</c:formatCode>
                <c:ptCount val="29"/>
                <c:pt idx="0">
                  <c:v>31418.088</c:v>
                </c:pt>
                <c:pt idx="1">
                  <c:v>31673.812000000002</c:v>
                </c:pt>
                <c:pt idx="2">
                  <c:v>33366.724000000002</c:v>
                </c:pt>
                <c:pt idx="3">
                  <c:v>34087.288999999997</c:v>
                </c:pt>
                <c:pt idx="4">
                  <c:v>35459.665999999997</c:v>
                </c:pt>
                <c:pt idx="5">
                  <c:v>36765.909</c:v>
                </c:pt>
                <c:pt idx="6">
                  <c:v>41371.434999999998</c:v>
                </c:pt>
                <c:pt idx="7">
                  <c:v>44343.555999999997</c:v>
                </c:pt>
                <c:pt idx="8">
                  <c:v>46451.271999999997</c:v>
                </c:pt>
                <c:pt idx="9">
                  <c:v>47722.336000000003</c:v>
                </c:pt>
                <c:pt idx="10">
                  <c:v>54722.604000000007</c:v>
                </c:pt>
                <c:pt idx="11">
                  <c:v>62813.059000000008</c:v>
                </c:pt>
                <c:pt idx="12">
                  <c:v>72614.265999999989</c:v>
                </c:pt>
                <c:pt idx="13">
                  <c:v>71341.143999999986</c:v>
                </c:pt>
                <c:pt idx="14">
                  <c:v>63856.923999999999</c:v>
                </c:pt>
                <c:pt idx="15">
                  <c:v>66977.05799999999</c:v>
                </c:pt>
                <c:pt idx="16">
                  <c:v>69803.319000000003</c:v>
                </c:pt>
                <c:pt idx="17">
                  <c:v>70618.603000000003</c:v>
                </c:pt>
                <c:pt idx="18">
                  <c:v>69951.546000000002</c:v>
                </c:pt>
                <c:pt idx="19">
                  <c:v>72661.876000000004</c:v>
                </c:pt>
                <c:pt idx="20">
                  <c:v>72345.521999999997</c:v>
                </c:pt>
                <c:pt idx="21">
                  <c:v>72415.934999999998</c:v>
                </c:pt>
                <c:pt idx="22">
                  <c:v>77037.657000000007</c:v>
                </c:pt>
                <c:pt idx="23">
                  <c:v>82858.655000000013</c:v>
                </c:pt>
                <c:pt idx="24">
                  <c:v>86892.206999999995</c:v>
                </c:pt>
                <c:pt idx="25">
                  <c:v>87971.622999999992</c:v>
                </c:pt>
                <c:pt idx="26">
                  <c:v>94545.865000000005</c:v>
                </c:pt>
                <c:pt idx="27">
                  <c:v>109485.42299999998</c:v>
                </c:pt>
                <c:pt idx="28">
                  <c:v>120280.38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B-47E3-81CA-8D8DE17550DA}"/>
            </c:ext>
          </c:extLst>
        </c:ser>
        <c:ser>
          <c:idx val="1"/>
          <c:order val="1"/>
          <c:tx>
            <c:strRef>
              <c:f>'0'!$B$10</c:f>
              <c:strCache>
                <c:ptCount val="1"/>
                <c:pt idx="0">
                  <c:v>Impuesto sobre Sociedades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'0'!$C$10:$AE$10</c:f>
              <c:numCache>
                <c:formatCode>#,##0</c:formatCode>
                <c:ptCount val="29"/>
                <c:pt idx="0">
                  <c:v>7604.8770000000004</c:v>
                </c:pt>
                <c:pt idx="1">
                  <c:v>8287.41</c:v>
                </c:pt>
                <c:pt idx="2">
                  <c:v>12634.356</c:v>
                </c:pt>
                <c:pt idx="3">
                  <c:v>13976.646000000001</c:v>
                </c:pt>
                <c:pt idx="4">
                  <c:v>14635.624</c:v>
                </c:pt>
                <c:pt idx="5">
                  <c:v>17206.559000000001</c:v>
                </c:pt>
                <c:pt idx="6">
                  <c:v>17215.204000000002</c:v>
                </c:pt>
                <c:pt idx="7">
                  <c:v>21437.040000000001</c:v>
                </c:pt>
                <c:pt idx="8">
                  <c:v>21919.562000000002</c:v>
                </c:pt>
                <c:pt idx="9">
                  <c:v>26019.913</c:v>
                </c:pt>
                <c:pt idx="10">
                  <c:v>32495.274999999998</c:v>
                </c:pt>
                <c:pt idx="11">
                  <c:v>37207.602000000006</c:v>
                </c:pt>
                <c:pt idx="12">
                  <c:v>44823.173999999999</c:v>
                </c:pt>
                <c:pt idx="13">
                  <c:v>27301.403000000006</c:v>
                </c:pt>
                <c:pt idx="14">
                  <c:v>20188.453999999998</c:v>
                </c:pt>
                <c:pt idx="15">
                  <c:v>16197.766999999998</c:v>
                </c:pt>
                <c:pt idx="16">
                  <c:v>16610.686999999998</c:v>
                </c:pt>
                <c:pt idx="17">
                  <c:v>21435.165000000001</c:v>
                </c:pt>
                <c:pt idx="18">
                  <c:v>19945.194000000003</c:v>
                </c:pt>
                <c:pt idx="19">
                  <c:v>18713.058999999997</c:v>
                </c:pt>
                <c:pt idx="20">
                  <c:v>20648.872000000003</c:v>
                </c:pt>
                <c:pt idx="21">
                  <c:v>21678.326000000001</c:v>
                </c:pt>
                <c:pt idx="22">
                  <c:v>23143.324999999997</c:v>
                </c:pt>
                <c:pt idx="23">
                  <c:v>24837.777000000002</c:v>
                </c:pt>
                <c:pt idx="24">
                  <c:v>23732.923000000003</c:v>
                </c:pt>
                <c:pt idx="25">
                  <c:v>15857.718000000001</c:v>
                </c:pt>
                <c:pt idx="26">
                  <c:v>26626.737000000001</c:v>
                </c:pt>
                <c:pt idx="27">
                  <c:v>32176.1</c:v>
                </c:pt>
                <c:pt idx="28">
                  <c:v>35059.628000000004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2B-47E3-81CA-8D8DE17550DA}"/>
            </c:ext>
          </c:extLst>
        </c:ser>
        <c:ser>
          <c:idx val="2"/>
          <c:order val="2"/>
          <c:tx>
            <c:strRef>
              <c:f>'0'!$B$16</c:f>
              <c:strCache>
                <c:ptCount val="1"/>
                <c:pt idx="0">
                  <c:v>Impuesto sobre el Valor Añadido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'0'!$C$16:$AE$16</c:f>
              <c:numCache>
                <c:formatCode>#,##0</c:formatCode>
                <c:ptCount val="29"/>
                <c:pt idx="0">
                  <c:v>20336.626</c:v>
                </c:pt>
                <c:pt idx="1">
                  <c:v>21784.266</c:v>
                </c:pt>
                <c:pt idx="2">
                  <c:v>24148.938999999998</c:v>
                </c:pt>
                <c:pt idx="3">
                  <c:v>26241.857</c:v>
                </c:pt>
                <c:pt idx="4">
                  <c:v>30734.598000000002</c:v>
                </c:pt>
                <c:pt idx="5">
                  <c:v>33389.159</c:v>
                </c:pt>
                <c:pt idx="6">
                  <c:v>34672.692999999999</c:v>
                </c:pt>
                <c:pt idx="7">
                  <c:v>36913.288</c:v>
                </c:pt>
                <c:pt idx="8">
                  <c:v>40579.432999999997</c:v>
                </c:pt>
                <c:pt idx="9">
                  <c:v>44507.343999999997</c:v>
                </c:pt>
                <c:pt idx="10">
                  <c:v>49870.360000000008</c:v>
                </c:pt>
                <c:pt idx="11">
                  <c:v>54651.803000000007</c:v>
                </c:pt>
                <c:pt idx="12">
                  <c:v>55850.706000000006</c:v>
                </c:pt>
                <c:pt idx="13">
                  <c:v>48020.789999999994</c:v>
                </c:pt>
                <c:pt idx="14">
                  <c:v>33566.651000000005</c:v>
                </c:pt>
                <c:pt idx="15">
                  <c:v>49086.353999999999</c:v>
                </c:pt>
                <c:pt idx="16">
                  <c:v>49301.991000000002</c:v>
                </c:pt>
                <c:pt idx="17">
                  <c:v>50463.501999999993</c:v>
                </c:pt>
                <c:pt idx="18">
                  <c:v>51930.803999999996</c:v>
                </c:pt>
                <c:pt idx="19">
                  <c:v>56173.949000000001</c:v>
                </c:pt>
                <c:pt idx="20">
                  <c:v>60304.885999999999</c:v>
                </c:pt>
                <c:pt idx="21">
                  <c:v>62845.371999999996</c:v>
                </c:pt>
                <c:pt idx="22">
                  <c:v>63647.101999999999</c:v>
                </c:pt>
                <c:pt idx="23">
                  <c:v>70176.790000000008</c:v>
                </c:pt>
                <c:pt idx="24">
                  <c:v>71537.92300000001</c:v>
                </c:pt>
                <c:pt idx="25">
                  <c:v>63336.834000000003</c:v>
                </c:pt>
                <c:pt idx="26">
                  <c:v>72498.351999999999</c:v>
                </c:pt>
                <c:pt idx="27">
                  <c:v>82595.035999999993</c:v>
                </c:pt>
                <c:pt idx="28">
                  <c:v>83909.165999999997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2B-47E3-81CA-8D8DE17550DA}"/>
            </c:ext>
          </c:extLst>
        </c:ser>
        <c:ser>
          <c:idx val="3"/>
          <c:order val="3"/>
          <c:tx>
            <c:strRef>
              <c:f>'0'!$B$34</c:f>
              <c:strCache>
                <c:ptCount val="1"/>
                <c:pt idx="0">
                  <c:v>Capítulo II. Impuestos Indirectos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'0'!$C$34:$AE$34</c:f>
              <c:numCache>
                <c:formatCode>#,##0</c:formatCode>
                <c:ptCount val="29"/>
                <c:pt idx="0">
                  <c:v>32890.771999999997</c:v>
                </c:pt>
                <c:pt idx="1">
                  <c:v>34974.072999999989</c:v>
                </c:pt>
                <c:pt idx="2">
                  <c:v>37790.875000000007</c:v>
                </c:pt>
                <c:pt idx="3">
                  <c:v>42146.317000000003</c:v>
                </c:pt>
                <c:pt idx="4">
                  <c:v>47782.370999999999</c:v>
                </c:pt>
                <c:pt idx="5">
                  <c:v>51270.048000000003</c:v>
                </c:pt>
                <c:pt idx="6">
                  <c:v>53119.609999999993</c:v>
                </c:pt>
                <c:pt idx="7">
                  <c:v>55024.56500000001</c:v>
                </c:pt>
                <c:pt idx="8">
                  <c:v>59600.785000000011</c:v>
                </c:pt>
                <c:pt idx="9">
                  <c:v>64514.19400000001</c:v>
                </c:pt>
                <c:pt idx="10">
                  <c:v>70705.60500000001</c:v>
                </c:pt>
                <c:pt idx="11">
                  <c:v>76261.478000000003</c:v>
                </c:pt>
                <c:pt idx="12">
                  <c:v>78861.429000000018</c:v>
                </c:pt>
                <c:pt idx="13">
                  <c:v>70676.505000000005</c:v>
                </c:pt>
                <c:pt idx="14">
                  <c:v>55655.052000000011</c:v>
                </c:pt>
                <c:pt idx="15">
                  <c:v>71893.25</c:v>
                </c:pt>
                <c:pt idx="16">
                  <c:v>71249.971999999994</c:v>
                </c:pt>
                <c:pt idx="17">
                  <c:v>71593.551999999996</c:v>
                </c:pt>
                <c:pt idx="18">
                  <c:v>73725.191000000006</c:v>
                </c:pt>
                <c:pt idx="19">
                  <c:v>78233.457999999999</c:v>
                </c:pt>
                <c:pt idx="20">
                  <c:v>82726.385999999999</c:v>
                </c:pt>
                <c:pt idx="21">
                  <c:v>86121.817999999985</c:v>
                </c:pt>
                <c:pt idx="22">
                  <c:v>87518.209000000003</c:v>
                </c:pt>
                <c:pt idx="23">
                  <c:v>94277.947</c:v>
                </c:pt>
                <c:pt idx="24">
                  <c:v>96589.941000000006</c:v>
                </c:pt>
                <c:pt idx="25">
                  <c:v>85444.774000000005</c:v>
                </c:pt>
                <c:pt idx="26">
                  <c:v>96814.151000000013</c:v>
                </c:pt>
                <c:pt idx="27">
                  <c:v>108479.897</c:v>
                </c:pt>
                <c:pt idx="28">
                  <c:v>110324.986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2B-47E3-81CA-8D8DE17550DA}"/>
            </c:ext>
          </c:extLst>
        </c:ser>
        <c:ser>
          <c:idx val="4"/>
          <c:order val="4"/>
          <c:tx>
            <c:strRef>
              <c:f>'0'!$B$14</c:f>
              <c:strCache>
                <c:ptCount val="1"/>
                <c:pt idx="0">
                  <c:v>Capítulo I. Impuestos Directos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'0'!$C$14:$AE$14</c:f>
              <c:numCache>
                <c:formatCode>#,##0</c:formatCode>
                <c:ptCount val="29"/>
                <c:pt idx="0">
                  <c:v>39194.315000000002</c:v>
                </c:pt>
                <c:pt idx="1">
                  <c:v>40130.684999999998</c:v>
                </c:pt>
                <c:pt idx="2">
                  <c:v>46835.278999999995</c:v>
                </c:pt>
                <c:pt idx="3">
                  <c:v>48305.699000000008</c:v>
                </c:pt>
                <c:pt idx="4">
                  <c:v>51102.35300000001</c:v>
                </c:pt>
                <c:pt idx="5">
                  <c:v>55403.076999999997</c:v>
                </c:pt>
                <c:pt idx="6">
                  <c:v>59841.785000000011</c:v>
                </c:pt>
                <c:pt idx="7">
                  <c:v>66873.06</c:v>
                </c:pt>
                <c:pt idx="8">
                  <c:v>69367.264999999999</c:v>
                </c:pt>
                <c:pt idx="9">
                  <c:v>75186.724000000017</c:v>
                </c:pt>
                <c:pt idx="10">
                  <c:v>88631.28899999999</c:v>
                </c:pt>
                <c:pt idx="11">
                  <c:v>101595.50000000001</c:v>
                </c:pt>
                <c:pt idx="12">
                  <c:v>119979.00099999999</c:v>
                </c:pt>
                <c:pt idx="13">
                  <c:v>101011.519</c:v>
                </c:pt>
                <c:pt idx="14">
                  <c:v>86461.14899999999</c:v>
                </c:pt>
                <c:pt idx="15">
                  <c:v>85827.259000000005</c:v>
                </c:pt>
                <c:pt idx="16">
                  <c:v>88572.316999999995</c:v>
                </c:pt>
                <c:pt idx="17">
                  <c:v>95081.06700000001</c:v>
                </c:pt>
                <c:pt idx="18">
                  <c:v>93049.634000000005</c:v>
                </c:pt>
                <c:pt idx="19">
                  <c:v>94614.29800000001</c:v>
                </c:pt>
                <c:pt idx="20">
                  <c:v>96753.472999999998</c:v>
                </c:pt>
                <c:pt idx="21">
                  <c:v>97826.522000000012</c:v>
                </c:pt>
                <c:pt idx="22">
                  <c:v>104453.989</c:v>
                </c:pt>
                <c:pt idx="23">
                  <c:v>112433.96600000001</c:v>
                </c:pt>
                <c:pt idx="24">
                  <c:v>114053.19799999999</c:v>
                </c:pt>
                <c:pt idx="25">
                  <c:v>106900.73300000001</c:v>
                </c:pt>
                <c:pt idx="26">
                  <c:v>124581.549</c:v>
                </c:pt>
                <c:pt idx="27">
                  <c:v>145120.83300000001</c:v>
                </c:pt>
                <c:pt idx="28">
                  <c:v>159751.16700000002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E2B-47E3-81CA-8D8DE1755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989024"/>
        <c:axId val="389989984"/>
      </c:lineChart>
      <c:catAx>
        <c:axId val="38998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9984"/>
        <c:crosses val="autoZero"/>
        <c:auto val="1"/>
        <c:lblAlgn val="ctr"/>
        <c:lblOffset val="100"/>
        <c:noMultiLvlLbl val="0"/>
      </c:catAx>
      <c:valAx>
        <c:axId val="38998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44</xdr:row>
      <xdr:rowOff>67730</xdr:rowOff>
    </xdr:from>
    <xdr:to>
      <xdr:col>28</xdr:col>
      <xdr:colOff>466725</xdr:colOff>
      <xdr:row>77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93605F-A937-A9F4-A265-B08BAFC7B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RET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9055%20-%20SETE\Presupuestacion\Usuarios\Rafa%20F\notas\2020\91%20Avance\trimestrales\Copia%20de%20Cuadros_estadisticos_series_(excel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CUADROS\cuadros%20rent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BUEI\DIT\web\Estad&#237;stica%20de%20Sociedades\1999\comunidades\grandes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aud10\SSCAUD10_RECURSOS\DATOS\Presupuestaci&#243;n\Gesti&#243;n\Aplicaciones\CUadroMAtriz_NEW\CabecerasExcel\CabecerasSerieHistor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RETK"/>
      <sheetName val="MM12"/>
      <sheetName val="Datos"/>
      <sheetName val="#¡REF"/>
      <sheetName val="G34"/>
      <sheetName val="Grafico recursos old"/>
      <sheetName val="Grafico recurs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uadro 1.1"/>
      <sheetName val="Cuadro 1.2"/>
      <sheetName val="Cuadro 1.3"/>
      <sheetName val="Cuadro 1.4"/>
      <sheetName val="Cuadro 2.1"/>
      <sheetName val="Cuadro 2.2"/>
      <sheetName val="Cuadro 2.3"/>
      <sheetName val="Cuadro 2.4"/>
      <sheetName val="Cuadro 3.1"/>
      <sheetName val="Cuadro 3.2"/>
      <sheetName val="Ingresos tributarios"/>
      <sheetName val="Ingresos homogéneos (ajustes)"/>
      <sheetName val="Ingresos homogéneos (tasas)"/>
      <sheetName val="Ingresos Tributarios (anterior)"/>
    </sheetNames>
    <sheetDataSet>
      <sheetData sheetId="0"/>
      <sheetData sheetId="1">
        <row r="98">
          <cell r="O98">
            <v>1996</v>
          </cell>
          <cell r="P98" t="str">
            <v>ENERO</v>
          </cell>
        </row>
        <row r="99">
          <cell r="O99">
            <v>1997</v>
          </cell>
          <cell r="P99" t="str">
            <v>FEBRERO</v>
          </cell>
        </row>
        <row r="100">
          <cell r="O100">
            <v>1998</v>
          </cell>
          <cell r="P100" t="str">
            <v>MARZO</v>
          </cell>
        </row>
        <row r="101">
          <cell r="O101">
            <v>1999</v>
          </cell>
          <cell r="P101" t="str">
            <v>ABRIL</v>
          </cell>
        </row>
        <row r="102">
          <cell r="O102">
            <v>2000</v>
          </cell>
          <cell r="P102" t="str">
            <v>MAYO</v>
          </cell>
        </row>
        <row r="103">
          <cell r="O103">
            <v>2001</v>
          </cell>
          <cell r="P103" t="str">
            <v>JUNIO</v>
          </cell>
        </row>
        <row r="104">
          <cell r="O104">
            <v>2002</v>
          </cell>
          <cell r="P104" t="str">
            <v>JULIO</v>
          </cell>
        </row>
        <row r="105">
          <cell r="O105">
            <v>2003</v>
          </cell>
          <cell r="P105" t="str">
            <v>AGOSTO</v>
          </cell>
        </row>
        <row r="106">
          <cell r="O106">
            <v>2004</v>
          </cell>
          <cell r="P106" t="str">
            <v>SEPTIEMBRE</v>
          </cell>
        </row>
        <row r="107">
          <cell r="O107">
            <v>2005</v>
          </cell>
          <cell r="P107" t="str">
            <v>OCTUBRE</v>
          </cell>
        </row>
        <row r="108">
          <cell r="O108">
            <v>2006</v>
          </cell>
          <cell r="P108" t="str">
            <v>NOVIEMBRE</v>
          </cell>
        </row>
        <row r="109">
          <cell r="O109">
            <v>2007</v>
          </cell>
          <cell r="P109" t="str">
            <v>DICIEMBRE</v>
          </cell>
        </row>
        <row r="110">
          <cell r="O110">
            <v>2008</v>
          </cell>
        </row>
        <row r="111">
          <cell r="O111">
            <v>2009</v>
          </cell>
        </row>
        <row r="112">
          <cell r="O112">
            <v>2010</v>
          </cell>
        </row>
        <row r="113">
          <cell r="O113">
            <v>2011</v>
          </cell>
        </row>
        <row r="114">
          <cell r="O114">
            <v>2012</v>
          </cell>
        </row>
        <row r="115">
          <cell r="O115">
            <v>2013</v>
          </cell>
        </row>
        <row r="116">
          <cell r="O116">
            <v>2014</v>
          </cell>
        </row>
        <row r="117">
          <cell r="O117">
            <v>2015</v>
          </cell>
        </row>
        <row r="118">
          <cell r="O118">
            <v>2016</v>
          </cell>
        </row>
        <row r="119">
          <cell r="O119">
            <v>2017</v>
          </cell>
        </row>
        <row r="120">
          <cell r="O120">
            <v>2018</v>
          </cell>
        </row>
        <row r="121">
          <cell r="O121">
            <v>2019</v>
          </cell>
        </row>
        <row r="122">
          <cell r="O122">
            <v>2020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71">
          <cell r="L71">
            <v>2020</v>
          </cell>
        </row>
      </sheetData>
      <sheetData sheetId="10"/>
      <sheetData sheetId="11"/>
      <sheetData sheetId="12">
        <row r="7">
          <cell r="A7" t="str">
            <v>2019</v>
          </cell>
          <cell r="B7">
            <v>1</v>
          </cell>
          <cell r="C7" t="str">
            <v>ENERO</v>
          </cell>
          <cell r="E7">
            <v>20626378</v>
          </cell>
          <cell r="G7">
            <v>217243</v>
          </cell>
          <cell r="H7">
            <v>110070.20199999999</v>
          </cell>
          <cell r="I7">
            <v>0</v>
          </cell>
          <cell r="J7">
            <v>107172.79800000001</v>
          </cell>
          <cell r="K7">
            <v>12319928</v>
          </cell>
          <cell r="M7">
            <v>4622704</v>
          </cell>
          <cell r="N7">
            <v>4630542.2049969621</v>
          </cell>
          <cell r="O7">
            <v>-7838.2049969621003</v>
          </cell>
          <cell r="P7">
            <v>340880</v>
          </cell>
          <cell r="R7">
            <v>2186313</v>
          </cell>
          <cell r="S7">
            <v>1156312.6029247856</v>
          </cell>
          <cell r="T7">
            <v>1030000.3970752144</v>
          </cell>
          <cell r="U7">
            <v>5551893</v>
          </cell>
          <cell r="W7">
            <v>36291</v>
          </cell>
          <cell r="X7">
            <v>35700.816000000006</v>
          </cell>
          <cell r="Y7">
            <v>590.18399999999383</v>
          </cell>
          <cell r="Z7">
            <v>1684668</v>
          </cell>
          <cell r="AB7">
            <v>26013</v>
          </cell>
          <cell r="AC7">
            <v>26013</v>
          </cell>
          <cell r="AD7">
            <v>0</v>
          </cell>
          <cell r="AE7">
            <v>729009</v>
          </cell>
        </row>
        <row r="8">
          <cell r="A8" t="str">
            <v>2019</v>
          </cell>
          <cell r="B8">
            <v>2</v>
          </cell>
          <cell r="C8" t="str">
            <v>FEBRERO</v>
          </cell>
          <cell r="E8">
            <v>19897061</v>
          </cell>
          <cell r="G8">
            <v>232003</v>
          </cell>
          <cell r="H8">
            <v>-412.75</v>
          </cell>
          <cell r="I8">
            <v>0</v>
          </cell>
          <cell r="J8">
            <v>232415.75</v>
          </cell>
          <cell r="K8">
            <v>5462244</v>
          </cell>
          <cell r="M8">
            <v>-8359</v>
          </cell>
          <cell r="N8">
            <v>1190.3282604808919</v>
          </cell>
          <cell r="O8">
            <v>-9549.3282604808919</v>
          </cell>
          <cell r="P8">
            <v>-247406</v>
          </cell>
          <cell r="R8">
            <v>-755501</v>
          </cell>
          <cell r="S8">
            <v>274499.43075187656</v>
          </cell>
          <cell r="T8">
            <v>-1030000.4307518766</v>
          </cell>
          <cell r="U8">
            <v>12284708</v>
          </cell>
          <cell r="W8">
            <v>41688</v>
          </cell>
          <cell r="X8">
            <v>40710.290999999997</v>
          </cell>
          <cell r="Y8">
            <v>977.70900000000256</v>
          </cell>
          <cell r="Z8">
            <v>1779358</v>
          </cell>
          <cell r="AB8">
            <v>31190</v>
          </cell>
          <cell r="AC8">
            <v>31412</v>
          </cell>
          <cell r="AD8">
            <v>-222</v>
          </cell>
          <cell r="AE8">
            <v>618157</v>
          </cell>
        </row>
        <row r="9">
          <cell r="A9" t="str">
            <v>2019</v>
          </cell>
          <cell r="B9">
            <v>3</v>
          </cell>
          <cell r="C9" t="str">
            <v>MARZO</v>
          </cell>
          <cell r="E9">
            <v>9747436</v>
          </cell>
          <cell r="G9">
            <v>469702</v>
          </cell>
          <cell r="H9">
            <v>24965.125</v>
          </cell>
          <cell r="I9">
            <v>0</v>
          </cell>
          <cell r="J9">
            <v>444736.875</v>
          </cell>
          <cell r="K9">
            <v>5086872</v>
          </cell>
          <cell r="M9">
            <v>442596</v>
          </cell>
          <cell r="N9">
            <v>-262553.62326286879</v>
          </cell>
          <cell r="O9">
            <v>705149.62326286873</v>
          </cell>
          <cell r="P9">
            <v>-139117</v>
          </cell>
          <cell r="R9">
            <v>-687609</v>
          </cell>
          <cell r="S9">
            <v>-687608.87086887739</v>
          </cell>
          <cell r="T9">
            <v>-0.1291311226086691</v>
          </cell>
          <cell r="U9">
            <v>2613624</v>
          </cell>
          <cell r="W9">
            <v>33741</v>
          </cell>
          <cell r="X9">
            <v>32583.098999999998</v>
          </cell>
          <cell r="Y9">
            <v>1157.9010000000017</v>
          </cell>
          <cell r="Z9">
            <v>1597265</v>
          </cell>
          <cell r="AB9">
            <v>-18775</v>
          </cell>
          <cell r="AC9">
            <v>27632</v>
          </cell>
          <cell r="AD9">
            <v>-46407</v>
          </cell>
          <cell r="AE9">
            <v>588792</v>
          </cell>
        </row>
        <row r="10">
          <cell r="A10" t="str">
            <v>2019</v>
          </cell>
          <cell r="B10">
            <v>4</v>
          </cell>
          <cell r="C10" t="str">
            <v>ABRIL</v>
          </cell>
          <cell r="E10">
            <v>27400385</v>
          </cell>
          <cell r="G10">
            <v>3777973</v>
          </cell>
          <cell r="H10">
            <v>1290331.6000000001</v>
          </cell>
          <cell r="I10">
            <v>98675</v>
          </cell>
          <cell r="J10">
            <v>2388966.3999999999</v>
          </cell>
          <cell r="K10">
            <v>9921534</v>
          </cell>
          <cell r="M10">
            <v>929756</v>
          </cell>
          <cell r="N10">
            <v>-126725.7229336609</v>
          </cell>
          <cell r="O10">
            <v>1056481.722933661</v>
          </cell>
          <cell r="P10">
            <v>6074748</v>
          </cell>
          <cell r="R10">
            <v>2043561</v>
          </cell>
          <cell r="S10">
            <v>-135419.6871604406</v>
          </cell>
          <cell r="T10">
            <v>2178980.6871604407</v>
          </cell>
          <cell r="U10">
            <v>8821345</v>
          </cell>
          <cell r="W10">
            <v>82760</v>
          </cell>
          <cell r="X10">
            <v>37801.574999999997</v>
          </cell>
          <cell r="Y10">
            <v>44958.425000000003</v>
          </cell>
          <cell r="Z10">
            <v>1923417</v>
          </cell>
          <cell r="AB10">
            <v>-319942</v>
          </cell>
          <cell r="AC10">
            <v>-350137</v>
          </cell>
          <cell r="AD10">
            <v>30195</v>
          </cell>
          <cell r="AE10">
            <v>659341</v>
          </cell>
        </row>
        <row r="11">
          <cell r="A11" t="str">
            <v>2019</v>
          </cell>
          <cell r="B11">
            <v>5</v>
          </cell>
          <cell r="C11" t="str">
            <v>MAYO</v>
          </cell>
          <cell r="E11">
            <v>9257968</v>
          </cell>
          <cell r="G11">
            <v>-2258300</v>
          </cell>
          <cell r="H11">
            <v>24841.399999999907</v>
          </cell>
          <cell r="I11">
            <v>-98675</v>
          </cell>
          <cell r="J11">
            <v>-2184466.4</v>
          </cell>
          <cell r="K11">
            <v>2803474</v>
          </cell>
          <cell r="M11">
            <v>-1044051</v>
          </cell>
          <cell r="N11">
            <v>-101908.46757954053</v>
          </cell>
          <cell r="O11">
            <v>-942142.53242045944</v>
          </cell>
          <cell r="P11">
            <v>127938</v>
          </cell>
          <cell r="R11">
            <v>-1873945</v>
          </cell>
          <cell r="S11">
            <v>305035.92751915194</v>
          </cell>
          <cell r="T11">
            <v>-2178980.9275191519</v>
          </cell>
          <cell r="U11">
            <v>3842245</v>
          </cell>
          <cell r="W11">
            <v>-479</v>
          </cell>
          <cell r="X11">
            <v>43458.275000000001</v>
          </cell>
          <cell r="Y11">
            <v>-43937.275000000001</v>
          </cell>
          <cell r="Z11">
            <v>1754556</v>
          </cell>
          <cell r="AB11">
            <v>-47761</v>
          </cell>
          <cell r="AC11">
            <v>30757</v>
          </cell>
          <cell r="AD11">
            <v>-78518</v>
          </cell>
          <cell r="AE11">
            <v>729755</v>
          </cell>
        </row>
        <row r="12">
          <cell r="A12" t="str">
            <v>2019</v>
          </cell>
          <cell r="B12">
            <v>6</v>
          </cell>
          <cell r="C12" t="str">
            <v>JUNIO</v>
          </cell>
          <cell r="E12">
            <v>8166373</v>
          </cell>
          <cell r="G12">
            <v>-609512</v>
          </cell>
          <cell r="H12">
            <v>-793929.31999999983</v>
          </cell>
          <cell r="I12">
            <v>3982</v>
          </cell>
          <cell r="J12">
            <v>180435.31999999983</v>
          </cell>
          <cell r="K12">
            <v>1860115</v>
          </cell>
          <cell r="M12">
            <v>-35813</v>
          </cell>
          <cell r="N12">
            <v>-46066.122279748321</v>
          </cell>
          <cell r="O12">
            <v>10253.122279748321</v>
          </cell>
          <cell r="P12">
            <v>357963</v>
          </cell>
          <cell r="R12">
            <v>3457</v>
          </cell>
          <cell r="S12">
            <v>3457.2215637610061</v>
          </cell>
          <cell r="T12">
            <v>-0.22156376100610942</v>
          </cell>
          <cell r="U12">
            <v>3268637</v>
          </cell>
          <cell r="W12">
            <v>46287</v>
          </cell>
          <cell r="X12">
            <v>45998.667000000001</v>
          </cell>
          <cell r="Y12">
            <v>288.33299999999872</v>
          </cell>
          <cell r="Z12">
            <v>1865641</v>
          </cell>
          <cell r="AB12">
            <v>76775</v>
          </cell>
          <cell r="AC12">
            <v>30145</v>
          </cell>
          <cell r="AD12">
            <v>46630</v>
          </cell>
          <cell r="AE12">
            <v>814017</v>
          </cell>
        </row>
        <row r="13">
          <cell r="A13" t="str">
            <v>2019</v>
          </cell>
          <cell r="B13">
            <v>7</v>
          </cell>
          <cell r="C13" t="str">
            <v>JULIO</v>
          </cell>
          <cell r="E13">
            <v>32181531</v>
          </cell>
          <cell r="G13">
            <v>-576573</v>
          </cell>
          <cell r="H13">
            <v>-634752.28</v>
          </cell>
          <cell r="I13">
            <v>-3982</v>
          </cell>
          <cell r="J13">
            <v>62161.280000000028</v>
          </cell>
          <cell r="K13">
            <v>18399157</v>
          </cell>
          <cell r="M13">
            <v>210939</v>
          </cell>
          <cell r="N13">
            <v>-15134.289741470304</v>
          </cell>
          <cell r="O13">
            <v>226073.2897414703</v>
          </cell>
          <cell r="P13">
            <v>985280</v>
          </cell>
          <cell r="R13">
            <v>-273281</v>
          </cell>
          <cell r="S13">
            <v>-273280.54701681226</v>
          </cell>
          <cell r="T13">
            <v>-0.45298318774439394</v>
          </cell>
          <cell r="U13">
            <v>9914681</v>
          </cell>
          <cell r="W13">
            <v>44352</v>
          </cell>
          <cell r="X13">
            <v>44158.03</v>
          </cell>
          <cell r="Y13">
            <v>193.97000000000116</v>
          </cell>
          <cell r="Z13">
            <v>1847533</v>
          </cell>
          <cell r="AB13">
            <v>59222</v>
          </cell>
          <cell r="AC13">
            <v>20316</v>
          </cell>
          <cell r="AD13">
            <v>38906</v>
          </cell>
          <cell r="AE13">
            <v>1034880</v>
          </cell>
        </row>
        <row r="14">
          <cell r="A14" t="str">
            <v>2019</v>
          </cell>
          <cell r="B14">
            <v>8</v>
          </cell>
          <cell r="C14" t="str">
            <v>AGOSTO</v>
          </cell>
          <cell r="E14">
            <v>18263003</v>
          </cell>
          <cell r="G14">
            <v>-363117</v>
          </cell>
          <cell r="H14">
            <v>-397113.94000000006</v>
          </cell>
          <cell r="I14">
            <v>0</v>
          </cell>
          <cell r="J14">
            <v>33996.940000000061</v>
          </cell>
          <cell r="K14">
            <v>4768207</v>
          </cell>
          <cell r="M14">
            <v>50853</v>
          </cell>
          <cell r="N14">
            <v>49283.508507748273</v>
          </cell>
          <cell r="O14">
            <v>1569.4914922517273</v>
          </cell>
          <cell r="P14">
            <v>5906063</v>
          </cell>
          <cell r="R14">
            <v>670211</v>
          </cell>
          <cell r="S14">
            <v>670211.38404583593</v>
          </cell>
          <cell r="T14">
            <v>-0.38404583593364805</v>
          </cell>
          <cell r="U14">
            <v>4901846</v>
          </cell>
          <cell r="W14">
            <v>49809</v>
          </cell>
          <cell r="X14">
            <v>48699.209000000003</v>
          </cell>
          <cell r="Y14">
            <v>1109.7909999999974</v>
          </cell>
          <cell r="Z14">
            <v>2077992</v>
          </cell>
          <cell r="AB14">
            <v>-8697</v>
          </cell>
          <cell r="AC14">
            <v>30210</v>
          </cell>
          <cell r="AD14">
            <v>-38907</v>
          </cell>
          <cell r="AE14">
            <v>608895</v>
          </cell>
        </row>
        <row r="15">
          <cell r="A15" t="str">
            <v>2019</v>
          </cell>
          <cell r="B15">
            <v>9</v>
          </cell>
          <cell r="C15" t="str">
            <v>SEPTIEMBRE</v>
          </cell>
          <cell r="E15">
            <v>10376149</v>
          </cell>
          <cell r="G15">
            <v>-48830</v>
          </cell>
          <cell r="H15">
            <v>-92595.859999999986</v>
          </cell>
          <cell r="I15">
            <v>0</v>
          </cell>
          <cell r="J15">
            <v>43765.859999999986</v>
          </cell>
          <cell r="K15">
            <v>4062460</v>
          </cell>
          <cell r="M15">
            <v>-249990</v>
          </cell>
          <cell r="N15">
            <v>-257695</v>
          </cell>
          <cell r="O15">
            <v>7705</v>
          </cell>
          <cell r="P15">
            <v>-47994</v>
          </cell>
          <cell r="R15">
            <v>-587359</v>
          </cell>
          <cell r="S15">
            <v>-587359.13284803054</v>
          </cell>
          <cell r="T15">
            <v>0.13284803053829819</v>
          </cell>
          <cell r="U15">
            <v>3582744</v>
          </cell>
          <cell r="W15">
            <v>46398</v>
          </cell>
          <cell r="X15">
            <v>45321.938999999998</v>
          </cell>
          <cell r="Y15">
            <v>1076.0610000000015</v>
          </cell>
          <cell r="Z15">
            <v>1899789</v>
          </cell>
          <cell r="AB15">
            <v>31335</v>
          </cell>
          <cell r="AC15">
            <v>31335</v>
          </cell>
          <cell r="AD15">
            <v>0</v>
          </cell>
          <cell r="AE15">
            <v>879150</v>
          </cell>
        </row>
        <row r="16">
          <cell r="A16" t="str">
            <v>2019</v>
          </cell>
          <cell r="B16">
            <v>10</v>
          </cell>
          <cell r="C16" t="str">
            <v>OCTUBRE</v>
          </cell>
          <cell r="E16">
            <v>33554881</v>
          </cell>
          <cell r="G16">
            <v>40943</v>
          </cell>
          <cell r="H16">
            <v>-4410.7800000000279</v>
          </cell>
          <cell r="I16">
            <v>0</v>
          </cell>
          <cell r="J16">
            <v>45353.780000000028</v>
          </cell>
          <cell r="K16">
            <v>9804825</v>
          </cell>
          <cell r="M16">
            <v>-509691</v>
          </cell>
          <cell r="N16">
            <v>-773733.16226734663</v>
          </cell>
          <cell r="O16">
            <v>264042.16226734663</v>
          </cell>
          <cell r="P16">
            <v>11103735</v>
          </cell>
          <cell r="R16">
            <v>67077</v>
          </cell>
          <cell r="S16">
            <v>67076.702733841899</v>
          </cell>
          <cell r="T16">
            <v>0.29726615810068324</v>
          </cell>
          <cell r="U16">
            <v>10059344</v>
          </cell>
          <cell r="W16">
            <v>43677</v>
          </cell>
          <cell r="X16">
            <v>43187.434999999998</v>
          </cell>
          <cell r="Y16">
            <v>489.56500000000233</v>
          </cell>
          <cell r="Z16">
            <v>1873322</v>
          </cell>
          <cell r="AB16">
            <v>24169</v>
          </cell>
          <cell r="AC16">
            <v>-14873</v>
          </cell>
          <cell r="AD16">
            <v>39042</v>
          </cell>
          <cell r="AE16">
            <v>713655</v>
          </cell>
        </row>
        <row r="17">
          <cell r="A17" t="str">
            <v>2019</v>
          </cell>
          <cell r="B17">
            <v>11</v>
          </cell>
          <cell r="C17" t="str">
            <v>NOVIEMBRE</v>
          </cell>
          <cell r="E17">
            <v>14095268</v>
          </cell>
          <cell r="G17">
            <v>344360</v>
          </cell>
          <cell r="H17">
            <v>309967.76</v>
          </cell>
          <cell r="I17">
            <v>0</v>
          </cell>
          <cell r="J17">
            <v>34392.239999999991</v>
          </cell>
          <cell r="K17">
            <v>8270136</v>
          </cell>
          <cell r="M17">
            <v>-622904</v>
          </cell>
          <cell r="N17">
            <v>-633235.7302165397</v>
          </cell>
          <cell r="O17">
            <v>10331.730216539698</v>
          </cell>
          <cell r="P17">
            <v>-846528</v>
          </cell>
          <cell r="R17">
            <v>-408607</v>
          </cell>
          <cell r="S17">
            <v>-408606.73533493892</v>
          </cell>
          <cell r="T17">
            <v>-0.26466506108408794</v>
          </cell>
          <cell r="U17">
            <v>3904588</v>
          </cell>
          <cell r="W17">
            <v>47559</v>
          </cell>
          <cell r="X17">
            <v>45801.665999999997</v>
          </cell>
          <cell r="Y17">
            <v>1757.3340000000026</v>
          </cell>
          <cell r="Z17">
            <v>1906399</v>
          </cell>
          <cell r="AB17">
            <v>-7953</v>
          </cell>
          <cell r="AC17">
            <v>31550</v>
          </cell>
          <cell r="AD17">
            <v>-39503</v>
          </cell>
          <cell r="AE17">
            <v>860673</v>
          </cell>
        </row>
        <row r="18">
          <cell r="A18" t="str">
            <v>2019</v>
          </cell>
          <cell r="B18">
            <v>12</v>
          </cell>
          <cell r="C18" t="str">
            <v>DICIEMBRE</v>
          </cell>
          <cell r="E18">
            <v>10055081</v>
          </cell>
          <cell r="G18">
            <v>188840</v>
          </cell>
          <cell r="H18">
            <v>165077.76000000001</v>
          </cell>
          <cell r="I18">
            <v>0</v>
          </cell>
          <cell r="J18">
            <v>23762.239999999991</v>
          </cell>
          <cell r="K18">
            <v>5547987</v>
          </cell>
          <cell r="M18">
            <v>-4895136</v>
          </cell>
          <cell r="N18">
            <v>-4896772.6453803908</v>
          </cell>
          <cell r="O18">
            <v>1636.645380390808</v>
          </cell>
          <cell r="P18">
            <v>-991735</v>
          </cell>
          <cell r="R18">
            <v>-253968</v>
          </cell>
          <cell r="S18">
            <v>-253967.66619506112</v>
          </cell>
          <cell r="T18">
            <v>-0.33380493888398632</v>
          </cell>
          <cell r="U18">
            <v>2922617</v>
          </cell>
          <cell r="W18">
            <v>28292</v>
          </cell>
          <cell r="X18">
            <v>27191.988000000001</v>
          </cell>
          <cell r="Y18">
            <v>1100.0119999999988</v>
          </cell>
          <cell r="Z18">
            <v>1670163</v>
          </cell>
          <cell r="AB18">
            <v>32032</v>
          </cell>
          <cell r="AC18">
            <v>31570</v>
          </cell>
          <cell r="AD18">
            <v>462</v>
          </cell>
          <cell r="AE18">
            <v>906049</v>
          </cell>
        </row>
        <row r="19">
          <cell r="A19" t="str">
            <v>2020</v>
          </cell>
          <cell r="B19">
            <v>1</v>
          </cell>
          <cell r="C19" t="str">
            <v>ENERO</v>
          </cell>
          <cell r="E19">
            <v>21192897</v>
          </cell>
          <cell r="G19">
            <v>251254</v>
          </cell>
          <cell r="H19">
            <v>120558.91999999998</v>
          </cell>
          <cell r="I19">
            <v>0</v>
          </cell>
          <cell r="J19">
            <v>130695.08000000002</v>
          </cell>
          <cell r="K19">
            <v>12912151</v>
          </cell>
          <cell r="M19">
            <v>3946057</v>
          </cell>
          <cell r="N19">
            <v>3995377.9119188148</v>
          </cell>
          <cell r="O19">
            <v>-49320.91191881476</v>
          </cell>
          <cell r="P19">
            <v>331885</v>
          </cell>
          <cell r="R19">
            <v>2197622</v>
          </cell>
          <cell r="S19">
            <v>1176622.336699524</v>
          </cell>
          <cell r="T19">
            <v>1020999.663300476</v>
          </cell>
          <cell r="U19">
            <v>5398356</v>
          </cell>
          <cell r="W19">
            <v>28193</v>
          </cell>
          <cell r="X19">
            <v>27981.063999999998</v>
          </cell>
          <cell r="Y19">
            <v>211.93600000000151</v>
          </cell>
          <cell r="Z19">
            <v>1764441</v>
          </cell>
          <cell r="AB19">
            <v>-188</v>
          </cell>
          <cell r="AC19">
            <v>-188</v>
          </cell>
          <cell r="AD19">
            <v>0</v>
          </cell>
          <cell r="AE19">
            <v>786064</v>
          </cell>
        </row>
        <row r="20">
          <cell r="A20">
            <v>2020</v>
          </cell>
          <cell r="B20">
            <v>2</v>
          </cell>
          <cell r="C20" t="str">
            <v>FEBRERO</v>
          </cell>
          <cell r="E20">
            <v>21109425</v>
          </cell>
          <cell r="G20">
            <v>-7601</v>
          </cell>
          <cell r="H20">
            <v>-33945.080000000016</v>
          </cell>
          <cell r="I20">
            <v>0</v>
          </cell>
          <cell r="J20">
            <v>26344.080000000016</v>
          </cell>
          <cell r="K20">
            <v>5775924</v>
          </cell>
          <cell r="M20">
            <v>470285</v>
          </cell>
          <cell r="N20">
            <v>460710.68189980183</v>
          </cell>
          <cell r="O20">
            <v>9574.318100198172</v>
          </cell>
          <cell r="P20">
            <v>-227371</v>
          </cell>
          <cell r="R20">
            <v>-657749</v>
          </cell>
          <cell r="S20">
            <v>363250.55640262633</v>
          </cell>
          <cell r="T20">
            <v>-1020999.5564026263</v>
          </cell>
          <cell r="U20">
            <v>12770947</v>
          </cell>
          <cell r="W20">
            <v>42859</v>
          </cell>
          <cell r="X20">
            <v>42500</v>
          </cell>
          <cell r="Y20">
            <v>359</v>
          </cell>
          <cell r="Z20">
            <v>1853838</v>
          </cell>
          <cell r="AB20">
            <v>48111</v>
          </cell>
          <cell r="AC20">
            <v>60349</v>
          </cell>
          <cell r="AD20">
            <v>-12238</v>
          </cell>
          <cell r="AE20">
            <v>936087</v>
          </cell>
        </row>
        <row r="21">
          <cell r="A21">
            <v>2020</v>
          </cell>
          <cell r="B21">
            <v>3</v>
          </cell>
          <cell r="C21" t="str">
            <v>MARZO</v>
          </cell>
          <cell r="E21">
            <v>10223619</v>
          </cell>
          <cell r="G21">
            <v>124218</v>
          </cell>
          <cell r="H21">
            <v>51308.459999999992</v>
          </cell>
          <cell r="I21">
            <v>0</v>
          </cell>
          <cell r="J21">
            <v>72909.540000000008</v>
          </cell>
          <cell r="K21">
            <v>5238683</v>
          </cell>
          <cell r="M21">
            <v>-312797</v>
          </cell>
          <cell r="N21">
            <v>-341693.90438985697</v>
          </cell>
          <cell r="O21">
            <v>28896.904389856965</v>
          </cell>
          <cell r="P21">
            <v>-261011</v>
          </cell>
          <cell r="R21">
            <v>-794912</v>
          </cell>
          <cell r="S21">
            <v>-850911.52917779656</v>
          </cell>
          <cell r="T21">
            <v>55999.529177796561</v>
          </cell>
          <cell r="U21">
            <v>3036735</v>
          </cell>
          <cell r="W21">
            <v>61750</v>
          </cell>
          <cell r="X21">
            <v>42500</v>
          </cell>
          <cell r="Y21">
            <v>19250</v>
          </cell>
          <cell r="Z21">
            <v>1694382</v>
          </cell>
          <cell r="AB21">
            <v>126866</v>
          </cell>
          <cell r="AC21">
            <v>58273</v>
          </cell>
          <cell r="AD21">
            <v>68593</v>
          </cell>
          <cell r="AE21">
            <v>514830</v>
          </cell>
        </row>
        <row r="22">
          <cell r="A22">
            <v>2020</v>
          </cell>
          <cell r="B22">
            <v>4</v>
          </cell>
          <cell r="C22" t="str">
            <v>ABRIL</v>
          </cell>
          <cell r="E22">
            <v>25541103</v>
          </cell>
          <cell r="G22">
            <v>4666556</v>
          </cell>
          <cell r="H22">
            <v>1686995</v>
          </cell>
          <cell r="I22">
            <v>0</v>
          </cell>
          <cell r="J22">
            <v>2979561</v>
          </cell>
          <cell r="K22">
            <v>10009835</v>
          </cell>
          <cell r="M22">
            <v>3231749</v>
          </cell>
          <cell r="N22">
            <v>2442229.6349009713</v>
          </cell>
          <cell r="O22">
            <v>789519.36509902868</v>
          </cell>
          <cell r="P22">
            <v>4803278</v>
          </cell>
          <cell r="R22">
            <v>3577680</v>
          </cell>
          <cell r="S22">
            <v>-205277.99356273725</v>
          </cell>
          <cell r="T22">
            <v>3782957.9935627375</v>
          </cell>
          <cell r="U22">
            <v>8373409</v>
          </cell>
          <cell r="W22">
            <v>75821</v>
          </cell>
          <cell r="X22">
            <v>42500</v>
          </cell>
          <cell r="Y22">
            <v>33321</v>
          </cell>
          <cell r="Z22">
            <v>1774212</v>
          </cell>
          <cell r="AB22">
            <v>-223619</v>
          </cell>
          <cell r="AC22">
            <v>-313708</v>
          </cell>
          <cell r="AD22">
            <v>90089</v>
          </cell>
          <cell r="AE22">
            <v>580369</v>
          </cell>
        </row>
        <row r="23">
          <cell r="A23">
            <v>2020</v>
          </cell>
          <cell r="B23">
            <v>5</v>
          </cell>
          <cell r="C23" t="str">
            <v>MAYO</v>
          </cell>
          <cell r="E23">
            <v>7453349</v>
          </cell>
          <cell r="G23">
            <v>-1754021</v>
          </cell>
          <cell r="H23">
            <v>-133355</v>
          </cell>
          <cell r="I23">
            <v>0</v>
          </cell>
          <cell r="J23">
            <v>-1620666</v>
          </cell>
          <cell r="K23">
            <v>2492517</v>
          </cell>
          <cell r="M23">
            <v>-436953</v>
          </cell>
          <cell r="N23">
            <v>-133177.86461775212</v>
          </cell>
          <cell r="O23">
            <v>-303775.13538224786</v>
          </cell>
          <cell r="P23">
            <v>94603</v>
          </cell>
          <cell r="R23">
            <v>-1033868</v>
          </cell>
          <cell r="S23">
            <v>795285.27169747301</v>
          </cell>
          <cell r="T23">
            <v>-1829153.271697473</v>
          </cell>
          <cell r="U23">
            <v>3001517</v>
          </cell>
          <cell r="W23">
            <v>67855</v>
          </cell>
          <cell r="X23">
            <v>42500</v>
          </cell>
          <cell r="Y23">
            <v>25355</v>
          </cell>
          <cell r="Z23">
            <v>1013171</v>
          </cell>
          <cell r="AB23">
            <v>128589</v>
          </cell>
          <cell r="AC23">
            <v>31342</v>
          </cell>
          <cell r="AD23">
            <v>97247</v>
          </cell>
          <cell r="AE23">
            <v>851541</v>
          </cell>
        </row>
        <row r="24">
          <cell r="A24">
            <v>2020</v>
          </cell>
          <cell r="B24">
            <v>6</v>
          </cell>
          <cell r="C24" t="str">
            <v>JUNIO</v>
          </cell>
          <cell r="E24">
            <v>5012669</v>
          </cell>
          <cell r="G24">
            <v>-769824</v>
          </cell>
          <cell r="H24">
            <v>-726627.99999999953</v>
          </cell>
          <cell r="I24">
            <v>0</v>
          </cell>
          <cell r="J24">
            <v>-43196.000000000466</v>
          </cell>
          <cell r="K24">
            <v>1530788</v>
          </cell>
          <cell r="M24">
            <v>226900</v>
          </cell>
          <cell r="N24">
            <v>237703.31205079233</v>
          </cell>
          <cell r="O24">
            <v>-10803.31205079233</v>
          </cell>
          <cell r="P24">
            <v>73749</v>
          </cell>
          <cell r="R24">
            <v>-619374</v>
          </cell>
          <cell r="S24">
            <v>-61322.151466339361</v>
          </cell>
          <cell r="T24">
            <v>-558051.84853366064</v>
          </cell>
          <cell r="U24">
            <v>1606905</v>
          </cell>
          <cell r="W24">
            <v>41429</v>
          </cell>
          <cell r="X24">
            <v>42500</v>
          </cell>
          <cell r="Y24">
            <v>-1071</v>
          </cell>
          <cell r="Z24">
            <v>1246127</v>
          </cell>
          <cell r="AB24">
            <v>31334</v>
          </cell>
          <cell r="AC24">
            <v>31435</v>
          </cell>
          <cell r="AD24">
            <v>-101</v>
          </cell>
          <cell r="AE24">
            <v>555100</v>
          </cell>
        </row>
        <row r="25">
          <cell r="A25">
            <v>2020</v>
          </cell>
          <cell r="B25">
            <v>7</v>
          </cell>
          <cell r="C25" t="str">
            <v>JULIO</v>
          </cell>
          <cell r="E25">
            <v>26413264</v>
          </cell>
          <cell r="G25">
            <v>-1049161</v>
          </cell>
          <cell r="H25">
            <v>-1008911</v>
          </cell>
          <cell r="I25">
            <v>0</v>
          </cell>
          <cell r="J25">
            <v>-40250</v>
          </cell>
          <cell r="K25">
            <v>17376393</v>
          </cell>
          <cell r="M25">
            <v>-68161</v>
          </cell>
          <cell r="N25">
            <v>-47873.934335953119</v>
          </cell>
          <cell r="O25">
            <v>-20287.065664046881</v>
          </cell>
          <cell r="P25">
            <v>504460</v>
          </cell>
          <cell r="R25">
            <v>-446608</v>
          </cell>
          <cell r="S25">
            <v>-372529.42529433104</v>
          </cell>
          <cell r="T25">
            <v>-74078.574705668958</v>
          </cell>
          <cell r="U25">
            <v>6410049</v>
          </cell>
          <cell r="W25">
            <v>21085</v>
          </cell>
          <cell r="X25">
            <v>42500</v>
          </cell>
          <cell r="Y25">
            <v>-21415</v>
          </cell>
          <cell r="Z25">
            <v>1595255</v>
          </cell>
          <cell r="AB25">
            <v>37108</v>
          </cell>
          <cell r="AC25">
            <v>12446</v>
          </cell>
          <cell r="AD25">
            <v>24662</v>
          </cell>
          <cell r="AE25">
            <v>527107</v>
          </cell>
        </row>
        <row r="26">
          <cell r="A26">
            <v>2020</v>
          </cell>
          <cell r="B26">
            <v>8</v>
          </cell>
          <cell r="C26" t="str">
            <v>AGOSTO</v>
          </cell>
          <cell r="E26">
            <v>17497354</v>
          </cell>
          <cell r="G26">
            <v>-812578</v>
          </cell>
          <cell r="H26">
            <v>-283092</v>
          </cell>
          <cell r="I26">
            <v>0</v>
          </cell>
          <cell r="J26">
            <v>-529486</v>
          </cell>
          <cell r="K26">
            <v>4765764</v>
          </cell>
          <cell r="M26">
            <v>-38978</v>
          </cell>
          <cell r="N26">
            <v>-2096.6217863478523</v>
          </cell>
          <cell r="O26">
            <v>-36881.378213652148</v>
          </cell>
          <cell r="P26">
            <v>6028197</v>
          </cell>
          <cell r="R26">
            <v>312529</v>
          </cell>
          <cell r="S26">
            <v>597515.8258814665</v>
          </cell>
          <cell r="T26">
            <v>-284986.8258814665</v>
          </cell>
          <cell r="U26">
            <v>4305113</v>
          </cell>
          <cell r="W26">
            <v>32633</v>
          </cell>
          <cell r="X26">
            <v>42500</v>
          </cell>
          <cell r="Y26">
            <v>-9867</v>
          </cell>
          <cell r="Z26">
            <v>1830676</v>
          </cell>
          <cell r="AB26">
            <v>-57806</v>
          </cell>
          <cell r="AC26">
            <v>-12910</v>
          </cell>
          <cell r="AD26">
            <v>-44896</v>
          </cell>
          <cell r="AE26">
            <v>567604</v>
          </cell>
        </row>
        <row r="27">
          <cell r="A27">
            <v>2020</v>
          </cell>
          <cell r="B27">
            <v>9</v>
          </cell>
          <cell r="C27" t="str">
            <v>SEPTIEMBRE</v>
          </cell>
          <cell r="E27">
            <v>9690567</v>
          </cell>
          <cell r="G27">
            <v>-228521</v>
          </cell>
          <cell r="H27">
            <v>-159555</v>
          </cell>
          <cell r="I27">
            <v>20102</v>
          </cell>
          <cell r="J27">
            <v>-89068</v>
          </cell>
          <cell r="K27">
            <v>4097971</v>
          </cell>
          <cell r="M27">
            <v>-723435</v>
          </cell>
          <cell r="N27">
            <v>-149099</v>
          </cell>
          <cell r="O27">
            <v>-574336</v>
          </cell>
          <cell r="P27">
            <v>-47488</v>
          </cell>
          <cell r="R27">
            <v>-540491</v>
          </cell>
          <cell r="S27">
            <v>-442840.86060574494</v>
          </cell>
          <cell r="T27">
            <v>-97650.139394255064</v>
          </cell>
          <cell r="U27">
            <v>3285452</v>
          </cell>
          <cell r="W27">
            <v>42643</v>
          </cell>
          <cell r="X27">
            <v>42500</v>
          </cell>
          <cell r="Y27">
            <v>143</v>
          </cell>
          <cell r="Z27">
            <v>1602878</v>
          </cell>
          <cell r="AB27">
            <v>-30023</v>
          </cell>
          <cell r="AC27">
            <v>29245</v>
          </cell>
          <cell r="AD27">
            <v>-59268</v>
          </cell>
          <cell r="AE27">
            <v>751754</v>
          </cell>
        </row>
        <row r="28">
          <cell r="A28">
            <v>2020</v>
          </cell>
          <cell r="B28">
            <v>10</v>
          </cell>
          <cell r="C28" t="str">
            <v>OCTUBRE</v>
          </cell>
          <cell r="E28"/>
          <cell r="G28"/>
          <cell r="H28"/>
          <cell r="I28"/>
          <cell r="J28"/>
          <cell r="K28"/>
          <cell r="M28"/>
          <cell r="N28"/>
          <cell r="O28"/>
          <cell r="P28"/>
          <cell r="R28"/>
          <cell r="S28"/>
          <cell r="T28"/>
          <cell r="U28"/>
          <cell r="W28"/>
          <cell r="X28"/>
          <cell r="Y28"/>
          <cell r="Z28"/>
          <cell r="AB28"/>
          <cell r="AC28"/>
          <cell r="AD28"/>
          <cell r="AE28"/>
        </row>
        <row r="29">
          <cell r="A29">
            <v>2020</v>
          </cell>
          <cell r="B29">
            <v>11</v>
          </cell>
          <cell r="C29" t="str">
            <v>NOVIEMBRE</v>
          </cell>
          <cell r="E29"/>
          <cell r="G29"/>
          <cell r="H29"/>
          <cell r="I29"/>
          <cell r="J29"/>
          <cell r="K29"/>
          <cell r="M29"/>
          <cell r="N29"/>
          <cell r="O29"/>
          <cell r="P29"/>
          <cell r="R29"/>
          <cell r="S29"/>
          <cell r="T29"/>
          <cell r="U29"/>
          <cell r="W29"/>
          <cell r="X29"/>
          <cell r="Y29"/>
          <cell r="Z29"/>
          <cell r="AB29"/>
          <cell r="AC29"/>
          <cell r="AD29"/>
          <cell r="AE29"/>
        </row>
        <row r="30">
          <cell r="A30">
            <v>2020</v>
          </cell>
          <cell r="B30">
            <v>12</v>
          </cell>
          <cell r="C30" t="str">
            <v>DICIEMBRE</v>
          </cell>
          <cell r="E30"/>
          <cell r="G30"/>
          <cell r="H30"/>
          <cell r="I30"/>
          <cell r="J30"/>
          <cell r="K30"/>
          <cell r="M30"/>
          <cell r="N30"/>
          <cell r="O30"/>
          <cell r="P30"/>
          <cell r="R30"/>
          <cell r="S30"/>
          <cell r="T30"/>
          <cell r="U30"/>
          <cell r="W30"/>
          <cell r="X30"/>
          <cell r="Y30"/>
          <cell r="Z30"/>
          <cell r="AB30"/>
          <cell r="AC30"/>
          <cell r="AD30"/>
          <cell r="AE30"/>
        </row>
      </sheetData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enciones"/>
      <sheetName val="series"/>
      <sheetName val="otros indicadores"/>
      <sheetName val="cuadro 2.3"/>
      <sheetName val="series C2.8"/>
      <sheetName val="cuadro 2.8"/>
      <sheetName val="Gráfico1"/>
      <sheetName val="Gráfico2"/>
      <sheetName val="Gráfico3"/>
      <sheetName val="Gráfico4"/>
      <sheetName val="Gráfico5"/>
      <sheetName val="series C2.3"/>
      <sheetName val="series C2.4"/>
      <sheetName val="cuadro 2.4"/>
      <sheetName val="cuadro 2.5"/>
      <sheetName val="cuadro 2.5 (2)"/>
      <sheetName val="datagraf"/>
      <sheetName val="G34"/>
    </sheetNames>
    <sheetDataSet>
      <sheetData sheetId="0"/>
      <sheetData sheetId="1"/>
      <sheetData sheetId="2"/>
      <sheetData sheetId="3">
        <row r="1">
          <cell r="B1" t="str">
            <v>Cuadro 2.3</v>
          </cell>
        </row>
        <row r="2">
          <cell r="B2" t="str">
            <v>EVOLUCIÓN RECIENTE DE LAS RETRIBUCIONES Y RETENCIONES DEL TRABAJO. Territorio de Régimen Fiscal Común.</v>
          </cell>
        </row>
        <row r="3">
          <cell r="B3" t="str">
            <v>Territorio de Régimen Fiscal Común</v>
          </cell>
        </row>
        <row r="4">
          <cell r="C4">
            <v>2000</v>
          </cell>
          <cell r="E4" t="str">
            <v>tasas de variación anual (*)</v>
          </cell>
        </row>
        <row r="5">
          <cell r="C5">
            <v>1997</v>
          </cell>
          <cell r="D5">
            <v>1998</v>
          </cell>
          <cell r="E5" t="str">
            <v>I-99</v>
          </cell>
          <cell r="F5" t="str">
            <v>II-99</v>
          </cell>
          <cell r="G5" t="str">
            <v xml:space="preserve"> III-99</v>
          </cell>
          <cell r="H5" t="str">
            <v xml:space="preserve"> IV-99</v>
          </cell>
          <cell r="I5" t="str">
            <v>I-00</v>
          </cell>
          <cell r="J5" t="str">
            <v>II-00</v>
          </cell>
          <cell r="K5" t="str">
            <v xml:space="preserve"> III-00</v>
          </cell>
          <cell r="L5" t="str">
            <v xml:space="preserve"> IV-00</v>
          </cell>
          <cell r="M5" t="str">
            <v>I-01</v>
          </cell>
          <cell r="N5" t="str">
            <v>II-01</v>
          </cell>
          <cell r="O5" t="str">
            <v xml:space="preserve"> III-01</v>
          </cell>
          <cell r="Q5">
            <v>1998</v>
          </cell>
          <cell r="R5">
            <v>1999</v>
          </cell>
          <cell r="S5">
            <v>2000</v>
          </cell>
          <cell r="T5">
            <v>2000</v>
          </cell>
          <cell r="U5">
            <v>2001</v>
          </cell>
        </row>
        <row r="6">
          <cell r="H6" t="str">
            <v>I-98</v>
          </cell>
          <cell r="I6" t="str">
            <v>II-98</v>
          </cell>
          <cell r="J6" t="str">
            <v>III-98</v>
          </cell>
          <cell r="K6" t="str">
            <v>IV-98</v>
          </cell>
          <cell r="L6" t="str">
            <v>I-99</v>
          </cell>
          <cell r="M6" t="str">
            <v>II-99</v>
          </cell>
          <cell r="N6" t="str">
            <v>III-99</v>
          </cell>
          <cell r="O6" t="str">
            <v>IV-99</v>
          </cell>
          <cell r="P6" t="str">
            <v>I-00</v>
          </cell>
          <cell r="Q6" t="str">
            <v>II-00</v>
          </cell>
          <cell r="R6" t="str">
            <v>III-00</v>
          </cell>
          <cell r="S6" t="str">
            <v>IV-00</v>
          </cell>
          <cell r="U6">
            <v>1998</v>
          </cell>
          <cell r="V6">
            <v>1999</v>
          </cell>
          <cell r="W6" t="str">
            <v>Ene-jun 2000</v>
          </cell>
        </row>
        <row r="8">
          <cell r="B8" t="str">
            <v>RETRIBUCIONES (millardos de pesetas)</v>
          </cell>
        </row>
        <row r="9">
          <cell r="B9" t="str">
            <v>TOTAL</v>
          </cell>
          <cell r="C9">
            <v>50265.445431283282</v>
          </cell>
          <cell r="E9">
            <v>9.917785269291457</v>
          </cell>
          <cell r="F9">
            <v>7.0971653560034431</v>
          </cell>
          <cell r="G9">
            <v>6.825934685792423</v>
          </cell>
          <cell r="H9">
            <v>9.9924408542220853</v>
          </cell>
          <cell r="I9">
            <v>9.9670075882619447</v>
          </cell>
          <cell r="J9">
            <v>8.725488545347293</v>
          </cell>
          <cell r="K9">
            <v>8.8935839874983778</v>
          </cell>
          <cell r="L9">
            <v>6.9458455360928539</v>
          </cell>
          <cell r="M9">
            <v>9.057319607536396</v>
          </cell>
          <cell r="N9">
            <v>9.3639503122142855</v>
          </cell>
          <cell r="O9">
            <v>8.996285066785914</v>
          </cell>
          <cell r="Q9">
            <v>7.0605395489736322</v>
          </cell>
          <cell r="R9">
            <v>8.4949634060851764</v>
          </cell>
          <cell r="S9">
            <v>8.5200431090151962</v>
          </cell>
          <cell r="T9">
            <v>8.5200431090151962</v>
          </cell>
          <cell r="U9">
            <v>9.1409218383121207</v>
          </cell>
        </row>
        <row r="10">
          <cell r="B10" t="str">
            <v>. Mercantil (1)</v>
          </cell>
          <cell r="C10">
            <v>34169.559642193912</v>
          </cell>
          <cell r="D10">
            <v>10634.056219081127</v>
          </cell>
          <cell r="E10">
            <v>12.832390081838142</v>
          </cell>
          <cell r="F10">
            <v>8.3917304476760499</v>
          </cell>
          <cell r="G10">
            <v>8.4864470029622829</v>
          </cell>
          <cell r="H10">
            <v>12.096552383379322</v>
          </cell>
          <cell r="I10">
            <v>10.761438789274358</v>
          </cell>
          <cell r="J10">
            <v>10.306833677473604</v>
          </cell>
          <cell r="K10">
            <v>9.9534090661601127</v>
          </cell>
          <cell r="L10">
            <v>6.9409887466520992</v>
          </cell>
          <cell r="M10">
            <v>10.478415244904893</v>
          </cell>
          <cell r="N10">
            <v>10.028931944614428</v>
          </cell>
          <cell r="O10">
            <v>9.8189836824209351</v>
          </cell>
          <cell r="P10">
            <v>6.1594603659202329</v>
          </cell>
          <cell r="Q10">
            <v>8.3913650772386994</v>
          </cell>
          <cell r="R10">
            <v>10.49384010082326</v>
          </cell>
          <cell r="S10">
            <v>9.3194272142375532</v>
          </cell>
          <cell r="T10">
            <v>9.3194272142375532</v>
          </cell>
          <cell r="U10">
            <v>10.105639441984216</v>
          </cell>
          <cell r="V10">
            <v>5.6664176662280159</v>
          </cell>
          <cell r="W10">
            <v>5.9768672753114149</v>
          </cell>
        </row>
        <row r="11">
          <cell r="B11" t="str">
            <v>. No mercantil (2)</v>
          </cell>
          <cell r="C11">
            <v>16095.885789089371</v>
          </cell>
          <cell r="D11">
            <v>8603.5</v>
          </cell>
          <cell r="E11">
            <v>4.1214177193382273</v>
          </cell>
          <cell r="F11">
            <v>4.487907005997438</v>
          </cell>
          <cell r="G11">
            <v>3.8633751095713986</v>
          </cell>
          <cell r="H11">
            <v>5.6435319522260663</v>
          </cell>
          <cell r="I11">
            <v>8.254918945900469</v>
          </cell>
          <cell r="J11">
            <v>5.4191297819102591</v>
          </cell>
          <cell r="K11">
            <v>6.9185606211409789</v>
          </cell>
          <cell r="L11">
            <v>6.9564970214188282</v>
          </cell>
          <cell r="M11">
            <v>5.9237870652631974</v>
          </cell>
          <cell r="N11">
            <v>7.9091079072237447</v>
          </cell>
          <cell r="O11">
            <v>7.419638286855923</v>
          </cell>
          <cell r="P11">
            <v>7.1005476604860451</v>
          </cell>
          <cell r="Q11">
            <v>4.5398340355854661</v>
          </cell>
          <cell r="R11">
            <v>4.5694192008122636</v>
          </cell>
          <cell r="S11">
            <v>6.8612097981366471</v>
          </cell>
          <cell r="T11">
            <v>6.8612097981366471</v>
          </cell>
          <cell r="U11">
            <v>7.119668051880379</v>
          </cell>
          <cell r="V11">
            <v>6.5717440576509523</v>
          </cell>
          <cell r="W11">
            <v>6.8761313192263307</v>
          </cell>
        </row>
        <row r="12">
          <cell r="B12" t="str">
            <v>Salarios</v>
          </cell>
          <cell r="C12">
            <v>34586.685345399921</v>
          </cell>
          <cell r="D12">
            <v>2030.5562190811277</v>
          </cell>
          <cell r="E12">
            <v>11.824341621360368</v>
          </cell>
          <cell r="F12">
            <v>8.8191240959393902</v>
          </cell>
          <cell r="G12">
            <v>8.4173298400100016</v>
          </cell>
          <cell r="H12">
            <v>12.632701915801437</v>
          </cell>
          <cell r="I12">
            <v>10.942290189998838</v>
          </cell>
          <cell r="J12">
            <v>10.049434907330657</v>
          </cell>
          <cell r="K12">
            <v>9.8675128506953147</v>
          </cell>
          <cell r="L12">
            <v>7.2578954526056227</v>
          </cell>
          <cell r="M12">
            <v>10.92960207555651</v>
          </cell>
          <cell r="N12">
            <v>10.24001404294248</v>
          </cell>
          <cell r="O12">
            <v>9.889402484006693</v>
          </cell>
          <cell r="P12">
            <v>2.094518084960284</v>
          </cell>
          <cell r="Q12">
            <v>8.2716542852348862</v>
          </cell>
          <cell r="R12">
            <v>10.495191200018228</v>
          </cell>
          <cell r="S12">
            <v>9.3738981483407322</v>
          </cell>
          <cell r="T12">
            <v>9.3738981483407322</v>
          </cell>
          <cell r="U12">
            <v>10.342479533896398</v>
          </cell>
          <cell r="V12">
            <v>1.8305348990263419</v>
          </cell>
          <cell r="W12">
            <v>2.0360708002498562</v>
          </cell>
        </row>
        <row r="13">
          <cell r="B13" t="str">
            <v xml:space="preserve">  Sector privado (3)</v>
          </cell>
          <cell r="C13">
            <v>29548.234642193915</v>
          </cell>
          <cell r="D13">
            <v>834.52547307590692</v>
          </cell>
          <cell r="E13">
            <v>13.161217504856392</v>
          </cell>
          <cell r="F13">
            <v>9.5869816184539047</v>
          </cell>
          <cell r="G13">
            <v>9.5865954768244102</v>
          </cell>
          <cell r="H13">
            <v>13.698656566828715</v>
          </cell>
          <cell r="I13">
            <v>11.911091773531069</v>
          </cell>
          <cell r="J13">
            <v>11.426446873495099</v>
          </cell>
          <cell r="K13">
            <v>10.609930779173693</v>
          </cell>
          <cell r="L13">
            <v>7.6569165569595699</v>
          </cell>
          <cell r="M13">
            <v>11.744747919544029</v>
          </cell>
          <cell r="N13">
            <v>11.068370121718241</v>
          </cell>
          <cell r="O13">
            <v>10.762981763669966</v>
          </cell>
          <cell r="P13">
            <v>-5.8380799532326773</v>
          </cell>
          <cell r="Q13">
            <v>8.9855294903020688</v>
          </cell>
          <cell r="R13">
            <v>11.581450955819438</v>
          </cell>
          <cell r="S13">
            <v>10.211765967086572</v>
          </cell>
          <cell r="T13">
            <v>10.211765967086572</v>
          </cell>
          <cell r="U13">
            <v>11.182586365780555</v>
          </cell>
          <cell r="V13">
            <v>-1.9729106825971323</v>
          </cell>
          <cell r="W13">
            <v>-5.8441659034471076</v>
          </cell>
        </row>
        <row r="14">
          <cell r="B14" t="str">
            <v xml:space="preserve">  . Grandes Empresas</v>
          </cell>
          <cell r="C14">
            <v>15119.511</v>
          </cell>
          <cell r="D14">
            <v>1196.0307460052206</v>
          </cell>
          <cell r="E14">
            <v>11.307328590516729</v>
          </cell>
          <cell r="F14">
            <v>6.8953619230070817</v>
          </cell>
          <cell r="G14">
            <v>8.6182796035534146</v>
          </cell>
          <cell r="H14">
            <v>10.457942016114297</v>
          </cell>
          <cell r="I14">
            <v>20.012938289448702</v>
          </cell>
          <cell r="J14">
            <v>17.456658150921612</v>
          </cell>
          <cell r="K14">
            <v>15.182438694103562</v>
          </cell>
          <cell r="L14">
            <v>12.439451661107048</v>
          </cell>
          <cell r="M14">
            <v>13.180534969882901</v>
          </cell>
          <cell r="N14">
            <v>13.471436309942</v>
          </cell>
          <cell r="O14">
            <v>11.565807585219314</v>
          </cell>
          <cell r="P14">
            <v>7.5550348374147092</v>
          </cell>
          <cell r="Q14">
            <v>12.506192656566606</v>
          </cell>
          <cell r="R14">
            <v>9.3171277019116658</v>
          </cell>
          <cell r="S14">
            <v>16.050298378651217</v>
          </cell>
          <cell r="T14">
            <v>16.050298378651217</v>
          </cell>
          <cell r="U14">
            <v>12.742897481670257</v>
          </cell>
          <cell r="V14">
            <v>4.4843732170832302</v>
          </cell>
          <cell r="W14">
            <v>7.4313433628656833</v>
          </cell>
        </row>
        <row r="15">
          <cell r="B15" t="str">
            <v xml:space="preserve">  . PYMEs (3)</v>
          </cell>
          <cell r="C15">
            <v>14428.723642193914</v>
          </cell>
          <cell r="D15">
            <v>221.83849942503812</v>
          </cell>
          <cell r="E15">
            <v>15.069059380400219</v>
          </cell>
          <cell r="F15">
            <v>12.268374078929533</v>
          </cell>
          <cell r="G15">
            <v>10.568650751274799</v>
          </cell>
          <cell r="H15">
            <v>16.678472664137843</v>
          </cell>
          <cell r="I15">
            <v>3.846026667690583</v>
          </cell>
          <cell r="J15">
            <v>5.7066495005335005</v>
          </cell>
          <cell r="K15">
            <v>6.0543447018285068</v>
          </cell>
          <cell r="L15">
            <v>3.4938528084841103</v>
          </cell>
          <cell r="M15">
            <v>10.092968378749006</v>
          </cell>
          <cell r="N15">
            <v>8.5356384519446529</v>
          </cell>
          <cell r="O15">
            <v>9.894283550901477</v>
          </cell>
          <cell r="P15">
            <v>3.2415263265302086</v>
          </cell>
          <cell r="Q15">
            <v>5.729304177968908</v>
          </cell>
          <cell r="R15">
            <v>13.809934604478013</v>
          </cell>
          <cell r="S15">
            <v>4.6924817474329084</v>
          </cell>
          <cell r="T15">
            <v>4.6924817474329084</v>
          </cell>
          <cell r="U15">
            <v>9.476519288065365</v>
          </cell>
          <cell r="V15">
            <v>2.9448641174629997</v>
          </cell>
          <cell r="W15">
            <v>3.1209970060472436</v>
          </cell>
        </row>
        <row r="16">
          <cell r="B16" t="str">
            <v xml:space="preserve">  Sector público</v>
          </cell>
          <cell r="C16">
            <v>5038.4507032060046</v>
          </cell>
          <cell r="D16">
            <v>206.79830473748427</v>
          </cell>
          <cell r="E16">
            <v>4.7545010685690725</v>
          </cell>
          <cell r="F16">
            <v>5.1154562909885071</v>
          </cell>
          <cell r="G16">
            <v>2.1855324702820811</v>
          </cell>
          <cell r="H16">
            <v>6.7677985777273575</v>
          </cell>
          <cell r="I16">
            <v>5.4077915003381882</v>
          </cell>
          <cell r="J16">
            <v>3.1250455105550135</v>
          </cell>
          <cell r="K16">
            <v>5.6240870689946432</v>
          </cell>
          <cell r="L16">
            <v>4.9199571766632477</v>
          </cell>
          <cell r="M16">
            <v>5.9855938331922598</v>
          </cell>
          <cell r="N16">
            <v>5.7392633098006574</v>
          </cell>
          <cell r="O16">
            <v>4.6606072286483391</v>
          </cell>
          <cell r="P16">
            <v>3.3418365634998004</v>
          </cell>
          <cell r="Q16">
            <v>4.6831062591619288</v>
          </cell>
          <cell r="R16">
            <v>4.8102969243243532</v>
          </cell>
          <cell r="S16">
            <v>4.7056679282042158</v>
          </cell>
          <cell r="T16">
            <v>4.7056679282042158</v>
          </cell>
          <cell r="U16">
            <v>5.46520081576507</v>
          </cell>
          <cell r="V16">
            <v>2.6748191557836147</v>
          </cell>
          <cell r="W16">
            <v>3.3335698443883066</v>
          </cell>
        </row>
        <row r="17">
          <cell r="B17" t="str">
            <v xml:space="preserve">  . Administración Central</v>
          </cell>
          <cell r="C17">
            <v>1923.3749645406356</v>
          </cell>
          <cell r="D17">
            <v>285.75505002744279</v>
          </cell>
          <cell r="E17">
            <v>-0.66809401833481941</v>
          </cell>
          <cell r="F17">
            <v>-0.76083801446760191</v>
          </cell>
          <cell r="G17">
            <v>-7.4870598433972031</v>
          </cell>
          <cell r="H17">
            <v>-7.9308705251129989</v>
          </cell>
          <cell r="I17">
            <v>-11.049042798403686</v>
          </cell>
          <cell r="J17">
            <v>-18.973663094041836</v>
          </cell>
          <cell r="K17">
            <v>-11.925357928350454</v>
          </cell>
          <cell r="L17">
            <v>-12.31167837479169</v>
          </cell>
          <cell r="M17">
            <v>-0.60018340257526059</v>
          </cell>
          <cell r="N17">
            <v>2.310183176960523</v>
          </cell>
          <cell r="O17">
            <v>3.4521266953660756</v>
          </cell>
          <cell r="P17">
            <v>3.8226041354034734</v>
          </cell>
          <cell r="Q17">
            <v>2.4645187943005409</v>
          </cell>
          <cell r="R17">
            <v>-4.3178038737946789</v>
          </cell>
          <cell r="S17">
            <v>-13.860504733860136</v>
          </cell>
          <cell r="T17">
            <v>-13.860504733860136</v>
          </cell>
          <cell r="U17">
            <v>1.7665133815580658</v>
          </cell>
          <cell r="V17">
            <v>4.8645567528826543</v>
          </cell>
          <cell r="W17">
            <v>3.7223139650900849</v>
          </cell>
        </row>
        <row r="18">
          <cell r="B18" t="str">
            <v xml:space="preserve">  . Comunidades Autónomas</v>
          </cell>
          <cell r="C18">
            <v>3115.0757386653686</v>
          </cell>
          <cell r="D18">
            <v>28340.002710177512</v>
          </cell>
          <cell r="E18">
            <v>10.006098647668193</v>
          </cell>
          <cell r="F18">
            <v>11.61984262485749</v>
          </cell>
          <cell r="G18">
            <v>11.911813956006556</v>
          </cell>
          <cell r="H18">
            <v>22.091054122438969</v>
          </cell>
          <cell r="I18">
            <v>19.799175636619704</v>
          </cell>
          <cell r="J18">
            <v>24.872647073609897</v>
          </cell>
          <cell r="K18">
            <v>20.212024291097098</v>
          </cell>
          <cell r="L18">
            <v>18.466539025966199</v>
          </cell>
          <cell r="M18">
            <v>10.261814441219679</v>
          </cell>
          <cell r="N18">
            <v>7.9289450354077555</v>
          </cell>
          <cell r="O18">
            <v>5.3965992981823963</v>
          </cell>
          <cell r="P18">
            <v>9.6141931656711819</v>
          </cell>
          <cell r="Q18">
            <v>7.0797581243734253</v>
          </cell>
          <cell r="R18">
            <v>14.246014842450716</v>
          </cell>
          <cell r="S18">
            <v>20.779039403949895</v>
          </cell>
          <cell r="T18">
            <v>20.779039403949895</v>
          </cell>
          <cell r="U18">
            <v>7.8031792265881306</v>
          </cell>
          <cell r="V18">
            <v>8.7920960772861765</v>
          </cell>
          <cell r="W18">
            <v>9.2745594736380887</v>
          </cell>
        </row>
        <row r="19">
          <cell r="B19" t="str">
            <v>Pensiones</v>
          </cell>
          <cell r="C19">
            <v>9978.8140858833649</v>
          </cell>
          <cell r="D19">
            <v>21374.893849036467</v>
          </cell>
          <cell r="E19">
            <v>5.8441416975641536</v>
          </cell>
          <cell r="F19">
            <v>5.378178101740394</v>
          </cell>
          <cell r="G19">
            <v>5.6595411563550302</v>
          </cell>
          <cell r="H19">
            <v>5.6588070209280472</v>
          </cell>
          <cell r="I19">
            <v>10.902537701487457</v>
          </cell>
          <cell r="J19">
            <v>7.4081023881237051</v>
          </cell>
          <cell r="K19">
            <v>7.7235336824266643</v>
          </cell>
          <cell r="L19">
            <v>8.1182186368256914</v>
          </cell>
          <cell r="M19">
            <v>5.8249800688612519</v>
          </cell>
          <cell r="N19">
            <v>9.0217888742611265</v>
          </cell>
          <cell r="O19">
            <v>8.3255386835593637</v>
          </cell>
          <cell r="P19">
            <v>10.687643641482003</v>
          </cell>
          <cell r="Q19">
            <v>5.8766553458343029</v>
          </cell>
          <cell r="R19">
            <v>5.6355105198377498</v>
          </cell>
          <cell r="S19">
            <v>8.4451181660397445</v>
          </cell>
          <cell r="T19">
            <v>8.4451181660397445</v>
          </cell>
          <cell r="U19">
            <v>7.7769655332085019</v>
          </cell>
          <cell r="V19">
            <v>9.4383762221478325</v>
          </cell>
          <cell r="W19">
            <v>10.432944497028007</v>
          </cell>
        </row>
        <row r="20">
          <cell r="B20" t="str">
            <v>Prestaciones de desempleo</v>
          </cell>
          <cell r="C20">
            <v>1078.6210000000001</v>
          </cell>
          <cell r="D20">
            <v>11680.398999999999</v>
          </cell>
          <cell r="E20">
            <v>-8.5389255650374594</v>
          </cell>
          <cell r="F20">
            <v>-4.6793945377642139</v>
          </cell>
          <cell r="G20">
            <v>-5.5841697974049698</v>
          </cell>
          <cell r="H20">
            <v>-4.2461235458268742E-2</v>
          </cell>
          <cell r="I20">
            <v>0.19586051293827289</v>
          </cell>
          <cell r="J20">
            <v>1.06662567840623</v>
          </cell>
          <cell r="K20">
            <v>4.4627095760544133</v>
          </cell>
          <cell r="L20">
            <v>5.9243744667187626</v>
          </cell>
          <cell r="M20">
            <v>6.4551776433420027</v>
          </cell>
          <cell r="N20">
            <v>9.5241926956898038</v>
          </cell>
          <cell r="O20">
            <v>10.253718969620195</v>
          </cell>
          <cell r="P20">
            <v>14.772817553844986</v>
          </cell>
          <cell r="Q20">
            <v>-5.4351368970013141</v>
          </cell>
          <cell r="R20">
            <v>-4.8589829307593035</v>
          </cell>
          <cell r="S20">
            <v>2.854132298391332</v>
          </cell>
          <cell r="T20">
            <v>2.854132298391332</v>
          </cell>
          <cell r="U20">
            <v>8.701124416623319</v>
          </cell>
          <cell r="V20">
            <v>12.597950397068722</v>
          </cell>
          <cell r="W20">
            <v>13.245685806228025</v>
          </cell>
        </row>
        <row r="21">
          <cell r="B21" t="str">
            <v>Actividades económicas</v>
          </cell>
          <cell r="C21">
            <v>4605.4319999999998</v>
          </cell>
          <cell r="D21">
            <v>9694.4948490364659</v>
          </cell>
          <cell r="E21">
            <v>10.762250296673459</v>
          </cell>
          <cell r="F21">
            <v>1.1054358885020044</v>
          </cell>
          <cell r="G21">
            <v>1.5990514321793103</v>
          </cell>
          <cell r="H21">
            <v>2.3195184104973343</v>
          </cell>
          <cell r="I21">
            <v>4.8155660150501101</v>
          </cell>
          <cell r="J21">
            <v>3.8376467911430234</v>
          </cell>
          <cell r="K21">
            <v>5.7841352891222275</v>
          </cell>
          <cell r="L21">
            <v>3.3836019753310076</v>
          </cell>
          <cell r="M21">
            <v>3.2000000000000028</v>
          </cell>
          <cell r="N21">
            <v>3.2000000000000028</v>
          </cell>
          <cell r="O21">
            <v>3.2000000000000028</v>
          </cell>
          <cell r="P21">
            <v>5.3568994410738036</v>
          </cell>
          <cell r="Q21">
            <v>5.1516775879281607</v>
          </cell>
          <cell r="R21">
            <v>3.8589915338246739</v>
          </cell>
          <cell r="S21">
            <v>4.3635744785766706</v>
          </cell>
          <cell r="T21">
            <v>4.3635744785766706</v>
          </cell>
          <cell r="U21">
            <v>3.2000000000000028</v>
          </cell>
          <cell r="V21">
            <v>5.6315675531185674</v>
          </cell>
          <cell r="W21">
            <v>6.7219624648028553</v>
          </cell>
        </row>
        <row r="22">
          <cell r="B22" t="str">
            <v>Premios</v>
          </cell>
          <cell r="C22">
            <v>15.893000000000001</v>
          </cell>
          <cell r="D22">
            <v>6965.108861141046</v>
          </cell>
          <cell r="E22">
            <v>327.12768976577837</v>
          </cell>
          <cell r="F22">
            <v>350.29761583119267</v>
          </cell>
          <cell r="G22">
            <v>16.717002971170537</v>
          </cell>
          <cell r="H22">
            <v>234.93643502851765</v>
          </cell>
          <cell r="I22">
            <v>-42.96364670106373</v>
          </cell>
          <cell r="J22">
            <v>-54.504505362471804</v>
          </cell>
          <cell r="K22">
            <v>-42.747191751429661</v>
          </cell>
          <cell r="L22">
            <v>-56.326400505441974</v>
          </cell>
          <cell r="M22">
            <v>19.369721391002169</v>
          </cell>
          <cell r="N22">
            <v>-2.5764865742197163</v>
          </cell>
          <cell r="O22">
            <v>4.0702301279625708</v>
          </cell>
          <cell r="P22">
            <v>5.9994196688768708</v>
          </cell>
          <cell r="Q22">
            <v>7.5897435897435805</v>
          </cell>
          <cell r="R22">
            <v>188.85518675795132</v>
          </cell>
          <cell r="S22">
            <v>-52.31766223635654</v>
          </cell>
          <cell r="T22">
            <v>-52.31766223635654</v>
          </cell>
          <cell r="U22">
            <v>6.4905526980887807</v>
          </cell>
          <cell r="V22">
            <v>6.8087574434526292</v>
          </cell>
          <cell r="W22">
            <v>5.8256363009133727</v>
          </cell>
        </row>
        <row r="23">
          <cell r="B23" t="str">
            <v xml:space="preserve">  . Central (Estado y Seguridad Social)</v>
          </cell>
          <cell r="C23">
            <v>3058.5127149999998</v>
          </cell>
          <cell r="D23">
            <v>3150.6419510000001</v>
          </cell>
          <cell r="E23">
            <v>3085.7454208860722</v>
          </cell>
          <cell r="F23">
            <v>2972.0387190871766</v>
          </cell>
          <cell r="H23">
            <v>3.4234655859948893</v>
          </cell>
          <cell r="I23">
            <v>1.7511381749215182</v>
          </cell>
          <cell r="J23">
            <v>5.2651073735682674</v>
          </cell>
          <cell r="K23">
            <v>2.149239278356796</v>
          </cell>
          <cell r="L23">
            <v>1.6631705909953443</v>
          </cell>
          <cell r="M23">
            <v>1.5668794269034114</v>
          </cell>
          <cell r="N23">
            <v>-5.3188529517815386</v>
          </cell>
          <cell r="O23">
            <v>-5.7220752232471916</v>
          </cell>
          <cell r="P23">
            <v>-5.2064890752693493</v>
          </cell>
          <cell r="Q23">
            <v>-5.4345980930742943</v>
          </cell>
          <cell r="R23">
            <v>-1.9999999999999907</v>
          </cell>
          <cell r="S23">
            <v>-2.0000000000000018</v>
          </cell>
          <cell r="U23">
            <v>3.0122234100308529</v>
          </cell>
          <cell r="V23">
            <v>-2.0597875329289623</v>
          </cell>
          <cell r="W23">
            <v>-5.3360327968729475</v>
          </cell>
        </row>
        <row r="24">
          <cell r="B24" t="str">
            <v xml:space="preserve">  . Territorial</v>
          </cell>
          <cell r="C24">
            <v>3562.1287611123175</v>
          </cell>
          <cell r="D24">
            <v>3814.466910141045</v>
          </cell>
          <cell r="E24">
            <v>4353.6008082824928</v>
          </cell>
          <cell r="F24">
            <v>4883.9108989148308</v>
          </cell>
          <cell r="H24">
            <v>9.785812976531826</v>
          </cell>
          <cell r="I24">
            <v>6.3550613037411496</v>
          </cell>
          <cell r="J24">
            <v>8.7115822369036913</v>
          </cell>
          <cell r="K24">
            <v>4.5857593345210113</v>
          </cell>
          <cell r="L24">
            <v>13.20049533091716</v>
          </cell>
          <cell r="M24">
            <v>13.900778572912653</v>
          </cell>
          <cell r="N24">
            <v>11.01697806116837</v>
          </cell>
          <cell r="O24">
            <v>17.620618015048105</v>
          </cell>
          <cell r="P24">
            <v>14.343379472418526</v>
          </cell>
          <cell r="Q24">
            <v>13.904368285989598</v>
          </cell>
          <cell r="R24">
            <v>13.768294955053339</v>
          </cell>
          <cell r="S24">
            <v>7.7697069704838695</v>
          </cell>
          <cell r="U24">
            <v>7.0839143094291694</v>
          </cell>
          <cell r="V24">
            <v>14.133925154996628</v>
          </cell>
          <cell r="W24">
            <v>14.09306901035694</v>
          </cell>
        </row>
        <row r="25">
          <cell r="B25" t="str">
            <v>RETENCIONES (millardos de pesetas) (4)</v>
          </cell>
        </row>
        <row r="26">
          <cell r="B26" t="str">
            <v>TOTAL</v>
          </cell>
          <cell r="C26">
            <v>5504.9470000000001</v>
          </cell>
          <cell r="E26">
            <v>-2.8453244501043806</v>
          </cell>
          <cell r="F26">
            <v>-4.1552990793069728</v>
          </cell>
          <cell r="G26">
            <v>-5.9947015106429298</v>
          </cell>
          <cell r="H26">
            <v>-0.65701565101382586</v>
          </cell>
          <cell r="I26">
            <v>11.244001123211621</v>
          </cell>
          <cell r="J26">
            <v>11.797129328605438</v>
          </cell>
          <cell r="K26">
            <v>11.573227890549752</v>
          </cell>
          <cell r="L26">
            <v>10.84564637742047</v>
          </cell>
          <cell r="M26">
            <v>15.50674298685626</v>
          </cell>
          <cell r="N26">
            <v>13.670270630487735</v>
          </cell>
          <cell r="O26">
            <v>13.360422855999833</v>
          </cell>
          <cell r="Q26">
            <v>10.517508430753697</v>
          </cell>
          <cell r="R26">
            <v>-3.3018273817020827</v>
          </cell>
          <cell r="S26">
            <v>11.339664687410632</v>
          </cell>
          <cell r="T26">
            <v>11.339664687410632</v>
          </cell>
          <cell r="U26">
            <v>14.160770856399218</v>
          </cell>
        </row>
        <row r="27">
          <cell r="B27" t="str">
            <v>Sector privado (3)</v>
          </cell>
          <cell r="C27">
            <v>4331.5709975052978</v>
          </cell>
          <cell r="E27">
            <v>-0.68140091419679472</v>
          </cell>
          <cell r="F27">
            <v>-1.826022305061259</v>
          </cell>
          <cell r="G27">
            <v>-3.793487859418132</v>
          </cell>
          <cell r="H27">
            <v>2.4546157975630312</v>
          </cell>
          <cell r="I27">
            <v>12.207252900577092</v>
          </cell>
          <cell r="J27">
            <v>11.517245462914127</v>
          </cell>
          <cell r="K27">
            <v>11.212893447105788</v>
          </cell>
          <cell r="L27">
            <v>10.184464838371742</v>
          </cell>
          <cell r="M27">
            <v>15.856860996029031</v>
          </cell>
          <cell r="N27">
            <v>14.589554653090131</v>
          </cell>
          <cell r="O27">
            <v>14.596886344548432</v>
          </cell>
          <cell r="Q27">
            <v>12.083262244707615</v>
          </cell>
          <cell r="R27">
            <v>-0.80946449653782615</v>
          </cell>
          <cell r="S27">
            <v>11.211321763437155</v>
          </cell>
          <cell r="T27">
            <v>11.211321763437155</v>
          </cell>
          <cell r="U27">
            <v>15.007700822200887</v>
          </cell>
        </row>
        <row r="28">
          <cell r="B28" t="str">
            <v>. Grandes Empresas</v>
          </cell>
          <cell r="C28">
            <v>2598.0528927251062</v>
          </cell>
          <cell r="D28">
            <v>7581.8633928571408</v>
          </cell>
          <cell r="E28">
            <v>0.14279690597267525</v>
          </cell>
          <cell r="F28">
            <v>-4.9035316420642516E-2</v>
          </cell>
          <cell r="G28">
            <v>-2.4117193657078539</v>
          </cell>
          <cell r="H28">
            <v>4.8260354375490033</v>
          </cell>
          <cell r="I28">
            <v>12.925645002169839</v>
          </cell>
          <cell r="J28">
            <v>10.540993228592011</v>
          </cell>
          <cell r="K28">
            <v>9.8169275387806962</v>
          </cell>
          <cell r="L28">
            <v>9.8586016887654004</v>
          </cell>
          <cell r="M28">
            <v>16.7805349698829</v>
          </cell>
          <cell r="N28">
            <v>15.971436309942021</v>
          </cell>
          <cell r="O28">
            <v>15.065807585219314</v>
          </cell>
          <cell r="P28">
            <v>1.1332395014556296</v>
          </cell>
          <cell r="Q28">
            <v>10.894289501081378</v>
          </cell>
          <cell r="R28">
            <v>0.76005507194807365</v>
          </cell>
          <cell r="S28">
            <v>10.745784086003173</v>
          </cell>
          <cell r="T28">
            <v>10.745784086003173</v>
          </cell>
          <cell r="U28">
            <v>15.952535414188462</v>
          </cell>
          <cell r="V28">
            <v>1.2890577573101836</v>
          </cell>
          <cell r="W28">
            <v>1.1418928688847307</v>
          </cell>
        </row>
        <row r="29">
          <cell r="B29" t="str">
            <v>. PYMEs (3)</v>
          </cell>
          <cell r="C29">
            <v>1733.5181047801921</v>
          </cell>
          <cell r="D29">
            <v>97.190532985768371</v>
          </cell>
          <cell r="E29">
            <v>-2.0235392436704025</v>
          </cell>
          <cell r="F29">
            <v>-4.4082048958267066</v>
          </cell>
          <cell r="G29">
            <v>-5.8554477672405518</v>
          </cell>
          <cell r="H29">
            <v>-0.65319157346345191</v>
          </cell>
          <cell r="I29">
            <v>11.011544346771206</v>
          </cell>
          <cell r="J29">
            <v>13.000552696428391</v>
          </cell>
          <cell r="K29">
            <v>13.372239341515279</v>
          </cell>
          <cell r="L29">
            <v>10.635070010259673</v>
          </cell>
          <cell r="M29">
            <v>14.292968378749006</v>
          </cell>
          <cell r="N29">
            <v>12.535638451944653</v>
          </cell>
          <cell r="O29">
            <v>13.894283550901477</v>
          </cell>
          <cell r="P29">
            <v>12.289056264030119</v>
          </cell>
          <cell r="Q29">
            <v>13.861462195780705</v>
          </cell>
          <cell r="R29">
            <v>-3.0956309932660964</v>
          </cell>
          <cell r="S29">
            <v>11.916405983153865</v>
          </cell>
          <cell r="T29">
            <v>11.916405983153865</v>
          </cell>
          <cell r="U29">
            <v>13.538757069803431</v>
          </cell>
          <cell r="V29">
            <v>8.1513375226250275</v>
          </cell>
          <cell r="W29">
            <v>10.555395023732238</v>
          </cell>
        </row>
        <row r="30">
          <cell r="B30" t="str">
            <v>Sector público</v>
          </cell>
          <cell r="C30">
            <v>1173.3760024947017</v>
          </cell>
          <cell r="D30">
            <v>8847.655245493941</v>
          </cell>
          <cell r="E30">
            <v>-10.255543943573887</v>
          </cell>
          <cell r="F30">
            <v>-11.580568231092602</v>
          </cell>
          <cell r="G30">
            <v>-13.178847078848932</v>
          </cell>
          <cell r="H30">
            <v>-11.140106666815019</v>
          </cell>
          <cell r="I30">
            <v>7.5935046257355365</v>
          </cell>
          <cell r="J30">
            <v>12.787773379968126</v>
          </cell>
          <cell r="K30">
            <v>12.876387541648171</v>
          </cell>
          <cell r="L30">
            <v>13.413957690676458</v>
          </cell>
          <cell r="M30">
            <v>14.122980848988664</v>
          </cell>
          <cell r="N30">
            <v>10.453134079068604</v>
          </cell>
          <cell r="O30">
            <v>8.9546187612613348</v>
          </cell>
          <cell r="P30">
            <v>13.560508967887097</v>
          </cell>
          <cell r="Q30">
            <v>5.6335529466729595</v>
          </cell>
          <cell r="R30">
            <v>-11.550771649432058</v>
          </cell>
          <cell r="S30">
            <v>11.816024603331554</v>
          </cell>
          <cell r="T30">
            <v>11.816024603331554</v>
          </cell>
          <cell r="U30">
            <v>11.062259510321958</v>
          </cell>
          <cell r="V30">
            <v>9.5324213516769714</v>
          </cell>
          <cell r="W30">
            <v>11.81509199287698</v>
          </cell>
        </row>
        <row r="31">
          <cell r="B31" t="str">
            <v>. Administración Central</v>
          </cell>
          <cell r="C31">
            <v>649.28974907523468</v>
          </cell>
          <cell r="E31">
            <v>-13.846332482462353</v>
          </cell>
          <cell r="F31">
            <v>-16.726147503198575</v>
          </cell>
          <cell r="G31">
            <v>-19.043590780768593</v>
          </cell>
          <cell r="H31">
            <v>-20.77394538552808</v>
          </cell>
          <cell r="I31">
            <v>-2.8282646899363106</v>
          </cell>
          <cell r="J31">
            <v>1.7095751383026547</v>
          </cell>
          <cell r="K31">
            <v>5.188185316730376</v>
          </cell>
          <cell r="L31">
            <v>6.4223491586272052</v>
          </cell>
          <cell r="M31">
            <v>14.329668760708181</v>
          </cell>
          <cell r="N31">
            <v>9.555942802763461</v>
          </cell>
          <cell r="O31">
            <v>8.9227193492156012</v>
          </cell>
          <cell r="Q31">
            <v>4.962463635870451</v>
          </cell>
          <cell r="R31">
            <v>-17.801924735797481</v>
          </cell>
          <cell r="S31">
            <v>2.7828286688620363</v>
          </cell>
          <cell r="T31">
            <v>2.7828286688620363</v>
          </cell>
          <cell r="U31">
            <v>10.791051586353163</v>
          </cell>
        </row>
        <row r="32">
          <cell r="B32" t="str">
            <v xml:space="preserve">  . Estado (Tesoro)</v>
          </cell>
          <cell r="C32">
            <v>293.66742812362833</v>
          </cell>
          <cell r="E32">
            <v>-18.471111092952263</v>
          </cell>
          <cell r="F32">
            <v>-17.021462946909271</v>
          </cell>
          <cell r="G32">
            <v>-19.402884871882808</v>
          </cell>
          <cell r="H32">
            <v>-22.420966980745959</v>
          </cell>
          <cell r="I32">
            <v>-9.7947447470659874</v>
          </cell>
          <cell r="J32">
            <v>-10.645491272099072</v>
          </cell>
          <cell r="K32">
            <v>-7.8682673032601453</v>
          </cell>
          <cell r="L32">
            <v>-5.5163290016411626</v>
          </cell>
          <cell r="M32">
            <v>8.1520322585590943</v>
          </cell>
          <cell r="N32">
            <v>2.6848263761786395</v>
          </cell>
          <cell r="O32">
            <v>5.9477726574500789</v>
          </cell>
          <cell r="Q32">
            <v>2.0562837372605669</v>
          </cell>
          <cell r="R32">
            <v>-19.386365394692685</v>
          </cell>
          <cell r="S32">
            <v>-8.4546733613271137</v>
          </cell>
          <cell r="T32">
            <v>-8.4546733613271137</v>
          </cell>
          <cell r="U32">
            <v>5.4002462466475221</v>
          </cell>
        </row>
        <row r="33">
          <cell r="B33" t="str">
            <v xml:space="preserve">  . Seguridad Social</v>
          </cell>
          <cell r="C33">
            <v>355.62232095160635</v>
          </cell>
          <cell r="D33">
            <v>928.45649999999978</v>
          </cell>
          <cell r="E33">
            <v>-8.6306677243914827</v>
          </cell>
          <cell r="F33">
            <v>-16.35146246426854</v>
          </cell>
          <cell r="G33">
            <v>-18.723019410736686</v>
          </cell>
          <cell r="H33">
            <v>-19.049826552318251</v>
          </cell>
          <cell r="I33">
            <v>4.1821416580955395</v>
          </cell>
          <cell r="J33">
            <v>17.259657671536075</v>
          </cell>
          <cell r="K33">
            <v>16.740041970427157</v>
          </cell>
          <cell r="L33">
            <v>18.399422955901755</v>
          </cell>
          <cell r="M33">
            <v>19.712251359258314</v>
          </cell>
          <cell r="N33">
            <v>16.145902691185544</v>
          </cell>
          <cell r="O33">
            <v>11.000000000000011</v>
          </cell>
          <cell r="P33">
            <v>-4.4679352690033758</v>
          </cell>
          <cell r="Q33">
            <v>8.2731910448165422</v>
          </cell>
          <cell r="R33">
            <v>-16.100566680712959</v>
          </cell>
          <cell r="S33">
            <v>14.376980980278464</v>
          </cell>
          <cell r="T33">
            <v>14.376980980278464</v>
          </cell>
          <cell r="U33">
            <v>15.297065722081292</v>
          </cell>
          <cell r="V33">
            <v>-9.4086798896878641</v>
          </cell>
          <cell r="W33">
            <v>-4.1729581837790519</v>
          </cell>
        </row>
        <row r="34">
          <cell r="B34" t="str">
            <v>. Comunidades Autónomas</v>
          </cell>
          <cell r="C34">
            <v>524.08625341946697</v>
          </cell>
          <cell r="D34">
            <v>99.034990368124781</v>
          </cell>
          <cell r="E34">
            <v>-3.7640150707965003</v>
          </cell>
          <cell r="F34">
            <v>-2.3522729676083487</v>
          </cell>
          <cell r="G34">
            <v>-2.0968494140995997</v>
          </cell>
          <cell r="H34">
            <v>6.8081950815248149</v>
          </cell>
          <cell r="I34">
            <v>24.460389981553487</v>
          </cell>
          <cell r="J34">
            <v>29.731262925816516</v>
          </cell>
          <cell r="K34">
            <v>24.889301985885414</v>
          </cell>
          <cell r="L34">
            <v>23.075902389011738</v>
          </cell>
          <cell r="M34">
            <v>13.861814441219678</v>
          </cell>
          <cell r="N34">
            <v>11.528945035407778</v>
          </cell>
          <cell r="O34">
            <v>8.9965992981823959</v>
          </cell>
          <cell r="P34">
            <v>4.8501914601964291</v>
          </cell>
          <cell r="Q34">
            <v>6.8903614394587809</v>
          </cell>
          <cell r="R34">
            <v>-5.4834252294433394E-2</v>
          </cell>
          <cell r="S34">
            <v>25.478378844687466</v>
          </cell>
          <cell r="T34">
            <v>25.478378844687466</v>
          </cell>
          <cell r="U34">
            <v>11.403179226588156</v>
          </cell>
          <cell r="V34">
            <v>5.1236423438693066</v>
          </cell>
          <cell r="W34">
            <v>4.9749677978528473</v>
          </cell>
        </row>
        <row r="35">
          <cell r="B35" t="str">
            <v>Pagos por desempleo (millardos)</v>
          </cell>
          <cell r="C35">
            <v>1165.5999999999997</v>
          </cell>
          <cell r="D35">
            <v>1102.2480443285524</v>
          </cell>
          <cell r="E35">
            <v>1048.972</v>
          </cell>
          <cell r="F35">
            <v>1056.8056019982248</v>
          </cell>
          <cell r="H35">
            <v>-3.6282623690709892</v>
          </cell>
          <cell r="I35">
            <v>-6.4931018346579989</v>
          </cell>
          <cell r="J35">
            <v>-4.8965684503842315</v>
          </cell>
          <cell r="K35">
            <v>-6.8887259325876578</v>
          </cell>
          <cell r="L35">
            <v>-8.5143310490311102</v>
          </cell>
          <cell r="M35">
            <v>-4.6537621671491003</v>
          </cell>
          <cell r="N35">
            <v>-5.558780727119994</v>
          </cell>
          <cell r="O35">
            <v>-1.5581961381427867E-2</v>
          </cell>
          <cell r="P35">
            <v>0.1844337882700442</v>
          </cell>
          <cell r="Q35">
            <v>1.0550996483001507</v>
          </cell>
          <cell r="R35">
            <v>1.9023879134340671</v>
          </cell>
          <cell r="S35">
            <v>-7.3292873923247459E-2</v>
          </cell>
          <cell r="U35">
            <v>-5.4351368970013132</v>
          </cell>
          <cell r="V35">
            <v>-4.8333988527061678</v>
          </cell>
          <cell r="W35">
            <v>0.60721062618598332</v>
          </cell>
        </row>
        <row r="37">
          <cell r="B37" t="str">
            <v>PERSONAS SUJETAS (miles)</v>
          </cell>
        </row>
        <row r="38">
          <cell r="B38" t="str">
            <v>Asalariados</v>
          </cell>
          <cell r="C38">
            <v>11798.385930677479</v>
          </cell>
          <cell r="E38">
            <v>5.81900031338487</v>
          </cell>
          <cell r="F38">
            <v>5.685667964597374</v>
          </cell>
          <cell r="G38">
            <v>5.8791269024849546</v>
          </cell>
          <cell r="H38">
            <v>5.4550191257251912</v>
          </cell>
          <cell r="I38">
            <v>5.2463794452212387</v>
          </cell>
          <cell r="J38">
            <v>5.0250636866853826</v>
          </cell>
          <cell r="K38">
            <v>4.9532018626326613</v>
          </cell>
          <cell r="L38">
            <v>5.0905050399488339</v>
          </cell>
          <cell r="M38">
            <v>5.6366782729055043</v>
          </cell>
          <cell r="N38">
            <v>5.2678374801996553</v>
          </cell>
          <cell r="O38">
            <v>4.469400155239156</v>
          </cell>
          <cell r="Q38">
            <v>5.449299128544947</v>
          </cell>
          <cell r="R38">
            <v>5.7080915468254769</v>
          </cell>
          <cell r="S38">
            <v>5.077354911314881</v>
          </cell>
          <cell r="T38">
            <v>5.077354911314881</v>
          </cell>
          <cell r="U38">
            <v>5.1179195695311597</v>
          </cell>
        </row>
        <row r="39">
          <cell r="B39" t="str">
            <v>. Sector privado</v>
          </cell>
          <cell r="C39">
            <v>9736.4199306774808</v>
          </cell>
          <cell r="D39">
            <v>1821.8510000000003</v>
          </cell>
          <cell r="E39">
            <v>6.4211041120469048</v>
          </cell>
          <cell r="F39">
            <v>6.4619663281690887</v>
          </cell>
          <cell r="G39">
            <v>6.7026244509233113</v>
          </cell>
          <cell r="H39">
            <v>6.6919575167995182</v>
          </cell>
          <cell r="I39">
            <v>6.7980736380308215</v>
          </cell>
          <cell r="J39">
            <v>6.3580141465070295</v>
          </cell>
          <cell r="K39">
            <v>6.0719310402678861</v>
          </cell>
          <cell r="L39">
            <v>5.5682905521215575</v>
          </cell>
          <cell r="M39">
            <v>6.2548777687646551</v>
          </cell>
          <cell r="N39">
            <v>5.9083597206635252</v>
          </cell>
          <cell r="O39">
            <v>4.943241399734366</v>
          </cell>
          <cell r="P39">
            <v>13.635682366982138</v>
          </cell>
          <cell r="Q39">
            <v>6.4288323765059232</v>
          </cell>
          <cell r="R39">
            <v>6.5717440576509523</v>
          </cell>
          <cell r="S39">
            <v>6.1896185003378941</v>
          </cell>
          <cell r="T39">
            <v>6.1896185003378941</v>
          </cell>
          <cell r="U39">
            <v>5.693798585522436</v>
          </cell>
          <cell r="V39">
            <v>11.101182259141916</v>
          </cell>
          <cell r="W39">
            <v>10.278417031829568</v>
          </cell>
        </row>
        <row r="40">
          <cell r="B40" t="str">
            <v>. Administraciones públicas</v>
          </cell>
          <cell r="C40">
            <v>2061.965999999999</v>
          </cell>
          <cell r="E40">
            <v>3.3240394314581589</v>
          </cell>
          <cell r="F40">
            <v>2.3675348104507998</v>
          </cell>
          <cell r="G40">
            <v>2.338195310262714</v>
          </cell>
          <cell r="H40">
            <v>9.8590170578893854E-2</v>
          </cell>
          <cell r="I40">
            <v>-1.3761651630773475</v>
          </cell>
          <cell r="J40">
            <v>-0.90025054005281602</v>
          </cell>
          <cell r="K40">
            <v>-6.2336290642295289E-2</v>
          </cell>
          <cell r="L40">
            <v>2.885223819227134</v>
          </cell>
          <cell r="M40">
            <v>2.7795552689961367</v>
          </cell>
          <cell r="N40">
            <v>2.2120070236204992</v>
          </cell>
          <cell r="O40">
            <v>2.21465887338268</v>
          </cell>
          <cell r="Q40">
            <v>1.4687393333289707</v>
          </cell>
          <cell r="R40">
            <v>2.0268777304042587</v>
          </cell>
          <cell r="S40">
            <v>0.12528005920210822</v>
          </cell>
          <cell r="T40">
            <v>0.12528005920210822</v>
          </cell>
          <cell r="U40">
            <v>2.4014280189135429</v>
          </cell>
        </row>
        <row r="41">
          <cell r="B41" t="str">
            <v xml:space="preserve">  . Administración Central</v>
          </cell>
          <cell r="C41">
            <v>847.91800000000001</v>
          </cell>
          <cell r="E41">
            <v>-0.27409318901067126</v>
          </cell>
          <cell r="F41">
            <v>-0.45695155194219739</v>
          </cell>
          <cell r="G41">
            <v>-1.8858353745113798</v>
          </cell>
          <cell r="H41">
            <v>-5.2158201082300621</v>
          </cell>
          <cell r="I41">
            <v>-9.7727559263853685</v>
          </cell>
          <cell r="J41">
            <v>-11.737160876174634</v>
          </cell>
          <cell r="K41">
            <v>-11.374525309261207</v>
          </cell>
          <cell r="L41">
            <v>-7.3720012002631785</v>
          </cell>
          <cell r="M41">
            <v>-1.4639769452449602</v>
          </cell>
          <cell r="N41">
            <v>-3.5433519425771998</v>
          </cell>
          <cell r="O41">
            <v>-3.5000000000000031</v>
          </cell>
          <cell r="Q41">
            <v>-0.36129465298416885</v>
          </cell>
          <cell r="R41">
            <v>-1.9570051427911044</v>
          </cell>
          <cell r="S41">
            <v>-10.092842358849069</v>
          </cell>
          <cell r="T41">
            <v>-10.092842358849069</v>
          </cell>
          <cell r="U41">
            <v>-2.8223097568825239</v>
          </cell>
        </row>
        <row r="42">
          <cell r="B42" t="str">
            <v xml:space="preserve">  . Administraciones Territoriales</v>
          </cell>
          <cell r="C42">
            <v>1214.0479999999991</v>
          </cell>
          <cell r="D42">
            <v>2424.4520000000007</v>
          </cell>
          <cell r="E42">
            <v>6.6421751894933267</v>
          </cell>
          <cell r="F42">
            <v>4.9513432480254194</v>
          </cell>
          <cell r="G42">
            <v>6.1757578219373999</v>
          </cell>
          <cell r="H42">
            <v>4.8638943384778477</v>
          </cell>
          <cell r="I42">
            <v>5.8648418857379481</v>
          </cell>
          <cell r="J42">
            <v>8.5023772646840801</v>
          </cell>
          <cell r="K42">
            <v>9.434553385018063</v>
          </cell>
          <cell r="L42">
            <v>11.198559269229257</v>
          </cell>
          <cell r="M42">
            <v>5.8985125463058896</v>
          </cell>
          <cell r="N42">
            <v>6.2741464039448802</v>
          </cell>
          <cell r="O42">
            <v>6.0999999999999943</v>
          </cell>
          <cell r="P42">
            <v>4.1975708716225579</v>
          </cell>
          <cell r="Q42">
            <v>3.1943467729332751</v>
          </cell>
          <cell r="R42">
            <v>5.6539948606068782</v>
          </cell>
          <cell r="S42">
            <v>8.7581811764410933</v>
          </cell>
          <cell r="T42">
            <v>8.7581811764410933</v>
          </cell>
          <cell r="U42">
            <v>6.0919378537165558</v>
          </cell>
          <cell r="V42">
            <v>-3.4299709790089157</v>
          </cell>
          <cell r="W42">
            <v>5.3134894485607376</v>
          </cell>
        </row>
        <row r="43">
          <cell r="B43" t="str">
            <v>Pensionistas</v>
          </cell>
          <cell r="C43">
            <v>7765.689657738094</v>
          </cell>
          <cell r="E43">
            <v>1.4017801489480508</v>
          </cell>
          <cell r="F43">
            <v>1.3266281384673562</v>
          </cell>
          <cell r="G43">
            <v>1.2434023890461443</v>
          </cell>
          <cell r="H43">
            <v>1.1858256255005806</v>
          </cell>
          <cell r="I43">
            <v>1.1332161421145015</v>
          </cell>
          <cell r="J43">
            <v>1.1460317107829132</v>
          </cell>
          <cell r="K43">
            <v>1.113729308952327</v>
          </cell>
          <cell r="L43">
            <v>1.0914491041468466</v>
          </cell>
          <cell r="M43">
            <v>1.1384573808943754</v>
          </cell>
          <cell r="N43">
            <v>1.0486767035963407</v>
          </cell>
          <cell r="O43">
            <v>0.731288883120218</v>
          </cell>
          <cell r="Q43">
            <v>1.7864620034494354</v>
          </cell>
          <cell r="R43">
            <v>1.2890577573101836</v>
          </cell>
          <cell r="S43">
            <v>1.121043924001756</v>
          </cell>
          <cell r="T43">
            <v>1.121043924001756</v>
          </cell>
          <cell r="U43">
            <v>0.97239755671518768</v>
          </cell>
        </row>
        <row r="44">
          <cell r="B44" t="str">
            <v>Beneficiarios de prestaciones de desempleo</v>
          </cell>
          <cell r="C44">
            <v>818.48958333333314</v>
          </cell>
          <cell r="E44">
            <v>-11.618207357282728</v>
          </cell>
          <cell r="F44">
            <v>-10.711042957531625</v>
          </cell>
          <cell r="G44">
            <v>-8.0268879929095043</v>
          </cell>
          <cell r="H44">
            <v>-6.8903522759274143</v>
          </cell>
          <cell r="I44">
            <v>-4.4679352690033758</v>
          </cell>
          <cell r="J44">
            <v>-3.8755775380854729</v>
          </cell>
          <cell r="K44">
            <v>-1.83017928801118</v>
          </cell>
          <cell r="L44">
            <v>-0.41181525198648039</v>
          </cell>
          <cell r="M44">
            <v>3.798240616030113</v>
          </cell>
          <cell r="N44">
            <v>6.0738485190163338</v>
          </cell>
          <cell r="O44">
            <v>6.7981767031296769</v>
          </cell>
          <cell r="Q44">
            <v>-11.413598927944639</v>
          </cell>
          <cell r="R44">
            <v>-9.4086798896878641</v>
          </cell>
          <cell r="S44">
            <v>-2.6883117088990329</v>
          </cell>
          <cell r="T44">
            <v>-2.6883117088990329</v>
          </cell>
          <cell r="U44">
            <v>5.5005778779030567</v>
          </cell>
        </row>
        <row r="45">
          <cell r="B45" t="str">
            <v>Retribuciones a consejeros (millardos)</v>
          </cell>
          <cell r="C45">
            <v>126.10000000000002</v>
          </cell>
          <cell r="D45">
            <v>132.30000000000001</v>
          </cell>
          <cell r="E45">
            <v>164.50000000000017</v>
          </cell>
          <cell r="F45">
            <v>184.40000000000009</v>
          </cell>
          <cell r="H45">
            <v>2.1648565820379551</v>
          </cell>
          <cell r="I45">
            <v>1.6710568480403865</v>
          </cell>
          <cell r="J45">
            <v>4.6464638117694745</v>
          </cell>
          <cell r="K45">
            <v>11.085735633618876</v>
          </cell>
          <cell r="L45">
            <v>20.006840354597124</v>
          </cell>
          <cell r="M45">
            <v>25.795606586756946</v>
          </cell>
          <cell r="N45">
            <v>27.096680973422927</v>
          </cell>
          <cell r="O45">
            <v>24.293369171301784</v>
          </cell>
          <cell r="P45">
            <v>18.808177183323991</v>
          </cell>
          <cell r="Q45">
            <v>13.924564533174744</v>
          </cell>
          <cell r="R45">
            <v>9.9597512372441521</v>
          </cell>
          <cell r="S45">
            <v>6.678189027082948</v>
          </cell>
          <cell r="U45">
            <v>4.9167327517842887</v>
          </cell>
          <cell r="V45">
            <v>24.338624338624456</v>
          </cell>
          <cell r="W45">
            <v>16.291698683581579</v>
          </cell>
        </row>
        <row r="47">
          <cell r="B47" t="str">
            <v>Retribuciones netas</v>
          </cell>
          <cell r="C47">
            <v>44832.283031283281</v>
          </cell>
          <cell r="E47">
            <v>11.523809316166055</v>
          </cell>
          <cell r="F47">
            <v>8.4647746514409974</v>
          </cell>
          <cell r="G47">
            <v>8.3604924077452125</v>
          </cell>
          <cell r="H47">
            <v>11.229978395071294</v>
          </cell>
          <cell r="I47">
            <v>9.9870978922234279</v>
          </cell>
          <cell r="J47">
            <v>8.528222565875998</v>
          </cell>
          <cell r="K47">
            <v>8.750902851205522</v>
          </cell>
          <cell r="L47">
            <v>6.6532404899212638</v>
          </cell>
          <cell r="M47">
            <v>8.26863445136512</v>
          </cell>
          <cell r="N47">
            <v>8.8319158206458646</v>
          </cell>
          <cell r="O47">
            <v>8.4854471367757043</v>
          </cell>
          <cell r="Q47">
            <v>6.65373686605919</v>
          </cell>
          <cell r="R47">
            <v>9.9174283509566372</v>
          </cell>
          <cell r="S47">
            <v>8.3554628036279546</v>
          </cell>
          <cell r="T47">
            <v>8.3554628036279546</v>
          </cell>
          <cell r="U47">
            <v>8.5338746647071861</v>
          </cell>
        </row>
        <row r="48">
          <cell r="B48" t="str">
            <v>Tipo medio de retención</v>
          </cell>
          <cell r="C48">
            <v>10.951752148552398</v>
          </cell>
          <cell r="D48">
            <v>11.536</v>
          </cell>
          <cell r="E48">
            <v>-11.611505534001642</v>
          </cell>
          <cell r="F48">
            <v>-10.506780826463435</v>
          </cell>
          <cell r="G48">
            <v>-12.001426651818914</v>
          </cell>
          <cell r="H48">
            <v>-9.6819894372106354</v>
          </cell>
          <cell r="I48">
            <v>1.1612515089352904</v>
          </cell>
          <cell r="J48">
            <v>2.8251340365116118</v>
          </cell>
          <cell r="K48">
            <v>2.4607913569627771</v>
          </cell>
          <cell r="L48">
            <v>3.6465192469879559</v>
          </cell>
          <cell r="M48">
            <v>5.9137923089705335</v>
          </cell>
          <cell r="N48">
            <v>3.9376049474983965</v>
          </cell>
          <cell r="O48">
            <v>4.0039325987485164</v>
          </cell>
          <cell r="P48">
            <v>42.978092628464992</v>
          </cell>
          <cell r="Q48">
            <v>3.2289851109882806</v>
          </cell>
          <cell r="R48">
            <v>-10.873122970356819</v>
          </cell>
          <cell r="S48">
            <v>2.598249592992663</v>
          </cell>
          <cell r="T48">
            <v>2.598249592992663</v>
          </cell>
          <cell r="U48">
            <v>4.599419661787163</v>
          </cell>
          <cell r="V48">
            <v>256.00728155339795</v>
          </cell>
          <cell r="W48">
            <v>26.817256111574462</v>
          </cell>
        </row>
        <row r="49">
          <cell r="B49" t="str">
            <v>Salario medio</v>
          </cell>
          <cell r="C49">
            <v>2931.4760127882942</v>
          </cell>
          <cell r="E49">
            <v>5.6751068240963765</v>
          </cell>
          <cell r="F49">
            <v>2.9648827430334812</v>
          </cell>
          <cell r="G49">
            <v>2.3972647034223638</v>
          </cell>
          <cell r="H49">
            <v>6.8063927630783283</v>
          </cell>
          <cell r="I49">
            <v>5.4119778512117023</v>
          </cell>
          <cell r="J49">
            <v>4.7839735052521926</v>
          </cell>
          <cell r="K49">
            <v>4.6823831010841532</v>
          </cell>
          <cell r="L49">
            <v>2.0624036508654076</v>
          </cell>
          <cell r="M49">
            <v>5.0104981424889949</v>
          </cell>
          <cell r="N49">
            <v>4.7233577527210802</v>
          </cell>
          <cell r="O49">
            <v>5.1881242935381433</v>
          </cell>
          <cell r="Q49">
            <v>2.6765044244148273</v>
          </cell>
          <cell r="R49">
            <v>4.528602856359587</v>
          </cell>
          <cell r="S49">
            <v>4.088933567705566</v>
          </cell>
          <cell r="T49">
            <v>4.088933567705566</v>
          </cell>
          <cell r="U49">
            <v>4.9701896553511871</v>
          </cell>
        </row>
        <row r="50">
          <cell r="B50" t="str">
            <v>. Sector privado</v>
          </cell>
          <cell r="C50">
            <v>3034.8151427911848</v>
          </cell>
          <cell r="E50">
            <v>6.3334368206827252</v>
          </cell>
          <cell r="F50">
            <v>2.9353349351560087</v>
          </cell>
          <cell r="G50">
            <v>2.7028117075297731</v>
          </cell>
          <cell r="H50">
            <v>6.5672232594719437</v>
          </cell>
          <cell r="I50">
            <v>4.7875565179477997</v>
          </cell>
          <cell r="J50">
            <v>4.7654450561726236</v>
          </cell>
          <cell r="K50">
            <v>4.278228645788551</v>
          </cell>
          <cell r="L50">
            <v>1.9784596244899921</v>
          </cell>
          <cell r="M50">
            <v>5.1666994175331826</v>
          </cell>
          <cell r="N50">
            <v>4.8721464619642552</v>
          </cell>
          <cell r="O50">
            <v>5.5456075935065519</v>
          </cell>
          <cell r="Q50">
            <v>2.402259854502109</v>
          </cell>
          <cell r="R50">
            <v>4.7007834416770367</v>
          </cell>
          <cell r="S50">
            <v>3.787703095228534</v>
          </cell>
          <cell r="T50">
            <v>3.787703095228534</v>
          </cell>
          <cell r="U50">
            <v>5.1931029575182031</v>
          </cell>
        </row>
        <row r="51">
          <cell r="B51" t="str">
            <v>. Sector público</v>
          </cell>
          <cell r="C51">
            <v>3098.0360793648579</v>
          </cell>
          <cell r="E51">
            <v>1.7655297245660728</v>
          </cell>
          <cell r="F51">
            <v>2.6873280309194891</v>
          </cell>
          <cell r="G51">
            <v>-0.82058329586404133</v>
          </cell>
          <cell r="H51">
            <v>4.9059958826349614</v>
          </cell>
          <cell r="I51">
            <v>5.1547304721405007</v>
          </cell>
          <cell r="J51">
            <v>2.9602590758716074</v>
          </cell>
          <cell r="K51">
            <v>5.6129966904520545</v>
          </cell>
          <cell r="L51">
            <v>2.185275739098369</v>
          </cell>
          <cell r="M51">
            <v>2.3842321445788794</v>
          </cell>
          <cell r="N51">
            <v>3.0506183221360894</v>
          </cell>
          <cell r="O51">
            <v>2.0120931882471327</v>
          </cell>
          <cell r="Q51">
            <v>3.7842194499747572</v>
          </cell>
          <cell r="R51">
            <v>2.2282426693957635</v>
          </cell>
          <cell r="S51">
            <v>3.906953691045878</v>
          </cell>
          <cell r="T51">
            <v>3.906953691045878</v>
          </cell>
          <cell r="U51">
            <v>2.9919238980589569</v>
          </cell>
        </row>
        <row r="52">
          <cell r="B52" t="str">
            <v>Total</v>
          </cell>
          <cell r="C52">
            <v>39875.358</v>
          </cell>
          <cell r="D52">
            <v>42680.044999999998</v>
          </cell>
          <cell r="E52">
            <v>46142.667000000001</v>
          </cell>
          <cell r="F52">
            <v>50240.009077183597</v>
          </cell>
          <cell r="H52">
            <v>7.0294064292172553</v>
          </cell>
          <cell r="I52">
            <v>6.6225405457343456</v>
          </cell>
          <cell r="J52">
            <v>7.199474068515288</v>
          </cell>
          <cell r="K52">
            <v>7.2462467216592774</v>
          </cell>
          <cell r="L52">
            <v>8.5560571436108734</v>
          </cell>
          <cell r="M52">
            <v>7.9560424077414815</v>
          </cell>
          <cell r="N52">
            <v>7.6497426614188457</v>
          </cell>
          <cell r="O52">
            <v>8.3092656542212531</v>
          </cell>
          <cell r="P52">
            <v>10.058302378241191</v>
          </cell>
          <cell r="Q52">
            <v>8.8464142903651233</v>
          </cell>
          <cell r="R52">
            <v>9.0225941027839873</v>
          </cell>
          <cell r="S52">
            <v>7.8428275019054583</v>
          </cell>
          <cell r="U52">
            <v>7.0336346572737938</v>
          </cell>
          <cell r="V52">
            <v>8.1129764507043127</v>
          </cell>
          <cell r="W52">
            <v>9.4288954219858834</v>
          </cell>
        </row>
        <row r="54">
          <cell r="B54" t="str">
            <v>(*) En los períodos incompletos las tasas están calculadas sobre los meses para los que existe información.</v>
          </cell>
          <cell r="C54">
            <v>37523.866999999998</v>
          </cell>
          <cell r="D54">
            <v>40255.593000000001</v>
          </cell>
          <cell r="E54">
            <v>43801.373</v>
          </cell>
          <cell r="F54">
            <v>47732.122987765266</v>
          </cell>
          <cell r="H54">
            <v>7.577310896500622</v>
          </cell>
          <cell r="I54">
            <v>6.9620727497741175</v>
          </cell>
          <cell r="J54">
            <v>7.3899720304134053</v>
          </cell>
          <cell r="K54">
            <v>7.2216730090459258</v>
          </cell>
          <cell r="L54">
            <v>8.6608371898861503</v>
          </cell>
          <cell r="M54">
            <v>8.9913650291911331</v>
          </cell>
          <cell r="N54">
            <v>8.3825283394244323</v>
          </cell>
          <cell r="O54">
            <v>9.1511988678584011</v>
          </cell>
          <cell r="P54">
            <v>10.433206874302293</v>
          </cell>
          <cell r="Q54">
            <v>8.9569804690719845</v>
          </cell>
          <cell r="R54">
            <v>8.9289283838605016</v>
          </cell>
          <cell r="S54">
            <v>7.8739028312289516</v>
          </cell>
          <cell r="U54">
            <v>7.2799693059353467</v>
          </cell>
          <cell r="V54">
            <v>8.8081673520496864</v>
          </cell>
          <cell r="W54">
            <v>9.6615546969173174</v>
          </cell>
        </row>
        <row r="55">
          <cell r="B55" t="str">
            <v>(1) Salarios privados (inc.consejeros)+profesionales+premios.</v>
          </cell>
          <cell r="C55">
            <v>21497.79339170552</v>
          </cell>
          <cell r="D55">
            <v>23340.580849036469</v>
          </cell>
          <cell r="E55">
            <v>25622.003747593259</v>
          </cell>
          <cell r="F55">
            <v>28087.642549776843</v>
          </cell>
          <cell r="H55">
            <v>8.5743843286296251</v>
          </cell>
          <cell r="I55">
            <v>8.5193075512142169</v>
          </cell>
          <cell r="J55">
            <v>8.1535678045310931</v>
          </cell>
          <cell r="K55">
            <v>8.9957216003992535</v>
          </cell>
          <cell r="L55">
            <v>9.4268959221906368</v>
          </cell>
          <cell r="M55">
            <v>9.7779453248345138</v>
          </cell>
          <cell r="N55">
            <v>9.8128200140332069</v>
          </cell>
          <cell r="O55">
            <v>10.020591334970019</v>
          </cell>
          <cell r="P55">
            <v>11.009363830031727</v>
          </cell>
          <cell r="Q55">
            <v>9.975500069016352</v>
          </cell>
          <cell r="R55">
            <v>9.2272210169545676</v>
          </cell>
          <cell r="S55">
            <v>8.5518850012994427</v>
          </cell>
          <cell r="U55">
            <v>8.5719842206779724</v>
          </cell>
          <cell r="V55">
            <v>9.7744906749009637</v>
          </cell>
          <cell r="W55">
            <v>10.477925954063917</v>
          </cell>
        </row>
        <row r="56">
          <cell r="B56" t="str">
            <v>(2) Salarios públicos+pensiones+desempleo.</v>
          </cell>
          <cell r="C56">
            <v>16026.073608294479</v>
          </cell>
          <cell r="D56">
            <v>16915.012150963539</v>
          </cell>
          <cell r="E56">
            <v>18179.369252406737</v>
          </cell>
          <cell r="F56">
            <v>19644.480437988408</v>
          </cell>
          <cell r="H56">
            <v>6.155721274600956</v>
          </cell>
          <cell r="I56">
            <v>4.9427336312659609</v>
          </cell>
          <cell r="J56">
            <v>6.3678290388660352</v>
          </cell>
          <cell r="K56">
            <v>4.8811379298713709</v>
          </cell>
          <cell r="L56">
            <v>7.5437343975227611</v>
          </cell>
          <cell r="M56">
            <v>7.936606947896796</v>
          </cell>
          <cell r="N56">
            <v>6.4358091723173416</v>
          </cell>
          <cell r="O56">
            <v>7.9591952412216616</v>
          </cell>
          <cell r="P56">
            <v>9.5783156752450296</v>
          </cell>
          <cell r="Q56">
            <v>7.5679060106211393</v>
          </cell>
          <cell r="R56">
            <v>8.5100513976291925</v>
          </cell>
          <cell r="S56">
            <v>6.9265880520296585</v>
          </cell>
          <cell r="U56">
            <v>5.5468267798856248</v>
          </cell>
          <cell r="V56">
            <v>7.4747631876290193</v>
          </cell>
          <cell r="W56">
            <v>8.5026387488475805</v>
          </cell>
        </row>
        <row r="57">
          <cell r="B57" t="str">
            <v>(3) Incluye los ingresos de las Corporaciones Locales.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esl"/>
      <sheetName val="#¡REF"/>
      <sheetName val="G34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Ingresos Tributarios"/>
      <sheetName val="Devoluciones"/>
      <sheetName val="Minoraciones"/>
      <sheetName val="Ingresos Brutos"/>
      <sheetName val="INGRESOS TRIBUTARIOS (detalle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sede.agenciatributaria.gob.es/static_files/Sede/Tema/Estadisticas/Recaudacion_Tributaria/Informes_anuales/DistribucionSalarios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s://sede.agenciatributaria.gob.es/static_files/Sede/Tema/Estadisticas/Recaudacion_Tributaria/Informes_anuales/DatosAICFS_IRPF.xlsx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0"/>
  <sheetViews>
    <sheetView showGridLines="0" zoomScale="90" zoomScaleNormal="90" workbookViewId="0"/>
  </sheetViews>
  <sheetFormatPr defaultColWidth="11.453125" defaultRowHeight="14.5" x14ac:dyDescent="0.35"/>
  <cols>
    <col min="1" max="1" width="3.453125" style="355" customWidth="1"/>
    <col min="2" max="2" width="20.453125" style="355" customWidth="1"/>
    <col min="3" max="3" width="23.54296875" style="98" customWidth="1"/>
    <col min="4" max="4" width="8.453125" style="121" bestFit="1" customWidth="1"/>
    <col min="5" max="5" width="84.453125" style="355" bestFit="1" customWidth="1"/>
    <col min="6" max="16384" width="11.453125" style="355"/>
  </cols>
  <sheetData>
    <row r="1" spans="2:5" ht="15" thickBot="1" x14ac:dyDescent="0.4"/>
    <row r="2" spans="2:5" ht="15" thickBot="1" x14ac:dyDescent="0.4">
      <c r="B2" s="250" t="s">
        <v>391</v>
      </c>
      <c r="C2" s="251"/>
      <c r="D2" s="123">
        <v>0</v>
      </c>
      <c r="E2" s="209" t="s">
        <v>56</v>
      </c>
    </row>
    <row r="3" spans="2:5" x14ac:dyDescent="0.35">
      <c r="B3" s="259"/>
      <c r="C3" s="252" t="s">
        <v>830</v>
      </c>
      <c r="D3" s="124" t="s">
        <v>393</v>
      </c>
      <c r="E3" s="210" t="s">
        <v>759</v>
      </c>
    </row>
    <row r="4" spans="2:5" x14ac:dyDescent="0.35">
      <c r="B4" s="260"/>
      <c r="C4" s="253" t="s">
        <v>831</v>
      </c>
      <c r="D4" s="125" t="s">
        <v>394</v>
      </c>
      <c r="E4" s="211" t="s">
        <v>389</v>
      </c>
    </row>
    <row r="5" spans="2:5" ht="15" customHeight="1" x14ac:dyDescent="0.35">
      <c r="B5" s="260"/>
      <c r="C5" s="254" t="s">
        <v>832</v>
      </c>
      <c r="D5" s="126" t="s">
        <v>395</v>
      </c>
      <c r="E5" s="210" t="s">
        <v>757</v>
      </c>
    </row>
    <row r="6" spans="2:5" x14ac:dyDescent="0.35">
      <c r="B6" s="260" t="s">
        <v>392</v>
      </c>
      <c r="C6" s="255" t="s">
        <v>833</v>
      </c>
      <c r="D6" s="125" t="s">
        <v>396</v>
      </c>
      <c r="E6" s="211" t="s">
        <v>130</v>
      </c>
    </row>
    <row r="7" spans="2:5" x14ac:dyDescent="0.35">
      <c r="B7" s="260"/>
      <c r="C7" s="256" t="s">
        <v>834</v>
      </c>
      <c r="D7" s="127" t="s">
        <v>397</v>
      </c>
      <c r="E7" s="210" t="s">
        <v>760</v>
      </c>
    </row>
    <row r="8" spans="2:5" x14ac:dyDescent="0.35">
      <c r="B8" s="260"/>
      <c r="C8" s="257" t="s">
        <v>835</v>
      </c>
      <c r="D8" s="126" t="s">
        <v>398</v>
      </c>
      <c r="E8" s="210" t="s">
        <v>769</v>
      </c>
    </row>
    <row r="9" spans="2:5" ht="15" thickBot="1" x14ac:dyDescent="0.4">
      <c r="B9" s="260"/>
      <c r="C9" s="258"/>
      <c r="D9" s="125" t="s">
        <v>399</v>
      </c>
      <c r="E9" s="212" t="s">
        <v>761</v>
      </c>
    </row>
    <row r="10" spans="2:5" ht="15" customHeight="1" x14ac:dyDescent="0.35">
      <c r="B10" s="270"/>
      <c r="C10" s="271"/>
      <c r="D10" s="128" t="s">
        <v>400</v>
      </c>
      <c r="E10" s="213" t="s">
        <v>643</v>
      </c>
    </row>
    <row r="11" spans="2:5" x14ac:dyDescent="0.35">
      <c r="B11" s="272"/>
      <c r="C11" s="273"/>
      <c r="D11" s="127" t="s">
        <v>401</v>
      </c>
      <c r="E11" s="210" t="s">
        <v>181</v>
      </c>
    </row>
    <row r="12" spans="2:5" x14ac:dyDescent="0.35">
      <c r="B12" s="260"/>
      <c r="C12" s="262"/>
      <c r="D12" s="125" t="s">
        <v>402</v>
      </c>
      <c r="E12" s="211" t="s">
        <v>196</v>
      </c>
    </row>
    <row r="13" spans="2:5" x14ac:dyDescent="0.35">
      <c r="B13" s="272" t="s">
        <v>836</v>
      </c>
      <c r="C13" s="262"/>
      <c r="D13" s="127" t="s">
        <v>403</v>
      </c>
      <c r="E13" s="210" t="s">
        <v>811</v>
      </c>
    </row>
    <row r="14" spans="2:5" x14ac:dyDescent="0.35">
      <c r="B14" s="272" t="s">
        <v>837</v>
      </c>
      <c r="C14" s="262"/>
      <c r="D14" s="126" t="s">
        <v>404</v>
      </c>
      <c r="E14" s="210" t="s">
        <v>219</v>
      </c>
    </row>
    <row r="15" spans="2:5" x14ac:dyDescent="0.35">
      <c r="B15" s="260"/>
      <c r="C15" s="262"/>
      <c r="D15" s="125" t="s">
        <v>405</v>
      </c>
      <c r="E15" s="211" t="s">
        <v>223</v>
      </c>
    </row>
    <row r="16" spans="2:5" x14ac:dyDescent="0.35">
      <c r="B16" s="260"/>
      <c r="C16" s="262"/>
      <c r="D16" s="125" t="s">
        <v>406</v>
      </c>
      <c r="E16" s="211" t="s">
        <v>977</v>
      </c>
    </row>
    <row r="17" spans="2:5" x14ac:dyDescent="0.35">
      <c r="B17" s="260"/>
      <c r="C17" s="262"/>
      <c r="D17" s="129" t="s">
        <v>407</v>
      </c>
      <c r="E17" s="211" t="s">
        <v>226</v>
      </c>
    </row>
    <row r="18" spans="2:5" ht="15" thickBot="1" x14ac:dyDescent="0.4">
      <c r="B18" s="263"/>
      <c r="C18" s="264"/>
      <c r="D18" s="127" t="s">
        <v>976</v>
      </c>
      <c r="E18" s="214" t="s">
        <v>232</v>
      </c>
    </row>
    <row r="19" spans="2:5" ht="15" customHeight="1" x14ac:dyDescent="0.35">
      <c r="B19" s="270"/>
      <c r="C19" s="271"/>
      <c r="D19" s="124" t="s">
        <v>409</v>
      </c>
      <c r="E19" s="215" t="s">
        <v>242</v>
      </c>
    </row>
    <row r="20" spans="2:5" x14ac:dyDescent="0.35">
      <c r="B20" s="272" t="s">
        <v>408</v>
      </c>
      <c r="C20" s="273"/>
      <c r="D20" s="126" t="s">
        <v>410</v>
      </c>
      <c r="E20" s="210" t="s">
        <v>255</v>
      </c>
    </row>
    <row r="21" spans="2:5" ht="15" thickBot="1" x14ac:dyDescent="0.4">
      <c r="B21" s="263"/>
      <c r="C21" s="264"/>
      <c r="D21" s="122" t="s">
        <v>411</v>
      </c>
      <c r="E21" s="212" t="s">
        <v>272</v>
      </c>
    </row>
    <row r="22" spans="2:5" ht="15" customHeight="1" x14ac:dyDescent="0.35">
      <c r="B22" s="270" t="s">
        <v>412</v>
      </c>
      <c r="C22" s="271"/>
      <c r="D22" s="124" t="s">
        <v>413</v>
      </c>
      <c r="E22" s="210" t="s">
        <v>273</v>
      </c>
    </row>
    <row r="23" spans="2:5" ht="15" thickBot="1" x14ac:dyDescent="0.4">
      <c r="B23" s="263"/>
      <c r="C23" s="264"/>
      <c r="D23" s="122" t="s">
        <v>414</v>
      </c>
      <c r="E23" s="212" t="s">
        <v>283</v>
      </c>
    </row>
    <row r="24" spans="2:5" ht="15" customHeight="1" x14ac:dyDescent="0.35">
      <c r="B24" s="259"/>
      <c r="C24" s="261"/>
      <c r="D24" s="124" t="s">
        <v>416</v>
      </c>
      <c r="E24" s="215" t="s">
        <v>307</v>
      </c>
    </row>
    <row r="25" spans="2:5" x14ac:dyDescent="0.35">
      <c r="B25" s="260"/>
      <c r="C25" s="262"/>
      <c r="D25" s="126" t="s">
        <v>417</v>
      </c>
      <c r="E25" s="210" t="s">
        <v>654</v>
      </c>
    </row>
    <row r="26" spans="2:5" x14ac:dyDescent="0.35">
      <c r="B26" s="260"/>
      <c r="C26" s="262"/>
      <c r="D26" s="126" t="s">
        <v>418</v>
      </c>
      <c r="E26" s="210" t="s">
        <v>419</v>
      </c>
    </row>
    <row r="27" spans="2:5" x14ac:dyDescent="0.35">
      <c r="B27" s="260"/>
      <c r="C27" s="262"/>
      <c r="D27" s="126" t="s">
        <v>420</v>
      </c>
      <c r="E27" s="210" t="s">
        <v>1008</v>
      </c>
    </row>
    <row r="28" spans="2:5" x14ac:dyDescent="0.35">
      <c r="B28" s="272" t="s">
        <v>415</v>
      </c>
      <c r="C28" s="273"/>
      <c r="D28" s="126" t="s">
        <v>421</v>
      </c>
      <c r="E28" s="210" t="s">
        <v>762</v>
      </c>
    </row>
    <row r="29" spans="2:5" x14ac:dyDescent="0.35">
      <c r="B29" s="260"/>
      <c r="C29" s="262"/>
      <c r="D29" s="126" t="s">
        <v>422</v>
      </c>
      <c r="E29" s="210" t="s">
        <v>763</v>
      </c>
    </row>
    <row r="30" spans="2:5" x14ac:dyDescent="0.35">
      <c r="B30" s="260"/>
      <c r="C30" s="262"/>
      <c r="D30" s="126" t="s">
        <v>423</v>
      </c>
      <c r="E30" s="210" t="s">
        <v>390</v>
      </c>
    </row>
    <row r="31" spans="2:5" ht="15" thickBot="1" x14ac:dyDescent="0.4">
      <c r="B31" s="263"/>
      <c r="C31" s="264"/>
      <c r="D31" s="122" t="s">
        <v>1007</v>
      </c>
      <c r="E31" s="212" t="s">
        <v>424</v>
      </c>
    </row>
    <row r="32" spans="2:5" ht="15" customHeight="1" x14ac:dyDescent="0.35">
      <c r="B32" s="259"/>
      <c r="C32" s="261"/>
      <c r="D32" s="126" t="s">
        <v>426</v>
      </c>
      <c r="E32" s="210" t="s">
        <v>454</v>
      </c>
    </row>
    <row r="33" spans="2:5" x14ac:dyDescent="0.35">
      <c r="B33" s="260"/>
      <c r="C33" s="262"/>
      <c r="D33" s="126" t="s">
        <v>427</v>
      </c>
      <c r="E33" s="210" t="s">
        <v>372</v>
      </c>
    </row>
    <row r="34" spans="2:5" x14ac:dyDescent="0.35">
      <c r="B34" s="272" t="s">
        <v>425</v>
      </c>
      <c r="C34" s="262"/>
      <c r="D34" s="126" t="s">
        <v>428</v>
      </c>
      <c r="E34" s="210" t="s">
        <v>1096</v>
      </c>
    </row>
    <row r="35" spans="2:5" x14ac:dyDescent="0.35">
      <c r="B35" s="272"/>
      <c r="C35" s="262"/>
      <c r="D35" s="126" t="s">
        <v>429</v>
      </c>
      <c r="E35" s="210" t="s">
        <v>815</v>
      </c>
    </row>
    <row r="36" spans="2:5" x14ac:dyDescent="0.35">
      <c r="B36" s="260"/>
      <c r="C36" s="262"/>
      <c r="D36" s="126" t="s">
        <v>794</v>
      </c>
      <c r="E36" s="210" t="s">
        <v>866</v>
      </c>
    </row>
    <row r="37" spans="2:5" ht="15" thickBot="1" x14ac:dyDescent="0.4">
      <c r="B37" s="263"/>
      <c r="C37" s="264"/>
      <c r="D37" s="126" t="s">
        <v>847</v>
      </c>
      <c r="E37" s="212" t="s">
        <v>793</v>
      </c>
    </row>
    <row r="38" spans="2:5" x14ac:dyDescent="0.35">
      <c r="B38" s="265"/>
      <c r="C38" s="268"/>
      <c r="D38" s="124" t="s">
        <v>430</v>
      </c>
      <c r="E38" s="215" t="s">
        <v>764</v>
      </c>
    </row>
    <row r="39" spans="2:5" x14ac:dyDescent="0.35">
      <c r="B39" s="266"/>
      <c r="C39" s="257"/>
      <c r="D39" s="126" t="s">
        <v>431</v>
      </c>
      <c r="E39" s="210" t="s">
        <v>1068</v>
      </c>
    </row>
    <row r="40" spans="2:5" x14ac:dyDescent="0.35">
      <c r="B40" s="266"/>
      <c r="C40" s="257"/>
      <c r="D40" s="126" t="s">
        <v>432</v>
      </c>
      <c r="E40" s="210" t="s">
        <v>765</v>
      </c>
    </row>
    <row r="41" spans="2:5" x14ac:dyDescent="0.35">
      <c r="B41" s="266"/>
      <c r="C41" s="257" t="s">
        <v>838</v>
      </c>
      <c r="D41" s="126" t="s">
        <v>433</v>
      </c>
      <c r="E41" s="210" t="s">
        <v>766</v>
      </c>
    </row>
    <row r="42" spans="2:5" x14ac:dyDescent="0.35">
      <c r="B42" s="266"/>
      <c r="C42" s="257" t="s">
        <v>839</v>
      </c>
      <c r="D42" s="126" t="s">
        <v>434</v>
      </c>
      <c r="E42" s="210" t="s">
        <v>767</v>
      </c>
    </row>
    <row r="43" spans="2:5" x14ac:dyDescent="0.35">
      <c r="B43" s="266"/>
      <c r="C43" s="257" t="s">
        <v>840</v>
      </c>
      <c r="D43" s="126" t="s">
        <v>435</v>
      </c>
      <c r="E43" s="210" t="s">
        <v>543</v>
      </c>
    </row>
    <row r="44" spans="2:5" x14ac:dyDescent="0.35">
      <c r="B44" s="266"/>
      <c r="C44" s="257"/>
      <c r="D44" s="126" t="s">
        <v>436</v>
      </c>
      <c r="E44" s="210" t="s">
        <v>150</v>
      </c>
    </row>
    <row r="45" spans="2:5" x14ac:dyDescent="0.35">
      <c r="B45" s="266"/>
      <c r="C45" s="257"/>
      <c r="D45" s="126" t="s">
        <v>459</v>
      </c>
      <c r="E45" s="210" t="s">
        <v>151</v>
      </c>
    </row>
    <row r="46" spans="2:5" x14ac:dyDescent="0.35">
      <c r="B46" s="266" t="s">
        <v>841</v>
      </c>
      <c r="C46" s="257"/>
      <c r="D46" s="126" t="s">
        <v>555</v>
      </c>
      <c r="E46" s="210" t="s">
        <v>768</v>
      </c>
    </row>
    <row r="47" spans="2:5" x14ac:dyDescent="0.35">
      <c r="B47" s="266" t="s">
        <v>842</v>
      </c>
      <c r="C47" s="258"/>
      <c r="D47" s="125" t="s">
        <v>556</v>
      </c>
      <c r="E47" s="211" t="s">
        <v>437</v>
      </c>
    </row>
    <row r="48" spans="2:5" x14ac:dyDescent="0.35">
      <c r="B48" s="266"/>
      <c r="C48" s="256"/>
      <c r="D48" s="127" t="s">
        <v>438</v>
      </c>
      <c r="E48" s="216" t="s">
        <v>849</v>
      </c>
    </row>
    <row r="49" spans="2:5" x14ac:dyDescent="0.35">
      <c r="B49" s="266"/>
      <c r="C49" s="257"/>
      <c r="D49" s="126" t="s">
        <v>439</v>
      </c>
      <c r="E49" s="210" t="s">
        <v>504</v>
      </c>
    </row>
    <row r="50" spans="2:5" ht="15" customHeight="1" x14ac:dyDescent="0.35">
      <c r="B50" s="266"/>
      <c r="C50" s="257" t="s">
        <v>843</v>
      </c>
      <c r="D50" s="126" t="s">
        <v>440</v>
      </c>
      <c r="E50" s="210" t="s">
        <v>850</v>
      </c>
    </row>
    <row r="51" spans="2:5" ht="15" customHeight="1" x14ac:dyDescent="0.35">
      <c r="B51" s="266"/>
      <c r="C51" s="257" t="s">
        <v>844</v>
      </c>
      <c r="D51" s="126" t="s">
        <v>441</v>
      </c>
      <c r="E51" s="210" t="s">
        <v>258</v>
      </c>
    </row>
    <row r="52" spans="2:5" x14ac:dyDescent="0.35">
      <c r="B52" s="266"/>
      <c r="C52" s="257" t="s">
        <v>1097</v>
      </c>
      <c r="D52" s="126" t="s">
        <v>442</v>
      </c>
      <c r="E52" s="210" t="s">
        <v>259</v>
      </c>
    </row>
    <row r="53" spans="2:5" x14ac:dyDescent="0.35">
      <c r="B53" s="266"/>
      <c r="C53" s="257"/>
      <c r="D53" s="126" t="s">
        <v>848</v>
      </c>
      <c r="E53" s="210" t="s">
        <v>1101</v>
      </c>
    </row>
    <row r="54" spans="2:5" x14ac:dyDescent="0.35">
      <c r="B54" s="266"/>
      <c r="C54" s="253"/>
      <c r="D54" s="126" t="s">
        <v>1098</v>
      </c>
      <c r="E54" s="210" t="s">
        <v>1142</v>
      </c>
    </row>
    <row r="55" spans="2:5" x14ac:dyDescent="0.35">
      <c r="B55" s="266"/>
      <c r="C55" s="253"/>
      <c r="D55" s="126" t="s">
        <v>1100</v>
      </c>
      <c r="E55" s="210" t="s">
        <v>1099</v>
      </c>
    </row>
    <row r="56" spans="2:5" x14ac:dyDescent="0.35">
      <c r="B56" s="266"/>
      <c r="C56" s="258"/>
      <c r="D56" s="125" t="s">
        <v>1141</v>
      </c>
      <c r="E56" s="211" t="s">
        <v>1072</v>
      </c>
    </row>
    <row r="57" spans="2:5" ht="15" customHeight="1" x14ac:dyDescent="0.35">
      <c r="B57" s="266"/>
      <c r="C57" s="257" t="s">
        <v>845</v>
      </c>
      <c r="D57" s="126" t="s">
        <v>443</v>
      </c>
      <c r="E57" s="210" t="s">
        <v>339</v>
      </c>
    </row>
    <row r="58" spans="2:5" ht="15" customHeight="1" x14ac:dyDescent="0.35">
      <c r="B58" s="266"/>
      <c r="C58" s="257" t="s">
        <v>846</v>
      </c>
      <c r="D58" s="126" t="s">
        <v>444</v>
      </c>
      <c r="E58" s="210" t="s">
        <v>349</v>
      </c>
    </row>
    <row r="59" spans="2:5" ht="15" customHeight="1" thickBot="1" x14ac:dyDescent="0.4">
      <c r="B59" s="267"/>
      <c r="C59" s="269"/>
      <c r="D59" s="122" t="s">
        <v>1009</v>
      </c>
      <c r="E59" s="212" t="s">
        <v>1016</v>
      </c>
    </row>
    <row r="60" spans="2:5" x14ac:dyDescent="0.35">
      <c r="E60" s="206"/>
    </row>
  </sheetData>
  <hyperlinks>
    <hyperlink ref="E2" location="'0'!A1" tooltip="Pulsar sobre el enlace para ir al Cuadro 0" display="INGRESOS TRIBUTARIOS TOTALES. RESUMEN" xr:uid="{00000000-0004-0000-0000-000000000000}"/>
    <hyperlink ref="E3" location="'1.1'!A1" tooltip="Pulsar sobre el enlace para ir al Cuadro 1.1" display="ENTORNO MACROECONÓMICO" xr:uid="{00000000-0004-0000-0000-000001000000}"/>
    <hyperlink ref="E5" location="'1.3'!A1" tooltip="Pulsar sobre el enlace para ir al Cuadro 1.3" display="PRINCIPALES IMPUESTOS: BASES IMPONIBLES, TIPOS EFECTIVOS E IMPUESTOS DEVENGADOS" xr:uid="{00000000-0004-0000-0000-000002000000}"/>
    <hyperlink ref="E6" location="'1.4'!A1" tooltip="Pulsar sobre el enlace para ir al Cuadro 1.4" display="IMPUESTOS DEVENGADOS" xr:uid="{00000000-0004-0000-0000-000003000000}"/>
    <hyperlink ref="E7" location="'1.5'!A1" tooltip="Pulsar sobre el enlace para ir al Cuadro 1.5" display="IMPACTO RECAUDATORIO DE LOS PRINCIPALES CAMBIOS NORMATIVOS" xr:uid="{00000000-0004-0000-0000-000004000000}"/>
    <hyperlink ref="E8" location="'1.6'!A1" tooltip="Pulsar sobre el enlace para ir al Cuadro 1.6" display="INGRESOS TRIBUTARIOS TOTALES" xr:uid="{00000000-0004-0000-0000-000005000000}"/>
    <hyperlink ref="E9" location="'1.7'!A1" tooltip="Pulsar sobre el enlace para ir al Cuadro 1.7" display="INGRESOS TRIBUTARIOS. DESVIACIÓN RESPECTO DE PREVISIONES PRESUPUESTARIAS" xr:uid="{00000000-0004-0000-0000-000006000000}"/>
    <hyperlink ref="E10" location="'2.1'!A1" tooltip="Pulsar sobre el enlace para ir al Cuadro 2.1" display="RENTAS DE LOS HOGARES E IRPF" xr:uid="{00000000-0004-0000-0000-000007000000}"/>
    <hyperlink ref="E11" location="'2.2'!A1" tooltip="Pulsar sobre el enlace para ir al Cuadro 2.2" display="RENTAS DEL TRABAJO Y ACTIVIDADES ECONÓMICAS" xr:uid="{00000000-0004-0000-0000-000008000000}"/>
    <hyperlink ref="E12" location="'2.3'!A1" tooltip="Pulsar sobre el enlace para ir al Cuadro 2.3" display="RETENCIONES DEL TRABAJO Y ACTIVIDADES ECONÓMICAS" xr:uid="{00000000-0004-0000-0000-000009000000}"/>
    <hyperlink ref="E13" location="'2.4'!A1" tooltip="Pulsar sobre el enlace para ir al Cuadro 2.4" display="RETENCIONES SOBRE RENTAS DEL CAPITAL MOBILIARIO" xr:uid="{00000000-0004-0000-0000-00000A000000}"/>
    <hyperlink ref="E14" location="'2.5'!A1" tooltip="Pulsar sobre el enlace para ir al Cuadro 2.5" display="RETENCIONES SOBRE ARRENDAMIENTOS" xr:uid="{00000000-0004-0000-0000-00000B000000}"/>
    <hyperlink ref="E15" location="'2.6'!A1" tooltip="Pulsar sobre el enlace para ir al Cuadro 2.6" display="RETENCIONES SOBRE FONDOS DE INVERSIÓN" xr:uid="{00000000-0004-0000-0000-00000C000000}"/>
    <hyperlink ref="E17" location="'2.8'!A1" tooltip="Pulsar sobre el enlace para ir al Cuadro 2.7" display="PAGOS FRACCIONADOS DE EMPRESARIOS Y PROFESIONALES" xr:uid="{00000000-0004-0000-0000-00000D000000}"/>
    <hyperlink ref="E18" location="'2.9'!A1" tooltip="Pulsar sobre el enlace para ir al Cuadro 2.8" display="IRPF: RESULTADO DE LA DECLARACIÓN Y DEDUCCIONES FAMILIARES" xr:uid="{00000000-0004-0000-0000-00000E000000}"/>
    <hyperlink ref="E19" location="'3.1'!A1" tooltip="Pulsar sobre el enlace para ir al Cuadro 3.1" display="IMPUESTO SOBRE SOCIEDADES: RESULTADO, BASE, TIPO, IMPUESTO DEVENGADO E INGRESOS" xr:uid="{00000000-0004-0000-0000-00000F000000}"/>
    <hyperlink ref="E20" location="'3.2'!A1" tooltip="Pulsar sobre el enlace para ir al Cuadro 3.2" display="IMPUESTO SOBRE SOCIEDADES: PAGOS FRACCIONADOS" xr:uid="{00000000-0004-0000-0000-000010000000}"/>
    <hyperlink ref="E21" location="'3.3'!A1" tooltip="Pulsar sobre el enlace para ir al Cuadro 3.3" display="IMPUESTO SOBRE SOCIEDADES: RESULTADO DE LA DECLARACIÓN " xr:uid="{00000000-0004-0000-0000-000011000000}"/>
    <hyperlink ref="E22" location="'4.1'!A1" tooltip="Pulsar sobre el enlace para ir al Cuadro 4.1" display="IVA: BASE IMPONIBLE, TIPO EFECTIVO E IMPUESTO DEVENGADO" xr:uid="{00000000-0004-0000-0000-000012000000}"/>
    <hyperlink ref="E23" location="'4.2'!A1" tooltip="Pulsar sobre el enlace para ir al Cuadro 4.2" display="IVA: MECÁNICA RECAUDATORIA. DEL DEVENGO AL INGRESO" xr:uid="{00000000-0004-0000-0000-000013000000}"/>
    <hyperlink ref="E24" location="'5.1'!A1" tooltip="Pulsar sobre el enlace para ir al Cuadro 5.1" display="IMPUESTOS ESPECIALES: CONSUMOS E INGRESOS" xr:uid="{00000000-0004-0000-0000-000014000000}"/>
    <hyperlink ref="E25" location="'5.2'!A1" tooltip="Pulsar sobre el enlace para ir al Cuadro 5.2" display="ALCOHOL Y BEBIDAS DERIVADAS: CONSUMOS E INGRESOS" xr:uid="{00000000-0004-0000-0000-000015000000}"/>
    <hyperlink ref="E26" location="'5.3'!A1" tooltip="Pulsar sobre el enlace para ir al Cuadro 5.3" display="CERVEZA: CONSUMOS E INGRESOS" xr:uid="{00000000-0004-0000-0000-000016000000}"/>
    <hyperlink ref="E28" location="'5.5'!A1" tooltip="Pulsar sobre el enlace para ir al Cuadro 5.4" display="HIDROCARBUROS: CONSUMOS E INGRESOS" xr:uid="{00000000-0004-0000-0000-000017000000}"/>
    <hyperlink ref="E30" location="'5.7'!A1" tooltip="Pulsar sobre el enlace para ir al Cuadro 5.6" display="ELECTRICIDAD: CONSUMOS E INGRESOS" xr:uid="{00000000-0004-0000-0000-000018000000}"/>
    <hyperlink ref="E31" location="'5.8'!A1" tooltip="Pulsar sobre el enlace para ir al Cuadro 5.7" display="CARBÓN" xr:uid="{00000000-0004-0000-0000-000019000000}"/>
    <hyperlink ref="E32" location="'6.1'!A1" tooltip="Pulsar sobre el enlace para ir al Cuadro 6.1" display="IMPUESTO SOBRE LA RENTA DE NO RESIDENTES" xr:uid="{00000000-0004-0000-0000-00001A000000}"/>
    <hyperlink ref="E33" location="'6.2'!A1" tooltip="Pulsar sobre el enlace para ir al Cuadro 6.2" display="IMPUESTOS MEDIOAMBIENTALES" xr:uid="{00000000-0004-0000-0000-00001B000000}"/>
    <hyperlink ref="E34" location="'6.3'!A1" tooltip="Pulsar sobre el enlace para ir al Cuadro 6.3" display="IMPUESTO SOBRE TRÁFICO EXTERIOR" xr:uid="{00000000-0004-0000-0000-00001C000000}"/>
    <hyperlink ref="E35" location="'6.4'!A1" tooltip="Pulsar sobre el enlace para ir al Cuadro 6.4" display="IMPUESTO SOBRE LAS PRIMAS DE SEGUROS" xr:uid="{00000000-0004-0000-0000-00001D000000}"/>
    <hyperlink ref="E39" location="'7.2'!A1" tooltip="Pulsar sobre el enlace para ir al Cuadro 7.2" display="DEVOLUCIONES Y ASIGNACIÓN TRIBUTARIA A LA IGLESIA CATÓLICA" xr:uid="{00000000-0004-0000-0000-00001E000000}"/>
    <hyperlink ref="E40" location="'7.3'!A1" tooltip="Pulsar sobre el enlace para ir al Cuadro 7.3" display="PARTICIPACIÓN DE LAS ADMINISTRACIONES TERRITORIALES EN LOS INGRESOS TRIBUTARIOS" xr:uid="{00000000-0004-0000-0000-00001F000000}"/>
    <hyperlink ref="E41" location="'7.4'!A1" tooltip="Pulsar sobre el enlace para ir al Cuadro 7.4" display="PARTICIPACIÓN DE LAS COMUNIDADES AUTÓNOMAS EN LOS INGRESOS TRIBUTARIOS" xr:uid="{00000000-0004-0000-0000-000020000000}"/>
    <hyperlink ref="E42" location="'7.5'!A1" tooltip="Pulsar sobre el enlace para ir al Cuadro 7.5" display="PARTICIPACIÓN DE LAS CORPORACIONES LOCALES EN LOS INGRESOS TRIBUTARIOS" xr:uid="{00000000-0004-0000-0000-000021000000}"/>
    <hyperlink ref="E43" location="'7.6'!A1" tooltip="Pulsar sobre el enlace para ir al Cuadro 7.6" display="AJUSTES FORALES" xr:uid="{00000000-0004-0000-0000-000022000000}"/>
    <hyperlink ref="E44" location="'7.7'!A1" tooltip="Pulsar sobre el enlace para ir al Cuadro 7.7" display="INGRESOS TRIBUTARIOS DEL ESTADO" xr:uid="{00000000-0004-0000-0000-000023000000}"/>
    <hyperlink ref="E45" location="'7.8'!A1" tooltip="Pulsar sobre el enlace para ir al Cuadro 7.8" display="INGRESOS NO FINANCIEROS, POR CAPÍTULOS Y CATEGORÍA" xr:uid="{00000000-0004-0000-0000-000024000000}"/>
    <hyperlink ref="E46" location="'7.9'!A1" tooltip="Pulsar sobre el enlace para ir al Cuadro 7.9" display="INGRESOS TRIBUTARIOS. PREVISIONES PRESUPUESTARIAS" xr:uid="{00000000-0004-0000-0000-000025000000}"/>
    <hyperlink ref="E47" location="'7.10'!A1" tooltip="Pulsar sobre el enlace para ir al Cuadro 7.10" display="DERECHOS RECONOCIDOS Y RECAUDACIÓN LÍQUIDA" xr:uid="{00000000-0004-0000-0000-000026000000}"/>
    <hyperlink ref="E57" location="'9.1'!A1" tooltip="Pulsar sobre el enlace para ir al Cuadro 9.1" display="HIDROCARBUROS: PRECIOS" xr:uid="{00000000-0004-0000-0000-000027000000}"/>
    <hyperlink ref="E59" location="'9.3'!A1" tooltip="Pulsar sobre el enlace para ir al Cuadro 9.2" display="ALCOHOL: CONSUMOS Y PORCENTAJE MEDIO" xr:uid="{00000000-0004-0000-0000-000028000000}"/>
    <hyperlink ref="E38" location="'7.1'!A1" tooltip="Pulsar sobre el enlace para ir al Cuadro 7.1" display="INGRESOS TRIBUTARIOS BRUTOS" xr:uid="{00000000-0004-0000-0000-000029000000}"/>
    <hyperlink ref="E37" location="'6.6'!A1" tooltip="Pulsar sobre el enlace para ir al Cuadro 6.6" display="TASAS" xr:uid="{00000000-0004-0000-0000-00002A000000}"/>
    <hyperlink ref="E52" location="'8.5'!A1" tooltip="Pulsar sobre el enlace para ir al Cuadro 8.5" display="IMPUESTO SOBRE SOCIEDADES. LIQUIDACIÓN. DESGLOSE POR TIPO DE EMPRESAS" xr:uid="{00000000-0004-0000-0000-00002B000000}"/>
    <hyperlink ref="E51" location="'8.4'!A1" tooltip="Pulsar sobre el enlace para ir al Cuadro 8.4" display="CUENTA DE PÉRDIDAS Y GANANCIAS DE LAS SOCIEDADES" xr:uid="{00000000-0004-0000-0000-00002C000000}"/>
    <hyperlink ref="E49" location="'8.2'!A1" tooltip="Pulsar sobre el enlace para ir al Cuadro 8.2" display="ESTADÍSTICA DEL IRPF" xr:uid="{00000000-0004-0000-0000-00002D000000}"/>
    <hyperlink ref="E48" location="'8.1'!A1" tooltip="Pulsar sobre el enlace para ir al Cuadro 8.1" display="DECLARANTES DEL IRPF, IMPUESTO SOBRE SOCIEDADES E IVA" xr:uid="{00000000-0004-0000-0000-00002E000000}"/>
    <hyperlink ref="E50" location="'8.3'!A1" tooltip="Pulsar sobre el enlace para ir al Cuadro 8.3" display="ESTADÍSTICA DEL IRPF: DETALLE DE ACTIVIDADES EMPRESARIALES" xr:uid="{00000000-0004-0000-0000-00002F000000}"/>
    <hyperlink ref="E36" location="'6.5'!A1" tooltip="Pulsar sobre el enlace para ir al Cuadro 6.5" display="IMPUESTO SOBRE ACTIVIDADES DEL JUEGO" xr:uid="{00000000-0004-0000-0000-000030000000}"/>
    <hyperlink ref="E4" location="'1.2'!A1" tooltip="Pulsar sobre el enlace para ir al Cuadro 1.2" display="MERCADO LABORAL. POBLACIONES" xr:uid="{00000000-0004-0000-0000-000031000000}"/>
    <hyperlink ref="E16" location="'2.7'!A1" tooltip="Pulsar sobre el enlace para ir al Cuadro 2.7" display="GRAVAMEN ESPECIAL SOBRE PREMIOS DE DETERMINADAS LOTERÍAS Y APUESTAS" xr:uid="{00000000-0004-0000-0000-000032000000}"/>
    <hyperlink ref="E27" location="'5.4'!A1" tooltip="Pulsar sobre el enlace para ir al Cuadro 5.3" display="PRODUCTOS INTERMEDIOS: CONSUMOS E INGRESOS" xr:uid="{00000000-0004-0000-0000-000033000000}"/>
    <hyperlink ref="E29" location="'5.6'!A1" tooltip="Pulsar sobre el enlace para ir al Cuadro 5.4" display="TABACO: CONSUMOS E INGRESOS" xr:uid="{00000000-0004-0000-0000-000034000000}"/>
    <hyperlink ref="E58" location="'9.2'!A1" tooltip="Pulsar sobre el enlace para ir al Cuadro 9.2" display="TABACO: PRECIOS" xr:uid="{00000000-0004-0000-0000-000035000000}"/>
    <hyperlink ref="E56" location="'8.9'!A1" tooltip="Pulsar sobre el enlace para ir al Cuadro 8.6" display="IRPF. RÉGIMEN ESPECIAL APLICABLE A LOS TRABAJADORES DESPLAZADOS A TERRITORIO ESPAÑOL" xr:uid="{00000000-0004-0000-0000-000036000000}"/>
    <hyperlink ref="E55" location="'8.8'!A1" tooltip="Pulsar sobre el enlace para ir al Cuadro 8.6" display="DECLARACIÓN ORDINARIA DEL IMPUESTO SOBRE LA RENTA DE NO RESIDENTES" xr:uid="{00000000-0004-0000-0000-000037000000}"/>
    <hyperlink ref="E53" location="'8.6'!A1" tooltip="Pulsar sobre el enlace para ir al Cuadro 8.6" display="IVA: LIQUIDACIÓN DEL IMPUESTO" xr:uid="{00000000-0004-0000-0000-000038000000}"/>
    <hyperlink ref="E54" location="'8.7'!A1" tooltip="Pulsar sobre el enlace para ir al Cuadro 8.6" display="IVA: LIQUIDACIÓN DEL IMPUESTO" xr:uid="{00000000-0004-0000-0000-000039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pageSetUpPr fitToPage="1"/>
  </sheetPr>
  <dimension ref="A1:BO50"/>
  <sheetViews>
    <sheetView tabSelected="1" zoomScale="90" zoomScaleNormal="90" workbookViewId="0">
      <pane xSplit="2" ySplit="7" topLeftCell="C20" activePane="bottomRight" state="frozen"/>
      <selection sqref="A1:A1048576"/>
      <selection pane="topRight" sqref="A1:A1048576"/>
      <selection pane="bottomLeft" sqref="A1:A1048576"/>
      <selection pane="bottomRight" activeCell="C40" sqref="C40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7" ht="15" customHeight="1" x14ac:dyDescent="0.35">
      <c r="B1" s="1" t="s">
        <v>57</v>
      </c>
    </row>
    <row r="2" spans="1:67" ht="15" customHeight="1" x14ac:dyDescent="0.35">
      <c r="B2" s="3" t="s">
        <v>56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Z2" s="6"/>
      <c r="AA2" s="6"/>
      <c r="AB2" s="6"/>
      <c r="AC2" s="6"/>
      <c r="AD2" s="6"/>
      <c r="AE2" s="6"/>
      <c r="BD2" s="18"/>
      <c r="BE2" s="18"/>
      <c r="BF2" s="18"/>
      <c r="BG2" s="18"/>
      <c r="BH2" s="18"/>
    </row>
    <row r="3" spans="1:67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Z3" s="6"/>
      <c r="AA3" s="6"/>
      <c r="AB3" s="6"/>
      <c r="AC3" s="6"/>
      <c r="AD3" s="6"/>
      <c r="AE3" s="6"/>
      <c r="BD3" s="18"/>
      <c r="BE3" s="18"/>
      <c r="BF3" s="18"/>
      <c r="BG3" s="18"/>
      <c r="BH3" s="18"/>
    </row>
    <row r="4" spans="1:67" ht="12" customHeight="1" thickBot="1" x14ac:dyDescent="0.4">
      <c r="B4" s="186" t="s">
        <v>758</v>
      </c>
    </row>
    <row r="5" spans="1:67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7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10"/>
      <c r="BB5" s="484" t="s">
        <v>1</v>
      </c>
      <c r="BC5" s="485"/>
      <c r="BD5" s="485"/>
      <c r="BE5" s="485"/>
      <c r="BF5" s="485"/>
      <c r="BG5" s="485"/>
      <c r="BH5" s="486"/>
      <c r="BI5" s="46"/>
    </row>
    <row r="6" spans="1:67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79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299">
        <v>16</v>
      </c>
      <c r="BB6" s="280">
        <v>17</v>
      </c>
      <c r="BC6" s="281">
        <v>18</v>
      </c>
      <c r="BD6" s="330">
        <v>19</v>
      </c>
      <c r="BE6" s="330">
        <v>20</v>
      </c>
      <c r="BF6" s="330">
        <v>21</v>
      </c>
      <c r="BG6" s="330">
        <v>22</v>
      </c>
      <c r="BH6" s="282">
        <v>23</v>
      </c>
      <c r="BI6" s="408"/>
      <c r="BJ6" s="49"/>
    </row>
    <row r="7" spans="1:67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7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7" s="46" customFormat="1" ht="15" customHeight="1" x14ac:dyDescent="0.35">
      <c r="A9"/>
      <c r="B9" s="16" t="s">
        <v>629</v>
      </c>
      <c r="C9" s="17">
        <v>31418.088</v>
      </c>
      <c r="D9" s="17">
        <v>31673.812000000002</v>
      </c>
      <c r="E9" s="17">
        <v>33366.724000000002</v>
      </c>
      <c r="F9" s="17">
        <v>34087.288999999997</v>
      </c>
      <c r="G9" s="17">
        <v>35459.665999999997</v>
      </c>
      <c r="H9" s="17">
        <v>36765.909</v>
      </c>
      <c r="I9" s="17">
        <v>41371.434999999998</v>
      </c>
      <c r="J9" s="17">
        <v>44343.555999999997</v>
      </c>
      <c r="K9" s="17">
        <v>46451.271999999997</v>
      </c>
      <c r="L9" s="17">
        <v>47722.336000000003</v>
      </c>
      <c r="M9" s="17">
        <v>54722.604000000007</v>
      </c>
      <c r="N9" s="17">
        <v>62813.059000000008</v>
      </c>
      <c r="O9" s="17">
        <v>72614.265999999989</v>
      </c>
      <c r="P9" s="17">
        <v>71341.143999999986</v>
      </c>
      <c r="Q9" s="17">
        <v>63856.923999999999</v>
      </c>
      <c r="R9" s="17">
        <v>66977.05799999999</v>
      </c>
      <c r="S9" s="17">
        <v>69803.319000000003</v>
      </c>
      <c r="T9" s="17">
        <v>70618.603000000003</v>
      </c>
      <c r="U9" s="17">
        <v>69951.546000000002</v>
      </c>
      <c r="V9" s="17">
        <v>72661.876000000004</v>
      </c>
      <c r="W9" s="17">
        <v>72345.521999999997</v>
      </c>
      <c r="X9" s="17">
        <v>72415.934999999998</v>
      </c>
      <c r="Y9" s="17">
        <v>77037.657000000007</v>
      </c>
      <c r="Z9" s="17">
        <v>82858.655000000013</v>
      </c>
      <c r="AA9" s="17">
        <v>86892.206999999995</v>
      </c>
      <c r="AB9" s="17">
        <v>87971.622999999992</v>
      </c>
      <c r="AC9" s="17">
        <v>94545.865000000005</v>
      </c>
      <c r="AD9" s="17">
        <v>109485.42299999998</v>
      </c>
      <c r="AE9" s="17">
        <v>120280.38</v>
      </c>
      <c r="AF9"/>
      <c r="AG9" s="18">
        <v>0.81393877310421303</v>
      </c>
      <c r="AH9" s="18">
        <v>5.3448318756201498</v>
      </c>
      <c r="AI9" s="18">
        <v>2.1595317538515171</v>
      </c>
      <c r="AJ9" s="18">
        <v>4.0260667253415212</v>
      </c>
      <c r="AK9" s="18">
        <v>3.6837431012463635</v>
      </c>
      <c r="AL9" s="18">
        <v>12.526620788840004</v>
      </c>
      <c r="AM9" s="18">
        <v>7.1839930135369956</v>
      </c>
      <c r="AN9" s="18">
        <v>4.7531506043403473</v>
      </c>
      <c r="AO9" s="18">
        <v>2.7363384150169363</v>
      </c>
      <c r="AP9" s="18">
        <v>14.668745469626641</v>
      </c>
      <c r="AQ9" s="18">
        <v>14.784484671087657</v>
      </c>
      <c r="AR9" s="18">
        <v>15.603772775976378</v>
      </c>
      <c r="AS9" s="18">
        <v>-1.7532670508574764</v>
      </c>
      <c r="AT9" s="18">
        <v>-10.490748508322193</v>
      </c>
      <c r="AU9" s="18">
        <v>4.8861326298773662</v>
      </c>
      <c r="AV9" s="18">
        <v>4.219744916236861</v>
      </c>
      <c r="AW9" s="18">
        <v>1.1679731160061309</v>
      </c>
      <c r="AX9" s="18">
        <v>-0.94459104494038304</v>
      </c>
      <c r="AY9" s="18">
        <v>3.8745819856504697</v>
      </c>
      <c r="AZ9" s="18">
        <v>-0.43537824429416966</v>
      </c>
      <c r="BA9" s="18">
        <v>9.732876072136222E-2</v>
      </c>
      <c r="BB9" s="18">
        <v>6.3821892239601805</v>
      </c>
      <c r="BC9" s="18">
        <v>7.5560423650994561</v>
      </c>
      <c r="BD9" s="18">
        <v>4.8679911591613223</v>
      </c>
      <c r="BE9" s="18">
        <v>1.2422471902457231</v>
      </c>
      <c r="BF9" s="18">
        <v>7.4731393781378959</v>
      </c>
      <c r="BG9" s="18">
        <v>15.801386977632468</v>
      </c>
      <c r="BH9" s="18">
        <v>9.8597207776235454</v>
      </c>
      <c r="BI9"/>
      <c r="BJ9" s="7"/>
    </row>
    <row r="10" spans="1:67" s="46" customFormat="1" ht="15" customHeight="1" x14ac:dyDescent="0.35">
      <c r="A10"/>
      <c r="B10" s="16" t="s">
        <v>630</v>
      </c>
      <c r="C10" s="17">
        <v>7604.8770000000004</v>
      </c>
      <c r="D10" s="17">
        <v>8287.41</v>
      </c>
      <c r="E10" s="17">
        <v>12634.356</v>
      </c>
      <c r="F10" s="17">
        <v>13976.646000000001</v>
      </c>
      <c r="G10" s="17">
        <v>14635.624</v>
      </c>
      <c r="H10" s="17">
        <v>17206.559000000001</v>
      </c>
      <c r="I10" s="17">
        <v>17215.204000000002</v>
      </c>
      <c r="J10" s="17">
        <v>21437.040000000001</v>
      </c>
      <c r="K10" s="17">
        <v>21919.562000000002</v>
      </c>
      <c r="L10" s="17">
        <v>26019.913</v>
      </c>
      <c r="M10" s="17">
        <v>32495.274999999998</v>
      </c>
      <c r="N10" s="17">
        <v>37207.602000000006</v>
      </c>
      <c r="O10" s="17">
        <v>44823.173999999999</v>
      </c>
      <c r="P10" s="17">
        <v>27301.403000000006</v>
      </c>
      <c r="Q10" s="17">
        <v>20188.453999999998</v>
      </c>
      <c r="R10" s="17">
        <v>16197.766999999998</v>
      </c>
      <c r="S10" s="17">
        <v>16610.686999999998</v>
      </c>
      <c r="T10" s="17">
        <v>21435.165000000001</v>
      </c>
      <c r="U10" s="17">
        <v>19945.194000000003</v>
      </c>
      <c r="V10" s="17">
        <v>18713.058999999997</v>
      </c>
      <c r="W10" s="17">
        <v>20648.872000000003</v>
      </c>
      <c r="X10" s="17">
        <v>21678.326000000001</v>
      </c>
      <c r="Y10" s="17">
        <v>23143.324999999997</v>
      </c>
      <c r="Z10" s="17">
        <v>24837.777000000002</v>
      </c>
      <c r="AA10" s="17">
        <v>23732.923000000003</v>
      </c>
      <c r="AB10" s="17">
        <v>15857.718000000001</v>
      </c>
      <c r="AC10" s="17">
        <v>26626.737000000001</v>
      </c>
      <c r="AD10" s="17">
        <v>32176.1</v>
      </c>
      <c r="AE10" s="17">
        <v>35059.628000000004</v>
      </c>
      <c r="AF10"/>
      <c r="AG10" s="18">
        <v>8.9749380561973506</v>
      </c>
      <c r="AH10" s="18">
        <v>52.452406722968938</v>
      </c>
      <c r="AI10" s="18">
        <v>10.624126785726165</v>
      </c>
      <c r="AJ10" s="18">
        <v>4.7148507589016644</v>
      </c>
      <c r="AK10" s="18">
        <v>17.566282107274695</v>
      </c>
      <c r="AL10" s="18">
        <v>5.0242468584220913E-2</v>
      </c>
      <c r="AM10" s="18">
        <v>24.52388017011009</v>
      </c>
      <c r="AN10" s="18">
        <v>2.2508797856420513</v>
      </c>
      <c r="AO10" s="18">
        <v>18.706354625151718</v>
      </c>
      <c r="AP10" s="18">
        <v>24.886178520274058</v>
      </c>
      <c r="AQ10" s="18">
        <v>14.50157599835671</v>
      </c>
      <c r="AR10" s="18">
        <v>20.467785051022613</v>
      </c>
      <c r="AS10" s="18">
        <v>-39.090875179879035</v>
      </c>
      <c r="AT10" s="18">
        <v>-26.053419305960237</v>
      </c>
      <c r="AU10" s="18">
        <v>-19.76717484161987</v>
      </c>
      <c r="AV10" s="18">
        <v>2.5492402749094989</v>
      </c>
      <c r="AW10" s="18">
        <v>29.044421823131117</v>
      </c>
      <c r="AX10" s="18">
        <v>-6.9510591590967348</v>
      </c>
      <c r="AY10" s="18">
        <v>-6.1776034868350012</v>
      </c>
      <c r="AZ10" s="18">
        <v>10.34471702355027</v>
      </c>
      <c r="BA10" s="18">
        <v>4.9855217272885302</v>
      </c>
      <c r="BB10" s="18">
        <v>6.7578972656836882</v>
      </c>
      <c r="BC10" s="18">
        <v>7.3215581598582098</v>
      </c>
      <c r="BD10" s="18">
        <v>-4.4482805365391567</v>
      </c>
      <c r="BE10" s="18">
        <v>-33.182617244407702</v>
      </c>
      <c r="BF10" s="18">
        <v>67.910269308610467</v>
      </c>
      <c r="BG10" s="18">
        <v>20.841318258410702</v>
      </c>
      <c r="BH10" s="18">
        <v>8.9617076028480955</v>
      </c>
      <c r="BI10"/>
      <c r="BJ10" s="7"/>
      <c r="BO10" s="53"/>
    </row>
    <row r="11" spans="1:67" s="46" customFormat="1" ht="15" customHeight="1" x14ac:dyDescent="0.35">
      <c r="A11"/>
      <c r="B11" s="16" t="s">
        <v>631</v>
      </c>
      <c r="C11" s="17"/>
      <c r="D11" s="17"/>
      <c r="E11" s="17"/>
      <c r="F11" s="17"/>
      <c r="G11" s="17">
        <v>723.00800000000004</v>
      </c>
      <c r="H11" s="17">
        <v>1098.4929999999999</v>
      </c>
      <c r="I11" s="17">
        <v>905.68899999999996</v>
      </c>
      <c r="J11" s="17">
        <v>1051.6289999999999</v>
      </c>
      <c r="K11" s="17">
        <v>947.83399999999995</v>
      </c>
      <c r="L11" s="17">
        <v>1395.4290000000001</v>
      </c>
      <c r="M11" s="17">
        <v>1350.529</v>
      </c>
      <c r="N11" s="17">
        <v>1497.9580000000001</v>
      </c>
      <c r="O11" s="17">
        <v>2427.2550000000001</v>
      </c>
      <c r="P11" s="17">
        <v>2262.1260000000002</v>
      </c>
      <c r="Q11" s="17">
        <v>2341.6609999999996</v>
      </c>
      <c r="R11" s="17">
        <v>2563.9670000000006</v>
      </c>
      <c r="S11" s="17">
        <v>2040.2880000000005</v>
      </c>
      <c r="T11" s="17">
        <v>1708.3610000000001</v>
      </c>
      <c r="U11" s="17">
        <v>1416.4480000000003</v>
      </c>
      <c r="V11" s="17">
        <v>1419.5939999999998</v>
      </c>
      <c r="W11" s="17">
        <v>1639.337</v>
      </c>
      <c r="X11" s="17">
        <v>1960.4960000000001</v>
      </c>
      <c r="Y11" s="17">
        <v>2273.7719999999999</v>
      </c>
      <c r="Z11" s="17">
        <v>2664.8510000000001</v>
      </c>
      <c r="AA11" s="17">
        <v>2368.9670000000006</v>
      </c>
      <c r="AB11" s="17">
        <v>1511.2429999999999</v>
      </c>
      <c r="AC11" s="17">
        <v>1827.501</v>
      </c>
      <c r="AD11" s="17">
        <v>2954.3879999999999</v>
      </c>
      <c r="AE11" s="17">
        <v>3217.8020000000001</v>
      </c>
      <c r="AF11"/>
      <c r="AG11" s="18"/>
      <c r="AH11" s="18"/>
      <c r="AI11" s="18"/>
      <c r="AJ11" s="18"/>
      <c r="AK11" s="18">
        <v>51.933726874391418</v>
      </c>
      <c r="AL11" s="18">
        <v>-17.551682168206806</v>
      </c>
      <c r="AM11" s="18">
        <v>16.1136990733022</v>
      </c>
      <c r="AN11" s="18">
        <v>-9.8699256106478597</v>
      </c>
      <c r="AO11" s="18">
        <v>47.222931441581558</v>
      </c>
      <c r="AP11" s="18">
        <v>-3.2176484794281963</v>
      </c>
      <c r="AQ11" s="18">
        <v>10.916389059398213</v>
      </c>
      <c r="AR11" s="18">
        <v>62.037587168665603</v>
      </c>
      <c r="AS11" s="18">
        <v>-6.8031171014170289</v>
      </c>
      <c r="AT11" s="18">
        <v>3.5159403145536277</v>
      </c>
      <c r="AU11" s="18">
        <v>9.4935176355587316</v>
      </c>
      <c r="AV11" s="18">
        <v>-20.424560846531953</v>
      </c>
      <c r="AW11" s="18">
        <v>-16.268634624131508</v>
      </c>
      <c r="AX11" s="18">
        <v>-17.087313512776266</v>
      </c>
      <c r="AY11" s="18">
        <v>0.2221048707753128</v>
      </c>
      <c r="AZ11" s="18">
        <v>15.479284922308787</v>
      </c>
      <c r="BA11" s="18">
        <v>19.590785787181044</v>
      </c>
      <c r="BB11" s="18">
        <v>15.979425614742382</v>
      </c>
      <c r="BC11" s="18">
        <v>17.199569701799483</v>
      </c>
      <c r="BD11" s="18">
        <v>-11.103209898039312</v>
      </c>
      <c r="BE11" s="18">
        <v>-36.206667294225731</v>
      </c>
      <c r="BF11" s="18">
        <v>20.927011738019633</v>
      </c>
      <c r="BG11" s="18">
        <v>61.662729596317597</v>
      </c>
      <c r="BH11" s="18">
        <v>8.9160259248277551</v>
      </c>
      <c r="BI11"/>
      <c r="BJ11" s="7"/>
    </row>
    <row r="12" spans="1:67" s="54" customFormat="1" ht="15" customHeight="1" x14ac:dyDescent="0.35">
      <c r="A12"/>
      <c r="B12" s="16" t="s">
        <v>29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>
        <v>1569.84</v>
      </c>
      <c r="V12" s="17">
        <v>1624.8670000000002</v>
      </c>
      <c r="W12" s="17">
        <v>1863.7949999999978</v>
      </c>
      <c r="X12" s="17">
        <v>1574.4910000000132</v>
      </c>
      <c r="Y12" s="17">
        <v>1806.6569999999979</v>
      </c>
      <c r="Z12" s="17">
        <v>1871.7219999999995</v>
      </c>
      <c r="AA12" s="17">
        <v>1019.3009999999915</v>
      </c>
      <c r="AB12" s="17">
        <v>1441.4340000000145</v>
      </c>
      <c r="AC12" s="17">
        <v>1397.8119999999928</v>
      </c>
      <c r="AD12" s="17">
        <v>127.84800000003412</v>
      </c>
      <c r="AE12" s="17">
        <v>289.49300000000676</v>
      </c>
      <c r="AF12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>
        <v>3.5052616827192753</v>
      </c>
      <c r="AZ12" s="18">
        <v>14.704465042369474</v>
      </c>
      <c r="BA12" s="18">
        <v>-15.522307979149261</v>
      </c>
      <c r="BB12" s="18">
        <v>14.745463772100493</v>
      </c>
      <c r="BC12" s="18">
        <v>3.6014030333373586</v>
      </c>
      <c r="BD12" s="18">
        <v>-45.542073021528211</v>
      </c>
      <c r="BE12" s="18">
        <v>41.413968984630301</v>
      </c>
      <c r="BF12" s="18">
        <v>-3.0262918732332684</v>
      </c>
      <c r="BG12" s="18">
        <v>-90.853705648539659</v>
      </c>
      <c r="BH12" s="18" t="s">
        <v>233</v>
      </c>
      <c r="BI12"/>
      <c r="BJ12" s="23"/>
    </row>
    <row r="13" spans="1:67" s="46" customFormat="1" ht="15" customHeight="1" x14ac:dyDescent="0.35">
      <c r="A13"/>
      <c r="B13" s="16" t="s">
        <v>30</v>
      </c>
      <c r="C13" s="17">
        <v>171.35</v>
      </c>
      <c r="D13" s="17">
        <v>169.46299999999999</v>
      </c>
      <c r="E13" s="17">
        <v>834.19899999999996</v>
      </c>
      <c r="F13" s="17">
        <v>241.76400000000001</v>
      </c>
      <c r="G13" s="17">
        <v>284.05500000000001</v>
      </c>
      <c r="H13" s="17">
        <v>332.11599999999999</v>
      </c>
      <c r="I13" s="17">
        <v>349.45699999999999</v>
      </c>
      <c r="J13" s="17">
        <v>40.835000000000001</v>
      </c>
      <c r="K13" s="17">
        <v>48.597000000000008</v>
      </c>
      <c r="L13" s="17">
        <v>49.045999999999999</v>
      </c>
      <c r="M13" s="17">
        <v>62.881</v>
      </c>
      <c r="N13" s="17">
        <v>76.881</v>
      </c>
      <c r="O13" s="17">
        <v>114.306</v>
      </c>
      <c r="P13" s="17">
        <v>106.846</v>
      </c>
      <c r="Q13" s="17">
        <v>74.11</v>
      </c>
      <c r="R13" s="17">
        <v>88.467000000000013</v>
      </c>
      <c r="S13" s="17">
        <v>118.02299999999998</v>
      </c>
      <c r="T13" s="17">
        <v>1318.9380000000001</v>
      </c>
      <c r="U13" s="17">
        <v>166.60599999999999</v>
      </c>
      <c r="V13" s="17">
        <v>194.90200000000002</v>
      </c>
      <c r="W13" s="17">
        <v>255.947</v>
      </c>
      <c r="X13" s="17">
        <v>197.274</v>
      </c>
      <c r="Y13" s="17">
        <v>192.57799999999997</v>
      </c>
      <c r="Z13" s="17">
        <v>200.96099999999998</v>
      </c>
      <c r="AA13" s="17">
        <v>39.799999999999969</v>
      </c>
      <c r="AB13" s="17">
        <v>118.71499999999999</v>
      </c>
      <c r="AC13" s="17">
        <v>183.63399999999999</v>
      </c>
      <c r="AD13" s="17">
        <v>377.07400000000001</v>
      </c>
      <c r="AE13" s="17">
        <v>903.86400000000003</v>
      </c>
      <c r="AF13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>
        <v>33.409067787988697</v>
      </c>
      <c r="AW13" s="18" t="s">
        <v>233</v>
      </c>
      <c r="AX13" s="18">
        <v>-87.368170452288126</v>
      </c>
      <c r="AY13" s="18">
        <v>16.983782096683207</v>
      </c>
      <c r="AZ13" s="18">
        <v>31.320868949523344</v>
      </c>
      <c r="BA13" s="18">
        <v>-22.923886585894735</v>
      </c>
      <c r="BB13" s="18">
        <v>-2.3804454717803796</v>
      </c>
      <c r="BC13" s="18">
        <v>4.3530413650572815</v>
      </c>
      <c r="BD13" s="18">
        <v>-80.195162245410813</v>
      </c>
      <c r="BE13" s="18" t="s">
        <v>233</v>
      </c>
      <c r="BF13" s="18">
        <v>54.684749189234722</v>
      </c>
      <c r="BG13" s="18" t="s">
        <v>233</v>
      </c>
      <c r="BH13" s="18" t="s">
        <v>233</v>
      </c>
      <c r="BI13"/>
      <c r="BJ13" s="7"/>
      <c r="BM13" s="53"/>
      <c r="BN13" s="53"/>
      <c r="BO13" s="53"/>
    </row>
    <row r="14" spans="1:67" s="7" customFormat="1" ht="15" customHeight="1" x14ac:dyDescent="0.35">
      <c r="A14"/>
      <c r="B14" s="13" t="s">
        <v>31</v>
      </c>
      <c r="C14" s="14">
        <v>39194.315000000002</v>
      </c>
      <c r="D14" s="14">
        <v>40130.684999999998</v>
      </c>
      <c r="E14" s="14">
        <v>46835.278999999995</v>
      </c>
      <c r="F14" s="14">
        <v>48305.699000000008</v>
      </c>
      <c r="G14" s="14">
        <v>51102.35300000001</v>
      </c>
      <c r="H14" s="14">
        <v>55403.076999999997</v>
      </c>
      <c r="I14" s="14">
        <v>59841.785000000011</v>
      </c>
      <c r="J14" s="14">
        <v>66873.06</v>
      </c>
      <c r="K14" s="14">
        <v>69367.264999999999</v>
      </c>
      <c r="L14" s="14">
        <v>75186.724000000017</v>
      </c>
      <c r="M14" s="14">
        <v>88631.28899999999</v>
      </c>
      <c r="N14" s="14">
        <v>101595.50000000001</v>
      </c>
      <c r="O14" s="14">
        <v>119979.00099999999</v>
      </c>
      <c r="P14" s="14">
        <v>101011.519</v>
      </c>
      <c r="Q14" s="14">
        <v>86461.14899999999</v>
      </c>
      <c r="R14" s="14">
        <v>85827.259000000005</v>
      </c>
      <c r="S14" s="14">
        <v>88572.316999999995</v>
      </c>
      <c r="T14" s="14">
        <v>95081.06700000001</v>
      </c>
      <c r="U14" s="14">
        <v>93049.634000000005</v>
      </c>
      <c r="V14" s="14">
        <v>94614.29800000001</v>
      </c>
      <c r="W14" s="14">
        <v>96753.472999999998</v>
      </c>
      <c r="X14" s="14">
        <v>97826.522000000012</v>
      </c>
      <c r="Y14" s="14">
        <v>104453.989</v>
      </c>
      <c r="Z14" s="14">
        <v>112433.96600000001</v>
      </c>
      <c r="AA14" s="14">
        <v>114053.19799999999</v>
      </c>
      <c r="AB14" s="14">
        <v>106900.73300000001</v>
      </c>
      <c r="AC14" s="14">
        <v>124581.549</v>
      </c>
      <c r="AD14" s="14">
        <v>145120.83300000001</v>
      </c>
      <c r="AE14" s="14">
        <v>159751.16700000002</v>
      </c>
      <c r="AF14"/>
      <c r="AG14" s="15">
        <v>2.3890454521274203</v>
      </c>
      <c r="AH14" s="15">
        <v>16.706901464552615</v>
      </c>
      <c r="AI14" s="15">
        <v>3.1395564014895969</v>
      </c>
      <c r="AJ14" s="15">
        <v>5.7894908010750497</v>
      </c>
      <c r="AK14" s="15">
        <v>8.4159021014159308</v>
      </c>
      <c r="AL14" s="15">
        <v>8.0116633233204961</v>
      </c>
      <c r="AM14" s="15">
        <v>11.749774843781791</v>
      </c>
      <c r="AN14" s="15">
        <v>3.7297605343616724</v>
      </c>
      <c r="AO14" s="15">
        <v>8.3893447435184569</v>
      </c>
      <c r="AP14" s="15">
        <v>17.881567761883026</v>
      </c>
      <c r="AQ14" s="15">
        <v>14.627126770095858</v>
      </c>
      <c r="AR14" s="15">
        <v>18.094798490090579</v>
      </c>
      <c r="AS14" s="15">
        <v>-15.809001443510928</v>
      </c>
      <c r="AT14" s="15">
        <v>-14.404664085885106</v>
      </c>
      <c r="AU14" s="15">
        <v>-0.73315009958979949</v>
      </c>
      <c r="AV14" s="15">
        <v>3.1983521692100059</v>
      </c>
      <c r="AW14" s="15">
        <v>7.348514999331015</v>
      </c>
      <c r="AX14" s="15">
        <v>-2.1365273488148846</v>
      </c>
      <c r="AY14" s="15">
        <v>1.6815369741271677</v>
      </c>
      <c r="AZ14" s="15">
        <v>2.2609426325817985</v>
      </c>
      <c r="BA14" s="15">
        <v>1.1090547623029652</v>
      </c>
      <c r="BB14" s="15">
        <v>6.774713916538901</v>
      </c>
      <c r="BC14" s="15">
        <v>7.6397053634782806</v>
      </c>
      <c r="BD14" s="15">
        <v>1.4401626640120249</v>
      </c>
      <c r="BE14" s="15">
        <v>-6.2711656713036508</v>
      </c>
      <c r="BF14" s="15">
        <v>16.5394712494628</v>
      </c>
      <c r="BG14" s="15">
        <v>16.486617934089111</v>
      </c>
      <c r="BH14" s="15">
        <v>10.081484303497625</v>
      </c>
      <c r="BI14"/>
    </row>
    <row r="15" spans="1:67" s="55" customFormat="1" ht="6" customHeight="1" x14ac:dyDescent="0.35">
      <c r="A15"/>
      <c r="L15" s="52"/>
      <c r="M15" s="52"/>
      <c r="N15" s="52"/>
      <c r="O15" s="52"/>
      <c r="P15" s="52"/>
      <c r="Q15" s="52"/>
      <c r="X15" s="52"/>
      <c r="Y15" s="52"/>
      <c r="Z15" s="52"/>
      <c r="AA15" s="52"/>
      <c r="AB15" s="52"/>
      <c r="AC15" s="52"/>
      <c r="AD15" s="52"/>
      <c r="AE15" s="52"/>
      <c r="AF15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/>
    </row>
    <row r="16" spans="1:67" s="46" customFormat="1" ht="15" customHeight="1" x14ac:dyDescent="0.35">
      <c r="A16"/>
      <c r="B16" s="16" t="s">
        <v>632</v>
      </c>
      <c r="C16" s="17">
        <v>20336.626</v>
      </c>
      <c r="D16" s="17">
        <v>21784.266</v>
      </c>
      <c r="E16" s="17">
        <v>24148.938999999998</v>
      </c>
      <c r="F16" s="17">
        <v>26241.857</v>
      </c>
      <c r="G16" s="17">
        <v>30734.598000000002</v>
      </c>
      <c r="H16" s="17">
        <v>33389.159</v>
      </c>
      <c r="I16" s="17">
        <v>34672.692999999999</v>
      </c>
      <c r="J16" s="17">
        <v>36913.288</v>
      </c>
      <c r="K16" s="17">
        <v>40579.432999999997</v>
      </c>
      <c r="L16" s="17">
        <v>44507.343999999997</v>
      </c>
      <c r="M16" s="17">
        <v>49870.360000000008</v>
      </c>
      <c r="N16" s="17">
        <v>54651.803000000007</v>
      </c>
      <c r="O16" s="17">
        <v>55850.706000000006</v>
      </c>
      <c r="P16" s="17">
        <v>48020.789999999994</v>
      </c>
      <c r="Q16" s="17">
        <v>33566.651000000005</v>
      </c>
      <c r="R16" s="17">
        <v>49086.353999999999</v>
      </c>
      <c r="S16" s="17">
        <v>49301.991000000002</v>
      </c>
      <c r="T16" s="17">
        <v>50463.501999999993</v>
      </c>
      <c r="U16" s="17">
        <v>51930.803999999996</v>
      </c>
      <c r="V16" s="17">
        <v>56173.949000000001</v>
      </c>
      <c r="W16" s="17">
        <v>60304.885999999999</v>
      </c>
      <c r="X16" s="17">
        <v>62845.371999999996</v>
      </c>
      <c r="Y16" s="17">
        <v>63647.101999999999</v>
      </c>
      <c r="Z16" s="17">
        <v>70176.790000000008</v>
      </c>
      <c r="AA16" s="17">
        <v>71537.92300000001</v>
      </c>
      <c r="AB16" s="17">
        <v>63336.834000000003</v>
      </c>
      <c r="AC16" s="17">
        <v>72498.351999999999</v>
      </c>
      <c r="AD16" s="17">
        <v>82595.035999999993</v>
      </c>
      <c r="AE16" s="17">
        <v>83909.165999999997</v>
      </c>
      <c r="AF16"/>
      <c r="AG16" s="18">
        <v>7.1183882714861326</v>
      </c>
      <c r="AH16" s="18">
        <v>10.854958344706215</v>
      </c>
      <c r="AI16" s="18">
        <v>8.6667078831082467</v>
      </c>
      <c r="AJ16" s="18">
        <v>17.12051475625373</v>
      </c>
      <c r="AK16" s="18">
        <v>8.6370448053363109</v>
      </c>
      <c r="AL16" s="18">
        <v>3.8441639096091031</v>
      </c>
      <c r="AM16" s="18">
        <v>6.4621314531294161</v>
      </c>
      <c r="AN16" s="18">
        <v>9.9317757876242201</v>
      </c>
      <c r="AO16" s="18">
        <v>9.679561072230852</v>
      </c>
      <c r="AP16" s="18">
        <v>12.049732736242385</v>
      </c>
      <c r="AQ16" s="18">
        <v>9.5877451055095619</v>
      </c>
      <c r="AR16" s="18">
        <v>2.1937117060895472</v>
      </c>
      <c r="AS16" s="18">
        <v>-14.019367991516548</v>
      </c>
      <c r="AT16" s="18">
        <v>-30.099752627976319</v>
      </c>
      <c r="AU16" s="18">
        <v>46.235482354197302</v>
      </c>
      <c r="AV16" s="18">
        <v>0.43930131783673004</v>
      </c>
      <c r="AW16" s="18">
        <v>2.355910940797485</v>
      </c>
      <c r="AX16" s="18">
        <v>2.9076499684861417</v>
      </c>
      <c r="AY16" s="18">
        <v>8.170767007574165</v>
      </c>
      <c r="AZ16" s="18">
        <v>7.3538305095837186</v>
      </c>
      <c r="BA16" s="18">
        <v>4.2127365931841698</v>
      </c>
      <c r="BB16" s="18">
        <v>1.2757184411288125</v>
      </c>
      <c r="BC16" s="18">
        <v>10.25920708848615</v>
      </c>
      <c r="BD16" s="18">
        <v>1.9395771735925815</v>
      </c>
      <c r="BE16" s="18">
        <v>-11.463974149766699</v>
      </c>
      <c r="BF16" s="18">
        <v>14.464755216530078</v>
      </c>
      <c r="BG16" s="18">
        <v>13.926777259709288</v>
      </c>
      <c r="BH16" s="18">
        <v>1.5910520336839671</v>
      </c>
      <c r="BI16"/>
      <c r="BJ16" s="7"/>
      <c r="BK16" s="17"/>
    </row>
    <row r="17" spans="1:64" s="46" customFormat="1" ht="15" customHeight="1" x14ac:dyDescent="0.35">
      <c r="A17"/>
      <c r="B17" s="16" t="s">
        <v>828</v>
      </c>
      <c r="C17" s="17">
        <v>20336.626</v>
      </c>
      <c r="D17" s="17">
        <v>21784.266</v>
      </c>
      <c r="E17" s="17">
        <v>24148.938999999998</v>
      </c>
      <c r="F17" s="17">
        <v>26241.857</v>
      </c>
      <c r="G17" s="17">
        <v>30734.598000000002</v>
      </c>
      <c r="H17" s="17">
        <v>33389.159</v>
      </c>
      <c r="I17" s="17">
        <v>34672.692999999999</v>
      </c>
      <c r="J17" s="17">
        <v>36913.288</v>
      </c>
      <c r="K17" s="17">
        <v>40579.432999999997</v>
      </c>
      <c r="L17" s="17">
        <v>44507.343999999997</v>
      </c>
      <c r="M17" s="17">
        <v>49870.360000000008</v>
      </c>
      <c r="N17" s="17">
        <v>54651.803000000007</v>
      </c>
      <c r="O17" s="17">
        <v>55850.706000000006</v>
      </c>
      <c r="P17" s="17">
        <v>48020.789999999994</v>
      </c>
      <c r="Q17" s="17">
        <v>33566.651000000005</v>
      </c>
      <c r="R17" s="17">
        <v>49086.353999999999</v>
      </c>
      <c r="S17" s="17">
        <v>49301.991000000002</v>
      </c>
      <c r="T17" s="17">
        <v>50463.501999999993</v>
      </c>
      <c r="U17" s="17">
        <v>51930.803999999996</v>
      </c>
      <c r="V17" s="17">
        <v>56173.949000000001</v>
      </c>
      <c r="W17" s="17">
        <v>60304.885999999999</v>
      </c>
      <c r="X17" s="17">
        <v>62845.371999999996</v>
      </c>
      <c r="Y17" s="17">
        <v>67797.101999999999</v>
      </c>
      <c r="Z17" s="17">
        <v>70274.790000000008</v>
      </c>
      <c r="AA17" s="17">
        <v>71537.92300000001</v>
      </c>
      <c r="AB17" s="17">
        <v>63336.834000000003</v>
      </c>
      <c r="AC17" s="17">
        <v>72498.351999999999</v>
      </c>
      <c r="AD17" s="17">
        <v>82595.035999999993</v>
      </c>
      <c r="AE17" s="17">
        <v>83909.165999999997</v>
      </c>
      <c r="AF17"/>
      <c r="AG17" s="18">
        <v>7.1183882714861326</v>
      </c>
      <c r="AH17" s="18">
        <v>10.854958344706215</v>
      </c>
      <c r="AI17" s="18">
        <v>8.6667078831082467</v>
      </c>
      <c r="AJ17" s="18">
        <v>17.12051475625373</v>
      </c>
      <c r="AK17" s="18">
        <v>8.6370448053363109</v>
      </c>
      <c r="AL17" s="18">
        <v>3.8441639096091031</v>
      </c>
      <c r="AM17" s="18">
        <v>6.4621314531294161</v>
      </c>
      <c r="AN17" s="18">
        <v>9.9317757876242201</v>
      </c>
      <c r="AO17" s="18">
        <v>9.679561072230852</v>
      </c>
      <c r="AP17" s="18">
        <v>12.049732736242385</v>
      </c>
      <c r="AQ17" s="18">
        <v>9.5877451055095619</v>
      </c>
      <c r="AR17" s="18">
        <v>2.1937117060895472</v>
      </c>
      <c r="AS17" s="18">
        <v>-14.019367991516548</v>
      </c>
      <c r="AT17" s="18">
        <v>-30.099752627976319</v>
      </c>
      <c r="AU17" s="18">
        <v>46.235482354197302</v>
      </c>
      <c r="AV17" s="18">
        <v>0.43930131783673004</v>
      </c>
      <c r="AW17" s="18">
        <v>2.355910940797485</v>
      </c>
      <c r="AX17" s="18">
        <v>2.9076499684861417</v>
      </c>
      <c r="AY17" s="18">
        <v>8.170767007574165</v>
      </c>
      <c r="AZ17" s="18">
        <v>7.3538305095837186</v>
      </c>
      <c r="BA17" s="18">
        <v>4.2127365931841698</v>
      </c>
      <c r="BB17" s="18">
        <v>7.8792277655703966</v>
      </c>
      <c r="BC17" s="18">
        <v>3.6545632879706411</v>
      </c>
      <c r="BD17" s="18">
        <v>1.7974198144170925</v>
      </c>
      <c r="BE17" s="18">
        <v>-11.463974149766699</v>
      </c>
      <c r="BF17" s="18">
        <v>14.464755216530078</v>
      </c>
      <c r="BG17" s="18">
        <v>13.926777259709288</v>
      </c>
      <c r="BH17" s="18">
        <v>1.5910520336839671</v>
      </c>
      <c r="BI17"/>
      <c r="BJ17" s="7"/>
      <c r="BK17" s="17"/>
    </row>
    <row r="18" spans="1:64" s="46" customFormat="1" ht="15" customHeight="1" x14ac:dyDescent="0.35">
      <c r="A18"/>
      <c r="B18" s="16" t="s">
        <v>34</v>
      </c>
      <c r="C18" s="17">
        <v>11488.749</v>
      </c>
      <c r="D18" s="17">
        <v>12343.995000000001</v>
      </c>
      <c r="E18" s="17">
        <v>12446.1</v>
      </c>
      <c r="F18" s="17">
        <v>14371.553</v>
      </c>
      <c r="G18" s="17">
        <v>15425.017</v>
      </c>
      <c r="H18" s="17">
        <v>16056.442999999999</v>
      </c>
      <c r="I18" s="17">
        <v>16576.162</v>
      </c>
      <c r="J18" s="17">
        <v>16150.406000000001</v>
      </c>
      <c r="K18" s="17">
        <v>16852.63</v>
      </c>
      <c r="L18" s="17">
        <v>17513.688999999998</v>
      </c>
      <c r="M18" s="17">
        <v>18022.249</v>
      </c>
      <c r="N18" s="17">
        <v>18602.271000000001</v>
      </c>
      <c r="O18" s="17">
        <v>19786.437000000002</v>
      </c>
      <c r="P18" s="17">
        <v>19569.949999999997</v>
      </c>
      <c r="Q18" s="17">
        <v>19349.021000000004</v>
      </c>
      <c r="R18" s="17">
        <v>19806.199000000001</v>
      </c>
      <c r="S18" s="17">
        <v>18983.234</v>
      </c>
      <c r="T18" s="17">
        <v>18209.313999999998</v>
      </c>
      <c r="U18" s="17">
        <v>19072.894</v>
      </c>
      <c r="V18" s="17">
        <v>19103.594000000001</v>
      </c>
      <c r="W18" s="17">
        <v>19146.678000000004</v>
      </c>
      <c r="X18" s="17">
        <v>19866.213999999996</v>
      </c>
      <c r="Y18" s="17">
        <v>20307.73</v>
      </c>
      <c r="Z18" s="17">
        <v>20528.163999999997</v>
      </c>
      <c r="AA18" s="17">
        <v>21379.727999999999</v>
      </c>
      <c r="AB18" s="17">
        <v>18789.71</v>
      </c>
      <c r="AC18" s="17">
        <v>19728.594999999998</v>
      </c>
      <c r="AD18" s="17">
        <v>20224.048999999999</v>
      </c>
      <c r="AE18" s="17">
        <v>20757.131000000005</v>
      </c>
      <c r="AF18"/>
      <c r="AG18" s="18">
        <v>7.4442047606749959</v>
      </c>
      <c r="AH18" s="18">
        <v>0.82716332921391789</v>
      </c>
      <c r="AI18" s="18">
        <v>15.470332071894003</v>
      </c>
      <c r="AJ18" s="18">
        <v>7.3302029363145369</v>
      </c>
      <c r="AK18" s="18">
        <v>4.0935189893145632</v>
      </c>
      <c r="AL18" s="18">
        <v>3.2368252420539281</v>
      </c>
      <c r="AM18" s="18">
        <v>-2.5684835850421792</v>
      </c>
      <c r="AN18" s="18">
        <v>4.3480269164750425</v>
      </c>
      <c r="AO18" s="18">
        <v>3.9225865636401998</v>
      </c>
      <c r="AP18" s="18">
        <v>2.9037857187026752</v>
      </c>
      <c r="AQ18" s="18">
        <v>3.218366364819401</v>
      </c>
      <c r="AR18" s="18">
        <v>6.3657066387216972</v>
      </c>
      <c r="AS18" s="18">
        <v>-1.0941181578068078</v>
      </c>
      <c r="AT18" s="18">
        <v>-1.1289195935604988</v>
      </c>
      <c r="AU18" s="18">
        <v>2.362796546657302</v>
      </c>
      <c r="AV18" s="18">
        <v>-4.1550880105768915</v>
      </c>
      <c r="AW18" s="18">
        <v>-4.0768606655746957</v>
      </c>
      <c r="AX18" s="18">
        <v>4.7425180322553713</v>
      </c>
      <c r="AY18" s="18">
        <v>0.160961414665235</v>
      </c>
      <c r="AZ18" s="18">
        <v>0.22552824353366471</v>
      </c>
      <c r="BA18" s="18">
        <v>3.7580200596677535</v>
      </c>
      <c r="BB18" s="18">
        <v>2.2224466121224875</v>
      </c>
      <c r="BC18" s="18">
        <v>1.0854684398502317</v>
      </c>
      <c r="BD18" s="18">
        <v>4.1482716135744155</v>
      </c>
      <c r="BE18" s="18">
        <v>-12.114363662624706</v>
      </c>
      <c r="BF18" s="18">
        <v>4.996804101819551</v>
      </c>
      <c r="BG18" s="18">
        <v>2.5113496424859529</v>
      </c>
      <c r="BH18" s="18">
        <v>2.635881667414897</v>
      </c>
      <c r="BI18"/>
      <c r="BJ18" s="7"/>
      <c r="BK18" s="17"/>
      <c r="BL18" s="53"/>
    </row>
    <row r="19" spans="1:64" s="46" customFormat="1" ht="15" customHeight="1" x14ac:dyDescent="0.35">
      <c r="A19"/>
      <c r="B19" s="16" t="s">
        <v>58</v>
      </c>
      <c r="C19" s="17">
        <v>524.245</v>
      </c>
      <c r="D19" s="17">
        <v>584.37</v>
      </c>
      <c r="E19" s="17">
        <v>565.08199999999999</v>
      </c>
      <c r="F19" s="17">
        <v>678.60699999999997</v>
      </c>
      <c r="G19" s="17">
        <v>715.15800000000002</v>
      </c>
      <c r="H19" s="17">
        <v>755.34900000000005</v>
      </c>
      <c r="I19" s="17">
        <v>778.53399999999999</v>
      </c>
      <c r="J19" s="17">
        <v>809.61699999999996</v>
      </c>
      <c r="K19" s="17">
        <v>814.50599999999997</v>
      </c>
      <c r="L19" s="17">
        <v>842.327</v>
      </c>
      <c r="M19" s="17">
        <v>899.67700000000013</v>
      </c>
      <c r="N19" s="17">
        <v>913.98899999999992</v>
      </c>
      <c r="O19" s="17">
        <v>934.64299999999992</v>
      </c>
      <c r="P19" s="17">
        <v>902.95999999999992</v>
      </c>
      <c r="Q19" s="17">
        <v>802.41799999999989</v>
      </c>
      <c r="R19" s="17">
        <v>809.96499999999992</v>
      </c>
      <c r="S19" s="17">
        <v>772.01199999999994</v>
      </c>
      <c r="T19" s="17">
        <v>744.65099999999995</v>
      </c>
      <c r="U19" s="17">
        <v>715.81500000000005</v>
      </c>
      <c r="V19" s="17">
        <v>760.97400000000005</v>
      </c>
      <c r="W19" s="17">
        <v>773.78400000000011</v>
      </c>
      <c r="X19" s="17">
        <v>783.31</v>
      </c>
      <c r="Y19" s="17">
        <v>839.90599999999995</v>
      </c>
      <c r="Z19" s="17">
        <v>821.16399999999987</v>
      </c>
      <c r="AA19" s="17">
        <v>801.08199999999999</v>
      </c>
      <c r="AB19" s="17">
        <v>613.93499999999995</v>
      </c>
      <c r="AC19" s="17">
        <v>673.06299999999999</v>
      </c>
      <c r="AD19" s="17">
        <v>905.42000000000007</v>
      </c>
      <c r="AE19" s="17">
        <v>816.8119999999999</v>
      </c>
      <c r="AF19"/>
      <c r="AG19" s="18">
        <v>11.468874285877787</v>
      </c>
      <c r="AH19" s="18">
        <v>-3.3006485616989254</v>
      </c>
      <c r="AI19" s="18">
        <v>20.09000463649523</v>
      </c>
      <c r="AJ19" s="18">
        <v>5.386180808627091</v>
      </c>
      <c r="AK19" s="18">
        <v>5.6198770062000332</v>
      </c>
      <c r="AL19" s="18">
        <v>3.0694420724724525</v>
      </c>
      <c r="AM19" s="18">
        <v>3.9925038598185782</v>
      </c>
      <c r="AN19" s="18">
        <v>0.60386577851008694</v>
      </c>
      <c r="AO19" s="18">
        <v>3.4156900010558582</v>
      </c>
      <c r="AP19" s="18">
        <v>6.8085197316481763</v>
      </c>
      <c r="AQ19" s="18">
        <v>1.5907931402047382</v>
      </c>
      <c r="AR19" s="18">
        <v>2.2597646142349634</v>
      </c>
      <c r="AS19" s="18">
        <v>-3.3898504562704685</v>
      </c>
      <c r="AT19" s="18">
        <v>-11.134712501107472</v>
      </c>
      <c r="AU19" s="18">
        <v>0.94053224130067203</v>
      </c>
      <c r="AV19" s="18">
        <v>-4.685758026581393</v>
      </c>
      <c r="AW19" s="18">
        <v>-3.5441158945715858</v>
      </c>
      <c r="AX19" s="18">
        <v>-3.8724180857878254</v>
      </c>
      <c r="AY19" s="18">
        <v>6.3087529599128258</v>
      </c>
      <c r="AZ19" s="18">
        <v>1.6833689455881617</v>
      </c>
      <c r="BA19" s="18">
        <v>1.231092914818585</v>
      </c>
      <c r="BB19" s="18">
        <v>7.2252364964062767</v>
      </c>
      <c r="BC19" s="18">
        <v>-2.2314401849730894</v>
      </c>
      <c r="BD19" s="18">
        <v>-2.445552898081246</v>
      </c>
      <c r="BE19" s="18">
        <v>-23.361778194991281</v>
      </c>
      <c r="BF19" s="18">
        <v>9.63098699373713</v>
      </c>
      <c r="BG19" s="18">
        <v>34.522325547534194</v>
      </c>
      <c r="BH19" s="18">
        <v>-9.7863974729959757</v>
      </c>
      <c r="BI19"/>
      <c r="BJ19" s="7"/>
      <c r="BK19" s="17"/>
      <c r="BL19" s="53"/>
    </row>
    <row r="20" spans="1:64" s="46" customFormat="1" ht="15" customHeight="1" x14ac:dyDescent="0.35">
      <c r="A20"/>
      <c r="B20" s="16" t="s">
        <v>59</v>
      </c>
      <c r="C20" s="17">
        <v>191.75299999999999</v>
      </c>
      <c r="D20" s="17">
        <v>184.96199999999999</v>
      </c>
      <c r="E20" s="17">
        <v>164.953</v>
      </c>
      <c r="F20" s="17">
        <v>177.29300000000001</v>
      </c>
      <c r="G20" s="17">
        <v>181.113</v>
      </c>
      <c r="H20" s="17">
        <v>191.66</v>
      </c>
      <c r="I20" s="17">
        <v>198.10300000000001</v>
      </c>
      <c r="J20" s="17">
        <v>208.07499999999999</v>
      </c>
      <c r="K20" s="17">
        <v>229.00700000000001</v>
      </c>
      <c r="L20" s="17">
        <v>233.24299999999999</v>
      </c>
      <c r="M20" s="17">
        <v>243.17199999999997</v>
      </c>
      <c r="N20" s="17">
        <v>279.45599999999996</v>
      </c>
      <c r="O20" s="17">
        <v>286.35600000000005</v>
      </c>
      <c r="P20" s="17">
        <v>284.99099999999999</v>
      </c>
      <c r="Q20" s="17">
        <v>276.65899999999999</v>
      </c>
      <c r="R20" s="17">
        <v>278.75299999999999</v>
      </c>
      <c r="S20" s="17">
        <v>278.92500000000001</v>
      </c>
      <c r="T20" s="17">
        <v>282.95100000000002</v>
      </c>
      <c r="U20" s="17">
        <v>274.83299999999997</v>
      </c>
      <c r="V20" s="17">
        <v>292.68700000000001</v>
      </c>
      <c r="W20" s="17">
        <v>296.53000000000003</v>
      </c>
      <c r="X20" s="17">
        <v>303.24300000000005</v>
      </c>
      <c r="Y20" s="17">
        <v>313.92</v>
      </c>
      <c r="Z20" s="17">
        <v>319.69499999999999</v>
      </c>
      <c r="AA20" s="17">
        <v>332.50100000000003</v>
      </c>
      <c r="AB20" s="17">
        <v>306.54300000000001</v>
      </c>
      <c r="AC20" s="17">
        <v>311.54300000000001</v>
      </c>
      <c r="AD20" s="17">
        <v>341.209</v>
      </c>
      <c r="AE20" s="17">
        <v>341.14699999999999</v>
      </c>
      <c r="AF20"/>
      <c r="AG20" s="18">
        <v>-3.5415352041428281</v>
      </c>
      <c r="AH20" s="18">
        <v>-10.817897730344605</v>
      </c>
      <c r="AI20" s="18">
        <v>7.4809188071753798</v>
      </c>
      <c r="AJ20" s="18">
        <v>2.1546253941215916</v>
      </c>
      <c r="AK20" s="18">
        <v>5.8234361972911932</v>
      </c>
      <c r="AL20" s="18">
        <v>3.3616821454659358</v>
      </c>
      <c r="AM20" s="18">
        <v>5.0337450720079859</v>
      </c>
      <c r="AN20" s="18">
        <v>10.059834194401066</v>
      </c>
      <c r="AO20" s="18">
        <v>1.8497251175728209</v>
      </c>
      <c r="AP20" s="18">
        <v>4.256933755782585</v>
      </c>
      <c r="AQ20" s="18">
        <v>14.921125787508428</v>
      </c>
      <c r="AR20" s="18">
        <v>2.4690827894194762</v>
      </c>
      <c r="AS20" s="18">
        <v>-0.47667937811677275</v>
      </c>
      <c r="AT20" s="18">
        <v>-2.923601096174965</v>
      </c>
      <c r="AU20" s="18">
        <v>0.75688844389663601</v>
      </c>
      <c r="AV20" s="18">
        <v>6.1703371802285703E-2</v>
      </c>
      <c r="AW20" s="18">
        <v>1.4433987631083662</v>
      </c>
      <c r="AX20" s="18">
        <v>-2.8690479977098691</v>
      </c>
      <c r="AY20" s="18">
        <v>6.4963086674453372</v>
      </c>
      <c r="AZ20" s="18">
        <v>1.3130067273230508</v>
      </c>
      <c r="BA20" s="18">
        <v>2.2638518868242747</v>
      </c>
      <c r="BB20" s="18">
        <v>3.5209386531593352</v>
      </c>
      <c r="BC20" s="18">
        <v>1.8396406727828674</v>
      </c>
      <c r="BD20" s="18">
        <v>4.0056929260701732</v>
      </c>
      <c r="BE20" s="18">
        <v>-7.8068938138531996</v>
      </c>
      <c r="BF20" s="18">
        <v>1.6310925384040738</v>
      </c>
      <c r="BG20" s="18">
        <v>9.5222810334367942</v>
      </c>
      <c r="BH20" s="18">
        <v>-1.8170681312630037E-2</v>
      </c>
      <c r="BI20"/>
      <c r="BJ20" s="7"/>
      <c r="BK20" s="17"/>
      <c r="BL20" s="53"/>
    </row>
    <row r="21" spans="1:64" s="46" customFormat="1" ht="15" customHeight="1" x14ac:dyDescent="0.35">
      <c r="A21"/>
      <c r="B21" s="16" t="s">
        <v>60</v>
      </c>
      <c r="C21" s="17">
        <v>22.61</v>
      </c>
      <c r="D21" s="17">
        <v>26.288</v>
      </c>
      <c r="E21" s="17">
        <v>23.527999999999999</v>
      </c>
      <c r="F21" s="17">
        <v>21.638000000000002</v>
      </c>
      <c r="G21" s="17">
        <v>19.82</v>
      </c>
      <c r="H21" s="17">
        <v>17.568999999999999</v>
      </c>
      <c r="I21" s="17">
        <v>16.638000000000002</v>
      </c>
      <c r="J21" s="17">
        <v>16.858000000000001</v>
      </c>
      <c r="K21" s="17">
        <v>18.257000000000001</v>
      </c>
      <c r="L21" s="17">
        <v>18.337</v>
      </c>
      <c r="M21" s="17">
        <v>18.135999999999996</v>
      </c>
      <c r="N21" s="17">
        <v>20.646999999999998</v>
      </c>
      <c r="O21" s="17">
        <v>20.83</v>
      </c>
      <c r="P21" s="17">
        <v>19.763999999999999</v>
      </c>
      <c r="Q21" s="17">
        <v>18.198999999999998</v>
      </c>
      <c r="R21" s="17">
        <v>18.038999999999998</v>
      </c>
      <c r="S21" s="17">
        <v>17.256</v>
      </c>
      <c r="T21" s="17">
        <v>17.141000000000002</v>
      </c>
      <c r="U21" s="17">
        <v>17.684000000000001</v>
      </c>
      <c r="V21" s="17">
        <v>19.158999999999999</v>
      </c>
      <c r="W21" s="17">
        <v>20.331</v>
      </c>
      <c r="X21" s="17">
        <v>21.489000000000001</v>
      </c>
      <c r="Y21" s="17">
        <v>21.716000000000001</v>
      </c>
      <c r="Z21" s="17">
        <v>21.239999999999995</v>
      </c>
      <c r="AA21" s="17">
        <v>21.937000000000001</v>
      </c>
      <c r="AB21" s="17">
        <v>19.997</v>
      </c>
      <c r="AC21" s="17">
        <v>21.588999999999995</v>
      </c>
      <c r="AD21" s="17">
        <v>25.414000000000001</v>
      </c>
      <c r="AE21" s="17">
        <v>22.537999999999997</v>
      </c>
      <c r="AF21"/>
      <c r="AG21" s="18">
        <v>16.267138434321101</v>
      </c>
      <c r="AH21" s="18">
        <v>-10.499087035909927</v>
      </c>
      <c r="AI21" s="18">
        <v>-8.0329819789187233</v>
      </c>
      <c r="AJ21" s="18">
        <v>-8.4018855716794576</v>
      </c>
      <c r="AK21" s="18">
        <v>-11.357214934409694</v>
      </c>
      <c r="AL21" s="18">
        <v>-5.2991063805566476</v>
      </c>
      <c r="AM21" s="18">
        <v>1.3222743118163172</v>
      </c>
      <c r="AN21" s="18">
        <v>8.2987305730217162</v>
      </c>
      <c r="AO21" s="18">
        <v>0.43818809223858401</v>
      </c>
      <c r="AP21" s="18">
        <v>-1.096144407482162</v>
      </c>
      <c r="AQ21" s="18">
        <v>13.845390383767112</v>
      </c>
      <c r="AR21" s="18">
        <v>0.88632731147382116</v>
      </c>
      <c r="AS21" s="18">
        <v>-5.117618819011037</v>
      </c>
      <c r="AT21" s="18">
        <v>-7.9184375632463126</v>
      </c>
      <c r="AU21" s="18">
        <v>-0.87916918512006237</v>
      </c>
      <c r="AV21" s="18">
        <v>-4.3405953766838392</v>
      </c>
      <c r="AW21" s="18">
        <v>-0.66643486323596679</v>
      </c>
      <c r="AX21" s="18">
        <v>3.1678431830114882</v>
      </c>
      <c r="AY21" s="18">
        <v>8.3408731056321965</v>
      </c>
      <c r="AZ21" s="18">
        <v>6.1172295004958537</v>
      </c>
      <c r="BA21" s="18">
        <v>5.6957355762136705</v>
      </c>
      <c r="BB21" s="18">
        <v>1.0563544138861758</v>
      </c>
      <c r="BC21" s="18">
        <v>-2.1919322158777224</v>
      </c>
      <c r="BD21" s="18">
        <v>3.2815442561205579</v>
      </c>
      <c r="BE21" s="18">
        <v>-8.8435064047043852</v>
      </c>
      <c r="BF21" s="18">
        <v>7.9611941791268457</v>
      </c>
      <c r="BG21" s="18">
        <v>17.717356060957002</v>
      </c>
      <c r="BH21" s="18">
        <v>-11.316597151176534</v>
      </c>
      <c r="BI21"/>
      <c r="BJ21" s="7"/>
      <c r="BK21" s="17"/>
      <c r="BL21" s="53"/>
    </row>
    <row r="22" spans="1:64" s="46" customFormat="1" ht="15" customHeight="1" x14ac:dyDescent="0.35">
      <c r="A22"/>
      <c r="B22" s="16" t="s">
        <v>61</v>
      </c>
      <c r="C22" s="17">
        <v>7730.4340000000002</v>
      </c>
      <c r="D22" s="17">
        <v>8184.1260000000002</v>
      </c>
      <c r="E22" s="17">
        <v>7924.982</v>
      </c>
      <c r="F22" s="17">
        <v>8398.4439999999995</v>
      </c>
      <c r="G22" s="17">
        <v>8942.6229999999996</v>
      </c>
      <c r="H22" s="17">
        <v>9077.4989999999998</v>
      </c>
      <c r="I22" s="17">
        <v>9244.1350000000002</v>
      </c>
      <c r="J22" s="17">
        <v>9505.0930000000008</v>
      </c>
      <c r="K22" s="17">
        <v>9789.9609999999993</v>
      </c>
      <c r="L22" s="17">
        <v>10122.793</v>
      </c>
      <c r="M22" s="17">
        <v>10210.01</v>
      </c>
      <c r="N22" s="17">
        <v>10413.782000000001</v>
      </c>
      <c r="O22" s="17">
        <v>10714.955</v>
      </c>
      <c r="P22" s="17">
        <v>10151.962999999998</v>
      </c>
      <c r="Q22" s="17">
        <v>9851.2790000000005</v>
      </c>
      <c r="R22" s="17">
        <v>9912.9250000000011</v>
      </c>
      <c r="S22" s="17">
        <v>9289.0489999999991</v>
      </c>
      <c r="T22" s="17">
        <v>8594.7270000000008</v>
      </c>
      <c r="U22" s="17">
        <v>9933.4669999999987</v>
      </c>
      <c r="V22" s="17">
        <v>9723.8739999999998</v>
      </c>
      <c r="W22" s="17">
        <v>9782.5159999999996</v>
      </c>
      <c r="X22" s="17">
        <v>10555.873000000001</v>
      </c>
      <c r="Y22" s="17">
        <v>10881.074000000001</v>
      </c>
      <c r="Z22" s="17">
        <v>11209.893</v>
      </c>
      <c r="AA22" s="17">
        <v>12263.624000000002</v>
      </c>
      <c r="AB22" s="17">
        <v>10326.199999999999</v>
      </c>
      <c r="AC22" s="17">
        <v>11491.907000000001</v>
      </c>
      <c r="AD22" s="17">
        <v>11984.124000000002</v>
      </c>
      <c r="AE22" s="17">
        <v>12052.535999999998</v>
      </c>
      <c r="AF22"/>
      <c r="AG22" s="18">
        <v>5.8689072308230035</v>
      </c>
      <c r="AH22" s="18">
        <v>-3.1664224133401691</v>
      </c>
      <c r="AI22" s="18">
        <v>5.9742974810542098</v>
      </c>
      <c r="AJ22" s="18">
        <v>6.4795216828260109</v>
      </c>
      <c r="AK22" s="18">
        <v>1.5082375719070369</v>
      </c>
      <c r="AL22" s="18">
        <v>1.8357038651284945</v>
      </c>
      <c r="AM22" s="18">
        <v>2.8229574751991455</v>
      </c>
      <c r="AN22" s="18">
        <v>2.9970038167958855</v>
      </c>
      <c r="AO22" s="18">
        <v>3.3997275372189977</v>
      </c>
      <c r="AP22" s="18">
        <v>0.86159027454182413</v>
      </c>
      <c r="AQ22" s="18">
        <v>1.9958060765856336</v>
      </c>
      <c r="AR22" s="18">
        <v>2.8920616928604694</v>
      </c>
      <c r="AS22" s="18">
        <v>-5.2542637836556665</v>
      </c>
      <c r="AT22" s="18">
        <v>-2.9618311256650318</v>
      </c>
      <c r="AU22" s="18">
        <v>0.62576646139045133</v>
      </c>
      <c r="AV22" s="18">
        <v>-6.2935611840097847</v>
      </c>
      <c r="AW22" s="18">
        <v>-7.4746295341966489</v>
      </c>
      <c r="AX22" s="18">
        <v>15.576294628089965</v>
      </c>
      <c r="AY22" s="18">
        <v>-2.1099682517694878</v>
      </c>
      <c r="AZ22" s="18">
        <v>0.60307239686569192</v>
      </c>
      <c r="BA22" s="18">
        <v>7.9055020201347164</v>
      </c>
      <c r="BB22" s="18">
        <v>3.080758929176195</v>
      </c>
      <c r="BC22" s="18">
        <v>3.0219351508867551</v>
      </c>
      <c r="BD22" s="18">
        <v>9.4000094380918853</v>
      </c>
      <c r="BE22" s="18">
        <v>-15.798136015911792</v>
      </c>
      <c r="BF22" s="18">
        <v>11.288828417036299</v>
      </c>
      <c r="BG22" s="18">
        <v>4.2831620548269358</v>
      </c>
      <c r="BH22" s="18">
        <v>0.57085524148445577</v>
      </c>
      <c r="BI22"/>
      <c r="BJ22" s="7"/>
      <c r="BK22" s="53"/>
      <c r="BL22" s="53"/>
    </row>
    <row r="23" spans="1:64" s="46" customFormat="1" ht="15" customHeight="1" x14ac:dyDescent="0.35">
      <c r="A23"/>
      <c r="B23" s="16" t="s">
        <v>62</v>
      </c>
      <c r="C23" s="17">
        <v>2292.3020000000001</v>
      </c>
      <c r="D23" s="17">
        <v>2687.7440000000001</v>
      </c>
      <c r="E23" s="17">
        <v>3014.288</v>
      </c>
      <c r="F23" s="17">
        <v>3679.7159999999999</v>
      </c>
      <c r="G23" s="17">
        <v>3811.4459999999999</v>
      </c>
      <c r="H23" s="17">
        <v>4186.2079999999996</v>
      </c>
      <c r="I23" s="17">
        <v>4477.1760000000004</v>
      </c>
      <c r="J23" s="17">
        <v>4918.9589999999998</v>
      </c>
      <c r="K23" s="17">
        <v>5242.8490000000002</v>
      </c>
      <c r="L23" s="17">
        <v>5487.0370000000003</v>
      </c>
      <c r="M23" s="17">
        <v>5792.0259999999998</v>
      </c>
      <c r="N23" s="17">
        <v>5999.5719999999992</v>
      </c>
      <c r="O23" s="17">
        <v>6765.3099999999995</v>
      </c>
      <c r="P23" s="17">
        <v>7023.6880000000001</v>
      </c>
      <c r="Q23" s="17">
        <v>7131.0069999999996</v>
      </c>
      <c r="R23" s="17">
        <v>7422.9669999999996</v>
      </c>
      <c r="S23" s="17">
        <v>7252.945999999999</v>
      </c>
      <c r="T23" s="17">
        <v>7063.6049999999996</v>
      </c>
      <c r="U23" s="17">
        <v>6539.4780000000001</v>
      </c>
      <c r="V23" s="17">
        <v>6660.5619999999999</v>
      </c>
      <c r="W23" s="17">
        <v>6580.3970000000008</v>
      </c>
      <c r="X23" s="17">
        <v>6677.3399999999992</v>
      </c>
      <c r="Y23" s="17">
        <v>6628.3510000000006</v>
      </c>
      <c r="Z23" s="17">
        <v>6532.982</v>
      </c>
      <c r="AA23" s="17">
        <v>6445.3760000000002</v>
      </c>
      <c r="AB23" s="17">
        <v>6244.5310000000009</v>
      </c>
      <c r="AC23" s="17">
        <v>6115.0370000000003</v>
      </c>
      <c r="AD23" s="17">
        <v>6681.786000000001</v>
      </c>
      <c r="AE23" s="17">
        <v>6712.3280000000004</v>
      </c>
      <c r="AF23"/>
      <c r="AG23" s="18">
        <v>17.250868341082455</v>
      </c>
      <c r="AH23" s="18">
        <v>12.149371368701775</v>
      </c>
      <c r="AI23" s="18">
        <v>22.075793686601941</v>
      </c>
      <c r="AJ23" s="18">
        <v>3.5798958397876364</v>
      </c>
      <c r="AK23" s="18">
        <v>9.8325412455010426</v>
      </c>
      <c r="AL23" s="18">
        <v>6.9506340822052026</v>
      </c>
      <c r="AM23" s="18">
        <v>9.8674476947075433</v>
      </c>
      <c r="AN23" s="18">
        <v>6.5845232700658887</v>
      </c>
      <c r="AO23" s="18">
        <v>4.657544018528859</v>
      </c>
      <c r="AP23" s="18">
        <v>5.5583550830803503</v>
      </c>
      <c r="AQ23" s="18">
        <v>3.5833057379231268</v>
      </c>
      <c r="AR23" s="18">
        <v>12.763210442344894</v>
      </c>
      <c r="AS23" s="18">
        <v>3.8191598019898665</v>
      </c>
      <c r="AT23" s="18">
        <v>1.5279579616862182</v>
      </c>
      <c r="AU23" s="18">
        <v>4.0942324134585766</v>
      </c>
      <c r="AV23" s="18">
        <v>-2.2904722599467391</v>
      </c>
      <c r="AW23" s="18">
        <v>-2.6105392208903728</v>
      </c>
      <c r="AX23" s="18">
        <v>-7.4201063054913119</v>
      </c>
      <c r="AY23" s="18">
        <v>1.8515850959357893</v>
      </c>
      <c r="AZ23" s="18">
        <v>-1.2035771155647084</v>
      </c>
      <c r="BA23" s="18">
        <v>1.4732089872388912</v>
      </c>
      <c r="BB23" s="18">
        <v>-0.73366040968407586</v>
      </c>
      <c r="BC23" s="18">
        <v>-1.4388043119623657</v>
      </c>
      <c r="BD23" s="18">
        <v>-1.3409802751637732</v>
      </c>
      <c r="BE23" s="18">
        <v>-3.1161099057680941</v>
      </c>
      <c r="BF23" s="18">
        <v>-2.0737185867121259</v>
      </c>
      <c r="BG23" s="18">
        <v>9.2681205363107484</v>
      </c>
      <c r="BH23" s="18">
        <v>0.45709335797344386</v>
      </c>
      <c r="BI23"/>
      <c r="BJ23" s="7"/>
      <c r="BK23" s="7"/>
      <c r="BL23" s="53"/>
    </row>
    <row r="24" spans="1:64" s="46" customFormat="1" ht="15" customHeight="1" x14ac:dyDescent="0.35">
      <c r="A24"/>
      <c r="B24" s="16" t="s">
        <v>63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>
        <v>147.64200000000002</v>
      </c>
      <c r="V24" s="17">
        <v>264.51299999999998</v>
      </c>
      <c r="W24" s="17">
        <v>308.822</v>
      </c>
      <c r="X24" s="17">
        <v>229.10099999999997</v>
      </c>
      <c r="Y24" s="17">
        <v>312.05900000000003</v>
      </c>
      <c r="Z24" s="17">
        <v>271.11199999999997</v>
      </c>
      <c r="AA24" s="17">
        <v>139.214</v>
      </c>
      <c r="AB24" s="17">
        <v>41.466999999999992</v>
      </c>
      <c r="AC24" s="17">
        <v>28.96</v>
      </c>
      <c r="AD24" s="17">
        <v>57.814999999999998</v>
      </c>
      <c r="AE24" s="17">
        <v>33.885000000000005</v>
      </c>
      <c r="AF24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>
        <v>79.158369569634615</v>
      </c>
      <c r="AZ24" s="18">
        <v>16.751161568618567</v>
      </c>
      <c r="BA24" s="18">
        <v>-25.814546891089375</v>
      </c>
      <c r="BB24" s="18">
        <v>36.210230422390147</v>
      </c>
      <c r="BC24" s="18">
        <v>-13.121557141438016</v>
      </c>
      <c r="BD24" s="18">
        <v>-48.650742128714327</v>
      </c>
      <c r="BE24" s="18">
        <v>-70.213484276006724</v>
      </c>
      <c r="BF24" s="18">
        <v>-30.161333108254741</v>
      </c>
      <c r="BG24" s="18">
        <v>99.637430939226505</v>
      </c>
      <c r="BH24" s="18">
        <v>-41.390642566807905</v>
      </c>
      <c r="BI24"/>
      <c r="BJ24" s="7"/>
      <c r="BK24" s="55"/>
      <c r="BL24" s="53"/>
    </row>
    <row r="25" spans="1:64" s="46" customFormat="1" ht="15" customHeight="1" x14ac:dyDescent="0.35">
      <c r="A25"/>
      <c r="B25" s="16" t="s">
        <v>1310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>
        <v>590.91599999999994</v>
      </c>
      <c r="AF25" s="35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 t="s">
        <v>233</v>
      </c>
      <c r="BI25" s="355"/>
      <c r="BJ25" s="7"/>
      <c r="BK25" s="55"/>
      <c r="BL25" s="53"/>
    </row>
    <row r="26" spans="1:64" s="46" customFormat="1" ht="15" customHeight="1" x14ac:dyDescent="0.35">
      <c r="A26"/>
      <c r="B26" s="16" t="s">
        <v>64</v>
      </c>
      <c r="C26" s="17"/>
      <c r="D26" s="17"/>
      <c r="E26" s="17"/>
      <c r="F26" s="17">
        <v>505.27</v>
      </c>
      <c r="G26" s="17">
        <v>598.44500000000005</v>
      </c>
      <c r="H26" s="17">
        <v>648.93899999999996</v>
      </c>
      <c r="I26" s="17">
        <v>657.94100000000003</v>
      </c>
      <c r="J26" s="17">
        <v>691.72400000000005</v>
      </c>
      <c r="K26" s="17">
        <v>758.51700000000005</v>
      </c>
      <c r="L26" s="17">
        <v>809.01599999999996</v>
      </c>
      <c r="M26" s="17">
        <v>854.88700000000006</v>
      </c>
      <c r="N26" s="17">
        <v>973.35500000000002</v>
      </c>
      <c r="O26" s="17">
        <v>1065.482</v>
      </c>
      <c r="P26" s="17">
        <v>1187.357</v>
      </c>
      <c r="Q26" s="17">
        <v>1270.7220000000002</v>
      </c>
      <c r="R26" s="17">
        <v>1363.413</v>
      </c>
      <c r="S26" s="17">
        <v>1372.336</v>
      </c>
      <c r="T26" s="17">
        <v>1506.5110000000002</v>
      </c>
      <c r="U26" s="17">
        <v>1444.682</v>
      </c>
      <c r="V26" s="17">
        <v>1382.6350000000002</v>
      </c>
      <c r="W26" s="17">
        <v>1384.9589999999998</v>
      </c>
      <c r="X26" s="17">
        <v>1290.248</v>
      </c>
      <c r="Y26" s="17">
        <v>1305.9769999999999</v>
      </c>
      <c r="Z26" s="17">
        <v>1351.8419999999996</v>
      </c>
      <c r="AA26" s="17">
        <v>1376.2409999999998</v>
      </c>
      <c r="AB26" s="17">
        <v>1237.1899999999998</v>
      </c>
      <c r="AC26" s="17">
        <v>1086.192</v>
      </c>
      <c r="AD26" s="17">
        <v>227.74099999999999</v>
      </c>
      <c r="AE26" s="17">
        <v>186.648</v>
      </c>
      <c r="AF26"/>
      <c r="AG26" s="18"/>
      <c r="AH26" s="18"/>
      <c r="AI26" s="18"/>
      <c r="AJ26" s="18">
        <v>18.440635699724915</v>
      </c>
      <c r="AK26" s="18">
        <v>8.4375339421333475</v>
      </c>
      <c r="AL26" s="18">
        <v>1.3871873935762939</v>
      </c>
      <c r="AM26" s="18">
        <v>5.1346549310652492</v>
      </c>
      <c r="AN26" s="18">
        <v>9.6560188745800364</v>
      </c>
      <c r="AO26" s="18">
        <v>6.657596336008277</v>
      </c>
      <c r="AP26" s="18">
        <v>5.6699743886400391</v>
      </c>
      <c r="AQ26" s="18">
        <v>13.857737923257687</v>
      </c>
      <c r="AR26" s="18">
        <v>9.4648920486358978</v>
      </c>
      <c r="AS26" s="18">
        <v>11.438485117533661</v>
      </c>
      <c r="AT26" s="18">
        <v>7.0210560092710317</v>
      </c>
      <c r="AU26" s="18">
        <v>7.2943570662977262</v>
      </c>
      <c r="AV26" s="18">
        <v>0.65446053396879755</v>
      </c>
      <c r="AW26" s="18">
        <v>9.7771245525877184</v>
      </c>
      <c r="AX26" s="18">
        <v>-4.1041187220007131</v>
      </c>
      <c r="AY26" s="18">
        <v>-4.2948551999678681</v>
      </c>
      <c r="AZ26" s="18">
        <v>0.16808485247369073</v>
      </c>
      <c r="BA26" s="18">
        <v>-6.838541790767799</v>
      </c>
      <c r="BB26" s="18">
        <v>1.2190679621281966</v>
      </c>
      <c r="BC26" s="18">
        <v>3.5119301488464028</v>
      </c>
      <c r="BD26" s="18">
        <v>1.804870687550773</v>
      </c>
      <c r="BE26" s="18">
        <v>-10.103680968667549</v>
      </c>
      <c r="BF26" s="18">
        <v>-12.20491597895229</v>
      </c>
      <c r="BG26" s="18">
        <v>-79.033080707646533</v>
      </c>
      <c r="BH26" s="18">
        <v>-18.043742672597379</v>
      </c>
      <c r="BI26"/>
      <c r="BJ26" s="7"/>
    </row>
    <row r="27" spans="1:64" s="55" customFormat="1" ht="15" customHeight="1" x14ac:dyDescent="0.35">
      <c r="A27"/>
      <c r="B27" s="16" t="s">
        <v>42</v>
      </c>
      <c r="C27" s="33"/>
      <c r="D27" s="33"/>
      <c r="E27" s="33"/>
      <c r="F27" s="33"/>
      <c r="G27" s="33"/>
      <c r="H27" s="33"/>
      <c r="I27" s="33"/>
      <c r="J27" s="33"/>
      <c r="K27" s="33"/>
      <c r="L27" s="64"/>
      <c r="M27" s="64"/>
      <c r="N27" s="64"/>
      <c r="O27" s="64"/>
      <c r="P27" s="64"/>
      <c r="Q27" s="64"/>
      <c r="R27" s="33"/>
      <c r="S27" s="33"/>
      <c r="T27" s="33"/>
      <c r="U27" s="17"/>
      <c r="V27" s="17">
        <v>30.566000000000003</v>
      </c>
      <c r="W27" s="17">
        <v>98.945999999999998</v>
      </c>
      <c r="X27" s="17">
        <v>94.725999999999985</v>
      </c>
      <c r="Y27" s="17">
        <v>119.988</v>
      </c>
      <c r="Z27" s="17">
        <v>109.62999999999998</v>
      </c>
      <c r="AA27" s="17">
        <v>80.801999999999992</v>
      </c>
      <c r="AB27" s="17">
        <v>67.281999999999996</v>
      </c>
      <c r="AC27" s="17">
        <v>65.393000000000001</v>
      </c>
      <c r="AD27" s="17">
        <v>95.094999999999999</v>
      </c>
      <c r="AE27" s="17">
        <v>109.86500000000001</v>
      </c>
      <c r="AF2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>
        <v>-4.2649526004083169</v>
      </c>
      <c r="BB27" s="18">
        <v>26.668496505711232</v>
      </c>
      <c r="BC27" s="18">
        <v>-8.6325299196586478</v>
      </c>
      <c r="BD27" s="18">
        <v>-26.295721973912244</v>
      </c>
      <c r="BE27" s="18">
        <v>-16.732259102497459</v>
      </c>
      <c r="BF27" s="18">
        <v>-2.8075859813917479</v>
      </c>
      <c r="BG27" s="18">
        <v>45.420763690303239</v>
      </c>
      <c r="BH27" s="18">
        <v>15.531836584468174</v>
      </c>
      <c r="BI27"/>
    </row>
    <row r="28" spans="1:64" s="46" customFormat="1" ht="15" customHeight="1" x14ac:dyDescent="0.35">
      <c r="A28"/>
      <c r="B28" s="16" t="s">
        <v>813</v>
      </c>
      <c r="C28" s="17">
        <v>731.11300000000006</v>
      </c>
      <c r="D28" s="17">
        <v>596.90099999999995</v>
      </c>
      <c r="E28" s="17">
        <v>674.10299999999995</v>
      </c>
      <c r="F28" s="17">
        <v>798.14300000000003</v>
      </c>
      <c r="G28" s="17">
        <v>867.00199999999995</v>
      </c>
      <c r="H28" s="17">
        <v>969.21900000000005</v>
      </c>
      <c r="I28" s="17">
        <v>952.78399999999999</v>
      </c>
      <c r="J28" s="17">
        <v>923.08399999999995</v>
      </c>
      <c r="K28" s="17">
        <v>1020.192</v>
      </c>
      <c r="L28" s="17">
        <v>1231.96</v>
      </c>
      <c r="M28" s="17">
        <v>1458.471</v>
      </c>
      <c r="N28" s="17">
        <v>1595.3910000000003</v>
      </c>
      <c r="O28" s="17">
        <v>1720.4259999999997</v>
      </c>
      <c r="P28" s="17">
        <v>1566.0499999999997</v>
      </c>
      <c r="Q28" s="17">
        <v>1318.5350000000001</v>
      </c>
      <c r="R28" s="17">
        <v>1521.59</v>
      </c>
      <c r="S28" s="17">
        <v>1531.1769999999999</v>
      </c>
      <c r="T28" s="17">
        <v>1429.1829999999998</v>
      </c>
      <c r="U28" s="17">
        <v>1310.6039999999998</v>
      </c>
      <c r="V28" s="17">
        <v>1525.61</v>
      </c>
      <c r="W28" s="17">
        <v>1756.6680000000001</v>
      </c>
      <c r="X28" s="17">
        <v>1856.0239999999999</v>
      </c>
      <c r="Y28" s="17">
        <v>1928.1779999999999</v>
      </c>
      <c r="Z28" s="17">
        <v>1906.4189999999999</v>
      </c>
      <c r="AA28" s="17">
        <v>1984.288</v>
      </c>
      <c r="AB28" s="17">
        <v>1662.9630000000002</v>
      </c>
      <c r="AC28" s="17">
        <v>1954.856</v>
      </c>
      <c r="AD28" s="17">
        <v>2794.431</v>
      </c>
      <c r="AE28" s="17">
        <v>2638.7450000000003</v>
      </c>
      <c r="AF28"/>
      <c r="AG28" s="18">
        <v>-18.357217010229622</v>
      </c>
      <c r="AH28" s="18">
        <v>12.933803092975218</v>
      </c>
      <c r="AI28" s="18">
        <v>18.400748846986303</v>
      </c>
      <c r="AJ28" s="18">
        <v>8.6274013553962039</v>
      </c>
      <c r="AK28" s="18">
        <v>11.789707520859249</v>
      </c>
      <c r="AL28" s="18">
        <v>-1.6956951937591049</v>
      </c>
      <c r="AM28" s="18">
        <v>-3.1171808090816016</v>
      </c>
      <c r="AN28" s="18">
        <v>10.519952680362792</v>
      </c>
      <c r="AO28" s="18">
        <v>20.757661302970423</v>
      </c>
      <c r="AP28" s="18">
        <v>18.386230072404945</v>
      </c>
      <c r="AQ28" s="18">
        <v>9.3879137809390993</v>
      </c>
      <c r="AR28" s="18">
        <v>7.8372637177970397</v>
      </c>
      <c r="AS28" s="18">
        <v>-8.9731264233393357</v>
      </c>
      <c r="AT28" s="18">
        <v>-15.805050924299969</v>
      </c>
      <c r="AU28" s="18">
        <v>15.400046263466638</v>
      </c>
      <c r="AV28" s="18">
        <v>0.63006460347399695</v>
      </c>
      <c r="AW28" s="18">
        <v>-6.6611502132020108</v>
      </c>
      <c r="AX28" s="18">
        <v>-8.2969780636909309</v>
      </c>
      <c r="AY28" s="18">
        <v>16.405107873926841</v>
      </c>
      <c r="AZ28" s="18">
        <v>15.145286147835963</v>
      </c>
      <c r="BA28" s="18">
        <v>5.6559349860075869</v>
      </c>
      <c r="BB28" s="18">
        <v>3.8875574884807524</v>
      </c>
      <c r="BC28" s="18">
        <v>-1.1284746532737131</v>
      </c>
      <c r="BD28" s="18">
        <v>4.0845690270606907</v>
      </c>
      <c r="BE28" s="18">
        <v>-16.193465867857881</v>
      </c>
      <c r="BF28" s="18">
        <v>17.552585355176259</v>
      </c>
      <c r="BG28" s="18">
        <v>42.948176233952779</v>
      </c>
      <c r="BH28" s="18">
        <v>-5.5712951939052955</v>
      </c>
      <c r="BI28"/>
      <c r="BJ28" s="7"/>
    </row>
    <row r="29" spans="1:64" s="46" customFormat="1" ht="15" customHeight="1" x14ac:dyDescent="0.35">
      <c r="A29"/>
      <c r="B29" s="16" t="s">
        <v>816</v>
      </c>
      <c r="C29" s="17"/>
      <c r="D29" s="17"/>
      <c r="E29" s="17">
        <v>379.28100000000001</v>
      </c>
      <c r="F29" s="17">
        <v>666.24699999999996</v>
      </c>
      <c r="G29" s="17">
        <v>688.173</v>
      </c>
      <c r="H29" s="17">
        <v>789.16</v>
      </c>
      <c r="I29" s="17">
        <v>878.46</v>
      </c>
      <c r="J29" s="17">
        <v>1003.726</v>
      </c>
      <c r="K29" s="17">
        <v>1125.7429999999999</v>
      </c>
      <c r="L29" s="17">
        <v>1233.1510000000001</v>
      </c>
      <c r="M29" s="17">
        <v>1314.002</v>
      </c>
      <c r="N29" s="17">
        <v>1387.056</v>
      </c>
      <c r="O29" s="17">
        <v>1491.3209999999999</v>
      </c>
      <c r="P29" s="17">
        <v>1501.702</v>
      </c>
      <c r="Q29" s="17">
        <v>1406.097</v>
      </c>
      <c r="R29" s="17">
        <v>1435.0040000000001</v>
      </c>
      <c r="S29" s="17">
        <v>1419.0010000000002</v>
      </c>
      <c r="T29" s="17">
        <v>1378.1350000000002</v>
      </c>
      <c r="U29" s="17">
        <v>1325.2339999999999</v>
      </c>
      <c r="V29" s="17">
        <v>1317.0830000000001</v>
      </c>
      <c r="W29" s="17">
        <v>1354.6239999999998</v>
      </c>
      <c r="X29" s="17">
        <v>1376.19</v>
      </c>
      <c r="Y29" s="17">
        <v>1449.2510000000002</v>
      </c>
      <c r="Z29" s="17">
        <v>1504.2280000000001</v>
      </c>
      <c r="AA29" s="17">
        <v>1546.9699999999998</v>
      </c>
      <c r="AB29" s="17">
        <v>1542.7460000000001</v>
      </c>
      <c r="AC29" s="17">
        <v>2052.1709999999998</v>
      </c>
      <c r="AD29" s="17">
        <v>2249.2919999999999</v>
      </c>
      <c r="AE29" s="17">
        <v>2353.4340000000002</v>
      </c>
      <c r="AF29"/>
      <c r="AG29" s="18"/>
      <c r="AH29" s="18"/>
      <c r="AI29" s="18">
        <v>75.660526100701048</v>
      </c>
      <c r="AJ29" s="18">
        <v>3.2909716666641722</v>
      </c>
      <c r="AK29" s="18">
        <v>14.674653030560625</v>
      </c>
      <c r="AL29" s="18">
        <v>11.315829489583871</v>
      </c>
      <c r="AM29" s="18">
        <v>14.259727249960154</v>
      </c>
      <c r="AN29" s="18">
        <v>12.156405234097745</v>
      </c>
      <c r="AO29" s="18">
        <v>9.5410764268576518</v>
      </c>
      <c r="AP29" s="18">
        <v>6.5564557787326843</v>
      </c>
      <c r="AQ29" s="18">
        <v>5.5596566824099272</v>
      </c>
      <c r="AR29" s="18">
        <v>7.5170000346056591</v>
      </c>
      <c r="AS29" s="18">
        <v>0.69609426810191011</v>
      </c>
      <c r="AT29" s="18">
        <v>-6.366442876149863</v>
      </c>
      <c r="AU29" s="18">
        <v>2.0558325634718053</v>
      </c>
      <c r="AV29" s="18">
        <v>-1.1151885290912031</v>
      </c>
      <c r="AW29" s="18">
        <v>-2.8799134038665217</v>
      </c>
      <c r="AX29" s="18">
        <v>-3.8385934614533617</v>
      </c>
      <c r="AY29" s="18">
        <v>-0.61506118919374542</v>
      </c>
      <c r="AZ29" s="18">
        <v>2.8503139133979949</v>
      </c>
      <c r="BA29" s="18">
        <v>1.5920284890862897</v>
      </c>
      <c r="BB29" s="18">
        <v>5.3089326328486726</v>
      </c>
      <c r="BC29" s="18">
        <v>3.7934767683444659</v>
      </c>
      <c r="BD29" s="18">
        <v>2.8414575449998094</v>
      </c>
      <c r="BE29" s="18">
        <v>-0.2730498975416269</v>
      </c>
      <c r="BF29" s="18">
        <v>33.020665747958489</v>
      </c>
      <c r="BG29" s="18">
        <v>9.6054860925332299</v>
      </c>
      <c r="BH29" s="18">
        <v>4.6299902369278989</v>
      </c>
      <c r="BI29"/>
      <c r="BJ29" s="7"/>
    </row>
    <row r="30" spans="1:64" s="46" customFormat="1" ht="15" customHeight="1" x14ac:dyDescent="0.35">
      <c r="A30"/>
      <c r="B30" s="16" t="s">
        <v>1167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>
        <v>295.75</v>
      </c>
      <c r="AD30" s="17">
        <v>195.90299999999996</v>
      </c>
      <c r="AE30" s="17">
        <v>197.97</v>
      </c>
      <c r="AF30" s="355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>
        <v>-33.760608622147096</v>
      </c>
      <c r="BH30" s="18">
        <v>1.0551140105052175</v>
      </c>
      <c r="BI30" s="355"/>
      <c r="BJ30" s="7"/>
    </row>
    <row r="31" spans="1:64" s="46" customFormat="1" ht="15" customHeight="1" x14ac:dyDescent="0.35">
      <c r="A31"/>
      <c r="B31" s="16" t="s">
        <v>1166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>
        <v>166.33700000000002</v>
      </c>
      <c r="AD31" s="17">
        <v>278.428</v>
      </c>
      <c r="AE31" s="17">
        <v>303.04600000000005</v>
      </c>
      <c r="AF31" s="355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>
        <v>67.387893252854127</v>
      </c>
      <c r="BH31" s="18">
        <v>8.841783153993152</v>
      </c>
      <c r="BI31" s="355"/>
      <c r="BJ31" s="7"/>
    </row>
    <row r="32" spans="1:64" s="46" customFormat="1" ht="15" customHeight="1" x14ac:dyDescent="0.35">
      <c r="A32"/>
      <c r="B32" s="16" t="s">
        <v>817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>
        <v>101.22800000000001</v>
      </c>
      <c r="U32" s="17">
        <v>74.481999999999999</v>
      </c>
      <c r="V32" s="17">
        <v>76.115000000000009</v>
      </c>
      <c r="W32" s="17">
        <v>52.253000000000007</v>
      </c>
      <c r="X32" s="17">
        <v>71.317999999999998</v>
      </c>
      <c r="Y32" s="17">
        <v>52.990999999999993</v>
      </c>
      <c r="Z32" s="17">
        <v>49.253</v>
      </c>
      <c r="AA32" s="17">
        <v>53.067999999999998</v>
      </c>
      <c r="AB32" s="17">
        <v>39.499999999999993</v>
      </c>
      <c r="AC32" s="17">
        <v>44.244999999999997</v>
      </c>
      <c r="AD32" s="17">
        <v>36.393000000000001</v>
      </c>
      <c r="AE32" s="17">
        <v>41.111000000000004</v>
      </c>
      <c r="AF32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>
        <v>-26.421543446477266</v>
      </c>
      <c r="AY32" s="18">
        <v>2.1924760344781422</v>
      </c>
      <c r="AZ32" s="18">
        <v>-31.349931025422059</v>
      </c>
      <c r="BA32" s="18">
        <v>36.485943390810071</v>
      </c>
      <c r="BB32" s="18">
        <v>-25.697579853613401</v>
      </c>
      <c r="BC32" s="18">
        <v>-7.0540280424977695</v>
      </c>
      <c r="BD32" s="18">
        <v>7.7457210728280463</v>
      </c>
      <c r="BE32" s="18">
        <v>-25.567196804100409</v>
      </c>
      <c r="BF32" s="18">
        <v>12.012658227848116</v>
      </c>
      <c r="BG32" s="18">
        <v>-17.746638038196402</v>
      </c>
      <c r="BH32" s="18">
        <v>12.964031544527803</v>
      </c>
      <c r="BI32"/>
      <c r="BJ32" s="7"/>
    </row>
    <row r="33" spans="1:62" s="46" customFormat="1" ht="15" customHeight="1" x14ac:dyDescent="0.35">
      <c r="A33"/>
      <c r="B33" s="16" t="s">
        <v>30</v>
      </c>
      <c r="C33" s="17">
        <v>334.28399999999999</v>
      </c>
      <c r="D33" s="17">
        <v>248.911</v>
      </c>
      <c r="E33" s="17">
        <v>142.45199999999997</v>
      </c>
      <c r="F33" s="17">
        <v>68.516999999999854</v>
      </c>
      <c r="G33" s="17">
        <v>67.581000000000216</v>
      </c>
      <c r="H33" s="17">
        <v>66.06699999999968</v>
      </c>
      <c r="I33" s="17">
        <v>39.511000000000116</v>
      </c>
      <c r="J33" s="17">
        <v>34.060999999999972</v>
      </c>
      <c r="K33" s="17">
        <v>22.786999999999999</v>
      </c>
      <c r="L33" s="17">
        <v>28.05</v>
      </c>
      <c r="M33" s="17">
        <v>40.522999999999996</v>
      </c>
      <c r="N33" s="17">
        <v>24.957000000000001</v>
      </c>
      <c r="O33" s="17">
        <v>12.539</v>
      </c>
      <c r="P33" s="17">
        <v>18.013000000000002</v>
      </c>
      <c r="Q33" s="17">
        <v>14.748000000000001</v>
      </c>
      <c r="R33" s="17">
        <v>44.103000000000002</v>
      </c>
      <c r="S33" s="17">
        <v>14.568999999999999</v>
      </c>
      <c r="T33" s="17">
        <v>12.190000000000003</v>
      </c>
      <c r="U33" s="17">
        <v>11.173</v>
      </c>
      <c r="V33" s="17">
        <v>6.5410000000000004</v>
      </c>
      <c r="W33" s="17">
        <v>12.331</v>
      </c>
      <c r="X33" s="17">
        <v>11.974000000000002</v>
      </c>
      <c r="Y33" s="17">
        <v>12.968999999999998</v>
      </c>
      <c r="Z33" s="17">
        <v>3.4630000000000005</v>
      </c>
      <c r="AA33" s="17">
        <v>7.161999999999999</v>
      </c>
      <c r="AB33" s="17">
        <v>5.7390000000000008</v>
      </c>
      <c r="AC33" s="17">
        <v>8.452</v>
      </c>
      <c r="AD33" s="17">
        <v>11.269999999999998</v>
      </c>
      <c r="AE33" s="17">
        <v>14.517999999999995</v>
      </c>
      <c r="AF33"/>
      <c r="AG33" s="18">
        <v>-25.539062593483383</v>
      </c>
      <c r="AH33" s="18">
        <v>-42.769905709269594</v>
      </c>
      <c r="AI33" s="18">
        <v>-51.901693201920743</v>
      </c>
      <c r="AJ33" s="18">
        <v>-1.3660843294359641</v>
      </c>
      <c r="AK33" s="18">
        <v>-2.2402746334036654</v>
      </c>
      <c r="AL33" s="18">
        <v>-40.195559053687454</v>
      </c>
      <c r="AM33" s="18">
        <v>-13.793627091190123</v>
      </c>
      <c r="AN33" s="18">
        <v>-33.09943924136104</v>
      </c>
      <c r="AO33" s="18">
        <v>23.096502391714584</v>
      </c>
      <c r="AP33" s="18">
        <v>44.467023172905506</v>
      </c>
      <c r="AQ33" s="18">
        <v>-38.412753251240026</v>
      </c>
      <c r="AR33" s="18">
        <v>-49.75758304283368</v>
      </c>
      <c r="AS33" s="18">
        <v>43.655793922960378</v>
      </c>
      <c r="AT33" s="18">
        <v>-18.12579803475268</v>
      </c>
      <c r="AU33" s="18" t="s">
        <v>233</v>
      </c>
      <c r="AV33" s="18">
        <v>-66.965966034056635</v>
      </c>
      <c r="AW33" s="18">
        <v>-16.329192120255311</v>
      </c>
      <c r="AX33" s="18">
        <v>-8.3429040196882909</v>
      </c>
      <c r="AY33" s="18">
        <v>-41.457084041886688</v>
      </c>
      <c r="AZ33" s="18">
        <v>88.518575141415667</v>
      </c>
      <c r="BA33" s="18">
        <v>-2.8951423242234817</v>
      </c>
      <c r="BB33" s="18">
        <v>8.3096709537330522</v>
      </c>
      <c r="BC33" s="18">
        <v>-73.29786413755879</v>
      </c>
      <c r="BD33" s="18" t="s">
        <v>233</v>
      </c>
      <c r="BE33" s="18">
        <v>-19.868751745322516</v>
      </c>
      <c r="BF33" s="18">
        <v>47.273044084335226</v>
      </c>
      <c r="BG33" s="18">
        <v>33.341221012778014</v>
      </c>
      <c r="BH33" s="18">
        <v>28.819875776397495</v>
      </c>
      <c r="BI33"/>
      <c r="BJ33" s="7"/>
    </row>
    <row r="34" spans="1:62" s="7" customFormat="1" ht="15" customHeight="1" x14ac:dyDescent="0.35">
      <c r="A34"/>
      <c r="B34" s="13" t="s">
        <v>43</v>
      </c>
      <c r="C34" s="14">
        <v>32890.771999999997</v>
      </c>
      <c r="D34" s="14">
        <v>34974.072999999989</v>
      </c>
      <c r="E34" s="14">
        <v>37790.875000000007</v>
      </c>
      <c r="F34" s="14">
        <v>42146.317000000003</v>
      </c>
      <c r="G34" s="14">
        <v>47782.370999999999</v>
      </c>
      <c r="H34" s="14">
        <v>51270.048000000003</v>
      </c>
      <c r="I34" s="14">
        <v>53119.609999999993</v>
      </c>
      <c r="J34" s="14">
        <v>55024.56500000001</v>
      </c>
      <c r="K34" s="14">
        <v>59600.785000000011</v>
      </c>
      <c r="L34" s="14">
        <v>64514.19400000001</v>
      </c>
      <c r="M34" s="14">
        <v>70705.60500000001</v>
      </c>
      <c r="N34" s="14">
        <v>76261.478000000003</v>
      </c>
      <c r="O34" s="14">
        <v>78861.429000000018</v>
      </c>
      <c r="P34" s="14">
        <v>70676.505000000005</v>
      </c>
      <c r="Q34" s="14">
        <v>55655.052000000011</v>
      </c>
      <c r="R34" s="14">
        <v>71893.25</v>
      </c>
      <c r="S34" s="14">
        <v>71249.971999999994</v>
      </c>
      <c r="T34" s="14">
        <v>71593.551999999996</v>
      </c>
      <c r="U34" s="14">
        <v>73725.191000000006</v>
      </c>
      <c r="V34" s="14">
        <v>78233.457999999999</v>
      </c>
      <c r="W34" s="14">
        <v>82726.385999999999</v>
      </c>
      <c r="X34" s="14">
        <v>86121.817999999985</v>
      </c>
      <c r="Y34" s="14">
        <v>87518.209000000003</v>
      </c>
      <c r="Z34" s="14">
        <v>94277.947</v>
      </c>
      <c r="AA34" s="14">
        <v>96589.941000000006</v>
      </c>
      <c r="AB34" s="14">
        <v>85444.774000000005</v>
      </c>
      <c r="AC34" s="14">
        <v>96814.151000000013</v>
      </c>
      <c r="AD34" s="14">
        <v>108479.897</v>
      </c>
      <c r="AE34" s="14">
        <v>110324.986</v>
      </c>
      <c r="AF34" s="100"/>
      <c r="AG34" s="15">
        <v>6.3339984844381041</v>
      </c>
      <c r="AH34" s="15">
        <v>8.0539718665310129</v>
      </c>
      <c r="AI34" s="15">
        <v>11.525115520611774</v>
      </c>
      <c r="AJ34" s="15">
        <v>13.37258959068712</v>
      </c>
      <c r="AK34" s="15">
        <v>7.2990873558786005</v>
      </c>
      <c r="AL34" s="15">
        <v>3.6074902836057237</v>
      </c>
      <c r="AM34" s="15">
        <v>3.5861614947851019</v>
      </c>
      <c r="AN34" s="15">
        <v>8.3166854658460281</v>
      </c>
      <c r="AO34" s="15">
        <v>8.2438662510904823</v>
      </c>
      <c r="AP34" s="15">
        <v>9.5969748920679354</v>
      </c>
      <c r="AQ34" s="15">
        <v>7.8577546999279502</v>
      </c>
      <c r="AR34" s="15">
        <v>3.4092586036688344</v>
      </c>
      <c r="AS34" s="15">
        <v>-10.378868483349461</v>
      </c>
      <c r="AT34" s="15">
        <v>-21.253814121114214</v>
      </c>
      <c r="AU34" s="15">
        <v>29.17650315015425</v>
      </c>
      <c r="AV34" s="15">
        <v>-0.89476828492244498</v>
      </c>
      <c r="AW34" s="15">
        <v>0.48221773336276086</v>
      </c>
      <c r="AX34" s="15">
        <v>2.9774175752587473</v>
      </c>
      <c r="AY34" s="15">
        <v>6.1149614383501456</v>
      </c>
      <c r="AZ34" s="15">
        <v>5.7429750836272637</v>
      </c>
      <c r="BA34" s="15">
        <v>4.1044123455362671</v>
      </c>
      <c r="BB34" s="15">
        <v>1.6214137513911029</v>
      </c>
      <c r="BC34" s="15">
        <v>7.7238075107318505</v>
      </c>
      <c r="BD34" s="15">
        <v>2.4523168710918219</v>
      </c>
      <c r="BE34" s="15">
        <v>-11.538641482346492</v>
      </c>
      <c r="BF34" s="15">
        <v>13.306111617780164</v>
      </c>
      <c r="BG34" s="15">
        <v>12.049628984506597</v>
      </c>
      <c r="BH34" s="15">
        <v>1.7008579939931241</v>
      </c>
      <c r="BI34" s="100"/>
    </row>
    <row r="35" spans="1:62" s="55" customFormat="1" ht="6" customHeight="1" x14ac:dyDescent="0.35">
      <c r="A35"/>
      <c r="L35" s="52"/>
      <c r="M35" s="52"/>
      <c r="N35" s="52"/>
      <c r="O35" s="52"/>
      <c r="P35" s="52"/>
      <c r="Q35" s="52"/>
      <c r="X35" s="52"/>
      <c r="Y35" s="52"/>
      <c r="Z35" s="52"/>
      <c r="AA35" s="52"/>
      <c r="AB35" s="52"/>
      <c r="AC35" s="52"/>
      <c r="AD35" s="52"/>
      <c r="AE35" s="52"/>
      <c r="AF35"/>
      <c r="BI35"/>
    </row>
    <row r="36" spans="1:62" s="46" customFormat="1" ht="15" customHeight="1" x14ac:dyDescent="0.35">
      <c r="A36"/>
      <c r="B36" s="16" t="s">
        <v>44</v>
      </c>
      <c r="C36" s="17">
        <v>530.76400000000001</v>
      </c>
      <c r="D36" s="17">
        <v>458.05799999999999</v>
      </c>
      <c r="E36" s="17">
        <v>502.55399999999997</v>
      </c>
      <c r="F36" s="17">
        <v>625.30600000000004</v>
      </c>
      <c r="G36" s="17">
        <v>604.05700000000002</v>
      </c>
      <c r="H36" s="17">
        <v>651.346</v>
      </c>
      <c r="I36" s="17">
        <v>1075.817</v>
      </c>
      <c r="J36" s="17">
        <v>766.6</v>
      </c>
      <c r="K36" s="17">
        <v>635.16</v>
      </c>
      <c r="L36" s="17">
        <v>638.64400000000001</v>
      </c>
      <c r="M36" s="17">
        <v>787.678</v>
      </c>
      <c r="N36" s="17">
        <v>874.05700000000002</v>
      </c>
      <c r="O36" s="17">
        <v>1146.3910000000001</v>
      </c>
      <c r="P36" s="17">
        <v>1021.831</v>
      </c>
      <c r="Q36" s="17">
        <v>1062.5319999999999</v>
      </c>
      <c r="R36" s="17">
        <v>781.88099999999997</v>
      </c>
      <c r="S36" s="17">
        <v>687.93299999999999</v>
      </c>
      <c r="T36" s="17">
        <v>743.98199999999997</v>
      </c>
      <c r="U36" s="17">
        <v>821.53100000000006</v>
      </c>
      <c r="V36" s="17">
        <v>794.4860000000001</v>
      </c>
      <c r="W36" s="17">
        <v>1225.6490000000001</v>
      </c>
      <c r="X36" s="17">
        <v>830.22800000000018</v>
      </c>
      <c r="Y36" s="17">
        <v>763.13200000000006</v>
      </c>
      <c r="Z36" s="17">
        <v>679.50400000000013</v>
      </c>
      <c r="AA36" s="17">
        <v>1020.1849999999999</v>
      </c>
      <c r="AB36" s="17">
        <v>680.6930000000001</v>
      </c>
      <c r="AC36" s="17">
        <v>783.83199999999988</v>
      </c>
      <c r="AD36" s="17">
        <v>711.42000000000019</v>
      </c>
      <c r="AE36" s="17">
        <v>810.6</v>
      </c>
      <c r="AF36"/>
      <c r="AG36" s="18">
        <v>-13.698366882456236</v>
      </c>
      <c r="AH36" s="18">
        <v>9.7140536787917657</v>
      </c>
      <c r="AI36" s="18">
        <v>24.425633862231734</v>
      </c>
      <c r="AJ36" s="18">
        <v>-3.3981762529065804</v>
      </c>
      <c r="AK36" s="18">
        <v>7.8285658472627562</v>
      </c>
      <c r="AL36" s="18">
        <v>65.168282295431311</v>
      </c>
      <c r="AM36" s="18">
        <v>-28.742527771916595</v>
      </c>
      <c r="AN36" s="18">
        <v>-17.145838768588579</v>
      </c>
      <c r="AO36" s="18">
        <v>0.5485232067510607</v>
      </c>
      <c r="AP36" s="18">
        <v>23.336005661996353</v>
      </c>
      <c r="AQ36" s="18">
        <v>10.966283176628014</v>
      </c>
      <c r="AR36" s="18">
        <v>31.157464558947535</v>
      </c>
      <c r="AS36" s="18">
        <v>-10.865402816316601</v>
      </c>
      <c r="AT36" s="18">
        <v>3.9831439836920106</v>
      </c>
      <c r="AU36" s="18">
        <v>-26.4134162547575</v>
      </c>
      <c r="AV36" s="18">
        <v>-12.015639208524057</v>
      </c>
      <c r="AW36" s="18">
        <v>8.147450405780793</v>
      </c>
      <c r="AX36" s="18">
        <v>10.423504869741484</v>
      </c>
      <c r="AY36" s="18">
        <v>-3.2920242814939371</v>
      </c>
      <c r="AZ36" s="18">
        <v>54.269427025775151</v>
      </c>
      <c r="BA36" s="18">
        <v>-32.262172938581919</v>
      </c>
      <c r="BB36" s="18">
        <v>-8.0816354061775915</v>
      </c>
      <c r="BC36" s="18">
        <v>-10.958523558178653</v>
      </c>
      <c r="BD36" s="18">
        <v>50.136717370317136</v>
      </c>
      <c r="BE36" s="18">
        <v>-33.277493787891395</v>
      </c>
      <c r="BF36" s="18">
        <v>15.152058270027716</v>
      </c>
      <c r="BG36" s="18">
        <v>-9.2382041049612305</v>
      </c>
      <c r="BH36" s="18">
        <v>13.941131820865285</v>
      </c>
      <c r="BI36"/>
      <c r="BJ36" s="7"/>
    </row>
    <row r="37" spans="1:62" s="46" customFormat="1" ht="15" customHeight="1" x14ac:dyDescent="0.35">
      <c r="A37"/>
      <c r="B37" s="16" t="s">
        <v>30</v>
      </c>
      <c r="C37" s="17">
        <v>494.61500000000001</v>
      </c>
      <c r="D37" s="17">
        <v>552.25900000000001</v>
      </c>
      <c r="E37" s="17">
        <v>478.43500000000017</v>
      </c>
      <c r="F37" s="17">
        <v>519.37699999999995</v>
      </c>
      <c r="G37" s="17">
        <v>478.971</v>
      </c>
      <c r="H37" s="17">
        <v>439.74199999999996</v>
      </c>
      <c r="I37" s="17">
        <v>514.5590000000002</v>
      </c>
      <c r="J37" s="17">
        <v>479.4799999999999</v>
      </c>
      <c r="K37" s="17">
        <v>573.01799999999992</v>
      </c>
      <c r="L37" s="17">
        <v>514.18299999999999</v>
      </c>
      <c r="M37" s="17">
        <v>580.18700000000001</v>
      </c>
      <c r="N37" s="17">
        <v>648.51499999999987</v>
      </c>
      <c r="O37" s="17">
        <v>689.20899999999995</v>
      </c>
      <c r="P37" s="17">
        <v>743.4599999999997</v>
      </c>
      <c r="Q37" s="17">
        <v>844.66800000000035</v>
      </c>
      <c r="R37" s="17">
        <v>1033.8470000000043</v>
      </c>
      <c r="S37" s="17">
        <v>1249.7719999999995</v>
      </c>
      <c r="T37" s="17">
        <v>1147.9810000000043</v>
      </c>
      <c r="U37" s="17">
        <v>1251.0169999999989</v>
      </c>
      <c r="V37" s="17">
        <v>1345.0989999999974</v>
      </c>
      <c r="W37" s="17">
        <v>1303.1340000000007</v>
      </c>
      <c r="X37" s="17">
        <v>1469.9519999999961</v>
      </c>
      <c r="Y37" s="17">
        <v>1215.2189999999996</v>
      </c>
      <c r="Z37" s="17">
        <v>1293.5480000000036</v>
      </c>
      <c r="AA37" s="17">
        <v>1144.2219999999993</v>
      </c>
      <c r="AB37" s="17">
        <v>1024.4379999999965</v>
      </c>
      <c r="AC37" s="17">
        <v>1205.2740000000026</v>
      </c>
      <c r="AD37" s="17">
        <v>1151.286999999988</v>
      </c>
      <c r="AE37" s="17">
        <v>1048.3219999999937</v>
      </c>
      <c r="AF37"/>
      <c r="AG37" s="18">
        <v>11.654316994025658</v>
      </c>
      <c r="AH37" s="18">
        <v>-13.367640907617593</v>
      </c>
      <c r="AI37" s="18">
        <v>8.5574842977624481</v>
      </c>
      <c r="AJ37" s="18">
        <v>-7.7797053007738022</v>
      </c>
      <c r="AK37" s="18">
        <v>-8.1902662165350382</v>
      </c>
      <c r="AL37" s="18">
        <v>17.013839933415557</v>
      </c>
      <c r="AM37" s="18">
        <v>-6.8172940323656332</v>
      </c>
      <c r="AN37" s="18">
        <v>19.508217235338289</v>
      </c>
      <c r="AO37" s="18">
        <v>-10.267565765822354</v>
      </c>
      <c r="AP37" s="18">
        <v>12.836674880344161</v>
      </c>
      <c r="AQ37" s="18">
        <v>11.776892622550982</v>
      </c>
      <c r="AR37" s="18">
        <v>6.2749512347440044</v>
      </c>
      <c r="AS37" s="18">
        <v>7.8714874588114423</v>
      </c>
      <c r="AT37" s="18">
        <v>13.613106286821173</v>
      </c>
      <c r="AU37" s="18">
        <v>22.396847045230064</v>
      </c>
      <c r="AV37" s="18">
        <v>20.885585584713628</v>
      </c>
      <c r="AW37" s="18">
        <v>-8.1447656052460129</v>
      </c>
      <c r="AX37" s="18">
        <v>8.9754098717656667</v>
      </c>
      <c r="AY37" s="18">
        <v>7.5204413689021488</v>
      </c>
      <c r="AZ37" s="18">
        <v>-3.1198447103147662</v>
      </c>
      <c r="BA37" s="18">
        <v>12.801292883156709</v>
      </c>
      <c r="BB37" s="18">
        <v>-17.329341366248503</v>
      </c>
      <c r="BC37" s="18">
        <v>6.4456694636937106</v>
      </c>
      <c r="BD37" s="18">
        <v>-11.543908691444301</v>
      </c>
      <c r="BE37" s="18">
        <v>-10.468597876985664</v>
      </c>
      <c r="BF37" s="18">
        <v>17.652215165779364</v>
      </c>
      <c r="BG37" s="18">
        <v>-4.4792304488452013</v>
      </c>
      <c r="BH37" s="18">
        <v>-8.9434693521246498</v>
      </c>
      <c r="BI37"/>
      <c r="BJ37" s="7"/>
    </row>
    <row r="38" spans="1:62" s="7" customFormat="1" ht="15" customHeight="1" x14ac:dyDescent="0.35">
      <c r="A38"/>
      <c r="B38" s="13" t="s">
        <v>50</v>
      </c>
      <c r="C38" s="14">
        <v>1025.3789999999999</v>
      </c>
      <c r="D38" s="14">
        <v>1010.317</v>
      </c>
      <c r="E38" s="14">
        <v>980.98900000000015</v>
      </c>
      <c r="F38" s="14">
        <v>1144.683</v>
      </c>
      <c r="G38" s="14">
        <v>1083.028</v>
      </c>
      <c r="H38" s="14">
        <v>1091.088</v>
      </c>
      <c r="I38" s="14">
        <v>1590.3760000000002</v>
      </c>
      <c r="J38" s="14">
        <v>1246.08</v>
      </c>
      <c r="K38" s="14">
        <v>1208.1779999999999</v>
      </c>
      <c r="L38" s="14">
        <v>1152.827</v>
      </c>
      <c r="M38" s="14">
        <v>1367.865</v>
      </c>
      <c r="N38" s="14">
        <v>1522.5719999999999</v>
      </c>
      <c r="O38" s="14">
        <v>1835.6</v>
      </c>
      <c r="P38" s="14">
        <v>1765.2909999999997</v>
      </c>
      <c r="Q38" s="14">
        <v>1907.2000000000003</v>
      </c>
      <c r="R38" s="14">
        <v>1815.7280000000042</v>
      </c>
      <c r="S38" s="14">
        <v>1937.7049999999995</v>
      </c>
      <c r="T38" s="14">
        <v>1891.9630000000043</v>
      </c>
      <c r="U38" s="14">
        <v>2072.5479999999989</v>
      </c>
      <c r="V38" s="14">
        <v>2139.5849999999978</v>
      </c>
      <c r="W38" s="14">
        <v>2528.7830000000008</v>
      </c>
      <c r="X38" s="14">
        <v>2300.1799999999962</v>
      </c>
      <c r="Y38" s="14">
        <v>1978.3509999999997</v>
      </c>
      <c r="Z38" s="14">
        <v>1973.0520000000038</v>
      </c>
      <c r="AA38" s="14">
        <v>2164.4069999999992</v>
      </c>
      <c r="AB38" s="14">
        <v>1705.1309999999964</v>
      </c>
      <c r="AC38" s="14">
        <v>1989.1060000000025</v>
      </c>
      <c r="AD38" s="14">
        <v>1862.7069999999881</v>
      </c>
      <c r="AE38" s="14">
        <v>1858.9219999999937</v>
      </c>
      <c r="AF38"/>
      <c r="AG38" s="15">
        <v>-1.4689202724065833</v>
      </c>
      <c r="AH38" s="15">
        <v>-2.9028512833100759</v>
      </c>
      <c r="AI38" s="15">
        <v>16.68662951368464</v>
      </c>
      <c r="AJ38" s="15">
        <v>-5.3862073604657335</v>
      </c>
      <c r="AK38" s="15">
        <v>0.74420975265643596</v>
      </c>
      <c r="AL38" s="15">
        <v>45.760561934509433</v>
      </c>
      <c r="AM38" s="15">
        <v>-21.648717032953229</v>
      </c>
      <c r="AN38" s="15">
        <v>-3.0416987673343643</v>
      </c>
      <c r="AO38" s="15">
        <v>-4.5813613556942681</v>
      </c>
      <c r="AP38" s="15">
        <v>18.653102330184844</v>
      </c>
      <c r="AQ38" s="15">
        <v>11.310107357085668</v>
      </c>
      <c r="AR38" s="15">
        <v>20.559159107089847</v>
      </c>
      <c r="AS38" s="15">
        <v>-3.8303007191109284</v>
      </c>
      <c r="AT38" s="15">
        <v>8.0388445870964382</v>
      </c>
      <c r="AU38" s="15">
        <v>-4.7961409395971106</v>
      </c>
      <c r="AV38" s="15">
        <v>6.7178013446945268</v>
      </c>
      <c r="AW38" s="15">
        <v>-2.3606276497193948</v>
      </c>
      <c r="AX38" s="15">
        <v>9.5448483929122379</v>
      </c>
      <c r="AY38" s="15">
        <v>3.2345209857624013</v>
      </c>
      <c r="AZ38" s="15">
        <v>18.190349997780107</v>
      </c>
      <c r="BA38" s="15">
        <v>-9.0400402090651717</v>
      </c>
      <c r="BB38" s="15">
        <v>-13.991470232764264</v>
      </c>
      <c r="BC38" s="15">
        <v>-0.26784933512788611</v>
      </c>
      <c r="BD38" s="15">
        <v>9.6984266000082684</v>
      </c>
      <c r="BE38" s="15">
        <v>-21.219484135839654</v>
      </c>
      <c r="BF38" s="15">
        <v>16.654145634558674</v>
      </c>
      <c r="BG38" s="15">
        <v>-6.3545633063302951</v>
      </c>
      <c r="BH38" s="15">
        <v>-0.20319889279389736</v>
      </c>
      <c r="BI38"/>
    </row>
    <row r="39" spans="1:62" s="55" customFormat="1" ht="6" customHeight="1" x14ac:dyDescent="0.35">
      <c r="A39"/>
      <c r="L39" s="52"/>
      <c r="M39" s="52"/>
      <c r="N39" s="52"/>
      <c r="O39" s="52"/>
      <c r="P39" s="52"/>
      <c r="Q39" s="52"/>
      <c r="X39" s="52"/>
      <c r="Y39" s="52"/>
      <c r="Z39" s="52"/>
      <c r="AA39" s="52"/>
      <c r="AB39" s="52"/>
      <c r="AC39" s="52"/>
      <c r="AD39" s="52"/>
      <c r="AE39" s="52"/>
      <c r="AF39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/>
    </row>
    <row r="40" spans="1:62" s="46" customFormat="1" ht="15" customHeight="1" x14ac:dyDescent="0.35">
      <c r="A40"/>
      <c r="B40" s="62" t="s">
        <v>51</v>
      </c>
      <c r="C40" s="63">
        <v>73110.466</v>
      </c>
      <c r="D40" s="63">
        <v>76115.074999999997</v>
      </c>
      <c r="E40" s="63">
        <v>85607.142999999996</v>
      </c>
      <c r="F40" s="63">
        <v>91596.698999999993</v>
      </c>
      <c r="G40" s="63">
        <v>99967.751999999993</v>
      </c>
      <c r="H40" s="63">
        <v>107764.213</v>
      </c>
      <c r="I40" s="63">
        <v>114551.77099999999</v>
      </c>
      <c r="J40" s="63">
        <v>123143.705</v>
      </c>
      <c r="K40" s="63">
        <v>130176.228</v>
      </c>
      <c r="L40" s="63">
        <v>140853.745</v>
      </c>
      <c r="M40" s="14">
        <v>160704.75899999999</v>
      </c>
      <c r="N40" s="14">
        <v>179379.55</v>
      </c>
      <c r="O40" s="14">
        <v>200676.02999999997</v>
      </c>
      <c r="P40" s="14">
        <v>173453.315</v>
      </c>
      <c r="Q40" s="14">
        <v>144023.40100000001</v>
      </c>
      <c r="R40" s="14">
        <v>159536.23699999999</v>
      </c>
      <c r="S40" s="14">
        <v>161759.99400000001</v>
      </c>
      <c r="T40" s="14">
        <v>168566.58199999999</v>
      </c>
      <c r="U40" s="14">
        <v>168847.37299999996</v>
      </c>
      <c r="V40" s="14">
        <v>174987.34099999999</v>
      </c>
      <c r="W40" s="14">
        <v>182008.64200000002</v>
      </c>
      <c r="X40" s="14">
        <v>186248.52</v>
      </c>
      <c r="Y40" s="14">
        <v>193950.54899999997</v>
      </c>
      <c r="Z40" s="14">
        <v>208684.96500000003</v>
      </c>
      <c r="AA40" s="14">
        <v>212807.546</v>
      </c>
      <c r="AB40" s="14">
        <v>194050.63800000001</v>
      </c>
      <c r="AC40" s="14">
        <v>223384.80600000001</v>
      </c>
      <c r="AD40" s="14">
        <v>255463.43699999998</v>
      </c>
      <c r="AE40" s="14">
        <v>271935.07500000001</v>
      </c>
      <c r="AF40"/>
      <c r="AG40" s="15">
        <v>4.1096838310399999</v>
      </c>
      <c r="AH40" s="15">
        <v>12.470680742283969</v>
      </c>
      <c r="AI40" s="15">
        <v>6.9965610229510835</v>
      </c>
      <c r="AJ40" s="15">
        <v>9.139033492899129</v>
      </c>
      <c r="AK40" s="15">
        <v>7.7989760137849364</v>
      </c>
      <c r="AL40" s="15">
        <v>6.2985269516142521</v>
      </c>
      <c r="AM40" s="15">
        <v>7.5004811579910093</v>
      </c>
      <c r="AN40" s="15">
        <v>5.7108262253437969</v>
      </c>
      <c r="AO40" s="15">
        <v>8.2023555022657373</v>
      </c>
      <c r="AP40" s="15">
        <v>14.093351937500842</v>
      </c>
      <c r="AQ40" s="15">
        <v>11.620558791292545</v>
      </c>
      <c r="AR40" s="15">
        <v>11.872300939544102</v>
      </c>
      <c r="AS40" s="15">
        <v>-13.565504061446687</v>
      </c>
      <c r="AT40" s="15">
        <v>-16.967051912498754</v>
      </c>
      <c r="AU40" s="15">
        <v>10.771052406962658</v>
      </c>
      <c r="AV40" s="15">
        <v>1.3938883364786976</v>
      </c>
      <c r="AW40" s="15">
        <v>4.207831511170796</v>
      </c>
      <c r="AX40" s="15">
        <v>0.16657572139652707</v>
      </c>
      <c r="AY40" s="15">
        <v>3.6364012604448539</v>
      </c>
      <c r="AZ40" s="15">
        <v>4.0124622500550116</v>
      </c>
      <c r="BA40" s="15">
        <v>2.3294926841990105</v>
      </c>
      <c r="BB40" s="15">
        <v>4.135350444663926</v>
      </c>
      <c r="BC40" s="15">
        <v>7.596996283831122</v>
      </c>
      <c r="BD40" s="15">
        <v>1.9755045601871586</v>
      </c>
      <c r="BE40" s="15">
        <v>-8.8140239162383818</v>
      </c>
      <c r="BF40" s="15">
        <v>15.116759368758172</v>
      </c>
      <c r="BG40" s="15">
        <v>14.360256444657191</v>
      </c>
      <c r="BH40" s="15">
        <v>6.4477477456001022</v>
      </c>
      <c r="BI40"/>
      <c r="BJ40" s="7"/>
    </row>
    <row r="41" spans="1:62" s="46" customFormat="1" ht="6" customHeight="1" x14ac:dyDescent="0.35">
      <c r="A41"/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/>
      <c r="BJ41" s="7"/>
    </row>
    <row r="42" spans="1:62" s="46" customFormat="1" ht="15" customHeight="1" x14ac:dyDescent="0.35">
      <c r="A42"/>
      <c r="B42" s="62" t="s">
        <v>823</v>
      </c>
      <c r="C42" s="14">
        <v>73110.466</v>
      </c>
      <c r="D42" s="14">
        <v>76115.074999999997</v>
      </c>
      <c r="E42" s="14">
        <v>85607.142999999996</v>
      </c>
      <c r="F42" s="14">
        <v>91596.698999999993</v>
      </c>
      <c r="G42" s="14">
        <v>99967.751999999993</v>
      </c>
      <c r="H42" s="14">
        <v>107764.213</v>
      </c>
      <c r="I42" s="14">
        <v>114551.77099999999</v>
      </c>
      <c r="J42" s="14">
        <v>123143.705</v>
      </c>
      <c r="K42" s="14">
        <v>130176.228</v>
      </c>
      <c r="L42" s="14">
        <v>140853.745</v>
      </c>
      <c r="M42" s="14">
        <v>160704.75899999999</v>
      </c>
      <c r="N42" s="14">
        <v>179379.55</v>
      </c>
      <c r="O42" s="14">
        <v>200676.02999999997</v>
      </c>
      <c r="P42" s="14">
        <v>173453.315</v>
      </c>
      <c r="Q42" s="14">
        <v>144023.40100000001</v>
      </c>
      <c r="R42" s="14">
        <v>159536.23699999999</v>
      </c>
      <c r="S42" s="14">
        <v>161759.99400000001</v>
      </c>
      <c r="T42" s="14">
        <v>168566.58199999999</v>
      </c>
      <c r="U42" s="14">
        <v>168847.37299999996</v>
      </c>
      <c r="V42" s="14">
        <v>174987.34099999999</v>
      </c>
      <c r="W42" s="14">
        <v>182008.64200000002</v>
      </c>
      <c r="X42" s="14">
        <v>186248.52</v>
      </c>
      <c r="Y42" s="14">
        <v>198100.54899999997</v>
      </c>
      <c r="Z42" s="14">
        <v>208782.96500000003</v>
      </c>
      <c r="AA42" s="14">
        <v>212807.546</v>
      </c>
      <c r="AB42" s="14">
        <v>194050.63800000001</v>
      </c>
      <c r="AC42" s="14">
        <v>223384.80600000001</v>
      </c>
      <c r="AD42" s="14">
        <v>255463.43699999998</v>
      </c>
      <c r="AE42" s="14">
        <v>271935.07500000001</v>
      </c>
      <c r="AF42"/>
      <c r="AG42" s="15">
        <v>4.1096838310399999</v>
      </c>
      <c r="AH42" s="15">
        <v>12.470680742283969</v>
      </c>
      <c r="AI42" s="15">
        <v>6.9965610229510835</v>
      </c>
      <c r="AJ42" s="15">
        <v>9.139033492899129</v>
      </c>
      <c r="AK42" s="15">
        <v>7.7989760137849364</v>
      </c>
      <c r="AL42" s="15">
        <v>6.2985269516142521</v>
      </c>
      <c r="AM42" s="15">
        <v>7.5004811579910093</v>
      </c>
      <c r="AN42" s="15">
        <v>5.7108262253437969</v>
      </c>
      <c r="AO42" s="15">
        <v>8.2023555022657373</v>
      </c>
      <c r="AP42" s="15">
        <v>14.093351937500842</v>
      </c>
      <c r="AQ42" s="15">
        <v>11.620558791292545</v>
      </c>
      <c r="AR42" s="15">
        <v>11.872300939544102</v>
      </c>
      <c r="AS42" s="15">
        <v>-13.565504061446687</v>
      </c>
      <c r="AT42" s="15">
        <v>-16.967051912498754</v>
      </c>
      <c r="AU42" s="15">
        <v>10.771052406962658</v>
      </c>
      <c r="AV42" s="15">
        <v>1.3938883364786976</v>
      </c>
      <c r="AW42" s="15">
        <v>4.207831511170796</v>
      </c>
      <c r="AX42" s="15">
        <v>0.16657572139652707</v>
      </c>
      <c r="AY42" s="15">
        <v>3.6364012604448539</v>
      </c>
      <c r="AZ42" s="15">
        <v>4.0124622500550116</v>
      </c>
      <c r="BA42" s="15">
        <v>2.3294926841990105</v>
      </c>
      <c r="BB42" s="15">
        <v>6.3635560701368155</v>
      </c>
      <c r="BC42" s="15">
        <v>5.3924211991962014</v>
      </c>
      <c r="BD42" s="15">
        <v>1.9276385887133924</v>
      </c>
      <c r="BE42" s="15">
        <v>-8.8140239162383818</v>
      </c>
      <c r="BF42" s="15">
        <v>15.116759368758172</v>
      </c>
      <c r="BG42" s="15">
        <v>14.360256444657191</v>
      </c>
      <c r="BH42" s="15">
        <v>6.4477477456001022</v>
      </c>
      <c r="BI42"/>
      <c r="BJ42" s="7"/>
    </row>
    <row r="43" spans="1:62" ht="6" customHeight="1" thickBot="1" x14ac:dyDescent="0.4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/>
      <c r="AG43" s="34" t="s">
        <v>233</v>
      </c>
      <c r="AH43" s="34" t="s">
        <v>233</v>
      </c>
      <c r="AI43" s="34" t="s">
        <v>233</v>
      </c>
      <c r="AJ43" s="34" t="s">
        <v>233</v>
      </c>
      <c r="AK43" s="34" t="s">
        <v>233</v>
      </c>
      <c r="AL43" s="34" t="s">
        <v>233</v>
      </c>
      <c r="AM43" s="34" t="s">
        <v>233</v>
      </c>
      <c r="AN43" s="34" t="s">
        <v>233</v>
      </c>
      <c r="AO43" s="34" t="s">
        <v>233</v>
      </c>
      <c r="AP43" s="34" t="s">
        <v>233</v>
      </c>
      <c r="AQ43" s="34" t="s">
        <v>233</v>
      </c>
      <c r="AR43" s="34" t="s">
        <v>233</v>
      </c>
      <c r="AS43" s="34" t="s">
        <v>233</v>
      </c>
      <c r="AT43" s="34" t="s">
        <v>233</v>
      </c>
      <c r="AU43" s="34" t="s">
        <v>233</v>
      </c>
      <c r="AV43" s="34" t="s">
        <v>233</v>
      </c>
      <c r="AW43" s="34" t="s">
        <v>233</v>
      </c>
      <c r="AX43" s="34" t="s">
        <v>233</v>
      </c>
      <c r="AY43" s="34" t="s">
        <v>233</v>
      </c>
      <c r="AZ43" s="34" t="s">
        <v>233</v>
      </c>
      <c r="BA43" s="34" t="s">
        <v>233</v>
      </c>
      <c r="BB43" s="34"/>
      <c r="BC43" s="34"/>
      <c r="BD43" s="34"/>
      <c r="BE43" s="34"/>
      <c r="BF43" s="34"/>
      <c r="BG43" s="34"/>
      <c r="BH43" s="34"/>
      <c r="BI43"/>
      <c r="BJ43" s="2"/>
    </row>
    <row r="44" spans="1:62" s="55" customFormat="1" ht="6" customHeight="1" x14ac:dyDescent="0.35">
      <c r="A44"/>
      <c r="AF44"/>
      <c r="BI44"/>
    </row>
    <row r="45" spans="1:62" ht="12" customHeight="1" x14ac:dyDescent="0.35">
      <c r="B45" s="35" t="s">
        <v>706</v>
      </c>
      <c r="C45" s="58"/>
      <c r="D45" s="2"/>
      <c r="E45" s="2"/>
      <c r="F45" s="2"/>
      <c r="G45" s="2"/>
      <c r="H45" s="2"/>
      <c r="I45" s="2"/>
      <c r="J45" s="2"/>
      <c r="K45" s="2"/>
      <c r="L45" s="2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AF45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36"/>
      <c r="BC45" s="36"/>
      <c r="BD45" s="36"/>
      <c r="BE45" s="36"/>
      <c r="BF45" s="36"/>
      <c r="BG45" s="36"/>
      <c r="BH45" s="36"/>
      <c r="BI45"/>
      <c r="BJ45" s="2"/>
    </row>
    <row r="46" spans="1:62" s="55" customFormat="1" ht="12" customHeight="1" x14ac:dyDescent="0.35">
      <c r="A46"/>
      <c r="B46" s="56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/>
      <c r="BI46"/>
    </row>
    <row r="47" spans="1:62" s="55" customFormat="1" ht="12" customHeight="1" x14ac:dyDescent="0.35">
      <c r="A47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/>
      <c r="X47"/>
      <c r="Y47"/>
      <c r="Z47"/>
      <c r="AA47"/>
      <c r="AB47" s="328"/>
      <c r="AC47" s="355"/>
      <c r="AD47" s="355"/>
      <c r="AE47" s="355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 s="328"/>
      <c r="BF47" s="355"/>
      <c r="BG47" s="355"/>
      <c r="BH47" s="355"/>
      <c r="BI47"/>
    </row>
    <row r="48" spans="1:62" x14ac:dyDescent="0.35">
      <c r="W48"/>
      <c r="X48"/>
      <c r="Y48"/>
      <c r="Z48"/>
      <c r="AA48"/>
      <c r="AB48" s="328"/>
      <c r="AC48" s="355"/>
      <c r="AD48" s="355"/>
      <c r="AE48" s="355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 s="328"/>
      <c r="BF48" s="355"/>
      <c r="BG48" s="355"/>
      <c r="BH48" s="355"/>
    </row>
    <row r="49" spans="23:60" x14ac:dyDescent="0.35">
      <c r="W49"/>
      <c r="X49"/>
      <c r="Y49"/>
      <c r="Z49"/>
      <c r="AA49"/>
      <c r="AB49" s="328"/>
      <c r="AC49" s="355"/>
      <c r="AD49" s="355"/>
      <c r="AE49" s="355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 s="328"/>
      <c r="BF49" s="355"/>
      <c r="BG49" s="355"/>
      <c r="BH49" s="355"/>
    </row>
    <row r="50" spans="23:60" x14ac:dyDescent="0.35">
      <c r="W50"/>
      <c r="X50"/>
      <c r="Y50"/>
      <c r="Z50"/>
      <c r="AA50"/>
      <c r="AB50" s="328"/>
      <c r="AC50" s="355"/>
      <c r="AD50" s="355"/>
      <c r="AE50" s="355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 s="328"/>
      <c r="BF50" s="355"/>
      <c r="BG50" s="355"/>
      <c r="BH50" s="355"/>
    </row>
  </sheetData>
  <mergeCells count="1">
    <mergeCell ref="BB5:BH5"/>
  </mergeCells>
  <hyperlinks>
    <hyperlink ref="B4" location="Indice!A1" display="Volver al índice" xr:uid="{00000000-0004-0000-01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60"/>
  <sheetViews>
    <sheetView zoomScale="90" zoomScaleNormal="90" workbookViewId="0">
      <pane xSplit="2" ySplit="7" topLeftCell="AA8" activePane="bottomRight" state="frozen"/>
      <selection activeCell="AB2" sqref="AB2"/>
      <selection pane="topRight" activeCell="AB2" sqref="AB2"/>
      <selection pane="bottomLeft" activeCell="AB2" sqref="AB2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13" width="10.54296875" style="45" customWidth="1"/>
    <col min="14" max="24" width="11.453125" style="45" customWidth="1"/>
    <col min="25" max="26" width="11.453125" style="7" customWidth="1"/>
    <col min="27" max="31" width="11.45312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65</v>
      </c>
    </row>
    <row r="2" spans="1:62" ht="15" customHeight="1" x14ac:dyDescent="0.35">
      <c r="B2" s="3" t="s">
        <v>641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55"/>
      <c r="X3" s="355"/>
      <c r="Z3" s="297"/>
      <c r="AA3" s="297"/>
      <c r="AB3" s="297"/>
      <c r="AC3" s="297"/>
      <c r="AD3" s="297"/>
      <c r="AE3" s="297"/>
      <c r="AF3" s="49"/>
    </row>
    <row r="4" spans="1:62" ht="12" customHeight="1" thickBot="1" x14ac:dyDescent="0.4">
      <c r="B4" s="186" t="s">
        <v>758</v>
      </c>
      <c r="W4" s="355"/>
      <c r="X4" s="355"/>
      <c r="Y4" s="12"/>
      <c r="Z4" s="355"/>
      <c r="AA4" s="355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1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89" t="s">
        <v>1165</v>
      </c>
      <c r="AD6" s="277" t="s">
        <v>1190</v>
      </c>
      <c r="AE6" s="293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82">
        <v>15</v>
      </c>
      <c r="BA6" s="280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355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355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355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355"/>
    </row>
    <row r="9" spans="1:62" s="46" customFormat="1" ht="15" customHeight="1" x14ac:dyDescent="0.35">
      <c r="A9"/>
      <c r="B9" s="65" t="s">
        <v>1028</v>
      </c>
      <c r="C9" s="14"/>
      <c r="D9" s="14"/>
      <c r="E9" s="14"/>
      <c r="F9" s="14"/>
      <c r="G9" s="14"/>
      <c r="H9" s="14"/>
      <c r="I9" s="14"/>
      <c r="J9" s="14"/>
      <c r="K9" s="355"/>
      <c r="L9" s="355"/>
      <c r="M9" s="355"/>
      <c r="N9" s="355"/>
      <c r="O9" s="355"/>
      <c r="P9" s="355"/>
      <c r="Q9" s="355"/>
      <c r="R9" s="355"/>
      <c r="S9" s="355"/>
      <c r="T9" s="355"/>
      <c r="U9" s="355"/>
      <c r="V9" s="355"/>
      <c r="W9" s="355"/>
      <c r="X9" s="355"/>
      <c r="Y9" s="12"/>
      <c r="Z9" s="12"/>
      <c r="AA9" s="355"/>
      <c r="AB9" s="355"/>
      <c r="AC9" s="355"/>
      <c r="AD9" s="355"/>
      <c r="AE9" s="355"/>
      <c r="AF9" s="355"/>
      <c r="AG9" s="355"/>
      <c r="AH9" s="355"/>
      <c r="AI9" s="355"/>
      <c r="AJ9" s="355"/>
      <c r="AK9" s="355"/>
      <c r="AL9" s="355"/>
      <c r="AM9" s="355"/>
      <c r="AN9" s="355"/>
      <c r="AO9" s="355"/>
      <c r="AP9" s="355"/>
      <c r="AQ9" s="355"/>
      <c r="AR9" s="355"/>
      <c r="AS9" s="355"/>
      <c r="AT9" s="355"/>
      <c r="AU9" s="355"/>
      <c r="AV9" s="355"/>
      <c r="AW9" s="355"/>
      <c r="AX9" s="355"/>
      <c r="AY9" s="355"/>
      <c r="AZ9" s="355"/>
      <c r="BA9" s="355"/>
      <c r="BB9" s="355"/>
      <c r="BC9" s="355"/>
      <c r="BD9" s="355"/>
      <c r="BE9" s="355"/>
      <c r="BF9" s="355"/>
      <c r="BG9" s="355"/>
      <c r="BH9" s="355"/>
      <c r="BI9" s="355"/>
      <c r="BJ9" s="355"/>
    </row>
    <row r="10" spans="1:62" s="46" customFormat="1" ht="15" customHeight="1" x14ac:dyDescent="0.35">
      <c r="A10"/>
      <c r="B10" s="13" t="s">
        <v>566</v>
      </c>
      <c r="C10" s="68">
        <v>66.424999999999997</v>
      </c>
      <c r="D10" s="68">
        <v>68.192999999999998</v>
      </c>
      <c r="E10" s="68">
        <v>70.718000000000004</v>
      </c>
      <c r="F10" s="68">
        <v>73.823999999999998</v>
      </c>
      <c r="G10" s="68">
        <v>77.138999999999996</v>
      </c>
      <c r="H10" s="68">
        <v>81.186000000000007</v>
      </c>
      <c r="I10" s="68">
        <v>84.379000000000005</v>
      </c>
      <c r="J10" s="68">
        <v>86.683000000000007</v>
      </c>
      <c r="K10" s="68">
        <v>89.268000000000001</v>
      </c>
      <c r="L10" s="68">
        <v>92.055999999999997</v>
      </c>
      <c r="M10" s="68">
        <v>95.418000000000006</v>
      </c>
      <c r="N10" s="68">
        <v>99.332999999999998</v>
      </c>
      <c r="O10" s="68">
        <v>102.913</v>
      </c>
      <c r="P10" s="68">
        <v>103.82599999999999</v>
      </c>
      <c r="Q10" s="68">
        <v>99.918999999999997</v>
      </c>
      <c r="R10" s="68">
        <v>100.08199999999999</v>
      </c>
      <c r="S10" s="68">
        <v>99.266999999999996</v>
      </c>
      <c r="T10" s="68">
        <v>96.33</v>
      </c>
      <c r="U10" s="68">
        <v>94.977999999999994</v>
      </c>
      <c r="V10" s="68">
        <v>96.302999999999997</v>
      </c>
      <c r="W10" s="68">
        <v>100</v>
      </c>
      <c r="X10" s="68">
        <v>103.038</v>
      </c>
      <c r="Y10" s="68">
        <v>106.104</v>
      </c>
      <c r="Z10" s="68">
        <v>108.52800000000001</v>
      </c>
      <c r="AA10" s="68">
        <v>110.681</v>
      </c>
      <c r="AB10" s="68">
        <v>98.320999999999998</v>
      </c>
      <c r="AC10" s="74">
        <v>104.617</v>
      </c>
      <c r="AD10" s="74">
        <v>110.654</v>
      </c>
      <c r="AE10" s="74">
        <v>113.42400000000001</v>
      </c>
      <c r="AF10" s="355"/>
      <c r="AG10" s="15">
        <v>2.6616484757245025</v>
      </c>
      <c r="AH10" s="15">
        <v>3.7027260862551961</v>
      </c>
      <c r="AI10" s="15">
        <v>4.3920925365536272</v>
      </c>
      <c r="AJ10" s="15">
        <v>4.4904096228868635</v>
      </c>
      <c r="AK10" s="15">
        <v>5.246373429782615</v>
      </c>
      <c r="AL10" s="15">
        <v>3.93294410366319</v>
      </c>
      <c r="AM10" s="15">
        <v>2.7305372189762878</v>
      </c>
      <c r="AN10" s="15">
        <v>2.9821302908297977</v>
      </c>
      <c r="AO10" s="15">
        <v>3.1231796388403423</v>
      </c>
      <c r="AP10" s="15">
        <v>3.6521247936039032</v>
      </c>
      <c r="AQ10" s="15">
        <v>4.1029994340690346</v>
      </c>
      <c r="AR10" s="15">
        <v>3.6040389397279839</v>
      </c>
      <c r="AS10" s="15">
        <v>0.88715711328986302</v>
      </c>
      <c r="AT10" s="15">
        <v>-3.7630266021998313</v>
      </c>
      <c r="AU10" s="15">
        <v>0.1631321370309918</v>
      </c>
      <c r="AV10" s="15">
        <v>-0.81433224755700107</v>
      </c>
      <c r="AW10" s="15">
        <v>-2.9586871770074623</v>
      </c>
      <c r="AX10" s="15">
        <v>-1.4035087719298287</v>
      </c>
      <c r="AY10" s="15">
        <v>1.3950599086104181</v>
      </c>
      <c r="AZ10" s="15">
        <v>3.8389250594477877</v>
      </c>
      <c r="BA10" s="15">
        <v>3.0379999999999967</v>
      </c>
      <c r="BB10" s="15">
        <v>2.9756012344960139</v>
      </c>
      <c r="BC10" s="15">
        <v>2.284551006559608</v>
      </c>
      <c r="BD10" s="15">
        <v>1.9838198437269565</v>
      </c>
      <c r="BE10" s="15">
        <v>-11.167228340907654</v>
      </c>
      <c r="BF10" s="15">
        <v>6.4035150171377486</v>
      </c>
      <c r="BG10" s="15">
        <v>5.7705726602750902</v>
      </c>
      <c r="BH10" s="15">
        <v>2.5032985703182988</v>
      </c>
      <c r="BI10" s="355"/>
      <c r="BJ10" s="7"/>
    </row>
    <row r="11" spans="1:62" s="46" customFormat="1" ht="15" customHeight="1" x14ac:dyDescent="0.35">
      <c r="A11"/>
      <c r="B11" s="16" t="s">
        <v>567</v>
      </c>
      <c r="C11" s="67">
        <v>70.620999999999995</v>
      </c>
      <c r="D11" s="67">
        <v>72.352000000000004</v>
      </c>
      <c r="E11" s="67">
        <v>74.399000000000001</v>
      </c>
      <c r="F11" s="67">
        <v>77.679000000000002</v>
      </c>
      <c r="G11" s="67">
        <v>81.406000000000006</v>
      </c>
      <c r="H11" s="67">
        <v>85.016999999999996</v>
      </c>
      <c r="I11" s="67">
        <v>88.311999999999998</v>
      </c>
      <c r="J11" s="67">
        <v>91.028999999999996</v>
      </c>
      <c r="K11" s="67">
        <v>93.183000000000007</v>
      </c>
      <c r="L11" s="67">
        <v>96.962999999999994</v>
      </c>
      <c r="M11" s="67">
        <v>100.971</v>
      </c>
      <c r="N11" s="67">
        <v>104.995</v>
      </c>
      <c r="O11" s="67">
        <v>108.55800000000001</v>
      </c>
      <c r="P11" s="67">
        <v>107.79600000000001</v>
      </c>
      <c r="Q11" s="67">
        <v>103.92400000000001</v>
      </c>
      <c r="R11" s="67">
        <v>104.307</v>
      </c>
      <c r="S11" s="67">
        <v>101.739</v>
      </c>
      <c r="T11" s="67">
        <v>98.363</v>
      </c>
      <c r="U11" s="67">
        <v>95.522999999999996</v>
      </c>
      <c r="V11" s="67">
        <v>97.137</v>
      </c>
      <c r="W11" s="67">
        <v>100</v>
      </c>
      <c r="X11" s="67">
        <v>102.694</v>
      </c>
      <c r="Y11" s="67">
        <v>105.79900000000001</v>
      </c>
      <c r="Z11" s="67">
        <v>107.592</v>
      </c>
      <c r="AA11" s="67">
        <v>108.756</v>
      </c>
      <c r="AB11" s="67">
        <v>95.423000000000002</v>
      </c>
      <c r="AC11" s="75">
        <v>102.164</v>
      </c>
      <c r="AD11" s="75">
        <v>106.973</v>
      </c>
      <c r="AE11" s="75">
        <v>108.874</v>
      </c>
      <c r="AF11" s="355"/>
      <c r="AG11" s="18">
        <v>2.4511122753855212</v>
      </c>
      <c r="AH11" s="18">
        <v>2.8292237947810661</v>
      </c>
      <c r="AI11" s="18">
        <v>4.4086614067393395</v>
      </c>
      <c r="AJ11" s="18">
        <v>4.7979505400430025</v>
      </c>
      <c r="AK11" s="18">
        <v>4.4357909736382943</v>
      </c>
      <c r="AL11" s="18">
        <v>3.8756954491454674</v>
      </c>
      <c r="AM11" s="18">
        <v>3.0765920826161777</v>
      </c>
      <c r="AN11" s="18">
        <v>2.366278878159719</v>
      </c>
      <c r="AO11" s="18">
        <v>4.0565339171307926</v>
      </c>
      <c r="AP11" s="18">
        <v>4.1335354722935653</v>
      </c>
      <c r="AQ11" s="18">
        <v>3.9853027106793046</v>
      </c>
      <c r="AR11" s="18">
        <v>3.3934949283299227</v>
      </c>
      <c r="AS11" s="18">
        <v>-0.70192892278781882</v>
      </c>
      <c r="AT11" s="18">
        <v>-3.5919700174403499</v>
      </c>
      <c r="AU11" s="18">
        <v>0.36853854740001879</v>
      </c>
      <c r="AV11" s="18">
        <v>-2.461963243118868</v>
      </c>
      <c r="AW11" s="18">
        <v>-3.3182948525147729</v>
      </c>
      <c r="AX11" s="18">
        <v>-2.8872645201956053</v>
      </c>
      <c r="AY11" s="18">
        <v>1.6896454257089961</v>
      </c>
      <c r="AZ11" s="18">
        <v>2.9473835922460028</v>
      </c>
      <c r="BA11" s="18">
        <v>2.6940000000000026</v>
      </c>
      <c r="BB11" s="18">
        <v>3.0235456793970474</v>
      </c>
      <c r="BC11" s="18">
        <v>1.6947230125048365</v>
      </c>
      <c r="BD11" s="18">
        <v>1.0818648226633965</v>
      </c>
      <c r="BE11" s="18">
        <v>-12.259553495899075</v>
      </c>
      <c r="BF11" s="18">
        <v>7.0643345943850004</v>
      </c>
      <c r="BG11" s="18">
        <v>4.7071375435574145</v>
      </c>
      <c r="BH11" s="18">
        <v>1.7770839370682288</v>
      </c>
      <c r="BI11" s="355"/>
      <c r="BJ11" s="7"/>
    </row>
    <row r="12" spans="1:62" s="46" customFormat="1" ht="15" customHeight="1" x14ac:dyDescent="0.35">
      <c r="A12"/>
      <c r="B12" s="355" t="s">
        <v>568</v>
      </c>
      <c r="C12" s="67">
        <v>56.982999999999997</v>
      </c>
      <c r="D12" s="67">
        <v>57.61</v>
      </c>
      <c r="E12" s="67">
        <v>59.116999999999997</v>
      </c>
      <c r="F12" s="67">
        <v>61.197000000000003</v>
      </c>
      <c r="G12" s="67">
        <v>63.515000000000001</v>
      </c>
      <c r="H12" s="67">
        <v>66.382999999999996</v>
      </c>
      <c r="I12" s="67">
        <v>68.932000000000002</v>
      </c>
      <c r="J12" s="67">
        <v>71.546999999999997</v>
      </c>
      <c r="K12" s="67">
        <v>74.977000000000004</v>
      </c>
      <c r="L12" s="67">
        <v>79.683000000000007</v>
      </c>
      <c r="M12" s="67">
        <v>84.117000000000004</v>
      </c>
      <c r="N12" s="67">
        <v>88.227999999999994</v>
      </c>
      <c r="O12" s="67">
        <v>93.710999999999999</v>
      </c>
      <c r="P12" s="67">
        <v>99.317999999999998</v>
      </c>
      <c r="Q12" s="67">
        <v>103.47499999999999</v>
      </c>
      <c r="R12" s="67">
        <v>105.047</v>
      </c>
      <c r="S12" s="67">
        <v>105.09399999999999</v>
      </c>
      <c r="T12" s="67">
        <v>100.675</v>
      </c>
      <c r="U12" s="67">
        <v>98.677999999999997</v>
      </c>
      <c r="V12" s="67">
        <v>98.063999999999993</v>
      </c>
      <c r="W12" s="67">
        <v>100</v>
      </c>
      <c r="X12" s="67">
        <v>101.02</v>
      </c>
      <c r="Y12" s="67">
        <v>102.056</v>
      </c>
      <c r="Z12" s="67">
        <v>104.35599999999999</v>
      </c>
      <c r="AA12" s="67">
        <v>106.319</v>
      </c>
      <c r="AB12" s="67">
        <v>110.10599999999999</v>
      </c>
      <c r="AC12" s="75">
        <v>113.807</v>
      </c>
      <c r="AD12" s="75">
        <v>113.599</v>
      </c>
      <c r="AE12" s="75">
        <v>117.873</v>
      </c>
      <c r="AF12" s="355"/>
      <c r="AG12" s="18">
        <v>1.1003281680501245</v>
      </c>
      <c r="AH12" s="18">
        <v>2.6158653011629891</v>
      </c>
      <c r="AI12" s="18">
        <v>3.5184464705583935</v>
      </c>
      <c r="AJ12" s="18">
        <v>3.7877673742176867</v>
      </c>
      <c r="AK12" s="18">
        <v>4.5154687869007244</v>
      </c>
      <c r="AL12" s="18">
        <v>3.8398385128722818</v>
      </c>
      <c r="AM12" s="18">
        <v>3.7935936865316466</v>
      </c>
      <c r="AN12" s="18">
        <v>4.7940514626748945</v>
      </c>
      <c r="AO12" s="18">
        <v>6.2765914880563409</v>
      </c>
      <c r="AP12" s="18">
        <v>5.5645495275027264</v>
      </c>
      <c r="AQ12" s="18">
        <v>4.8872403913596418</v>
      </c>
      <c r="AR12" s="18">
        <v>6.2145804053135105</v>
      </c>
      <c r="AS12" s="18">
        <v>5.9832890482440693</v>
      </c>
      <c r="AT12" s="18">
        <v>4.1855454197627786</v>
      </c>
      <c r="AU12" s="18">
        <v>1.5192075380526724</v>
      </c>
      <c r="AV12" s="18">
        <v>4.4741877445331181E-2</v>
      </c>
      <c r="AW12" s="18">
        <v>-4.2048071250499524</v>
      </c>
      <c r="AX12" s="18">
        <v>-1.9836106282592501</v>
      </c>
      <c r="AY12" s="18">
        <v>-0.62222582541195037</v>
      </c>
      <c r="AZ12" s="18">
        <v>1.9742209169522018</v>
      </c>
      <c r="BA12" s="18">
        <v>1.019999999999996</v>
      </c>
      <c r="BB12" s="18">
        <v>1.0255394971292828</v>
      </c>
      <c r="BC12" s="18">
        <v>2.2536646546993779</v>
      </c>
      <c r="BD12" s="18">
        <v>1.8810609835562959</v>
      </c>
      <c r="BE12" s="18">
        <v>3.5619221399749734</v>
      </c>
      <c r="BF12" s="18">
        <v>3.3613063774907888</v>
      </c>
      <c r="BG12" s="18">
        <v>-0.18276555923624943</v>
      </c>
      <c r="BH12" s="18">
        <v>3.762357063002316</v>
      </c>
      <c r="BI12" s="355"/>
      <c r="BJ12" s="7"/>
    </row>
    <row r="13" spans="1:62" s="46" customFormat="1" ht="15" customHeight="1" x14ac:dyDescent="0.35">
      <c r="A13"/>
      <c r="B13" s="16" t="s">
        <v>66</v>
      </c>
      <c r="C13" s="67">
        <v>71.325000000000003</v>
      </c>
      <c r="D13" s="67">
        <v>72.820999999999998</v>
      </c>
      <c r="E13" s="67">
        <v>76.790000000000006</v>
      </c>
      <c r="F13" s="67">
        <v>85.721999999999994</v>
      </c>
      <c r="G13" s="67">
        <v>94.742000000000004</v>
      </c>
      <c r="H13" s="67">
        <v>101.419</v>
      </c>
      <c r="I13" s="67">
        <v>105.255</v>
      </c>
      <c r="J13" s="67">
        <v>109.2</v>
      </c>
      <c r="K13" s="67">
        <v>115.63</v>
      </c>
      <c r="L13" s="67">
        <v>121.126</v>
      </c>
      <c r="M13" s="67">
        <v>128.98400000000001</v>
      </c>
      <c r="N13" s="67">
        <v>138.667</v>
      </c>
      <c r="O13" s="67">
        <v>144.09399999999999</v>
      </c>
      <c r="P13" s="67">
        <v>138.02799999999999</v>
      </c>
      <c r="Q13" s="67">
        <v>112.483</v>
      </c>
      <c r="R13" s="67">
        <v>107.812</v>
      </c>
      <c r="S13" s="67">
        <v>99.72</v>
      </c>
      <c r="T13" s="67">
        <v>89.382999999999996</v>
      </c>
      <c r="U13" s="67">
        <v>85.850999999999999</v>
      </c>
      <c r="V13" s="67">
        <v>90.867000000000004</v>
      </c>
      <c r="W13" s="67">
        <v>100</v>
      </c>
      <c r="X13" s="67">
        <v>101.41500000000001</v>
      </c>
      <c r="Y13" s="67">
        <v>107.813</v>
      </c>
      <c r="Z13" s="67">
        <v>116.173</v>
      </c>
      <c r="AA13" s="67">
        <v>119.82299999999999</v>
      </c>
      <c r="AB13" s="67">
        <v>104.843</v>
      </c>
      <c r="AC13" s="75">
        <v>114.702</v>
      </c>
      <c r="AD13" s="75">
        <v>116.322</v>
      </c>
      <c r="AE13" s="75">
        <v>115.81100000000001</v>
      </c>
      <c r="AF13" s="355"/>
      <c r="AG13" s="18">
        <v>2.097441289870305</v>
      </c>
      <c r="AH13" s="18">
        <v>5.4503508603287631</v>
      </c>
      <c r="AI13" s="18">
        <v>11.631722880583393</v>
      </c>
      <c r="AJ13" s="18">
        <v>10.522386318564676</v>
      </c>
      <c r="AK13" s="18">
        <v>7.0475607439150449</v>
      </c>
      <c r="AL13" s="18">
        <v>3.7823287549670166</v>
      </c>
      <c r="AM13" s="18">
        <v>3.7480404731366752</v>
      </c>
      <c r="AN13" s="18">
        <v>5.8882783882783816</v>
      </c>
      <c r="AO13" s="18">
        <v>4.7530917581942482</v>
      </c>
      <c r="AP13" s="18">
        <v>6.4874593398609743</v>
      </c>
      <c r="AQ13" s="18">
        <v>7.5071326676176833</v>
      </c>
      <c r="AR13" s="18">
        <v>3.9136925151622175</v>
      </c>
      <c r="AS13" s="18">
        <v>-4.2097519674656843</v>
      </c>
      <c r="AT13" s="18">
        <v>-18.507114498507541</v>
      </c>
      <c r="AU13" s="18">
        <v>-4.1526275081567938</v>
      </c>
      <c r="AV13" s="18">
        <v>-7.5056579972544784</v>
      </c>
      <c r="AW13" s="18">
        <v>-10.36602486963498</v>
      </c>
      <c r="AX13" s="18">
        <v>-3.951534408108921</v>
      </c>
      <c r="AY13" s="18">
        <v>5.842680923926344</v>
      </c>
      <c r="AZ13" s="18">
        <v>10.050953591512865</v>
      </c>
      <c r="BA13" s="18">
        <v>1.4150000000000063</v>
      </c>
      <c r="BB13" s="18">
        <v>6.3087314499827398</v>
      </c>
      <c r="BC13" s="18">
        <v>7.7541669371968132</v>
      </c>
      <c r="BD13" s="18">
        <v>3.141866010174474</v>
      </c>
      <c r="BE13" s="18">
        <v>-12.501773449170853</v>
      </c>
      <c r="BF13" s="18">
        <v>9.403584407161178</v>
      </c>
      <c r="BG13" s="18">
        <v>1.4123554951090693</v>
      </c>
      <c r="BH13" s="18">
        <v>-0.43929781124808348</v>
      </c>
      <c r="BI13" s="355"/>
      <c r="BJ13" s="7"/>
    </row>
    <row r="14" spans="1:62" s="46" customFormat="1" ht="15" customHeight="1" x14ac:dyDescent="0.35">
      <c r="A14"/>
      <c r="B14" s="16" t="s">
        <v>587</v>
      </c>
      <c r="C14" s="67">
        <v>72.888999999999996</v>
      </c>
      <c r="D14" s="67">
        <v>74.665999999999997</v>
      </c>
      <c r="E14" s="67">
        <v>78.802999999999997</v>
      </c>
      <c r="F14" s="67">
        <v>87.307000000000002</v>
      </c>
      <c r="G14" s="67">
        <v>95.954999999999998</v>
      </c>
      <c r="H14" s="67">
        <v>103.176</v>
      </c>
      <c r="I14" s="67">
        <v>107.49</v>
      </c>
      <c r="J14" s="67">
        <v>111.852</v>
      </c>
      <c r="K14" s="67">
        <v>119.15900000000001</v>
      </c>
      <c r="L14" s="67">
        <v>124.607</v>
      </c>
      <c r="M14" s="67">
        <v>133.29</v>
      </c>
      <c r="N14" s="67">
        <v>142.911</v>
      </c>
      <c r="O14" s="67">
        <v>148.53299999999999</v>
      </c>
      <c r="P14" s="67">
        <v>142.15600000000001</v>
      </c>
      <c r="Q14" s="67">
        <v>117.584</v>
      </c>
      <c r="R14" s="67">
        <v>111.26</v>
      </c>
      <c r="S14" s="67">
        <v>102.84699999999999</v>
      </c>
      <c r="T14" s="67">
        <v>95.221000000000004</v>
      </c>
      <c r="U14" s="67">
        <v>91.619</v>
      </c>
      <c r="V14" s="67">
        <v>95.356999999999999</v>
      </c>
      <c r="W14" s="67">
        <v>100</v>
      </c>
      <c r="X14" s="67">
        <v>102.35599999999999</v>
      </c>
      <c r="Y14" s="67">
        <v>109.333</v>
      </c>
      <c r="Z14" s="67">
        <v>116.252</v>
      </c>
      <c r="AA14" s="67">
        <v>121.485</v>
      </c>
      <c r="AB14" s="67">
        <v>110.532</v>
      </c>
      <c r="AC14" s="75">
        <v>113.574</v>
      </c>
      <c r="AD14" s="75">
        <v>116.27500000000001</v>
      </c>
      <c r="AE14" s="75">
        <v>117.179</v>
      </c>
      <c r="AF14" s="355"/>
      <c r="AG14" s="18">
        <v>2.4379536006804883</v>
      </c>
      <c r="AH14" s="18">
        <v>5.5406744703077715</v>
      </c>
      <c r="AI14" s="18">
        <v>10.791467329923995</v>
      </c>
      <c r="AJ14" s="18">
        <v>9.905276781930425</v>
      </c>
      <c r="AK14" s="18">
        <v>7.5254025324370835</v>
      </c>
      <c r="AL14" s="18">
        <v>4.1812049313793835</v>
      </c>
      <c r="AM14" s="18">
        <v>4.0580519118057579</v>
      </c>
      <c r="AN14" s="18">
        <v>6.5327396917355101</v>
      </c>
      <c r="AO14" s="18">
        <v>4.5720423971332362</v>
      </c>
      <c r="AP14" s="18">
        <v>6.9683083614885142</v>
      </c>
      <c r="AQ14" s="18">
        <v>7.2180958811613847</v>
      </c>
      <c r="AR14" s="18">
        <v>3.9339169133236669</v>
      </c>
      <c r="AS14" s="18">
        <v>-4.2933220227154782</v>
      </c>
      <c r="AT14" s="18">
        <v>-17.285235937983625</v>
      </c>
      <c r="AU14" s="18">
        <v>-5.3782827595591227</v>
      </c>
      <c r="AV14" s="18">
        <v>-7.5615674995506117</v>
      </c>
      <c r="AW14" s="18">
        <v>-7.4148978579832088</v>
      </c>
      <c r="AX14" s="18">
        <v>-3.7827790088320894</v>
      </c>
      <c r="AY14" s="18">
        <v>4.0799397504884354</v>
      </c>
      <c r="AZ14" s="18">
        <v>4.869070964900323</v>
      </c>
      <c r="BA14" s="18">
        <v>2.3559999999999945</v>
      </c>
      <c r="BB14" s="18">
        <v>6.8164054867325845</v>
      </c>
      <c r="BC14" s="18">
        <v>6.3283729523565588</v>
      </c>
      <c r="BD14" s="18">
        <v>4.501427932422672</v>
      </c>
      <c r="BE14" s="18">
        <v>-9.0159278923323889</v>
      </c>
      <c r="BF14" s="18">
        <v>2.7521441754424072</v>
      </c>
      <c r="BG14" s="18">
        <v>2.3781851480092344</v>
      </c>
      <c r="BH14" s="18">
        <v>0.77746721135239416</v>
      </c>
      <c r="BI14" s="355"/>
      <c r="BJ14" s="7"/>
    </row>
    <row r="15" spans="1:62" s="46" customFormat="1" ht="15" customHeight="1" x14ac:dyDescent="0.35">
      <c r="A15"/>
      <c r="B15" s="16" t="s">
        <v>67</v>
      </c>
      <c r="C15" s="67">
        <v>52.634</v>
      </c>
      <c r="D15" s="67">
        <v>57.976999999999997</v>
      </c>
      <c r="E15" s="67">
        <v>64.932000000000002</v>
      </c>
      <c r="F15" s="67">
        <v>74.742000000000004</v>
      </c>
      <c r="G15" s="67">
        <v>82.471999999999994</v>
      </c>
      <c r="H15" s="67">
        <v>89.251000000000005</v>
      </c>
      <c r="I15" s="67">
        <v>88.096999999999994</v>
      </c>
      <c r="J15" s="67">
        <v>86.131</v>
      </c>
      <c r="K15" s="67">
        <v>89.301000000000002</v>
      </c>
      <c r="L15" s="67">
        <v>94.218000000000004</v>
      </c>
      <c r="M15" s="67">
        <v>103.16200000000001</v>
      </c>
      <c r="N15" s="67">
        <v>111.557</v>
      </c>
      <c r="O15" s="67">
        <v>121.56100000000001</v>
      </c>
      <c r="P15" s="67">
        <v>117.746</v>
      </c>
      <c r="Q15" s="67">
        <v>87.844999999999999</v>
      </c>
      <c r="R15" s="67">
        <v>91.138999999999996</v>
      </c>
      <c r="S15" s="67">
        <v>90.275000000000006</v>
      </c>
      <c r="T15" s="67">
        <v>83.945999999999998</v>
      </c>
      <c r="U15" s="67">
        <v>85.953999999999994</v>
      </c>
      <c r="V15" s="67">
        <v>90.965000000000003</v>
      </c>
      <c r="W15" s="67">
        <v>100</v>
      </c>
      <c r="X15" s="67">
        <v>101.914</v>
      </c>
      <c r="Y15" s="67">
        <v>111.26</v>
      </c>
      <c r="Z15" s="67">
        <v>116.369</v>
      </c>
      <c r="AA15" s="67">
        <v>119.14100000000001</v>
      </c>
      <c r="AB15" s="67">
        <v>104.92700000000001</v>
      </c>
      <c r="AC15" s="75">
        <v>108.974</v>
      </c>
      <c r="AD15" s="75">
        <v>110.319</v>
      </c>
      <c r="AE15" s="75">
        <v>108.85299999999999</v>
      </c>
      <c r="AF15" s="355"/>
      <c r="AG15" s="18">
        <v>10.151233043280001</v>
      </c>
      <c r="AH15" s="18">
        <v>11.996136398916823</v>
      </c>
      <c r="AI15" s="18">
        <v>15.108113102938463</v>
      </c>
      <c r="AJ15" s="18">
        <v>10.342243985978419</v>
      </c>
      <c r="AK15" s="18">
        <v>8.2197594335047182</v>
      </c>
      <c r="AL15" s="18">
        <v>-1.2929827116783124</v>
      </c>
      <c r="AM15" s="18">
        <v>-2.2316310430548079</v>
      </c>
      <c r="AN15" s="18">
        <v>3.6804402596045578</v>
      </c>
      <c r="AO15" s="18">
        <v>5.5060973561326314</v>
      </c>
      <c r="AP15" s="18">
        <v>9.4928782185994223</v>
      </c>
      <c r="AQ15" s="18">
        <v>8.1376863573796498</v>
      </c>
      <c r="AR15" s="18">
        <v>8.9676129691547875</v>
      </c>
      <c r="AS15" s="18">
        <v>-3.1383420669458229</v>
      </c>
      <c r="AT15" s="18">
        <v>-25.394493231192563</v>
      </c>
      <c r="AU15" s="18">
        <v>3.7497865558654415</v>
      </c>
      <c r="AV15" s="18">
        <v>-0.9480025016732575</v>
      </c>
      <c r="AW15" s="18">
        <v>-7.0108003323179258</v>
      </c>
      <c r="AX15" s="18">
        <v>2.3920139137064251</v>
      </c>
      <c r="AY15" s="18">
        <v>5.8298624845847895</v>
      </c>
      <c r="AZ15" s="18">
        <v>9.9323915791788018</v>
      </c>
      <c r="BA15" s="18">
        <v>1.9140000000000015</v>
      </c>
      <c r="BB15" s="18">
        <v>9.1704770689012332</v>
      </c>
      <c r="BC15" s="18">
        <v>4.5919467912996534</v>
      </c>
      <c r="BD15" s="18">
        <v>2.3820777011059695</v>
      </c>
      <c r="BE15" s="18">
        <v>-11.930401792833699</v>
      </c>
      <c r="BF15" s="18">
        <v>3.8569672248324993</v>
      </c>
      <c r="BG15" s="18">
        <v>1.234239359847302</v>
      </c>
      <c r="BH15" s="18">
        <v>-1.3288735394628379</v>
      </c>
      <c r="BI15" s="355"/>
      <c r="BJ15" s="7"/>
    </row>
    <row r="16" spans="1:62" s="46" customFormat="1" ht="15" customHeight="1" x14ac:dyDescent="0.35">
      <c r="A16"/>
      <c r="B16" s="16" t="s">
        <v>68</v>
      </c>
      <c r="C16" s="67">
        <v>100.71299999999999</v>
      </c>
      <c r="D16" s="67">
        <v>99.64</v>
      </c>
      <c r="E16" s="67">
        <v>102.30800000000001</v>
      </c>
      <c r="F16" s="67">
        <v>111.453</v>
      </c>
      <c r="G16" s="67">
        <v>122.372</v>
      </c>
      <c r="H16" s="67">
        <v>131.16399999999999</v>
      </c>
      <c r="I16" s="67">
        <v>139.595</v>
      </c>
      <c r="J16" s="67">
        <v>148.172</v>
      </c>
      <c r="K16" s="67">
        <v>158.114</v>
      </c>
      <c r="L16" s="67">
        <v>165.03299999999999</v>
      </c>
      <c r="M16" s="67">
        <v>175.28800000000001</v>
      </c>
      <c r="N16" s="67">
        <v>186.61600000000001</v>
      </c>
      <c r="O16" s="67">
        <v>189.8</v>
      </c>
      <c r="P16" s="67">
        <v>178.655</v>
      </c>
      <c r="Q16" s="67">
        <v>149.44999999999999</v>
      </c>
      <c r="R16" s="67">
        <v>132.80699999999999</v>
      </c>
      <c r="S16" s="67">
        <v>116.41800000000001</v>
      </c>
      <c r="T16" s="67">
        <v>104.28100000000001</v>
      </c>
      <c r="U16" s="67">
        <v>95.724999999999994</v>
      </c>
      <c r="V16" s="67">
        <v>98.558999999999997</v>
      </c>
      <c r="W16" s="67">
        <v>100</v>
      </c>
      <c r="X16" s="67">
        <v>101.559</v>
      </c>
      <c r="Y16" s="67">
        <v>108.414</v>
      </c>
      <c r="Z16" s="67">
        <v>118.71899999999999</v>
      </c>
      <c r="AA16" s="67">
        <v>127.29300000000001</v>
      </c>
      <c r="AB16" s="67">
        <v>115.54300000000001</v>
      </c>
      <c r="AC16" s="75">
        <v>116.01600000000001</v>
      </c>
      <c r="AD16" s="75">
        <v>118.995</v>
      </c>
      <c r="AE16" s="75">
        <v>121.765</v>
      </c>
      <c r="AF16" s="355"/>
      <c r="AG16" s="18">
        <v>-1.0654036718199174</v>
      </c>
      <c r="AH16" s="18">
        <v>2.6776395022079549</v>
      </c>
      <c r="AI16" s="18">
        <v>8.9386949212182767</v>
      </c>
      <c r="AJ16" s="18">
        <v>9.7969547701721762</v>
      </c>
      <c r="AK16" s="18">
        <v>7.1846500833523903</v>
      </c>
      <c r="AL16" s="18">
        <v>6.4278308072337014</v>
      </c>
      <c r="AM16" s="18">
        <v>6.1442028725957218</v>
      </c>
      <c r="AN16" s="18">
        <v>6.7097697270739465</v>
      </c>
      <c r="AO16" s="18">
        <v>4.3759565882843914</v>
      </c>
      <c r="AP16" s="18">
        <v>6.2139087334048488</v>
      </c>
      <c r="AQ16" s="18">
        <v>6.4625074163662095</v>
      </c>
      <c r="AR16" s="18">
        <v>1.7061773910061289</v>
      </c>
      <c r="AS16" s="18">
        <v>-5.8719704952581706</v>
      </c>
      <c r="AT16" s="18">
        <v>-16.347149534018087</v>
      </c>
      <c r="AU16" s="18">
        <v>-11.136165941786553</v>
      </c>
      <c r="AV16" s="18">
        <v>-12.340463981567225</v>
      </c>
      <c r="AW16" s="18">
        <v>-10.425363775361198</v>
      </c>
      <c r="AX16" s="18">
        <v>-8.2047544615030645</v>
      </c>
      <c r="AY16" s="18">
        <v>2.9605641159571725</v>
      </c>
      <c r="AZ16" s="18">
        <v>1.4620684057265216</v>
      </c>
      <c r="BA16" s="18">
        <v>1.5589999999999975</v>
      </c>
      <c r="BB16" s="18">
        <v>6.749771069033768</v>
      </c>
      <c r="BC16" s="18">
        <v>9.5052299518512307</v>
      </c>
      <c r="BD16" s="18">
        <v>7.2220958734490797</v>
      </c>
      <c r="BE16" s="18">
        <v>-9.2306725428735277</v>
      </c>
      <c r="BF16" s="18">
        <v>0.4093714028543477</v>
      </c>
      <c r="BG16" s="18">
        <v>2.5677492759619356</v>
      </c>
      <c r="BH16" s="18">
        <v>2.3278289003739618</v>
      </c>
      <c r="BI16" s="355"/>
      <c r="BJ16" s="7"/>
    </row>
    <row r="17" spans="1:62" s="46" customFormat="1" ht="15" customHeight="1" x14ac:dyDescent="0.35">
      <c r="A17"/>
      <c r="B17" s="16" t="s">
        <v>569</v>
      </c>
      <c r="C17" s="67">
        <v>39.334000000000003</v>
      </c>
      <c r="D17" s="67">
        <v>43.256999999999998</v>
      </c>
      <c r="E17" s="67">
        <v>49.481999999999999</v>
      </c>
      <c r="F17" s="67">
        <v>53.512999999999998</v>
      </c>
      <c r="G17" s="67">
        <v>57.832000000000001</v>
      </c>
      <c r="H17" s="67">
        <v>63.869</v>
      </c>
      <c r="I17" s="67">
        <v>66.385999999999996</v>
      </c>
      <c r="J17" s="67">
        <v>67.331000000000003</v>
      </c>
      <c r="K17" s="67">
        <v>69.733000000000004</v>
      </c>
      <c r="L17" s="67">
        <v>72.734999999999999</v>
      </c>
      <c r="M17" s="67">
        <v>74.11</v>
      </c>
      <c r="N17" s="67">
        <v>77.614000000000004</v>
      </c>
      <c r="O17" s="67">
        <v>83.510999999999996</v>
      </c>
      <c r="P17" s="67">
        <v>82.754000000000005</v>
      </c>
      <c r="Q17" s="67">
        <v>73.784999999999997</v>
      </c>
      <c r="R17" s="67">
        <v>80.472999999999999</v>
      </c>
      <c r="S17" s="67">
        <v>87.05</v>
      </c>
      <c r="T17" s="67">
        <v>87.864000000000004</v>
      </c>
      <c r="U17" s="67">
        <v>91.710999999999999</v>
      </c>
      <c r="V17" s="67">
        <v>95.861999999999995</v>
      </c>
      <c r="W17" s="67">
        <v>100</v>
      </c>
      <c r="X17" s="67">
        <v>105.371</v>
      </c>
      <c r="Y17" s="67">
        <v>111.179</v>
      </c>
      <c r="Z17" s="67">
        <v>113.099</v>
      </c>
      <c r="AA17" s="67">
        <v>115.60299999999999</v>
      </c>
      <c r="AB17" s="67">
        <v>92.415999999999997</v>
      </c>
      <c r="AC17" s="75">
        <v>104.889</v>
      </c>
      <c r="AD17" s="75">
        <v>120.783</v>
      </c>
      <c r="AE17" s="75">
        <v>123.59</v>
      </c>
      <c r="AF17" s="355"/>
      <c r="AG17" s="18">
        <v>9.9735597701733738</v>
      </c>
      <c r="AH17" s="18">
        <v>14.39073444760386</v>
      </c>
      <c r="AI17" s="18">
        <v>8.1463966694959762</v>
      </c>
      <c r="AJ17" s="18">
        <v>8.070936034234677</v>
      </c>
      <c r="AK17" s="18">
        <v>10.438857379997232</v>
      </c>
      <c r="AL17" s="18">
        <v>3.9408789866758456</v>
      </c>
      <c r="AM17" s="18">
        <v>1.4234929051306111</v>
      </c>
      <c r="AN17" s="18">
        <v>3.5674503571905971</v>
      </c>
      <c r="AO17" s="18">
        <v>4.3049918976668078</v>
      </c>
      <c r="AP17" s="18">
        <v>1.8904241424348662</v>
      </c>
      <c r="AQ17" s="18">
        <v>4.7281068681689451</v>
      </c>
      <c r="AR17" s="18">
        <v>7.5978560568969398</v>
      </c>
      <c r="AS17" s="18">
        <v>-0.90646741147871635</v>
      </c>
      <c r="AT17" s="18">
        <v>-10.838146796529482</v>
      </c>
      <c r="AU17" s="18">
        <v>9.064172934878366</v>
      </c>
      <c r="AV17" s="18">
        <v>8.1729275657673988</v>
      </c>
      <c r="AW17" s="18">
        <v>0.93509477311890543</v>
      </c>
      <c r="AX17" s="18">
        <v>4.3783574615314507</v>
      </c>
      <c r="AY17" s="18">
        <v>4.5261746137322634</v>
      </c>
      <c r="AZ17" s="18">
        <v>4.3166218105192939</v>
      </c>
      <c r="BA17" s="18">
        <v>5.3709999999999942</v>
      </c>
      <c r="BB17" s="18">
        <v>5.5119530041472578</v>
      </c>
      <c r="BC17" s="18">
        <v>1.7269448367047748</v>
      </c>
      <c r="BD17" s="18">
        <v>2.2139895136119598</v>
      </c>
      <c r="BE17" s="18">
        <v>-20.057437955762392</v>
      </c>
      <c r="BF17" s="18">
        <v>13.496580678670361</v>
      </c>
      <c r="BG17" s="18">
        <v>15.153161914023402</v>
      </c>
      <c r="BH17" s="18">
        <v>2.3240025500277373</v>
      </c>
      <c r="BI17" s="355"/>
      <c r="BJ17" s="7"/>
    </row>
    <row r="18" spans="1:62" s="46" customFormat="1" ht="15" customHeight="1" x14ac:dyDescent="0.35">
      <c r="A18"/>
      <c r="B18" s="16" t="s">
        <v>570</v>
      </c>
      <c r="C18" s="67">
        <v>43.189</v>
      </c>
      <c r="D18" s="67">
        <v>46.344999999999999</v>
      </c>
      <c r="E18" s="67">
        <v>52.317999999999998</v>
      </c>
      <c r="F18" s="67">
        <v>59.664999999999999</v>
      </c>
      <c r="G18" s="67">
        <v>67.831999999999994</v>
      </c>
      <c r="H18" s="67">
        <v>74.323999999999998</v>
      </c>
      <c r="I18" s="67">
        <v>77.040999999999997</v>
      </c>
      <c r="J18" s="67">
        <v>79.873999999999995</v>
      </c>
      <c r="K18" s="67">
        <v>84.692999999999998</v>
      </c>
      <c r="L18" s="67">
        <v>92.881</v>
      </c>
      <c r="M18" s="67">
        <v>99.344999999999999</v>
      </c>
      <c r="N18" s="67">
        <v>107.505</v>
      </c>
      <c r="O18" s="67">
        <v>116.363</v>
      </c>
      <c r="P18" s="67">
        <v>109.95399999999999</v>
      </c>
      <c r="Q18" s="67">
        <v>89.828999999999994</v>
      </c>
      <c r="R18" s="67">
        <v>95.397999999999996</v>
      </c>
      <c r="S18" s="67">
        <v>94.834000000000003</v>
      </c>
      <c r="T18" s="67">
        <v>89.301000000000002</v>
      </c>
      <c r="U18" s="67">
        <v>89.108999999999995</v>
      </c>
      <c r="V18" s="67">
        <v>95.168000000000006</v>
      </c>
      <c r="W18" s="67">
        <v>100</v>
      </c>
      <c r="X18" s="67">
        <v>102.649</v>
      </c>
      <c r="Y18" s="67">
        <v>109.616</v>
      </c>
      <c r="Z18" s="67">
        <v>113.914</v>
      </c>
      <c r="AA18" s="67">
        <v>115.381</v>
      </c>
      <c r="AB18" s="67">
        <v>98.058999999999997</v>
      </c>
      <c r="AC18" s="75">
        <v>112.687</v>
      </c>
      <c r="AD18" s="75">
        <v>120.559</v>
      </c>
      <c r="AE18" s="75">
        <v>120.956</v>
      </c>
      <c r="AF18" s="355"/>
      <c r="AG18" s="18">
        <v>7.3074162402463569</v>
      </c>
      <c r="AH18" s="18">
        <v>12.888121695975833</v>
      </c>
      <c r="AI18" s="18">
        <v>14.042968003364047</v>
      </c>
      <c r="AJ18" s="18">
        <v>13.688091846140946</v>
      </c>
      <c r="AK18" s="18">
        <v>9.5707040924637425</v>
      </c>
      <c r="AL18" s="18">
        <v>3.6556159517786972</v>
      </c>
      <c r="AM18" s="18">
        <v>3.6772627561947515</v>
      </c>
      <c r="AN18" s="18">
        <v>6.03325237248667</v>
      </c>
      <c r="AO18" s="18">
        <v>9.6678592091436144</v>
      </c>
      <c r="AP18" s="18">
        <v>6.9594427277914734</v>
      </c>
      <c r="AQ18" s="18">
        <v>8.2138003925713381</v>
      </c>
      <c r="AR18" s="18">
        <v>8.2396167620110727</v>
      </c>
      <c r="AS18" s="18">
        <v>-5.5077644955870904</v>
      </c>
      <c r="AT18" s="18">
        <v>-18.303108572675846</v>
      </c>
      <c r="AU18" s="18">
        <v>6.1995569359560987</v>
      </c>
      <c r="AV18" s="18">
        <v>-0.59120736283778796</v>
      </c>
      <c r="AW18" s="18">
        <v>-5.83440538203598</v>
      </c>
      <c r="AX18" s="18">
        <v>-0.21500319145363128</v>
      </c>
      <c r="AY18" s="18">
        <v>6.7995376449068141</v>
      </c>
      <c r="AZ18" s="18">
        <v>5.0773369199730931</v>
      </c>
      <c r="BA18" s="18">
        <v>2.6490000000000009</v>
      </c>
      <c r="BB18" s="18">
        <v>6.7872068894972166</v>
      </c>
      <c r="BC18" s="18">
        <v>3.9209604437308441</v>
      </c>
      <c r="BD18" s="18">
        <v>1.2878136137788145</v>
      </c>
      <c r="BE18" s="18">
        <v>-15.012870403272638</v>
      </c>
      <c r="BF18" s="18">
        <v>14.917549638482955</v>
      </c>
      <c r="BG18" s="18">
        <v>6.9857215117981672</v>
      </c>
      <c r="BH18" s="18">
        <v>0.3292993472075959</v>
      </c>
      <c r="BI18" s="355"/>
      <c r="BJ18" s="7"/>
    </row>
    <row r="19" spans="1:62" s="46" customFormat="1" ht="15" customHeight="1" x14ac:dyDescent="0.35">
      <c r="A19"/>
      <c r="B19" s="65" t="s">
        <v>69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35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355"/>
      <c r="BJ19" s="7"/>
    </row>
    <row r="20" spans="1:62" s="54" customFormat="1" ht="15" customHeight="1" x14ac:dyDescent="0.35">
      <c r="A20"/>
      <c r="B20" s="13" t="s">
        <v>566</v>
      </c>
      <c r="C20" s="14">
        <v>460588</v>
      </c>
      <c r="D20" s="14">
        <v>489203</v>
      </c>
      <c r="E20" s="14">
        <v>519268</v>
      </c>
      <c r="F20" s="14">
        <v>555993</v>
      </c>
      <c r="G20" s="14">
        <v>595723</v>
      </c>
      <c r="H20" s="14">
        <v>647851</v>
      </c>
      <c r="I20" s="14">
        <v>700993</v>
      </c>
      <c r="J20" s="14">
        <v>749552</v>
      </c>
      <c r="K20" s="14">
        <v>802266</v>
      </c>
      <c r="L20" s="14">
        <v>859437</v>
      </c>
      <c r="M20" s="14">
        <v>927357</v>
      </c>
      <c r="N20" s="14">
        <v>1003823</v>
      </c>
      <c r="O20" s="14">
        <v>1075539</v>
      </c>
      <c r="P20" s="14">
        <v>1109541</v>
      </c>
      <c r="Q20" s="14">
        <v>1069323</v>
      </c>
      <c r="R20" s="14">
        <v>1072709</v>
      </c>
      <c r="S20" s="14">
        <v>1063763</v>
      </c>
      <c r="T20" s="14">
        <v>1031104</v>
      </c>
      <c r="U20" s="14">
        <v>1020677</v>
      </c>
      <c r="V20" s="14">
        <v>1032608</v>
      </c>
      <c r="W20" s="14">
        <v>1078092</v>
      </c>
      <c r="X20" s="14">
        <v>1114420</v>
      </c>
      <c r="Y20" s="14">
        <v>1162492</v>
      </c>
      <c r="Z20" s="14">
        <v>1203859</v>
      </c>
      <c r="AA20" s="14">
        <v>1245513</v>
      </c>
      <c r="AB20" s="14">
        <v>1119010</v>
      </c>
      <c r="AC20" s="72">
        <v>1222290</v>
      </c>
      <c r="AD20" s="72">
        <v>1346377</v>
      </c>
      <c r="AE20" s="72">
        <v>1461889</v>
      </c>
      <c r="AF20" s="355"/>
      <c r="AG20" s="15">
        <v>6.2127107089199027</v>
      </c>
      <c r="AH20" s="15">
        <v>6.1457104719308751</v>
      </c>
      <c r="AI20" s="15">
        <v>7.0724558416848335</v>
      </c>
      <c r="AJ20" s="15">
        <v>7.1457734180106582</v>
      </c>
      <c r="AK20" s="15">
        <v>8.7503755940260834</v>
      </c>
      <c r="AL20" s="15">
        <v>8.2028120663547632</v>
      </c>
      <c r="AM20" s="15">
        <v>6.9271733098618675</v>
      </c>
      <c r="AN20" s="15">
        <v>7.0327342199073577</v>
      </c>
      <c r="AO20" s="15">
        <v>7.1261900666362532</v>
      </c>
      <c r="AP20" s="15">
        <v>7.9028480272550521</v>
      </c>
      <c r="AQ20" s="15">
        <v>8.2455839552621057</v>
      </c>
      <c r="AR20" s="15">
        <v>7.1442873893106658</v>
      </c>
      <c r="AS20" s="15">
        <v>3.1613916371233399</v>
      </c>
      <c r="AT20" s="15">
        <v>-3.6247421230941441</v>
      </c>
      <c r="AU20" s="15">
        <v>0.31664894517372205</v>
      </c>
      <c r="AV20" s="15">
        <v>-0.83396335818940648</v>
      </c>
      <c r="AW20" s="15">
        <v>-3.0701387433103049</v>
      </c>
      <c r="AX20" s="15">
        <v>-1.011246198249643</v>
      </c>
      <c r="AY20" s="15">
        <v>1.1689300336933233</v>
      </c>
      <c r="AZ20" s="15">
        <v>4.4047692832129908</v>
      </c>
      <c r="BA20" s="15">
        <v>3.3696567639867467</v>
      </c>
      <c r="BB20" s="15">
        <v>4.313633997954093</v>
      </c>
      <c r="BC20" s="15">
        <v>3.5584761013409123</v>
      </c>
      <c r="BD20" s="15">
        <v>3.4600397554863154</v>
      </c>
      <c r="BE20" s="15">
        <v>-10.15669848488133</v>
      </c>
      <c r="BF20" s="15">
        <v>9.2295868669627623</v>
      </c>
      <c r="BG20" s="15">
        <v>10.152009752186469</v>
      </c>
      <c r="BH20" s="15">
        <v>8.5794691977061408</v>
      </c>
      <c r="BI20" s="355"/>
      <c r="BJ20" s="23"/>
    </row>
    <row r="21" spans="1:62" s="46" customFormat="1" ht="15" customHeight="1" x14ac:dyDescent="0.35">
      <c r="A21"/>
      <c r="B21" s="16" t="s">
        <v>567</v>
      </c>
      <c r="C21" s="17">
        <v>280906</v>
      </c>
      <c r="D21" s="17">
        <v>295805</v>
      </c>
      <c r="E21" s="17">
        <v>312646</v>
      </c>
      <c r="F21" s="17">
        <v>331776</v>
      </c>
      <c r="G21" s="17">
        <v>355082</v>
      </c>
      <c r="H21" s="17">
        <v>386232</v>
      </c>
      <c r="I21" s="17">
        <v>415480</v>
      </c>
      <c r="J21" s="17">
        <v>439857</v>
      </c>
      <c r="K21" s="17">
        <v>464719</v>
      </c>
      <c r="L21" s="17">
        <v>500587</v>
      </c>
      <c r="M21" s="17">
        <v>538655</v>
      </c>
      <c r="N21" s="17">
        <v>579897</v>
      </c>
      <c r="O21" s="17">
        <v>619836</v>
      </c>
      <c r="P21" s="17">
        <v>637518</v>
      </c>
      <c r="Q21" s="17">
        <v>608749</v>
      </c>
      <c r="R21" s="17">
        <v>623125</v>
      </c>
      <c r="S21" s="17">
        <v>622085</v>
      </c>
      <c r="T21" s="17">
        <v>613733</v>
      </c>
      <c r="U21" s="17">
        <v>601748</v>
      </c>
      <c r="V21" s="17">
        <v>612711</v>
      </c>
      <c r="W21" s="17">
        <v>630215</v>
      </c>
      <c r="X21" s="17">
        <v>648265</v>
      </c>
      <c r="Y21" s="17">
        <v>678102</v>
      </c>
      <c r="Z21" s="17">
        <v>699474</v>
      </c>
      <c r="AA21" s="17">
        <v>714535</v>
      </c>
      <c r="AB21" s="17">
        <v>627505</v>
      </c>
      <c r="AC21" s="73">
        <v>687133</v>
      </c>
      <c r="AD21" s="73">
        <v>766611</v>
      </c>
      <c r="AE21" s="73">
        <v>813066</v>
      </c>
      <c r="AF21" s="355"/>
      <c r="AG21" s="18">
        <v>5.3039094928552615</v>
      </c>
      <c r="AH21" s="18">
        <v>5.693277666029986</v>
      </c>
      <c r="AI21" s="18">
        <v>6.1187413240534019</v>
      </c>
      <c r="AJ21" s="18">
        <v>7.0246190200617287</v>
      </c>
      <c r="AK21" s="18">
        <v>8.7726215353073371</v>
      </c>
      <c r="AL21" s="18">
        <v>7.5726506348515921</v>
      </c>
      <c r="AM21" s="18">
        <v>5.8671897564263018</v>
      </c>
      <c r="AN21" s="18">
        <v>5.6522915402051117</v>
      </c>
      <c r="AO21" s="18">
        <v>7.7182125112164552</v>
      </c>
      <c r="AP21" s="18">
        <v>7.6046721149370642</v>
      </c>
      <c r="AQ21" s="18">
        <v>7.6564777083662081</v>
      </c>
      <c r="AR21" s="18">
        <v>6.8872575647054566</v>
      </c>
      <c r="AS21" s="18">
        <v>2.8526900664046617</v>
      </c>
      <c r="AT21" s="18">
        <v>-4.5126568975307366</v>
      </c>
      <c r="AU21" s="18">
        <v>2.3615644543153254</v>
      </c>
      <c r="AV21" s="18">
        <v>-0.16690070210631897</v>
      </c>
      <c r="AW21" s="18">
        <v>-1.3425818015223001</v>
      </c>
      <c r="AX21" s="18">
        <v>-1.9528035807101785</v>
      </c>
      <c r="AY21" s="18">
        <v>1.8218589841594821</v>
      </c>
      <c r="AZ21" s="18">
        <v>2.8568117758617033</v>
      </c>
      <c r="BA21" s="18">
        <v>2.86410193346715</v>
      </c>
      <c r="BB21" s="18">
        <v>4.6025930753626989</v>
      </c>
      <c r="BC21" s="18">
        <v>3.1517382340709803</v>
      </c>
      <c r="BD21" s="18">
        <v>2.1531893966037337</v>
      </c>
      <c r="BE21" s="18">
        <v>-12.179949197729993</v>
      </c>
      <c r="BF21" s="18">
        <v>9.5023944032318468</v>
      </c>
      <c r="BG21" s="18">
        <v>11.56661083079986</v>
      </c>
      <c r="BH21" s="18">
        <v>6.0597878193764503</v>
      </c>
      <c r="BI21" s="355"/>
      <c r="BJ21" s="7"/>
    </row>
    <row r="22" spans="1:62" s="46" customFormat="1" ht="15" customHeight="1" x14ac:dyDescent="0.35">
      <c r="A22"/>
      <c r="B22" s="355" t="s">
        <v>568</v>
      </c>
      <c r="C22" s="17">
        <v>81127</v>
      </c>
      <c r="D22" s="17">
        <v>85548</v>
      </c>
      <c r="E22" s="17">
        <v>88310</v>
      </c>
      <c r="F22" s="17">
        <v>93728</v>
      </c>
      <c r="G22" s="17">
        <v>100025</v>
      </c>
      <c r="H22" s="17">
        <v>108177</v>
      </c>
      <c r="I22" s="17">
        <v>115977</v>
      </c>
      <c r="J22" s="17">
        <v>124608</v>
      </c>
      <c r="K22" s="17">
        <v>134593</v>
      </c>
      <c r="L22" s="17">
        <v>147556</v>
      </c>
      <c r="M22" s="17">
        <v>160726</v>
      </c>
      <c r="N22" s="17">
        <v>174267</v>
      </c>
      <c r="O22" s="17">
        <v>190431</v>
      </c>
      <c r="P22" s="17">
        <v>208850</v>
      </c>
      <c r="Q22" s="17">
        <v>220705</v>
      </c>
      <c r="R22" s="17">
        <v>221331</v>
      </c>
      <c r="S22" s="17">
        <v>219898</v>
      </c>
      <c r="T22" s="17">
        <v>205987</v>
      </c>
      <c r="U22" s="17">
        <v>203181</v>
      </c>
      <c r="V22" s="17">
        <v>203133</v>
      </c>
      <c r="W22" s="17">
        <v>210417</v>
      </c>
      <c r="X22" s="17">
        <v>212863</v>
      </c>
      <c r="Y22" s="17">
        <v>216961</v>
      </c>
      <c r="Z22" s="17">
        <v>225295</v>
      </c>
      <c r="AA22" s="17">
        <v>234928</v>
      </c>
      <c r="AB22" s="17">
        <v>246346</v>
      </c>
      <c r="AC22" s="73">
        <v>259513</v>
      </c>
      <c r="AD22" s="73">
        <v>274233</v>
      </c>
      <c r="AE22" s="73">
        <v>291627</v>
      </c>
      <c r="AF22" s="355"/>
      <c r="AG22" s="18">
        <v>5.4494804442417442</v>
      </c>
      <c r="AH22" s="18">
        <v>3.2285968111469585</v>
      </c>
      <c r="AI22" s="18">
        <v>6.1352055259879972</v>
      </c>
      <c r="AJ22" s="18">
        <v>6.7183765790372139</v>
      </c>
      <c r="AK22" s="18">
        <v>8.1499625093726564</v>
      </c>
      <c r="AL22" s="18">
        <v>7.2104051693058597</v>
      </c>
      <c r="AM22" s="18">
        <v>7.4419928089190099</v>
      </c>
      <c r="AN22" s="18">
        <v>8.0131291730868011</v>
      </c>
      <c r="AO22" s="18">
        <v>9.6312586835868128</v>
      </c>
      <c r="AP22" s="18">
        <v>8.9254249234189054</v>
      </c>
      <c r="AQ22" s="18">
        <v>8.4248970297276102</v>
      </c>
      <c r="AR22" s="18">
        <v>9.2754221969736097</v>
      </c>
      <c r="AS22" s="18">
        <v>9.6722697459972373</v>
      </c>
      <c r="AT22" s="18">
        <v>5.6763227196552553</v>
      </c>
      <c r="AU22" s="18">
        <v>0.28363652839763487</v>
      </c>
      <c r="AV22" s="18">
        <v>-0.64744658452724657</v>
      </c>
      <c r="AW22" s="18">
        <v>-6.326114835059891</v>
      </c>
      <c r="AX22" s="18">
        <v>-1.3622218877890353</v>
      </c>
      <c r="AY22" s="18">
        <v>-2.3624256205058543E-2</v>
      </c>
      <c r="AZ22" s="18">
        <v>3.5858280043124457</v>
      </c>
      <c r="BA22" s="18">
        <v>1.1624536040338946</v>
      </c>
      <c r="BB22" s="18">
        <v>1.9251819245242245</v>
      </c>
      <c r="BC22" s="18">
        <v>3.841243357101046</v>
      </c>
      <c r="BD22" s="18">
        <v>4.2757273796577824</v>
      </c>
      <c r="BE22" s="18">
        <v>4.8602124906354289</v>
      </c>
      <c r="BF22" s="18">
        <v>5.3449213707549541</v>
      </c>
      <c r="BG22" s="18">
        <v>5.6721628588933886</v>
      </c>
      <c r="BH22" s="18">
        <v>6.3427815033201691</v>
      </c>
      <c r="BI22" s="355"/>
      <c r="BJ22" s="7"/>
    </row>
    <row r="23" spans="1:62" s="46" customFormat="1" ht="15" customHeight="1" x14ac:dyDescent="0.35">
      <c r="A23"/>
      <c r="B23" s="16" t="s">
        <v>66</v>
      </c>
      <c r="C23" s="17">
        <v>103719</v>
      </c>
      <c r="D23" s="17">
        <v>108733</v>
      </c>
      <c r="E23" s="17">
        <v>117412</v>
      </c>
      <c r="F23" s="17">
        <v>133033</v>
      </c>
      <c r="G23" s="17">
        <v>152134</v>
      </c>
      <c r="H23" s="17">
        <v>172590</v>
      </c>
      <c r="I23" s="17">
        <v>185476</v>
      </c>
      <c r="J23" s="17">
        <v>200012</v>
      </c>
      <c r="K23" s="17">
        <v>220651</v>
      </c>
      <c r="L23" s="17">
        <v>243095</v>
      </c>
      <c r="M23" s="17">
        <v>272524</v>
      </c>
      <c r="N23" s="17">
        <v>306822</v>
      </c>
      <c r="O23" s="17">
        <v>327418</v>
      </c>
      <c r="P23" s="17">
        <v>315715</v>
      </c>
      <c r="Q23" s="17">
        <v>249188</v>
      </c>
      <c r="R23" s="17">
        <v>239247</v>
      </c>
      <c r="S23" s="17">
        <v>218836</v>
      </c>
      <c r="T23" s="17">
        <v>190090</v>
      </c>
      <c r="U23" s="17">
        <v>175660</v>
      </c>
      <c r="V23" s="17">
        <v>184777</v>
      </c>
      <c r="W23" s="17">
        <v>204702</v>
      </c>
      <c r="X23" s="17">
        <v>208882</v>
      </c>
      <c r="Y23" s="17">
        <v>225532</v>
      </c>
      <c r="Z23" s="17">
        <v>246403</v>
      </c>
      <c r="AA23" s="17">
        <v>259433</v>
      </c>
      <c r="AB23" s="17">
        <v>229056</v>
      </c>
      <c r="AC23" s="73">
        <v>263891</v>
      </c>
      <c r="AD23" s="73">
        <v>289220</v>
      </c>
      <c r="AE23" s="73">
        <v>296915</v>
      </c>
      <c r="AF23" s="355"/>
      <c r="AG23" s="18">
        <v>4.8342155246386875</v>
      </c>
      <c r="AH23" s="18">
        <v>7.9819374063071926</v>
      </c>
      <c r="AI23" s="18">
        <v>13.304432255646782</v>
      </c>
      <c r="AJ23" s="18">
        <v>14.358091601332001</v>
      </c>
      <c r="AK23" s="18">
        <v>13.446040990179711</v>
      </c>
      <c r="AL23" s="18">
        <v>7.4662494930181351</v>
      </c>
      <c r="AM23" s="18">
        <v>7.8371325670167566</v>
      </c>
      <c r="AN23" s="18">
        <v>10.318880867147971</v>
      </c>
      <c r="AO23" s="18">
        <v>10.171719140180647</v>
      </c>
      <c r="AP23" s="18">
        <v>12.105966803101667</v>
      </c>
      <c r="AQ23" s="18">
        <v>12.585313587060222</v>
      </c>
      <c r="AR23" s="18">
        <v>6.7126868347119828</v>
      </c>
      <c r="AS23" s="18">
        <v>-3.5743300612672484</v>
      </c>
      <c r="AT23" s="18">
        <v>-21.071852778613621</v>
      </c>
      <c r="AU23" s="18">
        <v>-3.9893574329421964</v>
      </c>
      <c r="AV23" s="18">
        <v>-8.5313504453556366</v>
      </c>
      <c r="AW23" s="18">
        <v>-13.135864300206547</v>
      </c>
      <c r="AX23" s="18">
        <v>-7.5911410384554685</v>
      </c>
      <c r="AY23" s="18">
        <v>5.1901400432653988</v>
      </c>
      <c r="AZ23" s="18">
        <v>10.783268480384464</v>
      </c>
      <c r="BA23" s="18">
        <v>2.0419927504372208</v>
      </c>
      <c r="BB23" s="18">
        <v>7.9710075545044567</v>
      </c>
      <c r="BC23" s="18">
        <v>9.254119149389</v>
      </c>
      <c r="BD23" s="18">
        <v>5.2880849664979728</v>
      </c>
      <c r="BE23" s="18">
        <v>-11.708996157003927</v>
      </c>
      <c r="BF23" s="18">
        <v>15.20807138865605</v>
      </c>
      <c r="BG23" s="18">
        <v>9.5982811084879742</v>
      </c>
      <c r="BH23" s="18">
        <v>2.6606043842057949</v>
      </c>
      <c r="BI23" s="355"/>
      <c r="BJ23" s="7"/>
    </row>
    <row r="24" spans="1:62" s="46" customFormat="1" ht="15" customHeight="1" x14ac:dyDescent="0.35">
      <c r="A24"/>
      <c r="B24" s="16" t="s">
        <v>587</v>
      </c>
      <c r="C24" s="17">
        <v>100854</v>
      </c>
      <c r="D24" s="17">
        <v>106093</v>
      </c>
      <c r="E24" s="17">
        <v>114921</v>
      </c>
      <c r="F24" s="17">
        <v>129417</v>
      </c>
      <c r="G24" s="17">
        <v>147332</v>
      </c>
      <c r="H24" s="17">
        <v>168058</v>
      </c>
      <c r="I24" s="17">
        <v>181398</v>
      </c>
      <c r="J24" s="17">
        <v>196051</v>
      </c>
      <c r="K24" s="17">
        <v>217403</v>
      </c>
      <c r="L24" s="17">
        <v>238989</v>
      </c>
      <c r="M24" s="17">
        <v>269041</v>
      </c>
      <c r="N24" s="17">
        <v>301421</v>
      </c>
      <c r="O24" s="17">
        <v>321180</v>
      </c>
      <c r="P24" s="17">
        <v>308857</v>
      </c>
      <c r="Q24" s="17">
        <v>247155</v>
      </c>
      <c r="R24" s="17">
        <v>233732</v>
      </c>
      <c r="S24" s="17">
        <v>212984</v>
      </c>
      <c r="T24" s="17">
        <v>191038</v>
      </c>
      <c r="U24" s="17">
        <v>177240</v>
      </c>
      <c r="V24" s="17">
        <v>183515</v>
      </c>
      <c r="W24" s="17">
        <v>194122</v>
      </c>
      <c r="X24" s="17">
        <v>200048</v>
      </c>
      <c r="Y24" s="17">
        <v>216932</v>
      </c>
      <c r="Z24" s="17">
        <v>233996</v>
      </c>
      <c r="AA24" s="17">
        <v>249502</v>
      </c>
      <c r="AB24" s="17">
        <v>228532</v>
      </c>
      <c r="AC24" s="73">
        <v>245709</v>
      </c>
      <c r="AD24" s="73">
        <v>270310</v>
      </c>
      <c r="AE24" s="73">
        <v>281917</v>
      </c>
      <c r="AF24" s="355"/>
      <c r="AG24" s="18">
        <v>5.1946377932456818</v>
      </c>
      <c r="AH24" s="18">
        <v>8.321001385576805</v>
      </c>
      <c r="AI24" s="18">
        <v>12.613882580207273</v>
      </c>
      <c r="AJ24" s="18">
        <v>13.842849084741571</v>
      </c>
      <c r="AK24" s="18">
        <v>14.067548122607445</v>
      </c>
      <c r="AL24" s="18">
        <v>7.937735781694415</v>
      </c>
      <c r="AM24" s="18">
        <v>8.0778178370213567</v>
      </c>
      <c r="AN24" s="18">
        <v>10.891043657007616</v>
      </c>
      <c r="AO24" s="18">
        <v>9.9290258184109703</v>
      </c>
      <c r="AP24" s="18">
        <v>12.574637326404144</v>
      </c>
      <c r="AQ24" s="18">
        <v>12.035340338461424</v>
      </c>
      <c r="AR24" s="18">
        <v>6.5552831421831925</v>
      </c>
      <c r="AS24" s="18">
        <v>-3.8367893393112897</v>
      </c>
      <c r="AT24" s="18">
        <v>-19.977530054361726</v>
      </c>
      <c r="AU24" s="18">
        <v>-5.4310048350225566</v>
      </c>
      <c r="AV24" s="18">
        <v>-8.8768332962538299</v>
      </c>
      <c r="AW24" s="18">
        <v>-10.304060398903204</v>
      </c>
      <c r="AX24" s="18">
        <v>-7.2226468032538031</v>
      </c>
      <c r="AY24" s="18">
        <v>3.5403972015346423</v>
      </c>
      <c r="AZ24" s="18">
        <v>5.7799089992643653</v>
      </c>
      <c r="BA24" s="18">
        <v>3.0527194238674649</v>
      </c>
      <c r="BB24" s="18">
        <v>8.4399744061425253</v>
      </c>
      <c r="BC24" s="18">
        <v>7.8660594103221282</v>
      </c>
      <c r="BD24" s="18">
        <v>6.6266090018632795</v>
      </c>
      <c r="BE24" s="18">
        <v>-8.4047422465551378</v>
      </c>
      <c r="BF24" s="18">
        <v>7.5162340503736891</v>
      </c>
      <c r="BG24" s="18">
        <v>10.012250263523111</v>
      </c>
      <c r="BH24" s="18">
        <v>4.2939587880581556</v>
      </c>
      <c r="BI24" s="355"/>
      <c r="BJ24" s="7"/>
    </row>
    <row r="25" spans="1:62" s="46" customFormat="1" ht="15" customHeight="1" x14ac:dyDescent="0.35">
      <c r="A25"/>
      <c r="B25" s="16" t="s">
        <v>67</v>
      </c>
      <c r="C25" s="17">
        <v>28196</v>
      </c>
      <c r="D25" s="17">
        <v>31638</v>
      </c>
      <c r="E25" s="17">
        <v>36192</v>
      </c>
      <c r="F25" s="17">
        <v>42331</v>
      </c>
      <c r="G25" s="17">
        <v>47417</v>
      </c>
      <c r="H25" s="17">
        <v>53041</v>
      </c>
      <c r="I25" s="17">
        <v>52964</v>
      </c>
      <c r="J25" s="17">
        <v>52158</v>
      </c>
      <c r="K25" s="17">
        <v>54731</v>
      </c>
      <c r="L25" s="17">
        <v>58452</v>
      </c>
      <c r="M25" s="17">
        <v>65240</v>
      </c>
      <c r="N25" s="17">
        <v>70997</v>
      </c>
      <c r="O25" s="17">
        <v>78402</v>
      </c>
      <c r="P25" s="17">
        <v>76376</v>
      </c>
      <c r="Q25" s="17">
        <v>56825</v>
      </c>
      <c r="R25" s="17">
        <v>59875</v>
      </c>
      <c r="S25" s="17">
        <v>59722</v>
      </c>
      <c r="T25" s="17">
        <v>56131</v>
      </c>
      <c r="U25" s="17">
        <v>55685</v>
      </c>
      <c r="V25" s="17">
        <v>58212</v>
      </c>
      <c r="W25" s="17">
        <v>64627</v>
      </c>
      <c r="X25" s="17">
        <v>66388</v>
      </c>
      <c r="Y25" s="17">
        <v>73105</v>
      </c>
      <c r="Z25" s="17">
        <v>76771</v>
      </c>
      <c r="AA25" s="17">
        <v>79252</v>
      </c>
      <c r="AB25" s="17">
        <v>70547</v>
      </c>
      <c r="AC25" s="73">
        <v>75230</v>
      </c>
      <c r="AD25" s="73">
        <v>80890</v>
      </c>
      <c r="AE25" s="73">
        <v>82094</v>
      </c>
      <c r="AF25" s="355"/>
      <c r="AG25" s="18">
        <v>12.207405305717122</v>
      </c>
      <c r="AH25" s="18">
        <v>14.394083064669069</v>
      </c>
      <c r="AI25" s="18">
        <v>16.962312113174182</v>
      </c>
      <c r="AJ25" s="18">
        <v>12.014835463371996</v>
      </c>
      <c r="AK25" s="18">
        <v>11.860725056414367</v>
      </c>
      <c r="AL25" s="18">
        <v>-0.14517071699251521</v>
      </c>
      <c r="AM25" s="18">
        <v>-1.5217883845630995</v>
      </c>
      <c r="AN25" s="18">
        <v>4.9330879251505042</v>
      </c>
      <c r="AO25" s="18">
        <v>6.7987064003946571</v>
      </c>
      <c r="AP25" s="18">
        <v>11.612947375624444</v>
      </c>
      <c r="AQ25" s="18">
        <v>8.8243408951563467</v>
      </c>
      <c r="AR25" s="18">
        <v>10.430018169781821</v>
      </c>
      <c r="AS25" s="18">
        <v>-2.5841177520981606</v>
      </c>
      <c r="AT25" s="18">
        <v>-25.598355504346916</v>
      </c>
      <c r="AU25" s="18">
        <v>5.3673559172899248</v>
      </c>
      <c r="AV25" s="18">
        <v>-0.25553235908141964</v>
      </c>
      <c r="AW25" s="18">
        <v>-6.0128595827333315</v>
      </c>
      <c r="AX25" s="18">
        <v>-0.79456984553989773</v>
      </c>
      <c r="AY25" s="18">
        <v>4.5380263984915148</v>
      </c>
      <c r="AZ25" s="18">
        <v>11.020064591493163</v>
      </c>
      <c r="BA25" s="18">
        <v>2.7248673155182819</v>
      </c>
      <c r="BB25" s="18">
        <v>10.117792372115442</v>
      </c>
      <c r="BC25" s="18">
        <v>5.014704876547432</v>
      </c>
      <c r="BD25" s="18">
        <v>3.231689049250368</v>
      </c>
      <c r="BE25" s="18">
        <v>-10.983949931862918</v>
      </c>
      <c r="BF25" s="18">
        <v>6.6381277729740455</v>
      </c>
      <c r="BG25" s="18">
        <v>7.5235943107802736</v>
      </c>
      <c r="BH25" s="18">
        <v>1.4884410928421312</v>
      </c>
      <c r="BI25" s="355"/>
      <c r="BJ25" s="7"/>
    </row>
    <row r="26" spans="1:62" s="46" customFormat="1" ht="15" customHeight="1" x14ac:dyDescent="0.35">
      <c r="A26"/>
      <c r="B26" s="16" t="s">
        <v>68</v>
      </c>
      <c r="C26" s="17">
        <v>65541</v>
      </c>
      <c r="D26" s="17">
        <v>66740</v>
      </c>
      <c r="E26" s="17">
        <v>70479</v>
      </c>
      <c r="F26" s="17">
        <v>77997</v>
      </c>
      <c r="G26" s="17">
        <v>89749</v>
      </c>
      <c r="H26" s="17">
        <v>103760</v>
      </c>
      <c r="I26" s="17">
        <v>115757</v>
      </c>
      <c r="J26" s="17">
        <v>129321</v>
      </c>
      <c r="K26" s="17">
        <v>145373</v>
      </c>
      <c r="L26" s="17">
        <v>162062</v>
      </c>
      <c r="M26" s="17">
        <v>183740</v>
      </c>
      <c r="N26" s="17">
        <v>207484</v>
      </c>
      <c r="O26" s="17">
        <v>217051</v>
      </c>
      <c r="P26" s="17">
        <v>204675</v>
      </c>
      <c r="Q26" s="17">
        <v>162776</v>
      </c>
      <c r="R26" s="17">
        <v>143332</v>
      </c>
      <c r="S26" s="17">
        <v>121920</v>
      </c>
      <c r="T26" s="17">
        <v>102361</v>
      </c>
      <c r="U26" s="17">
        <v>88807</v>
      </c>
      <c r="V26" s="17">
        <v>91235</v>
      </c>
      <c r="W26" s="17">
        <v>93582</v>
      </c>
      <c r="X26" s="17">
        <v>95816</v>
      </c>
      <c r="Y26" s="17">
        <v>104467</v>
      </c>
      <c r="Z26" s="17">
        <v>116989</v>
      </c>
      <c r="AA26" s="17">
        <v>129270</v>
      </c>
      <c r="AB26" s="17">
        <v>117882</v>
      </c>
      <c r="AC26" s="73">
        <v>126244</v>
      </c>
      <c r="AD26" s="73">
        <v>141909</v>
      </c>
      <c r="AE26" s="73">
        <v>152675</v>
      </c>
      <c r="AF26" s="355"/>
      <c r="AG26" s="18">
        <v>1.8293892372713263</v>
      </c>
      <c r="AH26" s="18">
        <v>5.6023374288282888</v>
      </c>
      <c r="AI26" s="18">
        <v>10.667007193632145</v>
      </c>
      <c r="AJ26" s="18">
        <v>15.067246176134979</v>
      </c>
      <c r="AK26" s="18">
        <v>15.61131600352093</v>
      </c>
      <c r="AL26" s="18">
        <v>11.562259059367772</v>
      </c>
      <c r="AM26" s="18">
        <v>11.71764990454141</v>
      </c>
      <c r="AN26" s="18">
        <v>12.412523874699392</v>
      </c>
      <c r="AO26" s="18">
        <v>11.480123544262002</v>
      </c>
      <c r="AP26" s="18">
        <v>13.376362133010822</v>
      </c>
      <c r="AQ26" s="18">
        <v>12.922608033090237</v>
      </c>
      <c r="AR26" s="18">
        <v>4.6109579533843572</v>
      </c>
      <c r="AS26" s="18">
        <v>-5.7018857319247553</v>
      </c>
      <c r="AT26" s="18">
        <v>-20.470990594845485</v>
      </c>
      <c r="AU26" s="18">
        <v>-11.945249913992235</v>
      </c>
      <c r="AV26" s="18">
        <v>-14.938743616219686</v>
      </c>
      <c r="AW26" s="18">
        <v>-16.042486876640421</v>
      </c>
      <c r="AX26" s="18">
        <v>-13.241371225369036</v>
      </c>
      <c r="AY26" s="18">
        <v>2.7340187147409551</v>
      </c>
      <c r="AZ26" s="18">
        <v>2.5724776675617909</v>
      </c>
      <c r="BA26" s="18">
        <v>2.3872112158321044</v>
      </c>
      <c r="BB26" s="18">
        <v>9.0287634633046672</v>
      </c>
      <c r="BC26" s="18">
        <v>11.986560349201183</v>
      </c>
      <c r="BD26" s="18">
        <v>10.497568147432665</v>
      </c>
      <c r="BE26" s="18">
        <v>-8.8094685541889071</v>
      </c>
      <c r="BF26" s="18">
        <v>7.0935342121782803</v>
      </c>
      <c r="BG26" s="18">
        <v>12.408510503469472</v>
      </c>
      <c r="BH26" s="18">
        <v>7.5865519452606955</v>
      </c>
      <c r="BI26" s="355"/>
      <c r="BJ26" s="7"/>
    </row>
    <row r="27" spans="1:62" s="46" customFormat="1" ht="15" customHeight="1" x14ac:dyDescent="0.35">
      <c r="A27"/>
      <c r="B27" s="16" t="s">
        <v>594</v>
      </c>
      <c r="C27" s="17">
        <v>2865</v>
      </c>
      <c r="D27" s="17">
        <v>2640</v>
      </c>
      <c r="E27" s="17">
        <v>2491</v>
      </c>
      <c r="F27" s="17">
        <v>3616</v>
      </c>
      <c r="G27" s="17">
        <v>4802</v>
      </c>
      <c r="H27" s="17">
        <v>4532</v>
      </c>
      <c r="I27" s="17">
        <v>4078</v>
      </c>
      <c r="J27" s="17">
        <v>3961</v>
      </c>
      <c r="K27" s="17">
        <v>3248</v>
      </c>
      <c r="L27" s="17">
        <v>4106</v>
      </c>
      <c r="M27" s="17">
        <v>3483</v>
      </c>
      <c r="N27" s="17">
        <v>5401</v>
      </c>
      <c r="O27" s="17">
        <v>6238</v>
      </c>
      <c r="P27" s="17">
        <v>6858</v>
      </c>
      <c r="Q27" s="17">
        <v>2033</v>
      </c>
      <c r="R27" s="17">
        <v>5515</v>
      </c>
      <c r="S27" s="17">
        <v>5852</v>
      </c>
      <c r="T27" s="17">
        <v>-948</v>
      </c>
      <c r="U27" s="17">
        <v>-1580</v>
      </c>
      <c r="V27" s="17">
        <v>1262</v>
      </c>
      <c r="W27" s="17">
        <v>10580</v>
      </c>
      <c r="X27" s="17">
        <v>8834</v>
      </c>
      <c r="Y27" s="17">
        <v>8600</v>
      </c>
      <c r="Z27" s="17">
        <v>12407</v>
      </c>
      <c r="AA27" s="17">
        <v>9931</v>
      </c>
      <c r="AB27" s="17">
        <v>524</v>
      </c>
      <c r="AC27" s="73">
        <v>18182</v>
      </c>
      <c r="AD27" s="73">
        <v>18910</v>
      </c>
      <c r="AE27" s="73">
        <v>14998</v>
      </c>
      <c r="AF27" s="355"/>
      <c r="AG27" s="84">
        <v>-4.8850599668250151E-2</v>
      </c>
      <c r="AH27" s="84">
        <v>-3.0457703652675885E-2</v>
      </c>
      <c r="AI27" s="84">
        <v>0.21665113197809224</v>
      </c>
      <c r="AJ27" s="84">
        <v>0.21331203810119911</v>
      </c>
      <c r="AK27" s="84">
        <v>-4.5323078007731783E-2</v>
      </c>
      <c r="AL27" s="84">
        <v>-7.0077841972922786E-2</v>
      </c>
      <c r="AM27" s="84">
        <v>-1.6690608893384098E-2</v>
      </c>
      <c r="AN27" s="84">
        <v>-9.5123487096292189E-2</v>
      </c>
      <c r="AO27" s="84">
        <v>0.10694707241737778</v>
      </c>
      <c r="AP27" s="84">
        <v>-7.2489315679916039E-2</v>
      </c>
      <c r="AQ27" s="84">
        <v>0.20682434057218527</v>
      </c>
      <c r="AR27" s="84">
        <v>8.3381233544160674E-2</v>
      </c>
      <c r="AS27" s="84">
        <v>5.7645515411342593E-2</v>
      </c>
      <c r="AT27" s="84">
        <v>-0.43486450703489099</v>
      </c>
      <c r="AU27" s="84">
        <v>0.3256265880374779</v>
      </c>
      <c r="AV27" s="84">
        <v>3.1415789370649448E-2</v>
      </c>
      <c r="AW27" s="84">
        <v>-0.63924013149545533</v>
      </c>
      <c r="AX27" s="84">
        <v>-6.1293526162249395E-2</v>
      </c>
      <c r="AY27" s="84">
        <v>0.27844264150166997</v>
      </c>
      <c r="AZ27" s="84">
        <v>0.90237534475812697</v>
      </c>
      <c r="BA27" s="84">
        <v>-0.16195278325040904</v>
      </c>
      <c r="BB27" s="84">
        <v>-2.0997469535722617E-2</v>
      </c>
      <c r="BC27" s="84">
        <v>0.32748612463569643</v>
      </c>
      <c r="BD27" s="84">
        <v>-0.20567192669573431</v>
      </c>
      <c r="BE27" s="84">
        <v>-0.75527112121671958</v>
      </c>
      <c r="BF27" s="84">
        <v>1.5780019838964798</v>
      </c>
      <c r="BG27" s="84">
        <v>5.956033347241653E-2</v>
      </c>
      <c r="BH27" s="84">
        <v>-0.29055754814587592</v>
      </c>
      <c r="BI27" s="355"/>
      <c r="BJ27" s="7"/>
    </row>
    <row r="28" spans="1:62" s="55" customFormat="1" ht="15" customHeight="1" x14ac:dyDescent="0.35">
      <c r="A28"/>
      <c r="B28" s="16" t="s">
        <v>569</v>
      </c>
      <c r="C28" s="17">
        <v>100533</v>
      </c>
      <c r="D28" s="17">
        <v>112675</v>
      </c>
      <c r="E28" s="17">
        <v>133295</v>
      </c>
      <c r="F28" s="17">
        <v>145125</v>
      </c>
      <c r="G28" s="17">
        <v>156982</v>
      </c>
      <c r="H28" s="17">
        <v>185048</v>
      </c>
      <c r="I28" s="17">
        <v>195308</v>
      </c>
      <c r="J28" s="17">
        <v>199036</v>
      </c>
      <c r="K28" s="17">
        <v>205612</v>
      </c>
      <c r="L28" s="17">
        <v>218400</v>
      </c>
      <c r="M28" s="17">
        <v>231647</v>
      </c>
      <c r="N28" s="17">
        <v>253378</v>
      </c>
      <c r="O28" s="17">
        <v>279476</v>
      </c>
      <c r="P28" s="17">
        <v>284308</v>
      </c>
      <c r="Q28" s="17">
        <v>246604</v>
      </c>
      <c r="R28" s="17">
        <v>278386</v>
      </c>
      <c r="S28" s="17">
        <v>314182</v>
      </c>
      <c r="T28" s="17">
        <v>324335</v>
      </c>
      <c r="U28" s="17">
        <v>336333</v>
      </c>
      <c r="V28" s="17">
        <v>345593</v>
      </c>
      <c r="W28" s="17">
        <v>362356</v>
      </c>
      <c r="X28" s="17">
        <v>377370</v>
      </c>
      <c r="Y28" s="17">
        <v>408390</v>
      </c>
      <c r="Z28" s="17">
        <v>423097</v>
      </c>
      <c r="AA28" s="17">
        <v>434770</v>
      </c>
      <c r="AB28" s="17">
        <v>344423</v>
      </c>
      <c r="AC28" s="73">
        <v>417735</v>
      </c>
      <c r="AD28" s="73">
        <v>550319</v>
      </c>
      <c r="AE28" s="73">
        <v>569493</v>
      </c>
      <c r="AF28" s="355"/>
      <c r="AG28" s="18">
        <v>12.077626252076433</v>
      </c>
      <c r="AH28" s="18">
        <v>18.300421566452187</v>
      </c>
      <c r="AI28" s="18">
        <v>8.8750515773284828</v>
      </c>
      <c r="AJ28" s="18">
        <v>8.1701981050818269</v>
      </c>
      <c r="AK28" s="18">
        <v>17.878482883387903</v>
      </c>
      <c r="AL28" s="18">
        <v>5.5445073710604813</v>
      </c>
      <c r="AM28" s="18">
        <v>1.9087799782906998</v>
      </c>
      <c r="AN28" s="18">
        <v>3.3039249181052672</v>
      </c>
      <c r="AO28" s="18">
        <v>6.219481353228411</v>
      </c>
      <c r="AP28" s="18">
        <v>6.0654761904761907</v>
      </c>
      <c r="AQ28" s="18">
        <v>9.3810841495896771</v>
      </c>
      <c r="AR28" s="18">
        <v>10.300026048038898</v>
      </c>
      <c r="AS28" s="18">
        <v>1.7289498919406316</v>
      </c>
      <c r="AT28" s="18">
        <v>-13.261673959227316</v>
      </c>
      <c r="AU28" s="18">
        <v>12.88786880991387</v>
      </c>
      <c r="AV28" s="18">
        <v>12.858405235895484</v>
      </c>
      <c r="AW28" s="18">
        <v>3.2315664169175826</v>
      </c>
      <c r="AX28" s="18">
        <v>3.6992615659734533</v>
      </c>
      <c r="AY28" s="18">
        <v>2.7532237395676309</v>
      </c>
      <c r="AZ28" s="18">
        <v>4.8505033377412161</v>
      </c>
      <c r="BA28" s="18">
        <v>4.1434390488911461</v>
      </c>
      <c r="BB28" s="18">
        <v>8.2200492884967016</v>
      </c>
      <c r="BC28" s="18">
        <v>3.6012145253311787</v>
      </c>
      <c r="BD28" s="18">
        <v>2.7589418029435331</v>
      </c>
      <c r="BE28" s="18">
        <v>-20.780412631966328</v>
      </c>
      <c r="BF28" s="18">
        <v>21.285454223440361</v>
      </c>
      <c r="BG28" s="18">
        <v>31.738781763558237</v>
      </c>
      <c r="BH28" s="18">
        <v>3.4841610047990348</v>
      </c>
      <c r="BI28" s="355"/>
    </row>
    <row r="29" spans="1:62" s="46" customFormat="1" ht="15" customHeight="1" x14ac:dyDescent="0.35">
      <c r="A29"/>
      <c r="B29" s="16" t="s">
        <v>570</v>
      </c>
      <c r="C29" s="17">
        <v>105697</v>
      </c>
      <c r="D29" s="17">
        <v>113558</v>
      </c>
      <c r="E29" s="17">
        <v>132395</v>
      </c>
      <c r="F29" s="17">
        <v>147669</v>
      </c>
      <c r="G29" s="17">
        <v>168500</v>
      </c>
      <c r="H29" s="17">
        <v>204196</v>
      </c>
      <c r="I29" s="17">
        <v>211248</v>
      </c>
      <c r="J29" s="17">
        <v>213961</v>
      </c>
      <c r="K29" s="17">
        <v>223309</v>
      </c>
      <c r="L29" s="17">
        <v>250201</v>
      </c>
      <c r="M29" s="17">
        <v>276195</v>
      </c>
      <c r="N29" s="17">
        <v>310541</v>
      </c>
      <c r="O29" s="17">
        <v>341622</v>
      </c>
      <c r="P29" s="17">
        <v>336850</v>
      </c>
      <c r="Q29" s="17">
        <v>255923</v>
      </c>
      <c r="R29" s="17">
        <v>289380</v>
      </c>
      <c r="S29" s="17">
        <v>311238</v>
      </c>
      <c r="T29" s="17">
        <v>303041</v>
      </c>
      <c r="U29" s="17">
        <v>296245</v>
      </c>
      <c r="V29" s="17">
        <v>313606</v>
      </c>
      <c r="W29" s="17">
        <v>329598</v>
      </c>
      <c r="X29" s="17">
        <v>332960</v>
      </c>
      <c r="Y29" s="17">
        <v>366493</v>
      </c>
      <c r="Z29" s="17">
        <v>390410</v>
      </c>
      <c r="AA29" s="17">
        <v>398153</v>
      </c>
      <c r="AB29" s="17">
        <v>328320</v>
      </c>
      <c r="AC29" s="73">
        <v>405982</v>
      </c>
      <c r="AD29" s="73">
        <v>534006</v>
      </c>
      <c r="AE29" s="73">
        <v>509212</v>
      </c>
      <c r="AF29" s="355"/>
      <c r="AG29" s="18">
        <v>7.4372971796739735</v>
      </c>
      <c r="AH29" s="18">
        <v>16.587999084168441</v>
      </c>
      <c r="AI29" s="18">
        <v>11.536689452018582</v>
      </c>
      <c r="AJ29" s="18">
        <v>14.106549106447527</v>
      </c>
      <c r="AK29" s="18">
        <v>21.184569732937685</v>
      </c>
      <c r="AL29" s="18">
        <v>3.4535446335873377</v>
      </c>
      <c r="AM29" s="18">
        <v>1.2842725138226161</v>
      </c>
      <c r="AN29" s="18">
        <v>4.3690205224316578</v>
      </c>
      <c r="AO29" s="18">
        <v>12.042506123801548</v>
      </c>
      <c r="AP29" s="18">
        <v>10.389247045375518</v>
      </c>
      <c r="AQ29" s="18">
        <v>12.435417006100762</v>
      </c>
      <c r="AR29" s="18">
        <v>10.008662302240284</v>
      </c>
      <c r="AS29" s="18">
        <v>-1.396865541446394</v>
      </c>
      <c r="AT29" s="18">
        <v>-24.024640047498888</v>
      </c>
      <c r="AU29" s="18">
        <v>13.073072760166143</v>
      </c>
      <c r="AV29" s="18">
        <v>7.5533900062201953</v>
      </c>
      <c r="AW29" s="18">
        <v>-2.6336758364981141</v>
      </c>
      <c r="AX29" s="18">
        <v>-2.2426008361904826</v>
      </c>
      <c r="AY29" s="18">
        <v>5.8603520734527166</v>
      </c>
      <c r="AZ29" s="18">
        <v>5.0993922310159885</v>
      </c>
      <c r="BA29" s="18">
        <v>1.0200304613498867</v>
      </c>
      <c r="BB29" s="18">
        <v>10.071179721287843</v>
      </c>
      <c r="BC29" s="18">
        <v>6.5259090896688337</v>
      </c>
      <c r="BD29" s="18">
        <v>1.9832996081043006</v>
      </c>
      <c r="BE29" s="18">
        <v>-17.539237428827612</v>
      </c>
      <c r="BF29" s="18">
        <v>23.654361598440545</v>
      </c>
      <c r="BG29" s="18">
        <v>31.534403003088809</v>
      </c>
      <c r="BH29" s="18">
        <v>-4.6430189922959668</v>
      </c>
      <c r="BI29" s="355"/>
      <c r="BJ29" s="7"/>
    </row>
    <row r="30" spans="1:62" s="155" customFormat="1" ht="15" customHeight="1" x14ac:dyDescent="0.35">
      <c r="A30"/>
      <c r="B30" s="158" t="s">
        <v>755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100"/>
      <c r="AD30" s="100"/>
      <c r="AE30" s="100"/>
      <c r="AF30" s="156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6"/>
    </row>
    <row r="31" spans="1:62" s="155" customFormat="1" ht="15" customHeight="1" x14ac:dyDescent="0.35">
      <c r="A31"/>
      <c r="B31" s="33" t="s">
        <v>589</v>
      </c>
      <c r="C31" s="17">
        <v>219818</v>
      </c>
      <c r="D31" s="17">
        <v>232076</v>
      </c>
      <c r="E31" s="17">
        <v>251716</v>
      </c>
      <c r="F31" s="17">
        <v>270202</v>
      </c>
      <c r="G31" s="17">
        <v>290390</v>
      </c>
      <c r="H31" s="17">
        <v>316224</v>
      </c>
      <c r="I31" s="17">
        <v>336894</v>
      </c>
      <c r="J31" s="17">
        <v>358651</v>
      </c>
      <c r="K31" s="17">
        <v>379836</v>
      </c>
      <c r="L31" s="17">
        <v>405363</v>
      </c>
      <c r="M31" s="17">
        <v>435033</v>
      </c>
      <c r="N31" s="17">
        <v>471451</v>
      </c>
      <c r="O31" s="17">
        <v>508424</v>
      </c>
      <c r="P31" s="17">
        <v>544126</v>
      </c>
      <c r="Q31" s="17">
        <v>530045</v>
      </c>
      <c r="R31" s="17">
        <v>526813</v>
      </c>
      <c r="S31" s="17">
        <v>513328</v>
      </c>
      <c r="T31" s="17">
        <v>481400</v>
      </c>
      <c r="U31" s="17">
        <v>467521</v>
      </c>
      <c r="V31" s="17">
        <v>473531</v>
      </c>
      <c r="W31" s="17">
        <v>492892</v>
      </c>
      <c r="X31" s="17">
        <v>503724</v>
      </c>
      <c r="Y31" s="17">
        <v>523665</v>
      </c>
      <c r="Z31" s="17">
        <v>546072</v>
      </c>
      <c r="AA31" s="17">
        <v>580195</v>
      </c>
      <c r="AB31" s="17">
        <v>560696</v>
      </c>
      <c r="AC31" s="73">
        <v>599363</v>
      </c>
      <c r="AD31" s="73">
        <v>643047</v>
      </c>
      <c r="AE31" s="73">
        <v>699684</v>
      </c>
      <c r="AF31" s="156"/>
      <c r="AG31" s="18">
        <v>5.5764314114403737</v>
      </c>
      <c r="AH31" s="18">
        <v>8.4627449628569948</v>
      </c>
      <c r="AI31" s="18">
        <v>7.3439908468273769</v>
      </c>
      <c r="AJ31" s="18">
        <v>7.4714472875848443</v>
      </c>
      <c r="AK31" s="18">
        <v>8.8963118564688859</v>
      </c>
      <c r="AL31" s="18">
        <v>6.5365057680631455</v>
      </c>
      <c r="AM31" s="18">
        <v>6.4581144217468998</v>
      </c>
      <c r="AN31" s="18">
        <v>5.9068565262609054</v>
      </c>
      <c r="AO31" s="18">
        <v>6.7205320190819196</v>
      </c>
      <c r="AP31" s="18">
        <v>7.3193656056423499</v>
      </c>
      <c r="AQ31" s="18">
        <v>8.3713189574124254</v>
      </c>
      <c r="AR31" s="18">
        <v>7.8423844683752924</v>
      </c>
      <c r="AS31" s="18">
        <v>7.0220917973974482</v>
      </c>
      <c r="AT31" s="18">
        <v>-2.5878197329295052</v>
      </c>
      <c r="AU31" s="18">
        <v>-0.60975954871756166</v>
      </c>
      <c r="AV31" s="18">
        <v>-2.5597318213483722</v>
      </c>
      <c r="AW31" s="18">
        <v>-6.219804881089674</v>
      </c>
      <c r="AX31" s="18">
        <v>-2.8830494391358537</v>
      </c>
      <c r="AY31" s="18">
        <v>1.2855037527726028</v>
      </c>
      <c r="AZ31" s="18">
        <v>4.0886446716265672</v>
      </c>
      <c r="BA31" s="18">
        <v>2.1976416740381262</v>
      </c>
      <c r="BB31" s="18">
        <v>3.9587154870524333</v>
      </c>
      <c r="BC31" s="18">
        <v>4.2788805820515021</v>
      </c>
      <c r="BD31" s="18">
        <v>6.2488096807746967</v>
      </c>
      <c r="BE31" s="18">
        <v>-3.3607666388024717</v>
      </c>
      <c r="BF31" s="18">
        <v>6.8962503745345067</v>
      </c>
      <c r="BG31" s="18">
        <v>7.2884045228017076</v>
      </c>
      <c r="BH31" s="18">
        <v>8.8075988224810935</v>
      </c>
      <c r="BI31" s="156"/>
    </row>
    <row r="32" spans="1:62" s="155" customFormat="1" ht="15" customHeight="1" x14ac:dyDescent="0.35">
      <c r="A32"/>
      <c r="B32" s="16" t="s">
        <v>590</v>
      </c>
      <c r="C32" s="17">
        <v>203580</v>
      </c>
      <c r="D32" s="17">
        <v>216949</v>
      </c>
      <c r="E32" s="17">
        <v>222978</v>
      </c>
      <c r="F32" s="17">
        <v>235239</v>
      </c>
      <c r="G32" s="17">
        <v>249358</v>
      </c>
      <c r="H32" s="17">
        <v>270551</v>
      </c>
      <c r="I32" s="17">
        <v>299405</v>
      </c>
      <c r="J32" s="17">
        <v>322043</v>
      </c>
      <c r="K32" s="17">
        <v>345987</v>
      </c>
      <c r="L32" s="17">
        <v>367303</v>
      </c>
      <c r="M32" s="17">
        <v>394060</v>
      </c>
      <c r="N32" s="17">
        <v>424354</v>
      </c>
      <c r="O32" s="17">
        <v>460653</v>
      </c>
      <c r="P32" s="17">
        <v>477690</v>
      </c>
      <c r="Q32" s="17">
        <v>470518</v>
      </c>
      <c r="R32" s="17">
        <v>456595</v>
      </c>
      <c r="S32" s="17">
        <v>464303</v>
      </c>
      <c r="T32" s="17">
        <v>458512</v>
      </c>
      <c r="U32" s="17">
        <v>455313</v>
      </c>
      <c r="V32" s="17">
        <v>455829</v>
      </c>
      <c r="W32" s="17">
        <v>473109</v>
      </c>
      <c r="X32" s="17">
        <v>496399</v>
      </c>
      <c r="Y32" s="17">
        <v>519049</v>
      </c>
      <c r="Z32" s="17">
        <v>531606</v>
      </c>
      <c r="AA32" s="17">
        <v>537739</v>
      </c>
      <c r="AB32" s="17">
        <v>456376</v>
      </c>
      <c r="AC32" s="73">
        <v>496538</v>
      </c>
      <c r="AD32" s="73">
        <v>571410</v>
      </c>
      <c r="AE32" s="73">
        <v>619254</v>
      </c>
      <c r="AF32" s="156"/>
      <c r="AG32" s="18">
        <v>6.566951566951567</v>
      </c>
      <c r="AH32" s="18">
        <v>2.7789941414802559</v>
      </c>
      <c r="AI32" s="18">
        <v>5.4987487554826036</v>
      </c>
      <c r="AJ32" s="18">
        <v>6.0019809640408264</v>
      </c>
      <c r="AK32" s="18">
        <v>8.4990254974775219</v>
      </c>
      <c r="AL32" s="18">
        <v>10.664902365912527</v>
      </c>
      <c r="AM32" s="18">
        <v>7.5609959753511129</v>
      </c>
      <c r="AN32" s="18">
        <v>7.4350319677807004</v>
      </c>
      <c r="AO32" s="18">
        <v>6.1609251214641017</v>
      </c>
      <c r="AP32" s="18">
        <v>7.2847213336128487</v>
      </c>
      <c r="AQ32" s="18">
        <v>7.6876617773943057</v>
      </c>
      <c r="AR32" s="18">
        <v>8.5539431700891235</v>
      </c>
      <c r="AS32" s="18">
        <v>3.6984454676296474</v>
      </c>
      <c r="AT32" s="18">
        <v>-1.5013921162260042</v>
      </c>
      <c r="AU32" s="18">
        <v>-2.9590791425620275</v>
      </c>
      <c r="AV32" s="18">
        <v>1.688148140036575</v>
      </c>
      <c r="AW32" s="18">
        <v>-1.2472458717690817</v>
      </c>
      <c r="AX32" s="18">
        <v>-0.69769166346791356</v>
      </c>
      <c r="AY32" s="18">
        <v>0.11332863326986051</v>
      </c>
      <c r="AZ32" s="18">
        <v>3.7908952699367524</v>
      </c>
      <c r="BA32" s="18">
        <v>4.9227556440482001</v>
      </c>
      <c r="BB32" s="18">
        <v>4.5628617301807619</v>
      </c>
      <c r="BC32" s="18">
        <v>2.4192320956210298</v>
      </c>
      <c r="BD32" s="18">
        <v>1.1536739615429472</v>
      </c>
      <c r="BE32" s="18">
        <v>-15.130574498037152</v>
      </c>
      <c r="BF32" s="18">
        <v>8.8001998352235873</v>
      </c>
      <c r="BG32" s="18">
        <v>15.078805650322835</v>
      </c>
      <c r="BH32" s="18">
        <v>8.3729721215939517</v>
      </c>
      <c r="BI32" s="156"/>
    </row>
    <row r="33" spans="1:62" s="155" customFormat="1" ht="15" customHeight="1" x14ac:dyDescent="0.35">
      <c r="A33"/>
      <c r="B33" s="16" t="s">
        <v>591</v>
      </c>
      <c r="C33" s="17">
        <v>37190</v>
      </c>
      <c r="D33" s="17">
        <v>40178</v>
      </c>
      <c r="E33" s="17">
        <v>44574</v>
      </c>
      <c r="F33" s="17">
        <v>50552</v>
      </c>
      <c r="G33" s="17">
        <v>55975</v>
      </c>
      <c r="H33" s="17">
        <v>61076</v>
      </c>
      <c r="I33" s="17">
        <v>64694</v>
      </c>
      <c r="J33" s="17">
        <v>68858</v>
      </c>
      <c r="K33" s="17">
        <v>76443</v>
      </c>
      <c r="L33" s="17">
        <v>86771</v>
      </c>
      <c r="M33" s="17">
        <v>98264</v>
      </c>
      <c r="N33" s="17">
        <v>108018</v>
      </c>
      <c r="O33" s="17">
        <v>106462</v>
      </c>
      <c r="P33" s="17">
        <v>87725</v>
      </c>
      <c r="Q33" s="17">
        <v>68760</v>
      </c>
      <c r="R33" s="17">
        <v>89301</v>
      </c>
      <c r="S33" s="17">
        <v>86132</v>
      </c>
      <c r="T33" s="17">
        <v>91192</v>
      </c>
      <c r="U33" s="17">
        <v>97843</v>
      </c>
      <c r="V33" s="17">
        <v>103248</v>
      </c>
      <c r="W33" s="17">
        <v>112091</v>
      </c>
      <c r="X33" s="17">
        <v>114297</v>
      </c>
      <c r="Y33" s="17">
        <v>119778</v>
      </c>
      <c r="Z33" s="17">
        <v>126181</v>
      </c>
      <c r="AA33" s="17">
        <v>127579</v>
      </c>
      <c r="AB33" s="17">
        <v>101938</v>
      </c>
      <c r="AC33" s="73">
        <v>126389</v>
      </c>
      <c r="AD33" s="73">
        <v>131920</v>
      </c>
      <c r="AE33" s="73">
        <v>142951</v>
      </c>
      <c r="AF33" s="156"/>
      <c r="AG33" s="18">
        <v>8.034417854261898</v>
      </c>
      <c r="AH33" s="18">
        <v>10.941311165314351</v>
      </c>
      <c r="AI33" s="18">
        <v>13.411405752232243</v>
      </c>
      <c r="AJ33" s="18">
        <v>10.72756765310967</v>
      </c>
      <c r="AK33" s="18">
        <v>9.1129968736042883</v>
      </c>
      <c r="AL33" s="18">
        <v>5.9237671098303757</v>
      </c>
      <c r="AM33" s="18">
        <v>6.4364546944075185</v>
      </c>
      <c r="AN33" s="18">
        <v>11.015423044526417</v>
      </c>
      <c r="AO33" s="18">
        <v>13.510720406054185</v>
      </c>
      <c r="AP33" s="18">
        <v>13.245208652660452</v>
      </c>
      <c r="AQ33" s="18">
        <v>9.9263209313685579</v>
      </c>
      <c r="AR33" s="18">
        <v>-1.4405006572978578</v>
      </c>
      <c r="AS33" s="18">
        <v>-17.599706937686687</v>
      </c>
      <c r="AT33" s="18">
        <v>-21.618694784838986</v>
      </c>
      <c r="AU33" s="18">
        <v>29.873472949389178</v>
      </c>
      <c r="AV33" s="18">
        <v>-3.5486724672736027</v>
      </c>
      <c r="AW33" s="18">
        <v>5.8747039427854917</v>
      </c>
      <c r="AX33" s="18">
        <v>7.2934029300815864</v>
      </c>
      <c r="AY33" s="18">
        <v>5.524156045910285</v>
      </c>
      <c r="AZ33" s="18">
        <v>8.5648148148148149</v>
      </c>
      <c r="BA33" s="18">
        <v>1.9680438215378577</v>
      </c>
      <c r="BB33" s="18">
        <v>4.7954014541064067</v>
      </c>
      <c r="BC33" s="18">
        <v>5.3457229207366961</v>
      </c>
      <c r="BD33" s="18">
        <v>1.1079322560448879</v>
      </c>
      <c r="BE33" s="18">
        <v>-20.098135273046505</v>
      </c>
      <c r="BF33" s="18">
        <v>23.986148443171338</v>
      </c>
      <c r="BG33" s="18">
        <v>4.3761719769916683</v>
      </c>
      <c r="BH33" s="18">
        <v>8.3618859915100057</v>
      </c>
      <c r="BI33" s="156"/>
    </row>
    <row r="34" spans="1:62" s="46" customFormat="1" ht="15" customHeight="1" x14ac:dyDescent="0.35">
      <c r="A34"/>
      <c r="B34" s="65" t="s">
        <v>1029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35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355"/>
      <c r="BJ34" s="7"/>
    </row>
    <row r="35" spans="1:62" s="99" customFormat="1" ht="15" customHeight="1" x14ac:dyDescent="0.35">
      <c r="A35"/>
      <c r="B35" s="13" t="s">
        <v>566</v>
      </c>
      <c r="C35" s="68">
        <v>64.639670115661957</v>
      </c>
      <c r="D35" s="68">
        <v>66.875553668303453</v>
      </c>
      <c r="E35" s="68">
        <v>68.450979306190675</v>
      </c>
      <c r="F35" s="68">
        <v>70.208521363970235</v>
      </c>
      <c r="G35" s="68">
        <v>71.992696260134366</v>
      </c>
      <c r="H35" s="68">
        <v>74.38957280119196</v>
      </c>
      <c r="I35" s="68">
        <v>77.445713050094298</v>
      </c>
      <c r="J35" s="68">
        <v>80.609441024937965</v>
      </c>
      <c r="K35" s="68">
        <v>83.780058272942568</v>
      </c>
      <c r="L35" s="68">
        <v>87.032212134785112</v>
      </c>
      <c r="M35" s="68">
        <v>90.601360832257981</v>
      </c>
      <c r="N35" s="68">
        <v>94.206672850385189</v>
      </c>
      <c r="O35" s="68">
        <v>97.425804371820774</v>
      </c>
      <c r="P35" s="68">
        <v>99.622011839197768</v>
      </c>
      <c r="Q35" s="68">
        <v>99.765160335334485</v>
      </c>
      <c r="R35" s="68">
        <v>99.918067184908381</v>
      </c>
      <c r="S35" s="68">
        <v>99.898291115688608</v>
      </c>
      <c r="T35" s="68">
        <v>99.783558321047522</v>
      </c>
      <c r="U35" s="68">
        <v>100.18054359821565</v>
      </c>
      <c r="V35" s="68">
        <v>99.957122320952152</v>
      </c>
      <c r="W35" s="68">
        <v>100.50181363258815</v>
      </c>
      <c r="X35" s="68">
        <v>100.8253069679031</v>
      </c>
      <c r="Y35" s="68">
        <v>102.13539948002705</v>
      </c>
      <c r="Z35" s="68">
        <v>103.40746693481574</v>
      </c>
      <c r="AA35" s="68">
        <v>104.90429419572523</v>
      </c>
      <c r="AB35" s="68">
        <v>106.09764794716476</v>
      </c>
      <c r="AC35" s="74">
        <v>108.91559598344753</v>
      </c>
      <c r="AD35" s="74">
        <v>113.42731242902502</v>
      </c>
      <c r="AE35" s="74">
        <v>120.15103462857925</v>
      </c>
      <c r="AF35" s="98"/>
      <c r="AG35" s="15">
        <v>3.4589959209890058</v>
      </c>
      <c r="AH35" s="15">
        <v>2.355757151112627</v>
      </c>
      <c r="AI35" s="15">
        <v>2.5675922763907169</v>
      </c>
      <c r="AJ35" s="15">
        <v>2.5412512064094521</v>
      </c>
      <c r="AK35" s="15">
        <v>3.3293329262135911</v>
      </c>
      <c r="AL35" s="15">
        <v>4.1082911674596536</v>
      </c>
      <c r="AM35" s="15">
        <v>4.085091156430142</v>
      </c>
      <c r="AN35" s="15">
        <v>3.9333075725257998</v>
      </c>
      <c r="AO35" s="15">
        <v>3.8817756025515355</v>
      </c>
      <c r="AP35" s="15">
        <v>4.1009513718270165</v>
      </c>
      <c r="AQ35" s="15">
        <v>3.9793133182648197</v>
      </c>
      <c r="AR35" s="15">
        <v>3.4170950146472805</v>
      </c>
      <c r="AS35" s="15">
        <v>2.2542359096110469</v>
      </c>
      <c r="AT35" s="15">
        <v>0.14369163349940864</v>
      </c>
      <c r="AU35" s="15">
        <v>0.15326678076789441</v>
      </c>
      <c r="AV35" s="15">
        <v>-1.9792285596533475E-2</v>
      </c>
      <c r="AW35" s="15">
        <v>-0.11484960689489425</v>
      </c>
      <c r="AX35" s="15">
        <v>0.39784638255818811</v>
      </c>
      <c r="AY35" s="15">
        <v>-0.22301863140167372</v>
      </c>
      <c r="AZ35" s="15">
        <v>0.54492496281260716</v>
      </c>
      <c r="BA35" s="15">
        <v>0.3218781070932395</v>
      </c>
      <c r="BB35" s="15">
        <v>1.2993687314445779</v>
      </c>
      <c r="BC35" s="15">
        <v>1.2454716594489403</v>
      </c>
      <c r="BD35" s="15">
        <v>1.4475040393872414</v>
      </c>
      <c r="BE35" s="15">
        <v>1.1375642537692794</v>
      </c>
      <c r="BF35" s="15">
        <v>2.6559948225111203</v>
      </c>
      <c r="BG35" s="15">
        <v>4.1423970597040665</v>
      </c>
      <c r="BH35" s="15">
        <v>5.9277805808556669</v>
      </c>
      <c r="BI35" s="98"/>
      <c r="BJ35" s="19"/>
    </row>
    <row r="36" spans="1:62" s="46" customFormat="1" ht="15" customHeight="1" x14ac:dyDescent="0.35">
      <c r="A36"/>
      <c r="B36" s="16" t="s">
        <v>567</v>
      </c>
      <c r="C36" s="67">
        <v>63.833987909836189</v>
      </c>
      <c r="D36" s="67">
        <v>65.611473961912267</v>
      </c>
      <c r="E36" s="67">
        <v>67.438919400710773</v>
      </c>
      <c r="F36" s="67">
        <v>68.543482376221476</v>
      </c>
      <c r="G36" s="67">
        <v>69.999843029567785</v>
      </c>
      <c r="H36" s="67">
        <v>72.906676556009828</v>
      </c>
      <c r="I36" s="67">
        <v>75.501438639680245</v>
      </c>
      <c r="J36" s="67">
        <v>77.545492820947103</v>
      </c>
      <c r="K36" s="67">
        <v>80.034744888002052</v>
      </c>
      <c r="L36" s="67">
        <v>82.851113078517557</v>
      </c>
      <c r="M36" s="67">
        <v>85.612831800409595</v>
      </c>
      <c r="N36" s="67">
        <v>88.635371326609004</v>
      </c>
      <c r="O36" s="67">
        <v>91.63044320049076</v>
      </c>
      <c r="P36" s="67">
        <v>94.910580567261164</v>
      </c>
      <c r="Q36" s="67">
        <v>94.004194176772245</v>
      </c>
      <c r="R36" s="67">
        <v>95.870842800579069</v>
      </c>
      <c r="S36" s="67">
        <v>98.126676395378055</v>
      </c>
      <c r="T36" s="67">
        <v>100.13191776869806</v>
      </c>
      <c r="U36" s="67">
        <v>101.09543059210188</v>
      </c>
      <c r="V36" s="67">
        <v>101.22687157181727</v>
      </c>
      <c r="W36" s="67">
        <v>101.13781344032097</v>
      </c>
      <c r="X36" s="67">
        <v>101.30533771255536</v>
      </c>
      <c r="Y36" s="67">
        <v>102.85805004309614</v>
      </c>
      <c r="Z36" s="67">
        <v>104.33173265055035</v>
      </c>
      <c r="AA36" s="67">
        <v>105.43750121968391</v>
      </c>
      <c r="AB36" s="67">
        <v>105.53316152937818</v>
      </c>
      <c r="AC36" s="75">
        <v>107.93635359702694</v>
      </c>
      <c r="AD36" s="75">
        <v>115.00737618049853</v>
      </c>
      <c r="AE36" s="75">
        <v>119.84680090568378</v>
      </c>
      <c r="AF36" s="355"/>
      <c r="AG36" s="18">
        <v>2.7845448957172003</v>
      </c>
      <c r="AH36" s="18">
        <v>2.7852528352881474</v>
      </c>
      <c r="AI36" s="18">
        <v>1.6378716997933709</v>
      </c>
      <c r="AJ36" s="18">
        <v>2.1247252150870248</v>
      </c>
      <c r="AK36" s="18">
        <v>4.1526286354873712</v>
      </c>
      <c r="AL36" s="18">
        <v>3.5590184688737216</v>
      </c>
      <c r="AM36" s="18">
        <v>2.7073049442432655</v>
      </c>
      <c r="AN36" s="18">
        <v>3.2100538361431825</v>
      </c>
      <c r="AO36" s="18">
        <v>3.5189319269482722</v>
      </c>
      <c r="AP36" s="18">
        <v>3.3333513808978905</v>
      </c>
      <c r="AQ36" s="18">
        <v>3.5304748863416862</v>
      </c>
      <c r="AR36" s="18">
        <v>3.3790932773839608</v>
      </c>
      <c r="AS36" s="18">
        <v>3.5797462635789543</v>
      </c>
      <c r="AT36" s="18">
        <v>-0.95498982839598334</v>
      </c>
      <c r="AU36" s="18">
        <v>1.9857078082033703</v>
      </c>
      <c r="AV36" s="18">
        <v>2.3529923477269783</v>
      </c>
      <c r="AW36" s="18">
        <v>2.0435231753293692</v>
      </c>
      <c r="AX36" s="18">
        <v>0.96224345331076699</v>
      </c>
      <c r="AY36" s="18">
        <v>0.13001673660773913</v>
      </c>
      <c r="AZ36" s="18">
        <v>-8.7978745281204848E-2</v>
      </c>
      <c r="BA36" s="18">
        <v>0.16563960257380911</v>
      </c>
      <c r="BB36" s="18">
        <v>1.5327053495902307</v>
      </c>
      <c r="BC36" s="18">
        <v>1.4327343429481258</v>
      </c>
      <c r="BD36" s="18">
        <v>1.059858339396347</v>
      </c>
      <c r="BE36" s="18">
        <v>9.0727026520625254E-2</v>
      </c>
      <c r="BF36" s="18">
        <v>2.2771913897223319</v>
      </c>
      <c r="BG36" s="18">
        <v>6.5511038198221625</v>
      </c>
      <c r="BH36" s="18">
        <v>4.2079255139166118</v>
      </c>
      <c r="BI36" s="355"/>
      <c r="BJ36" s="7"/>
    </row>
    <row r="37" spans="1:62" s="46" customFormat="1" ht="15" customHeight="1" x14ac:dyDescent="0.35">
      <c r="A37"/>
      <c r="B37" s="16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5"/>
      <c r="V37" s="355"/>
      <c r="W37" s="355"/>
      <c r="X37" s="12"/>
      <c r="Y37" s="12"/>
      <c r="Z37" s="12"/>
      <c r="AA37" s="12"/>
      <c r="AB37" s="12"/>
      <c r="AC37" s="355"/>
      <c r="AD37" s="355"/>
      <c r="AE37" s="355"/>
      <c r="AF37" s="355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  <c r="BG37" s="192"/>
      <c r="BH37" s="192"/>
      <c r="BI37" s="355"/>
      <c r="BJ37" s="7"/>
    </row>
    <row r="38" spans="1:62" s="46" customFormat="1" ht="15" customHeight="1" x14ac:dyDescent="0.35">
      <c r="A38"/>
      <c r="B38" s="70" t="s">
        <v>85</v>
      </c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12"/>
      <c r="Y38" s="12"/>
      <c r="Z38" s="12"/>
      <c r="AA38" s="12"/>
      <c r="AB38" s="12"/>
      <c r="AC38" s="355"/>
      <c r="AD38" s="355"/>
      <c r="AE38" s="355"/>
      <c r="AF38" s="355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355"/>
      <c r="BJ38" s="7"/>
    </row>
    <row r="39" spans="1:62" s="46" customFormat="1" ht="15" customHeight="1" x14ac:dyDescent="0.35">
      <c r="A39"/>
      <c r="B39" s="13" t="s">
        <v>1292</v>
      </c>
      <c r="C39" s="14">
        <v>478456</v>
      </c>
      <c r="D39" s="14">
        <v>504022</v>
      </c>
      <c r="E39" s="14">
        <v>534287</v>
      </c>
      <c r="F39" s="14">
        <v>576557</v>
      </c>
      <c r="G39" s="14">
        <v>627559</v>
      </c>
      <c r="H39" s="14">
        <v>689399</v>
      </c>
      <c r="I39" s="14">
        <v>740404</v>
      </c>
      <c r="J39" s="14">
        <v>787229</v>
      </c>
      <c r="K39" s="14">
        <v>844038</v>
      </c>
      <c r="L39" s="14">
        <v>915189</v>
      </c>
      <c r="M39" s="14">
        <v>996096</v>
      </c>
      <c r="N39" s="14">
        <v>1086451</v>
      </c>
      <c r="O39" s="14">
        <v>1163726</v>
      </c>
      <c r="P39" s="14">
        <v>1188696</v>
      </c>
      <c r="Q39" s="14">
        <v>1103655</v>
      </c>
      <c r="R39" s="14">
        <v>1109655</v>
      </c>
      <c r="S39" s="14">
        <v>1090336</v>
      </c>
      <c r="T39" s="14">
        <v>1040414</v>
      </c>
      <c r="U39" s="14">
        <v>1011010</v>
      </c>
      <c r="V39" s="14">
        <v>1031699</v>
      </c>
      <c r="W39" s="14">
        <v>1076879</v>
      </c>
      <c r="X39" s="14">
        <v>1105519</v>
      </c>
      <c r="Y39" s="14">
        <v>1159993</v>
      </c>
      <c r="Z39" s="14">
        <v>1210261</v>
      </c>
      <c r="AA39" s="14">
        <v>1247517</v>
      </c>
      <c r="AB39" s="14">
        <v>1110783</v>
      </c>
      <c r="AC39" s="72">
        <v>1226780</v>
      </c>
      <c r="AD39" s="72">
        <v>1371839</v>
      </c>
      <c r="AE39" s="72">
        <v>1454053</v>
      </c>
      <c r="AF39" s="355"/>
      <c r="AG39" s="15">
        <v>5.3434380590900732</v>
      </c>
      <c r="AH39" s="15">
        <v>6.0046982076179214</v>
      </c>
      <c r="AI39" s="15">
        <v>7.9114782878864727</v>
      </c>
      <c r="AJ39" s="15">
        <v>8.8459597229762199</v>
      </c>
      <c r="AK39" s="15">
        <v>9.8540535630912789</v>
      </c>
      <c r="AL39" s="15">
        <v>7.3984731628563427</v>
      </c>
      <c r="AM39" s="15">
        <v>6.3242500040518417</v>
      </c>
      <c r="AN39" s="15">
        <v>7.2163246018629907</v>
      </c>
      <c r="AO39" s="15">
        <v>8.4298337278653328</v>
      </c>
      <c r="AP39" s="15">
        <v>8.8404690178749963</v>
      </c>
      <c r="AQ39" s="15">
        <v>9.0709128437419686</v>
      </c>
      <c r="AR39" s="15">
        <v>7.112607931696874</v>
      </c>
      <c r="AS39" s="15">
        <v>2.1456940895021681</v>
      </c>
      <c r="AT39" s="15">
        <v>-7.1541420178077493</v>
      </c>
      <c r="AU39" s="15">
        <v>0.54364815091672669</v>
      </c>
      <c r="AV39" s="15">
        <v>-1.7409915694517666</v>
      </c>
      <c r="AW39" s="15">
        <v>-4.5785886185542806</v>
      </c>
      <c r="AX39" s="15">
        <v>-2.82618265421265</v>
      </c>
      <c r="AY39" s="15">
        <v>2.0463694721120462</v>
      </c>
      <c r="AZ39" s="15">
        <v>4.3791842388138402</v>
      </c>
      <c r="BA39" s="15">
        <v>2.6595374224959349</v>
      </c>
      <c r="BB39" s="15">
        <v>4.9274594104669394</v>
      </c>
      <c r="BC39" s="15">
        <v>4.3334744261387783</v>
      </c>
      <c r="BD39" s="15">
        <v>3.0783442579741065</v>
      </c>
      <c r="BE39" s="15">
        <v>-10.960491921152176</v>
      </c>
      <c r="BF39" s="15">
        <v>10.442813762904185</v>
      </c>
      <c r="BG39" s="15">
        <v>11.82436948760169</v>
      </c>
      <c r="BH39" s="15">
        <v>5.992977310019616</v>
      </c>
      <c r="BI39" s="355"/>
      <c r="BJ39" s="7"/>
    </row>
    <row r="40" spans="1:62" s="46" customFormat="1" ht="15" customHeight="1" x14ac:dyDescent="0.35">
      <c r="A40" s="355"/>
      <c r="B40" s="16" t="s">
        <v>1291</v>
      </c>
      <c r="C40" s="17">
        <v>289083</v>
      </c>
      <c r="D40" s="17">
        <v>305082</v>
      </c>
      <c r="E40" s="17">
        <v>323728</v>
      </c>
      <c r="F40" s="17">
        <v>344694</v>
      </c>
      <c r="G40" s="17">
        <v>369877</v>
      </c>
      <c r="H40" s="17">
        <v>402740</v>
      </c>
      <c r="I40" s="17">
        <v>432402</v>
      </c>
      <c r="J40" s="17">
        <v>455535</v>
      </c>
      <c r="K40" s="17">
        <v>481548</v>
      </c>
      <c r="L40" s="17">
        <v>516885</v>
      </c>
      <c r="M40" s="17">
        <v>554215</v>
      </c>
      <c r="N40" s="17">
        <v>596320</v>
      </c>
      <c r="O40" s="17">
        <v>635785</v>
      </c>
      <c r="P40" s="17">
        <v>653626</v>
      </c>
      <c r="Q40" s="17">
        <v>623503</v>
      </c>
      <c r="R40" s="17">
        <v>638301</v>
      </c>
      <c r="S40" s="17">
        <v>640903</v>
      </c>
      <c r="T40" s="17">
        <v>633385</v>
      </c>
      <c r="U40" s="17">
        <v>621258</v>
      </c>
      <c r="V40" s="17">
        <v>632664</v>
      </c>
      <c r="W40" s="17">
        <v>650059</v>
      </c>
      <c r="X40" s="17">
        <v>671832</v>
      </c>
      <c r="Y40" s="17">
        <v>705546</v>
      </c>
      <c r="Z40" s="17">
        <v>727150</v>
      </c>
      <c r="AA40" s="17">
        <v>739929</v>
      </c>
      <c r="AB40" s="17">
        <v>622528</v>
      </c>
      <c r="AC40" s="73">
        <v>689631</v>
      </c>
      <c r="AD40" s="73">
        <v>793600</v>
      </c>
      <c r="AE40" s="73">
        <v>849925</v>
      </c>
      <c r="AF40" s="100"/>
      <c r="AG40" s="18">
        <v>5.5343966957586579</v>
      </c>
      <c r="AH40" s="18">
        <v>6.1117994506395004</v>
      </c>
      <c r="AI40" s="18">
        <v>6.4764246527949387</v>
      </c>
      <c r="AJ40" s="18">
        <v>7.3059003057784588</v>
      </c>
      <c r="AK40" s="18">
        <v>8.8848455026941391</v>
      </c>
      <c r="AL40" s="18">
        <v>7.3650494115310128</v>
      </c>
      <c r="AM40" s="18">
        <v>5.3498827479983904</v>
      </c>
      <c r="AN40" s="18">
        <v>5.7104283973789061</v>
      </c>
      <c r="AO40" s="18">
        <v>7.3382092750878414</v>
      </c>
      <c r="AP40" s="18">
        <v>7.2221093666869809</v>
      </c>
      <c r="AQ40" s="18">
        <v>7.5972321211082345</v>
      </c>
      <c r="AR40" s="18">
        <v>6.6180909578749665</v>
      </c>
      <c r="AS40" s="18">
        <v>2.8061372948402368</v>
      </c>
      <c r="AT40" s="18">
        <v>-4.6085988011492809</v>
      </c>
      <c r="AU40" s="18">
        <v>2.3733646830889348</v>
      </c>
      <c r="AV40" s="18">
        <v>0.40764466920778752</v>
      </c>
      <c r="AW40" s="18">
        <v>-1.1730324245634676</v>
      </c>
      <c r="AX40" s="18">
        <v>-1.9146332799166383</v>
      </c>
      <c r="AY40" s="18">
        <v>1.8359522130902137</v>
      </c>
      <c r="AZ40" s="18">
        <v>2.749484718586801</v>
      </c>
      <c r="BA40" s="18">
        <v>3.3493882862940132</v>
      </c>
      <c r="BB40" s="18">
        <v>5.0182188404243915</v>
      </c>
      <c r="BC40" s="18">
        <v>3.0620257219231632</v>
      </c>
      <c r="BD40" s="18">
        <v>1.7574090627793439</v>
      </c>
      <c r="BE40" s="18">
        <v>-15.86652232849368</v>
      </c>
      <c r="BF40" s="18">
        <v>10.779113549912614</v>
      </c>
      <c r="BG40" s="18">
        <v>15.076033414971194</v>
      </c>
      <c r="BH40" s="18">
        <v>7.097404233870968</v>
      </c>
      <c r="BI40" s="355"/>
      <c r="BJ40" s="7"/>
    </row>
    <row r="41" spans="1:62" s="46" customFormat="1" ht="15" customHeight="1" x14ac:dyDescent="0.35">
      <c r="A41"/>
      <c r="B41" s="13" t="s">
        <v>592</v>
      </c>
      <c r="C41" s="14">
        <v>366007</v>
      </c>
      <c r="D41" s="14">
        <v>383865</v>
      </c>
      <c r="E41" s="14">
        <v>406763</v>
      </c>
      <c r="F41" s="14">
        <v>436556</v>
      </c>
      <c r="G41" s="14">
        <v>472481</v>
      </c>
      <c r="H41" s="14">
        <v>523818</v>
      </c>
      <c r="I41" s="14">
        <v>566360</v>
      </c>
      <c r="J41" s="14">
        <v>606324</v>
      </c>
      <c r="K41" s="14">
        <v>649767</v>
      </c>
      <c r="L41" s="14">
        <v>703268</v>
      </c>
      <c r="M41" s="14">
        <v>764656</v>
      </c>
      <c r="N41" s="14">
        <v>831737</v>
      </c>
      <c r="O41" s="14">
        <v>889123</v>
      </c>
      <c r="P41" s="14">
        <v>904417</v>
      </c>
      <c r="Q41" s="14">
        <v>854651</v>
      </c>
      <c r="R41" s="14">
        <v>852979</v>
      </c>
      <c r="S41" s="14">
        <v>830475</v>
      </c>
      <c r="T41" s="14">
        <v>800875</v>
      </c>
      <c r="U41" s="14">
        <v>769196</v>
      </c>
      <c r="V41" s="14">
        <v>782151</v>
      </c>
      <c r="W41" s="14">
        <v>808798</v>
      </c>
      <c r="X41" s="14">
        <v>830623</v>
      </c>
      <c r="Y41" s="14">
        <v>874748</v>
      </c>
      <c r="Z41" s="14">
        <v>911380</v>
      </c>
      <c r="AA41" s="14">
        <v>936063</v>
      </c>
      <c r="AB41" s="14">
        <v>818044</v>
      </c>
      <c r="AC41" s="72">
        <v>901327</v>
      </c>
      <c r="AD41" s="72">
        <v>1025096</v>
      </c>
      <c r="AE41" s="72">
        <v>1101592</v>
      </c>
      <c r="AF41" s="355"/>
      <c r="AG41" s="15">
        <v>4.8791416557606819</v>
      </c>
      <c r="AH41" s="15">
        <v>5.9651179451109115</v>
      </c>
      <c r="AI41" s="15">
        <v>7.3244124957284713</v>
      </c>
      <c r="AJ41" s="15">
        <v>8.2291848010335436</v>
      </c>
      <c r="AK41" s="15">
        <v>10.865410460949752</v>
      </c>
      <c r="AL41" s="15">
        <v>8.1215231244439856</v>
      </c>
      <c r="AM41" s="15">
        <v>7.0562892859665229</v>
      </c>
      <c r="AN41" s="15">
        <v>7.1649810992142813</v>
      </c>
      <c r="AO41" s="15">
        <v>8.2338746042812261</v>
      </c>
      <c r="AP41" s="15">
        <v>8.7289625007820639</v>
      </c>
      <c r="AQ41" s="15">
        <v>8.7727030193969568</v>
      </c>
      <c r="AR41" s="15">
        <v>6.8995367526032867</v>
      </c>
      <c r="AS41" s="15">
        <v>1.7201219628780271</v>
      </c>
      <c r="AT41" s="15">
        <v>-5.5025502616602742</v>
      </c>
      <c r="AU41" s="15">
        <v>-0.19563541141354776</v>
      </c>
      <c r="AV41" s="15">
        <v>-2.6382830057949844</v>
      </c>
      <c r="AW41" s="15">
        <v>-3.5642252927541467</v>
      </c>
      <c r="AX41" s="15">
        <v>-3.9555486186982987</v>
      </c>
      <c r="AY41" s="15">
        <v>1.6842261270209413</v>
      </c>
      <c r="AZ41" s="15">
        <v>3.4068869054696598</v>
      </c>
      <c r="BA41" s="15">
        <v>2.6984488092205967</v>
      </c>
      <c r="BB41" s="15">
        <v>5.3122776518348278</v>
      </c>
      <c r="BC41" s="15">
        <v>4.1877203491748478</v>
      </c>
      <c r="BD41" s="15">
        <v>2.708310474225899</v>
      </c>
      <c r="BE41" s="15">
        <v>-12.608018904710473</v>
      </c>
      <c r="BF41" s="15">
        <v>10.180748223811921</v>
      </c>
      <c r="BG41" s="15">
        <v>13.731864240170326</v>
      </c>
      <c r="BH41" s="15">
        <v>7.4623254797599445</v>
      </c>
      <c r="BI41" s="355"/>
      <c r="BJ41" s="7"/>
    </row>
    <row r="42" spans="1:62" ht="6" customHeight="1" thickBot="1" x14ac:dyDescent="0.4"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136"/>
      <c r="Z42" s="136"/>
      <c r="AA42" s="32"/>
      <c r="AB42" s="136"/>
      <c r="AC42" s="32"/>
      <c r="AD42" s="32"/>
      <c r="AE42" s="32"/>
      <c r="AF42" s="355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55"/>
      <c r="BJ42" s="2"/>
    </row>
    <row r="43" spans="1:62" s="55" customFormat="1" ht="6" customHeight="1" x14ac:dyDescent="0.35">
      <c r="A43"/>
      <c r="Y43" s="52"/>
      <c r="Z43" s="52"/>
      <c r="AB43" s="52"/>
      <c r="AF43" s="355"/>
      <c r="BI43" s="355"/>
    </row>
    <row r="44" spans="1:62" ht="12" customHeight="1" x14ac:dyDescent="0.35">
      <c r="B44" s="35" t="s">
        <v>824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230"/>
      <c r="Z44" s="230"/>
      <c r="AA44" s="185"/>
      <c r="AB44" s="230"/>
      <c r="AC44" s="185"/>
      <c r="AD44" s="185"/>
      <c r="AE44" s="185"/>
      <c r="AF44" s="355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36"/>
      <c r="BC44" s="36"/>
      <c r="BD44" s="36"/>
      <c r="BE44" s="36"/>
      <c r="BF44" s="36"/>
      <c r="BG44" s="36"/>
      <c r="BH44" s="36"/>
      <c r="BI44" s="355"/>
      <c r="BJ44" s="2"/>
    </row>
    <row r="45" spans="1:62" ht="12" customHeight="1" x14ac:dyDescent="0.35">
      <c r="B45" s="35" t="s">
        <v>447</v>
      </c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230"/>
      <c r="Z45" s="230"/>
      <c r="AA45" s="185"/>
      <c r="AB45" s="230"/>
      <c r="AC45" s="185"/>
      <c r="AD45" s="185"/>
      <c r="AE45" s="185"/>
      <c r="AF45" s="355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36"/>
      <c r="BC45" s="36"/>
      <c r="BD45" s="36"/>
      <c r="BE45" s="36"/>
      <c r="BF45" s="36"/>
      <c r="BG45" s="36"/>
      <c r="BH45" s="36"/>
      <c r="BI45" s="355"/>
      <c r="BJ45" s="2"/>
    </row>
    <row r="46" spans="1:62" ht="12" customHeight="1" x14ac:dyDescent="0.35">
      <c r="B46" s="35" t="s">
        <v>588</v>
      </c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230"/>
      <c r="Z46" s="230"/>
      <c r="AA46" s="185"/>
      <c r="AB46" s="230"/>
      <c r="AC46" s="185"/>
      <c r="AD46" s="185"/>
      <c r="AE46" s="185"/>
      <c r="AF46" s="355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36"/>
      <c r="BC46" s="36"/>
      <c r="BD46" s="36"/>
      <c r="BE46" s="36"/>
      <c r="BF46" s="36"/>
      <c r="BG46" s="36"/>
      <c r="BH46" s="36"/>
      <c r="BI46" s="355"/>
      <c r="BJ46" s="2"/>
    </row>
    <row r="47" spans="1:62" s="55" customFormat="1" ht="12" customHeight="1" x14ac:dyDescent="0.35">
      <c r="A47"/>
      <c r="B47" s="35" t="s">
        <v>571</v>
      </c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230"/>
      <c r="Z47" s="230"/>
      <c r="AA47" s="185"/>
      <c r="AB47" s="230"/>
      <c r="AC47" s="185"/>
      <c r="AD47" s="185"/>
      <c r="AE47" s="185"/>
      <c r="AF47" s="355"/>
      <c r="BI47" s="355"/>
    </row>
    <row r="48" spans="1:62" s="55" customFormat="1" ht="12" customHeight="1" x14ac:dyDescent="0.35">
      <c r="A48"/>
      <c r="B48" s="35" t="s">
        <v>595</v>
      </c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230"/>
      <c r="Z48" s="230"/>
      <c r="AA48" s="185"/>
      <c r="AB48" s="230"/>
      <c r="AC48" s="185"/>
      <c r="AD48" s="185"/>
      <c r="AE48" s="185"/>
      <c r="AF48" s="355"/>
      <c r="BI48" s="355"/>
    </row>
    <row r="49" spans="1:61" s="55" customFormat="1" ht="12" customHeight="1" x14ac:dyDescent="0.35">
      <c r="A49"/>
      <c r="B49" s="35" t="s">
        <v>593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52"/>
      <c r="Z49" s="52"/>
      <c r="AB49" s="52"/>
      <c r="AF49" s="355"/>
      <c r="BI49" s="355"/>
    </row>
    <row r="50" spans="1:61" s="55" customFormat="1" ht="12" customHeight="1" x14ac:dyDescent="0.35">
      <c r="A50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52"/>
      <c r="Z50" s="52"/>
      <c r="AB50" s="52"/>
      <c r="AF50" s="355"/>
      <c r="BI50" s="355"/>
    </row>
    <row r="51" spans="1:61" s="55" customFormat="1" ht="12" customHeight="1" x14ac:dyDescent="0.35">
      <c r="A51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52"/>
      <c r="Z51" s="52"/>
      <c r="AB51" s="52"/>
      <c r="AF51" s="355"/>
      <c r="BI51" s="355"/>
    </row>
    <row r="52" spans="1:61" x14ac:dyDescent="0.35">
      <c r="B52" s="1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355"/>
      <c r="BI52" s="355"/>
    </row>
    <row r="53" spans="1:61" x14ac:dyDescent="0.35">
      <c r="B53" s="1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355"/>
      <c r="BI53" s="355"/>
    </row>
    <row r="54" spans="1:61" x14ac:dyDescent="0.35">
      <c r="B54" s="1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355"/>
      <c r="BI54" s="355"/>
    </row>
    <row r="55" spans="1:61" x14ac:dyDescent="0.35">
      <c r="B55" s="1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355"/>
      <c r="BI55" s="355"/>
    </row>
    <row r="56" spans="1:61" x14ac:dyDescent="0.35">
      <c r="B56" s="1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355"/>
      <c r="BI56" s="355"/>
    </row>
    <row r="57" spans="1:61" x14ac:dyDescent="0.35">
      <c r="B57" s="1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355"/>
      <c r="BI57" s="355"/>
    </row>
    <row r="58" spans="1:61" x14ac:dyDescent="0.35">
      <c r="B58" s="1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355"/>
      <c r="BI58" s="355"/>
    </row>
    <row r="59" spans="1:61" x14ac:dyDescent="0.35">
      <c r="B59" s="1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 spans="1:61" x14ac:dyDescent="0.35">
      <c r="B60" s="1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</sheetData>
  <mergeCells count="1">
    <mergeCell ref="BA5:BH5"/>
  </mergeCells>
  <conditionalFormatting sqref="C52:AE60">
    <cfRule type="cellIs" dxfId="5" priority="1" operator="notEqual">
      <formula>0</formula>
    </cfRule>
  </conditionalFormatting>
  <hyperlinks>
    <hyperlink ref="B4" location="Indice!A1" display="Volver al índice" xr:uid="{00000000-0004-0000-02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N59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13" width="10.54296875" style="45" customWidth="1"/>
    <col min="14" max="24" width="11.453125" style="45" customWidth="1"/>
    <col min="25" max="26" width="11.453125" style="7" customWidth="1"/>
    <col min="27" max="31" width="11.45312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71</v>
      </c>
    </row>
    <row r="2" spans="1:62" ht="15" customHeight="1" x14ac:dyDescent="0.35">
      <c r="B2" s="3" t="s">
        <v>389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70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55"/>
      <c r="X3" s="355"/>
      <c r="Z3" s="12"/>
      <c r="AA3" s="355"/>
      <c r="AB3" s="297"/>
      <c r="AC3" s="297"/>
      <c r="AD3" s="297"/>
      <c r="AE3" s="297"/>
    </row>
    <row r="4" spans="1:62" ht="12" customHeight="1" thickBot="1" x14ac:dyDescent="0.4">
      <c r="B4" s="186" t="s">
        <v>758</v>
      </c>
      <c r="W4" s="355"/>
      <c r="X4" s="355"/>
      <c r="Y4" s="297"/>
      <c r="Z4" s="386"/>
      <c r="AA4" s="355"/>
      <c r="AB4" s="355"/>
      <c r="AC4" s="355"/>
      <c r="AD4" s="355"/>
      <c r="AE4" s="355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89" t="s">
        <v>1165</v>
      </c>
      <c r="AD6" s="277" t="s">
        <v>1190</v>
      </c>
      <c r="AE6" s="293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355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355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355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355"/>
    </row>
    <row r="9" spans="1:62" s="46" customFormat="1" ht="15" customHeight="1" x14ac:dyDescent="0.35">
      <c r="A9"/>
      <c r="B9" s="65" t="s">
        <v>572</v>
      </c>
      <c r="C9" s="14"/>
      <c r="D9" s="14"/>
      <c r="E9" s="14"/>
      <c r="F9" s="14"/>
      <c r="G9" s="14"/>
      <c r="H9" s="14"/>
      <c r="I9" s="14"/>
      <c r="J9" s="14"/>
      <c r="K9" s="355"/>
      <c r="L9" s="355"/>
      <c r="M9" s="355"/>
      <c r="N9" s="355"/>
      <c r="O9" s="355"/>
      <c r="P9" s="355"/>
      <c r="Q9" s="355"/>
      <c r="R9" s="355"/>
      <c r="S9" s="355"/>
      <c r="T9" s="355"/>
      <c r="U9" s="355"/>
      <c r="V9" s="355"/>
      <c r="W9" s="355"/>
      <c r="X9" s="355"/>
      <c r="Y9" s="12"/>
      <c r="Z9" s="12"/>
      <c r="AA9" s="355"/>
      <c r="AB9" s="355"/>
      <c r="AC9" s="355"/>
      <c r="AD9" s="355"/>
      <c r="AE9" s="355"/>
      <c r="AF9" s="355"/>
      <c r="AG9" s="355"/>
      <c r="AH9" s="355"/>
      <c r="AI9" s="355"/>
      <c r="AJ9" s="355"/>
      <c r="AK9" s="355"/>
      <c r="AL9" s="355"/>
      <c r="AM9" s="355"/>
      <c r="AN9" s="355"/>
      <c r="AO9" s="355"/>
      <c r="AP9" s="355"/>
      <c r="AQ9" s="355"/>
      <c r="AR9" s="355"/>
      <c r="AS9" s="355"/>
      <c r="AT9" s="355"/>
      <c r="AU9" s="355"/>
      <c r="AV9" s="355"/>
      <c r="AW9" s="355"/>
      <c r="AX9" s="355"/>
      <c r="AY9" s="355"/>
      <c r="AZ9" s="355"/>
      <c r="BA9" s="355"/>
      <c r="BB9" s="355"/>
      <c r="BC9" s="355"/>
      <c r="BD9" s="355"/>
      <c r="BE9" s="355"/>
      <c r="BF9" s="355"/>
      <c r="BG9" s="355"/>
      <c r="BH9" s="355"/>
      <c r="BI9" s="355"/>
      <c r="BJ9" s="355"/>
    </row>
    <row r="10" spans="1:62" s="99" customFormat="1" ht="15" customHeight="1" x14ac:dyDescent="0.35">
      <c r="A10"/>
      <c r="B10" s="13" t="s">
        <v>573</v>
      </c>
      <c r="C10" s="14">
        <v>13300.2</v>
      </c>
      <c r="D10" s="14">
        <v>13466.9</v>
      </c>
      <c r="E10" s="14">
        <v>13944.9</v>
      </c>
      <c r="F10" s="14">
        <v>14534.5</v>
      </c>
      <c r="G10" s="14">
        <v>15205.7</v>
      </c>
      <c r="H10" s="14">
        <v>15941.5</v>
      </c>
      <c r="I10" s="14">
        <v>16459.400000000001</v>
      </c>
      <c r="J10" s="14">
        <v>16830.2</v>
      </c>
      <c r="K10" s="14">
        <v>17272.599999999999</v>
      </c>
      <c r="L10" s="14">
        <v>17720.2</v>
      </c>
      <c r="M10" s="14">
        <v>18325</v>
      </c>
      <c r="N10" s="14">
        <v>18966.5</v>
      </c>
      <c r="O10" s="14">
        <v>19545.3</v>
      </c>
      <c r="P10" s="14">
        <v>19541.7</v>
      </c>
      <c r="Q10" s="14">
        <v>18309.7</v>
      </c>
      <c r="R10" s="14">
        <v>17795.599999999999</v>
      </c>
      <c r="S10" s="14">
        <v>17302.5</v>
      </c>
      <c r="T10" s="14">
        <v>16442.099999999999</v>
      </c>
      <c r="U10" s="14">
        <v>15892.7</v>
      </c>
      <c r="V10" s="14">
        <v>16047.8</v>
      </c>
      <c r="W10" s="14">
        <v>16555.8</v>
      </c>
      <c r="X10" s="14">
        <v>17017.099999999999</v>
      </c>
      <c r="Y10" s="14">
        <v>17511</v>
      </c>
      <c r="Z10" s="14">
        <v>17897.099999999999</v>
      </c>
      <c r="AA10" s="14">
        <v>18490.2</v>
      </c>
      <c r="AB10" s="14">
        <v>17293.3</v>
      </c>
      <c r="AC10" s="72">
        <v>18520.3</v>
      </c>
      <c r="AD10" s="72">
        <v>19210.8</v>
      </c>
      <c r="AE10" s="72">
        <v>19832.8</v>
      </c>
      <c r="AF10" s="98"/>
      <c r="AG10" s="15">
        <v>1.253364611058472</v>
      </c>
      <c r="AH10" s="15">
        <v>3.5494434502372485</v>
      </c>
      <c r="AI10" s="15">
        <v>4.2280690431627361</v>
      </c>
      <c r="AJ10" s="15">
        <v>4.6179779146169508</v>
      </c>
      <c r="AK10" s="15">
        <v>4.8389748581124135</v>
      </c>
      <c r="AL10" s="15">
        <v>3.2487532540852584</v>
      </c>
      <c r="AM10" s="15">
        <v>2.2528160200250267</v>
      </c>
      <c r="AN10" s="15">
        <v>2.6286080973488004</v>
      </c>
      <c r="AO10" s="15">
        <v>2.5913875154869692</v>
      </c>
      <c r="AP10" s="15">
        <v>3.4130540287355631</v>
      </c>
      <c r="AQ10" s="15">
        <v>3.500682128240109</v>
      </c>
      <c r="AR10" s="15">
        <v>3.0516964120950059</v>
      </c>
      <c r="AS10" s="15">
        <v>-1.8418750287785529E-2</v>
      </c>
      <c r="AT10" s="15">
        <v>-6.3044668580522671</v>
      </c>
      <c r="AU10" s="15">
        <v>-2.8078013293500286</v>
      </c>
      <c r="AV10" s="15">
        <v>-2.7709096630627714</v>
      </c>
      <c r="AW10" s="15">
        <v>-4.9726918075422715</v>
      </c>
      <c r="AX10" s="15">
        <v>-3.3414223243989385</v>
      </c>
      <c r="AY10" s="15">
        <v>0.97591976190325458</v>
      </c>
      <c r="AZ10" s="15">
        <v>3.1655429404653597</v>
      </c>
      <c r="BA10" s="15">
        <v>2.7863346984138446</v>
      </c>
      <c r="BB10" s="15">
        <v>2.9023746701847055</v>
      </c>
      <c r="BC10" s="15">
        <v>2.2048997772828423</v>
      </c>
      <c r="BD10" s="15">
        <v>3.3139447173005809</v>
      </c>
      <c r="BE10" s="15">
        <v>-6.4731587543671862</v>
      </c>
      <c r="BF10" s="15">
        <v>7.0952334140967892</v>
      </c>
      <c r="BG10" s="15">
        <v>3.7283413335637112</v>
      </c>
      <c r="BH10" s="15">
        <v>3.2377620921564954</v>
      </c>
      <c r="BI10" s="98"/>
      <c r="BJ10" s="19"/>
    </row>
    <row r="11" spans="1:62" s="46" customFormat="1" ht="15" customHeight="1" x14ac:dyDescent="0.35">
      <c r="A11"/>
      <c r="B11" s="16" t="s">
        <v>574</v>
      </c>
      <c r="C11" s="17">
        <v>10605.8</v>
      </c>
      <c r="D11" s="17">
        <v>10828.7</v>
      </c>
      <c r="E11" s="17">
        <v>11419.9</v>
      </c>
      <c r="F11" s="17">
        <v>11959.7</v>
      </c>
      <c r="G11" s="17">
        <v>12613.4</v>
      </c>
      <c r="H11" s="17">
        <v>13301.3</v>
      </c>
      <c r="I11" s="17">
        <v>13779.7</v>
      </c>
      <c r="J11" s="17">
        <v>14161.1</v>
      </c>
      <c r="K11" s="17">
        <v>14605.3</v>
      </c>
      <c r="L11" s="17">
        <v>15008.1</v>
      </c>
      <c r="M11" s="17">
        <v>15584.5</v>
      </c>
      <c r="N11" s="17">
        <v>16205.5</v>
      </c>
      <c r="O11" s="17">
        <v>16761.8</v>
      </c>
      <c r="P11" s="17">
        <v>16750.8</v>
      </c>
      <c r="Q11" s="17">
        <v>15697.9</v>
      </c>
      <c r="R11" s="17">
        <v>15275.1</v>
      </c>
      <c r="S11" s="17">
        <v>14837</v>
      </c>
      <c r="T11" s="17">
        <v>13976.4</v>
      </c>
      <c r="U11" s="17">
        <v>13402.2</v>
      </c>
      <c r="V11" s="17">
        <v>13534.8</v>
      </c>
      <c r="W11" s="17">
        <v>14008</v>
      </c>
      <c r="X11" s="17">
        <v>14400.7</v>
      </c>
      <c r="Y11" s="17">
        <v>14872.7</v>
      </c>
      <c r="Z11" s="17">
        <v>15222</v>
      </c>
      <c r="AA11" s="17">
        <v>15778.3</v>
      </c>
      <c r="AB11" s="17">
        <v>14838.9</v>
      </c>
      <c r="AC11" s="73">
        <v>15794.8</v>
      </c>
      <c r="AD11" s="73">
        <v>16475.900000000001</v>
      </c>
      <c r="AE11" s="73">
        <v>17035</v>
      </c>
      <c r="AF11" s="100"/>
      <c r="AG11" s="18">
        <v>2.1016802127138119</v>
      </c>
      <c r="AH11" s="18">
        <v>5.45956578351971</v>
      </c>
      <c r="AI11" s="18">
        <v>4.7268364871846611</v>
      </c>
      <c r="AJ11" s="18">
        <v>5.4658561669607</v>
      </c>
      <c r="AK11" s="18">
        <v>5.453723817527389</v>
      </c>
      <c r="AL11" s="18">
        <v>3.5966409298339372</v>
      </c>
      <c r="AM11" s="18">
        <v>2.7678396481781142</v>
      </c>
      <c r="AN11" s="18">
        <v>3.136761974705347</v>
      </c>
      <c r="AO11" s="18">
        <v>2.7579029530376036</v>
      </c>
      <c r="AP11" s="18">
        <v>3.8405927465835092</v>
      </c>
      <c r="AQ11" s="18">
        <v>3.9847284160544132</v>
      </c>
      <c r="AR11" s="18">
        <v>3.4327851655302166</v>
      </c>
      <c r="AS11" s="18">
        <v>-6.5625410158813499E-2</v>
      </c>
      <c r="AT11" s="18">
        <v>-6.2856699381522061</v>
      </c>
      <c r="AU11" s="18">
        <v>-2.6933538880996775</v>
      </c>
      <c r="AV11" s="18">
        <v>-2.8680663301713269</v>
      </c>
      <c r="AW11" s="18">
        <v>-5.8003639549774233</v>
      </c>
      <c r="AX11" s="18">
        <v>-4.1083540825963691</v>
      </c>
      <c r="AY11" s="18">
        <v>0.9893898016743411</v>
      </c>
      <c r="AZ11" s="18">
        <v>3.4961728285604572</v>
      </c>
      <c r="BA11" s="18">
        <v>2.8033980582524323</v>
      </c>
      <c r="BB11" s="18">
        <v>3.2776184491031684</v>
      </c>
      <c r="BC11" s="18">
        <v>2.3485984387501881</v>
      </c>
      <c r="BD11" s="18">
        <v>3.6545788989620238</v>
      </c>
      <c r="BE11" s="18">
        <v>-5.9537466013448839</v>
      </c>
      <c r="BF11" s="18">
        <v>6.4418521588527433</v>
      </c>
      <c r="BG11" s="18">
        <v>4.3121786917213401</v>
      </c>
      <c r="BH11" s="18">
        <v>3.3934413294569552</v>
      </c>
      <c r="BI11" s="100"/>
      <c r="BJ11" s="7"/>
    </row>
    <row r="12" spans="1:62" s="46" customFormat="1" ht="15" customHeight="1" x14ac:dyDescent="0.35">
      <c r="A12"/>
      <c r="B12" s="16" t="s">
        <v>575</v>
      </c>
      <c r="C12" s="17">
        <v>2694.4</v>
      </c>
      <c r="D12" s="17">
        <v>2638.2</v>
      </c>
      <c r="E12" s="17">
        <v>2525</v>
      </c>
      <c r="F12" s="17">
        <v>2574.8000000000002</v>
      </c>
      <c r="G12" s="17">
        <v>2592.3000000000002</v>
      </c>
      <c r="H12" s="17">
        <v>2640.2</v>
      </c>
      <c r="I12" s="17">
        <v>2679.7</v>
      </c>
      <c r="J12" s="17">
        <v>2669.1</v>
      </c>
      <c r="K12" s="17">
        <v>2667.3</v>
      </c>
      <c r="L12" s="17">
        <v>2712.1</v>
      </c>
      <c r="M12" s="17">
        <v>2740.5</v>
      </c>
      <c r="N12" s="17">
        <v>2761</v>
      </c>
      <c r="O12" s="17">
        <v>2783.5</v>
      </c>
      <c r="P12" s="17">
        <v>2790.9</v>
      </c>
      <c r="Q12" s="17">
        <v>2611.8000000000002</v>
      </c>
      <c r="R12" s="17">
        <v>2520.5</v>
      </c>
      <c r="S12" s="17">
        <v>2465.5</v>
      </c>
      <c r="T12" s="17">
        <v>2465.6999999999998</v>
      </c>
      <c r="U12" s="17">
        <v>2490.5</v>
      </c>
      <c r="V12" s="17">
        <v>2513</v>
      </c>
      <c r="W12" s="17">
        <v>2547.8000000000002</v>
      </c>
      <c r="X12" s="17">
        <v>2616.4</v>
      </c>
      <c r="Y12" s="17">
        <v>2638.3</v>
      </c>
      <c r="Z12" s="17">
        <v>2675.1</v>
      </c>
      <c r="AA12" s="17">
        <v>2711.9</v>
      </c>
      <c r="AB12" s="17">
        <v>2454.4</v>
      </c>
      <c r="AC12" s="73">
        <v>2725.5</v>
      </c>
      <c r="AD12" s="73">
        <v>2734.9</v>
      </c>
      <c r="AE12" s="73">
        <v>2797.8</v>
      </c>
      <c r="AF12" s="355"/>
      <c r="AG12" s="18">
        <v>-2.0858076009501287</v>
      </c>
      <c r="AH12" s="18">
        <v>-4.290804336289888</v>
      </c>
      <c r="AI12" s="18">
        <v>1.9722772277227796</v>
      </c>
      <c r="AJ12" s="18">
        <v>0.67966443995650139</v>
      </c>
      <c r="AK12" s="18">
        <v>1.8477799637387506</v>
      </c>
      <c r="AL12" s="18">
        <v>1.4960987803954247</v>
      </c>
      <c r="AM12" s="18">
        <v>-0.39556666791058365</v>
      </c>
      <c r="AN12" s="18">
        <v>-6.7438462403046989E-2</v>
      </c>
      <c r="AO12" s="18">
        <v>1.6796010947399889</v>
      </c>
      <c r="AP12" s="18">
        <v>1.0471590280594407</v>
      </c>
      <c r="AQ12" s="18">
        <v>0.74803867907316179</v>
      </c>
      <c r="AR12" s="18">
        <v>0.81492212966316557</v>
      </c>
      <c r="AS12" s="18">
        <v>0.265852344171011</v>
      </c>
      <c r="AT12" s="18">
        <v>-6.4172847468558505</v>
      </c>
      <c r="AU12" s="18">
        <v>-3.4956734818898911</v>
      </c>
      <c r="AV12" s="18">
        <v>-2.1821067248561792</v>
      </c>
      <c r="AW12" s="18">
        <v>8.1119448387677179E-3</v>
      </c>
      <c r="AX12" s="18">
        <v>1.0057995701018041</v>
      </c>
      <c r="AY12" s="18">
        <v>0.90343304557317805</v>
      </c>
      <c r="AZ12" s="18">
        <v>1.3847990449661831</v>
      </c>
      <c r="BA12" s="18">
        <v>2.692519036031082</v>
      </c>
      <c r="BB12" s="18">
        <v>0.83702797737349377</v>
      </c>
      <c r="BC12" s="18">
        <v>1.3948375848083889</v>
      </c>
      <c r="BD12" s="18">
        <v>1.3756495084295983</v>
      </c>
      <c r="BE12" s="18">
        <v>-9.4951878756591324</v>
      </c>
      <c r="BF12" s="18">
        <v>11.045469361147324</v>
      </c>
      <c r="BG12" s="18">
        <v>0.34489084571638567</v>
      </c>
      <c r="BH12" s="18">
        <v>2.2999012760978497</v>
      </c>
      <c r="BI12" s="355"/>
      <c r="BJ12" s="7"/>
    </row>
    <row r="13" spans="1:62" s="46" customFormat="1" ht="15" customHeight="1" x14ac:dyDescent="0.35">
      <c r="A13"/>
      <c r="B13" s="16" t="s">
        <v>448</v>
      </c>
      <c r="C13" s="71">
        <v>79.741658020180139</v>
      </c>
      <c r="D13" s="71">
        <v>80.409745375698947</v>
      </c>
      <c r="E13" s="71">
        <v>81.893021821597856</v>
      </c>
      <c r="F13" s="71">
        <v>82.284908321579692</v>
      </c>
      <c r="G13" s="71">
        <v>82.951787816410956</v>
      </c>
      <c r="H13" s="71">
        <v>83.438195903773178</v>
      </c>
      <c r="I13" s="71">
        <v>83.719333633060742</v>
      </c>
      <c r="J13" s="71">
        <v>84.141008425330654</v>
      </c>
      <c r="K13" s="71">
        <v>84.557623056169888</v>
      </c>
      <c r="L13" s="71">
        <v>84.694868003747132</v>
      </c>
      <c r="M13" s="71">
        <v>85.045020463847194</v>
      </c>
      <c r="N13" s="71">
        <v>85.442754330002899</v>
      </c>
      <c r="O13" s="71">
        <v>85.75872460386897</v>
      </c>
      <c r="P13" s="71">
        <v>85.718233316446359</v>
      </c>
      <c r="Q13" s="71">
        <v>85.735429854121037</v>
      </c>
      <c r="R13" s="71">
        <v>85.836386522511191</v>
      </c>
      <c r="S13" s="71">
        <v>85.750614073110825</v>
      </c>
      <c r="T13" s="71">
        <v>85.003740398124322</v>
      </c>
      <c r="U13" s="71">
        <v>84.32928325583444</v>
      </c>
      <c r="V13" s="71">
        <v>84.340532658682193</v>
      </c>
      <c r="W13" s="71">
        <v>84.610831249471488</v>
      </c>
      <c r="X13" s="71">
        <v>84.624877329274682</v>
      </c>
      <c r="Y13" s="71">
        <v>84.933470390040554</v>
      </c>
      <c r="Z13" s="71">
        <v>85.052885663040385</v>
      </c>
      <c r="AA13" s="71">
        <v>85.333311700252025</v>
      </c>
      <c r="AB13" s="71">
        <v>85.807220137278605</v>
      </c>
      <c r="AC13" s="76">
        <v>85.283715706549032</v>
      </c>
      <c r="AD13" s="76">
        <v>85.763737064567863</v>
      </c>
      <c r="AE13" s="76">
        <v>85.893066032027747</v>
      </c>
      <c r="AF13" s="355"/>
      <c r="AG13" s="18">
        <v>0.83781472834404191</v>
      </c>
      <c r="AH13" s="18">
        <v>1.8446476095261679</v>
      </c>
      <c r="AI13" s="18">
        <v>0.47853466786895821</v>
      </c>
      <c r="AJ13" s="18">
        <v>0.810451768658495</v>
      </c>
      <c r="AK13" s="18">
        <v>0.58637444733408361</v>
      </c>
      <c r="AL13" s="18">
        <v>0.33694128479454738</v>
      </c>
      <c r="AM13" s="18">
        <v>0.5036767183528944</v>
      </c>
      <c r="AN13" s="18">
        <v>0.49513862340852616</v>
      </c>
      <c r="AO13" s="18">
        <v>0.16230937272926316</v>
      </c>
      <c r="AP13" s="18">
        <v>0.41342819034155742</v>
      </c>
      <c r="AQ13" s="18">
        <v>0.46767449050680354</v>
      </c>
      <c r="AR13" s="18">
        <v>0.36980347408477615</v>
      </c>
      <c r="AS13" s="18">
        <v>-4.7215356349626231E-2</v>
      </c>
      <c r="AT13" s="18">
        <v>2.0061703338184533E-2</v>
      </c>
      <c r="AU13" s="18">
        <v>0.11775373210577221</v>
      </c>
      <c r="AV13" s="18">
        <v>-9.9925512798551691E-2</v>
      </c>
      <c r="AW13" s="18">
        <v>-0.87098347115009556</v>
      </c>
      <c r="AX13" s="18">
        <v>-0.79344407567359698</v>
      </c>
      <c r="AY13" s="18">
        <v>1.3339853504535117E-2</v>
      </c>
      <c r="AZ13" s="18">
        <v>0.32048480400659418</v>
      </c>
      <c r="BA13" s="18">
        <v>1.6600805825650804E-2</v>
      </c>
      <c r="BB13" s="18">
        <v>0.3646599800258965</v>
      </c>
      <c r="BC13" s="18">
        <v>0.1405986031789814</v>
      </c>
      <c r="BD13" s="18">
        <v>0.32970784591909386</v>
      </c>
      <c r="BE13" s="18">
        <v>0.55536159043172395</v>
      </c>
      <c r="BF13" s="18">
        <v>-0.61009368429841415</v>
      </c>
      <c r="BG13" s="18">
        <v>0.56285230309444634</v>
      </c>
      <c r="BH13" s="18">
        <v>0.15079679580953614</v>
      </c>
      <c r="BI13" s="355"/>
      <c r="BJ13" s="7"/>
    </row>
    <row r="14" spans="1:62" s="46" customFormat="1" ht="6" customHeight="1" x14ac:dyDescent="0.35">
      <c r="A14"/>
      <c r="B14" s="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355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355"/>
      <c r="BJ14" s="7"/>
    </row>
    <row r="15" spans="1:62" s="46" customFormat="1" ht="15" customHeight="1" x14ac:dyDescent="0.35">
      <c r="A15"/>
      <c r="B15" s="13" t="s">
        <v>72</v>
      </c>
      <c r="C15" s="14"/>
      <c r="D15" s="14"/>
      <c r="E15" s="14"/>
      <c r="F15" s="14"/>
      <c r="G15" s="14"/>
      <c r="H15" s="14"/>
      <c r="I15" s="14"/>
      <c r="J15" s="14"/>
      <c r="K15" s="14">
        <v>16688.146903333334</v>
      </c>
      <c r="L15" s="14">
        <v>17148.364484166665</v>
      </c>
      <c r="M15" s="14">
        <v>17906.996078333334</v>
      </c>
      <c r="N15" s="14">
        <v>18674.952325000002</v>
      </c>
      <c r="O15" s="14">
        <v>19232.965535833333</v>
      </c>
      <c r="P15" s="14">
        <v>19130.291540916664</v>
      </c>
      <c r="Q15" s="14">
        <v>18019.045304916664</v>
      </c>
      <c r="R15" s="14">
        <v>17667.468047499999</v>
      </c>
      <c r="S15" s="14">
        <v>17430.571001666667</v>
      </c>
      <c r="T15" s="14">
        <v>16845.859661922437</v>
      </c>
      <c r="U15" s="14">
        <v>16298.011100583333</v>
      </c>
      <c r="V15" s="14">
        <v>16553.786232083334</v>
      </c>
      <c r="W15" s="14">
        <v>17083.766</v>
      </c>
      <c r="X15" s="14">
        <v>17596.98</v>
      </c>
      <c r="Y15" s="14">
        <v>18223.082999999999</v>
      </c>
      <c r="Z15" s="14">
        <v>18788.080000000002</v>
      </c>
      <c r="AA15" s="14">
        <v>19277.817999999999</v>
      </c>
      <c r="AB15" s="14">
        <v>18881.311000000002</v>
      </c>
      <c r="AC15" s="14">
        <v>19357.309000000001</v>
      </c>
      <c r="AD15" s="14">
        <v>20107.668000000001</v>
      </c>
      <c r="AE15" s="14">
        <v>20642.597000000002</v>
      </c>
      <c r="AF15" s="355"/>
      <c r="AG15" s="15"/>
      <c r="AH15" s="15"/>
      <c r="AI15" s="15"/>
      <c r="AJ15" s="15"/>
      <c r="AK15" s="15"/>
      <c r="AL15" s="15"/>
      <c r="AM15" s="15"/>
      <c r="AN15" s="15"/>
      <c r="AO15" s="15">
        <v>2.7577512560211543</v>
      </c>
      <c r="AP15" s="15">
        <v>4.4239297273341993</v>
      </c>
      <c r="AQ15" s="15">
        <v>4.2885822016561521</v>
      </c>
      <c r="AR15" s="15">
        <v>2.9880301760466792</v>
      </c>
      <c r="AS15" s="15">
        <v>-0.53384380440642631</v>
      </c>
      <c r="AT15" s="15">
        <v>-5.8088306371244753</v>
      </c>
      <c r="AU15" s="15">
        <v>-1.951142535396893</v>
      </c>
      <c r="AV15" s="15">
        <v>-1.3408658512720681</v>
      </c>
      <c r="AW15" s="15">
        <v>-3.3545162673576288</v>
      </c>
      <c r="AX15" s="15">
        <v>-3.252125877419211</v>
      </c>
      <c r="AY15" s="15">
        <v>1.5693640771348221</v>
      </c>
      <c r="AZ15" s="15">
        <v>3.2015622316633396</v>
      </c>
      <c r="BA15" s="15">
        <v>3.0041034277805019</v>
      </c>
      <c r="BB15" s="15">
        <v>3.5580139319360433</v>
      </c>
      <c r="BC15" s="15">
        <v>3.1004468343803464</v>
      </c>
      <c r="BD15" s="15">
        <v>2.6066420837041226</v>
      </c>
      <c r="BE15" s="15">
        <v>-2.0568043541027197</v>
      </c>
      <c r="BF15" s="15">
        <v>2.5210007927945233</v>
      </c>
      <c r="BG15" s="15">
        <v>3.8763600870348265</v>
      </c>
      <c r="BH15" s="15">
        <v>2.6603234149280763</v>
      </c>
      <c r="BI15" s="355"/>
      <c r="BJ15" s="7"/>
    </row>
    <row r="16" spans="1:62" s="46" customFormat="1" ht="15" customHeight="1" x14ac:dyDescent="0.35">
      <c r="A16"/>
      <c r="B16" s="16" t="s">
        <v>73</v>
      </c>
      <c r="C16" s="17"/>
      <c r="D16" s="17"/>
      <c r="E16" s="17"/>
      <c r="F16" s="17"/>
      <c r="G16" s="17"/>
      <c r="H16" s="17"/>
      <c r="I16" s="17"/>
      <c r="J16" s="17"/>
      <c r="K16" s="17">
        <v>13648.261249166668</v>
      </c>
      <c r="L16" s="17">
        <v>14011.466507500001</v>
      </c>
      <c r="M16" s="17">
        <v>14685.626914999999</v>
      </c>
      <c r="N16" s="17">
        <v>15382.242011666669</v>
      </c>
      <c r="O16" s="17">
        <v>15849.359836666665</v>
      </c>
      <c r="P16" s="17">
        <v>15732.235175083333</v>
      </c>
      <c r="Q16" s="17">
        <v>14783.673504833334</v>
      </c>
      <c r="R16" s="17">
        <v>14523.235408333334</v>
      </c>
      <c r="S16" s="17">
        <v>14324.491184999999</v>
      </c>
      <c r="T16" s="17">
        <v>13783.834674339107</v>
      </c>
      <c r="U16" s="17">
        <v>13255.942908416668</v>
      </c>
      <c r="V16" s="17">
        <v>13445.5577765</v>
      </c>
      <c r="W16" s="17">
        <v>13915.647000000001</v>
      </c>
      <c r="X16" s="17">
        <v>14396.502</v>
      </c>
      <c r="Y16" s="17">
        <v>14997.852999999999</v>
      </c>
      <c r="Z16" s="17">
        <v>15527.742</v>
      </c>
      <c r="AA16" s="17">
        <v>15999.084999999999</v>
      </c>
      <c r="AB16" s="17">
        <v>15614.708000000001</v>
      </c>
      <c r="AC16" s="17">
        <v>16039.214</v>
      </c>
      <c r="AD16" s="17">
        <v>16763.678</v>
      </c>
      <c r="AE16" s="17">
        <v>17294.315999999999</v>
      </c>
      <c r="AF16" s="355"/>
      <c r="AG16" s="18"/>
      <c r="AH16" s="18"/>
      <c r="AI16" s="18"/>
      <c r="AJ16" s="18"/>
      <c r="AK16" s="18"/>
      <c r="AL16" s="18"/>
      <c r="AM16" s="18"/>
      <c r="AN16" s="18"/>
      <c r="AO16" s="18">
        <v>2.661183367628678</v>
      </c>
      <c r="AP16" s="18">
        <v>4.8114906968455866</v>
      </c>
      <c r="AQ16" s="18">
        <v>4.743516233243966</v>
      </c>
      <c r="AR16" s="18">
        <v>3.0367343372033151</v>
      </c>
      <c r="AS16" s="18">
        <v>-0.73898670224124618</v>
      </c>
      <c r="AT16" s="18">
        <v>-6.0294145090859583</v>
      </c>
      <c r="AU16" s="18">
        <v>-1.761660228865668</v>
      </c>
      <c r="AV16" s="18">
        <v>-1.3684569432737892</v>
      </c>
      <c r="AW16" s="18">
        <v>-3.7743505418680763</v>
      </c>
      <c r="AX16" s="18">
        <v>-3.8297888678627072</v>
      </c>
      <c r="AY16" s="18">
        <v>1.4304140368840825</v>
      </c>
      <c r="AZ16" s="18">
        <v>3.4962418912930326</v>
      </c>
      <c r="BA16" s="18">
        <v>3.4554986915089145</v>
      </c>
      <c r="BB16" s="18">
        <v>4.1770632894018194</v>
      </c>
      <c r="BC16" s="18">
        <v>3.5330990375755853</v>
      </c>
      <c r="BD16" s="18">
        <v>3.0354896417006345</v>
      </c>
      <c r="BE16" s="18">
        <v>-2.4024936426051777</v>
      </c>
      <c r="BF16" s="18">
        <v>2.7186291283833128</v>
      </c>
      <c r="BG16" s="18">
        <v>4.5168298147278287</v>
      </c>
      <c r="BH16" s="18">
        <v>3.1654032008965993</v>
      </c>
      <c r="BI16" s="355"/>
      <c r="BJ16" s="7"/>
    </row>
    <row r="17" spans="1:66" s="46" customFormat="1" ht="15" customHeight="1" x14ac:dyDescent="0.35">
      <c r="A17"/>
      <c r="B17" s="16" t="s">
        <v>74</v>
      </c>
      <c r="C17" s="17"/>
      <c r="D17" s="17"/>
      <c r="E17" s="17"/>
      <c r="F17" s="17"/>
      <c r="G17" s="17"/>
      <c r="H17" s="17"/>
      <c r="I17" s="17"/>
      <c r="J17" s="17"/>
      <c r="K17" s="17">
        <v>10223.323316696915</v>
      </c>
      <c r="L17" s="17">
        <v>10546.306958220603</v>
      </c>
      <c r="M17" s="17">
        <v>11048.355715607426</v>
      </c>
      <c r="N17" s="17">
        <v>11599.443146120422</v>
      </c>
      <c r="O17" s="17">
        <v>11922.513144007236</v>
      </c>
      <c r="P17" s="17">
        <v>11637.287966178877</v>
      </c>
      <c r="Q17" s="17">
        <v>10488.12559725</v>
      </c>
      <c r="R17" s="17">
        <v>10110.888434750001</v>
      </c>
      <c r="S17" s="17">
        <v>9860.6443337500004</v>
      </c>
      <c r="T17" s="17">
        <v>9357.9594615097412</v>
      </c>
      <c r="U17" s="17">
        <v>9002.3608143333331</v>
      </c>
      <c r="V17" s="17">
        <v>9115.7502965833319</v>
      </c>
      <c r="W17" s="17">
        <v>9484.8960000000006</v>
      </c>
      <c r="X17" s="17">
        <v>9875.6730000000007</v>
      </c>
      <c r="Y17" s="17">
        <v>10334.925999999999</v>
      </c>
      <c r="Z17" s="17">
        <v>10739.511</v>
      </c>
      <c r="AA17" s="17">
        <v>11076.519</v>
      </c>
      <c r="AB17" s="17">
        <v>10644.182000000001</v>
      </c>
      <c r="AC17" s="17">
        <v>10892.5</v>
      </c>
      <c r="AD17" s="17">
        <v>11525.102999999999</v>
      </c>
      <c r="AE17" s="17">
        <v>11950.572</v>
      </c>
      <c r="AF17" s="355"/>
      <c r="AG17" s="18"/>
      <c r="AH17" s="18"/>
      <c r="AI17" s="18"/>
      <c r="AJ17" s="18"/>
      <c r="AK17" s="18"/>
      <c r="AL17" s="18"/>
      <c r="AM17" s="18"/>
      <c r="AN17" s="18"/>
      <c r="AO17" s="18">
        <v>3.1592822756195638</v>
      </c>
      <c r="AP17" s="18">
        <v>4.7604223864875062</v>
      </c>
      <c r="AQ17" s="18">
        <v>4.9879587940357899</v>
      </c>
      <c r="AR17" s="18">
        <v>2.7852198921710221</v>
      </c>
      <c r="AS17" s="18">
        <v>-2.3923242892101593</v>
      </c>
      <c r="AT17" s="18">
        <v>-9.8748297048990743</v>
      </c>
      <c r="AU17" s="18">
        <v>-3.5968024887012384</v>
      </c>
      <c r="AV17" s="18">
        <v>-2.4749961649259133</v>
      </c>
      <c r="AW17" s="18">
        <v>-5.0978907181523736</v>
      </c>
      <c r="AX17" s="18">
        <v>-3.7999592607664341</v>
      </c>
      <c r="AY17" s="18">
        <v>1.2595527394265611</v>
      </c>
      <c r="AZ17" s="18">
        <v>4.0495372449487563</v>
      </c>
      <c r="BA17" s="18">
        <v>4.11999245959049</v>
      </c>
      <c r="BB17" s="18">
        <v>4.6503463612049405</v>
      </c>
      <c r="BC17" s="18">
        <v>3.9147353353086509</v>
      </c>
      <c r="BD17" s="18">
        <v>3.1380199713003676</v>
      </c>
      <c r="BE17" s="18">
        <v>-3.9031847460379883</v>
      </c>
      <c r="BF17" s="18">
        <v>2.3328988549801131</v>
      </c>
      <c r="BG17" s="18">
        <v>5.8076933669956317</v>
      </c>
      <c r="BH17" s="18">
        <v>3.6916719963370479</v>
      </c>
      <c r="BI17" s="355"/>
      <c r="BJ17" s="7"/>
    </row>
    <row r="18" spans="1:66" s="46" customFormat="1" ht="6" customHeight="1" x14ac:dyDescent="0.35">
      <c r="A18"/>
      <c r="B18" s="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2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2"/>
      <c r="BJ18" s="7"/>
    </row>
    <row r="19" spans="1:66" s="46" customFormat="1" ht="15" customHeight="1" x14ac:dyDescent="0.35">
      <c r="A19"/>
      <c r="B19" s="13" t="s">
        <v>75</v>
      </c>
      <c r="C19" s="14">
        <v>19610.096000000001</v>
      </c>
      <c r="D19" s="14">
        <v>19853.106</v>
      </c>
      <c r="E19" s="14">
        <v>20279.509999999998</v>
      </c>
      <c r="F19" s="14">
        <v>20847.623</v>
      </c>
      <c r="G19" s="14">
        <v>21521.275000000001</v>
      </c>
      <c r="H19" s="14">
        <v>22243.49</v>
      </c>
      <c r="I19" s="14">
        <v>22928.453000000001</v>
      </c>
      <c r="J19" s="14">
        <v>23546.385999999999</v>
      </c>
      <c r="K19" s="14">
        <v>24072.294000000002</v>
      </c>
      <c r="L19" s="14">
        <v>24599.011999999999</v>
      </c>
      <c r="M19" s="14">
        <v>25278.207999999999</v>
      </c>
      <c r="N19" s="14">
        <v>26094.65</v>
      </c>
      <c r="O19" s="14">
        <v>26799.561000000002</v>
      </c>
      <c r="P19" s="14">
        <v>27082.797999999999</v>
      </c>
      <c r="Q19" s="14">
        <v>27096.437999999998</v>
      </c>
      <c r="R19" s="14">
        <v>27294.425999999999</v>
      </c>
      <c r="S19" s="14">
        <v>27009.922999999999</v>
      </c>
      <c r="T19" s="14">
        <v>26663.738000000001</v>
      </c>
      <c r="U19" s="14">
        <v>26330.620999999999</v>
      </c>
      <c r="V19" s="14">
        <v>26402.919000000002</v>
      </c>
      <c r="W19" s="14">
        <v>26752.917000000001</v>
      </c>
      <c r="X19" s="14">
        <v>27029.698</v>
      </c>
      <c r="Y19" s="14">
        <v>27511.635999999999</v>
      </c>
      <c r="Z19" s="14">
        <v>28144.405999999999</v>
      </c>
      <c r="AA19" s="14">
        <v>28759.726999999999</v>
      </c>
      <c r="AB19" s="14">
        <v>28382.897000000001</v>
      </c>
      <c r="AC19" s="72">
        <v>28981.353999999999</v>
      </c>
      <c r="AD19" s="72">
        <v>29892.308000000001</v>
      </c>
      <c r="AE19" s="72">
        <v>30455.445</v>
      </c>
      <c r="AF19" s="355"/>
      <c r="AG19" s="15">
        <v>1.2392086198864012</v>
      </c>
      <c r="AH19" s="15">
        <v>2.1477949092701092</v>
      </c>
      <c r="AI19" s="15">
        <v>2.80141384086697</v>
      </c>
      <c r="AJ19" s="15">
        <v>3.231313229330758</v>
      </c>
      <c r="AK19" s="15">
        <v>3.355818835082959</v>
      </c>
      <c r="AL19" s="15">
        <v>3.079386373271459</v>
      </c>
      <c r="AM19" s="15">
        <v>2.6950488111866826</v>
      </c>
      <c r="AN19" s="15">
        <v>2.2334977435603203</v>
      </c>
      <c r="AO19" s="15">
        <v>2.1880673275259812</v>
      </c>
      <c r="AP19" s="15">
        <v>2.7610702413576607</v>
      </c>
      <c r="AQ19" s="15">
        <v>3.2298254686408261</v>
      </c>
      <c r="AR19" s="15">
        <v>2.7013621566106463</v>
      </c>
      <c r="AS19" s="15">
        <v>1.0568717898028155</v>
      </c>
      <c r="AT19" s="15">
        <v>5.0364072427078688E-2</v>
      </c>
      <c r="AU19" s="15">
        <v>0.73067906563955454</v>
      </c>
      <c r="AV19" s="15">
        <v>-1.0423483534696814</v>
      </c>
      <c r="AW19" s="15">
        <v>-1.2816956197912808</v>
      </c>
      <c r="AX19" s="15">
        <v>-1.2493259572232596</v>
      </c>
      <c r="AY19" s="15">
        <v>0.27457764858642153</v>
      </c>
      <c r="AZ19" s="15">
        <v>1.3256034304388828</v>
      </c>
      <c r="BA19" s="15">
        <v>1.0345825092643133</v>
      </c>
      <c r="BB19" s="15">
        <v>1.7829943937960324</v>
      </c>
      <c r="BC19" s="15">
        <v>2.3000086218064255</v>
      </c>
      <c r="BD19" s="15">
        <v>2.1862994727975424</v>
      </c>
      <c r="BE19" s="15">
        <v>-1.3102697393476583</v>
      </c>
      <c r="BF19" s="15">
        <v>2.108512742726715</v>
      </c>
      <c r="BG19" s="15">
        <v>3.1432416856714203</v>
      </c>
      <c r="BH19" s="15">
        <v>1.883885981637814</v>
      </c>
      <c r="BI19" s="355"/>
      <c r="BJ19" s="7"/>
      <c r="BM19" s="53"/>
      <c r="BN19" s="53"/>
    </row>
    <row r="20" spans="1:66" s="46" customFormat="1" ht="15" customHeight="1" x14ac:dyDescent="0.35">
      <c r="A20"/>
      <c r="B20" s="16" t="s">
        <v>73</v>
      </c>
      <c r="C20" s="17">
        <v>9119.7459999999992</v>
      </c>
      <c r="D20" s="17">
        <v>9276.8970000000008</v>
      </c>
      <c r="E20" s="17">
        <v>9636.1779999999999</v>
      </c>
      <c r="F20" s="17">
        <v>10184.055</v>
      </c>
      <c r="G20" s="17">
        <v>10848.494000000001</v>
      </c>
      <c r="H20" s="17">
        <v>11479.434999999999</v>
      </c>
      <c r="I20" s="17">
        <v>12055.531000000001</v>
      </c>
      <c r="J20" s="17">
        <v>12453.382</v>
      </c>
      <c r="K20" s="17">
        <v>12836.637000000001</v>
      </c>
      <c r="L20" s="17">
        <v>13208.001</v>
      </c>
      <c r="M20" s="17">
        <v>13761.315000000001</v>
      </c>
      <c r="N20" s="17">
        <v>14384.181</v>
      </c>
      <c r="O20" s="17">
        <v>14893.222</v>
      </c>
      <c r="P20" s="17">
        <v>14729.741</v>
      </c>
      <c r="Q20" s="17">
        <v>13887.913</v>
      </c>
      <c r="R20" s="17">
        <v>13646.391</v>
      </c>
      <c r="S20" s="17">
        <v>13424.165999999999</v>
      </c>
      <c r="T20" s="17">
        <v>12855.56</v>
      </c>
      <c r="U20" s="17">
        <v>12440.539000000001</v>
      </c>
      <c r="V20" s="17">
        <v>12645.331</v>
      </c>
      <c r="W20" s="17">
        <v>13087.218999999999</v>
      </c>
      <c r="X20" s="17">
        <v>13531.058999999999</v>
      </c>
      <c r="Y20" s="17">
        <v>14074.617</v>
      </c>
      <c r="Z20" s="17">
        <v>14568.321</v>
      </c>
      <c r="AA20" s="17">
        <v>15019.316999999999</v>
      </c>
      <c r="AB20" s="17">
        <v>14663.495000000001</v>
      </c>
      <c r="AC20" s="73">
        <v>15097.867</v>
      </c>
      <c r="AD20" s="73">
        <v>16044.043</v>
      </c>
      <c r="AE20" s="73">
        <v>16445.153999999999</v>
      </c>
      <c r="AF20" s="355"/>
      <c r="AG20" s="18">
        <v>1.7231949223147407</v>
      </c>
      <c r="AH20" s="18">
        <v>3.8728574867221122</v>
      </c>
      <c r="AI20" s="18">
        <v>5.6856255664849735</v>
      </c>
      <c r="AJ20" s="18">
        <v>6.5243068699059483</v>
      </c>
      <c r="AK20" s="18">
        <v>5.8159316860017514</v>
      </c>
      <c r="AL20" s="18">
        <v>5.0185048305948978</v>
      </c>
      <c r="AM20" s="18">
        <v>3.3001532657499593</v>
      </c>
      <c r="AN20" s="18">
        <v>3.0775174165540014</v>
      </c>
      <c r="AO20" s="18">
        <v>2.8930007135046316</v>
      </c>
      <c r="AP20" s="18">
        <v>4.1892334805244209</v>
      </c>
      <c r="AQ20" s="18">
        <v>4.5262098861918352</v>
      </c>
      <c r="AR20" s="18">
        <v>3.5388945675808672</v>
      </c>
      <c r="AS20" s="18">
        <v>-1.0976872566594371</v>
      </c>
      <c r="AT20" s="18">
        <v>-5.7151581959248272</v>
      </c>
      <c r="AU20" s="18">
        <v>-1.7390805947589161</v>
      </c>
      <c r="AV20" s="18">
        <v>-1.6284525337138616</v>
      </c>
      <c r="AW20" s="18">
        <v>-4.2356895765442699</v>
      </c>
      <c r="AX20" s="18">
        <v>-3.2283385554577073</v>
      </c>
      <c r="AY20" s="18">
        <v>1.6461666170573432</v>
      </c>
      <c r="AZ20" s="18">
        <v>3.4944755499084921</v>
      </c>
      <c r="BA20" s="18">
        <v>3.39140041898894</v>
      </c>
      <c r="BB20" s="18">
        <v>4.0171135163921825</v>
      </c>
      <c r="BC20" s="18">
        <v>3.5077615255889358</v>
      </c>
      <c r="BD20" s="18">
        <v>3.0957307983534905</v>
      </c>
      <c r="BE20" s="18">
        <v>-2.3690957451660308</v>
      </c>
      <c r="BF20" s="18">
        <v>2.9622678631526753</v>
      </c>
      <c r="BG20" s="18">
        <v>6.2669514839414031</v>
      </c>
      <c r="BH20" s="18">
        <v>2.5000618609660856</v>
      </c>
      <c r="BI20" s="355"/>
      <c r="BJ20" s="7"/>
      <c r="BM20" s="53"/>
      <c r="BN20" s="53"/>
    </row>
    <row r="21" spans="1:66" s="54" customFormat="1" ht="15" customHeight="1" x14ac:dyDescent="0.35">
      <c r="A21"/>
      <c r="B21" s="16" t="s">
        <v>76</v>
      </c>
      <c r="C21" s="17">
        <v>7161.9870000000001</v>
      </c>
      <c r="D21" s="17">
        <v>7308.1620000000003</v>
      </c>
      <c r="E21" s="17">
        <v>7638.5559999999996</v>
      </c>
      <c r="F21" s="17">
        <v>8150.43</v>
      </c>
      <c r="G21" s="17">
        <v>8750.0550000000003</v>
      </c>
      <c r="H21" s="17">
        <v>9359.49</v>
      </c>
      <c r="I21" s="17">
        <v>9860.3760000000002</v>
      </c>
      <c r="J21" s="17">
        <v>10237.228999999999</v>
      </c>
      <c r="K21" s="17">
        <v>10497.566000000001</v>
      </c>
      <c r="L21" s="17">
        <v>10853.147999999999</v>
      </c>
      <c r="M21" s="17">
        <v>11354.147000000001</v>
      </c>
      <c r="N21" s="17">
        <v>11911.357</v>
      </c>
      <c r="O21" s="17">
        <v>12338.858</v>
      </c>
      <c r="P21" s="17">
        <v>12168.206</v>
      </c>
      <c r="Q21" s="17">
        <v>11218.393</v>
      </c>
      <c r="R21" s="17">
        <v>10961.611999999999</v>
      </c>
      <c r="S21" s="17">
        <v>10800.942999999999</v>
      </c>
      <c r="T21" s="17">
        <v>10333.982</v>
      </c>
      <c r="U21" s="17">
        <v>9985.2739999999994</v>
      </c>
      <c r="V21" s="17">
        <v>10175.08</v>
      </c>
      <c r="W21" s="17">
        <v>10567.991</v>
      </c>
      <c r="X21" s="17">
        <v>11008.212</v>
      </c>
      <c r="Y21" s="17">
        <v>11527.277</v>
      </c>
      <c r="Z21" s="17">
        <v>11977.058000000001</v>
      </c>
      <c r="AA21" s="17">
        <v>12370.35</v>
      </c>
      <c r="AB21" s="17">
        <v>11994.413</v>
      </c>
      <c r="AC21" s="73">
        <v>12324.188</v>
      </c>
      <c r="AD21" s="73">
        <v>13230.066999999999</v>
      </c>
      <c r="AE21" s="73">
        <v>13580.992</v>
      </c>
      <c r="AF21" s="355"/>
      <c r="AG21" s="18">
        <v>2.040983877798161</v>
      </c>
      <c r="AH21" s="18">
        <v>4.5208904783446142</v>
      </c>
      <c r="AI21" s="18">
        <v>6.7011880255901861</v>
      </c>
      <c r="AJ21" s="18">
        <v>7.3569738038361168</v>
      </c>
      <c r="AK21" s="18">
        <v>6.9649276490262002</v>
      </c>
      <c r="AL21" s="18">
        <v>5.3516377494927658</v>
      </c>
      <c r="AM21" s="18">
        <v>3.8218927959745059</v>
      </c>
      <c r="AN21" s="18">
        <v>2.5430416766099633</v>
      </c>
      <c r="AO21" s="18">
        <v>3.3872804419614839</v>
      </c>
      <c r="AP21" s="18">
        <v>4.6161629787044429</v>
      </c>
      <c r="AQ21" s="18">
        <v>4.9075461150890423</v>
      </c>
      <c r="AR21" s="18">
        <v>3.5890201259184842</v>
      </c>
      <c r="AS21" s="18">
        <v>-1.3830453353138519</v>
      </c>
      <c r="AT21" s="18">
        <v>-7.8056946110215435</v>
      </c>
      <c r="AU21" s="18">
        <v>-2.2889285479658348</v>
      </c>
      <c r="AV21" s="18">
        <v>-1.4657424473699661</v>
      </c>
      <c r="AW21" s="18">
        <v>-4.3233354717268613</v>
      </c>
      <c r="AX21" s="18">
        <v>-3.3743817242956351</v>
      </c>
      <c r="AY21" s="18">
        <v>1.9008592052656792</v>
      </c>
      <c r="AZ21" s="18">
        <v>3.8615028088231251</v>
      </c>
      <c r="BA21" s="18">
        <v>4.1656072568570464</v>
      </c>
      <c r="BB21" s="18">
        <v>4.715252576894418</v>
      </c>
      <c r="BC21" s="18">
        <v>3.9018842004057062</v>
      </c>
      <c r="BD21" s="18">
        <v>3.2837112419427159</v>
      </c>
      <c r="BE21" s="18">
        <v>-3.0390166810154917</v>
      </c>
      <c r="BF21" s="18">
        <v>2.7494050771805143</v>
      </c>
      <c r="BG21" s="18">
        <v>7.3504152971376211</v>
      </c>
      <c r="BH21" s="18">
        <v>2.6524808982448924</v>
      </c>
      <c r="BI21" s="355"/>
      <c r="BJ21" s="23"/>
      <c r="BM21" s="53"/>
      <c r="BN21" s="53"/>
    </row>
    <row r="22" spans="1:66" s="46" customFormat="1" ht="15" customHeight="1" x14ac:dyDescent="0.35">
      <c r="A22"/>
      <c r="B22" s="16" t="s">
        <v>77</v>
      </c>
      <c r="C22" s="17">
        <v>1957.7589999999991</v>
      </c>
      <c r="D22" s="17">
        <v>1968.7350000000006</v>
      </c>
      <c r="E22" s="17">
        <v>1997.6220000000003</v>
      </c>
      <c r="F22" s="17">
        <v>2033.625</v>
      </c>
      <c r="G22" s="17">
        <v>2098.4390000000003</v>
      </c>
      <c r="H22" s="17">
        <v>2119.9449999999997</v>
      </c>
      <c r="I22" s="17">
        <v>2195.1550000000007</v>
      </c>
      <c r="J22" s="17">
        <v>2216.1530000000002</v>
      </c>
      <c r="K22" s="17">
        <v>2339.0709999999999</v>
      </c>
      <c r="L22" s="17">
        <v>2354.853000000001</v>
      </c>
      <c r="M22" s="17">
        <v>2407.1679999999997</v>
      </c>
      <c r="N22" s="17">
        <v>2472.8240000000005</v>
      </c>
      <c r="O22" s="17">
        <v>2554.3639999999996</v>
      </c>
      <c r="P22" s="17">
        <v>2561.5349999999999</v>
      </c>
      <c r="Q22" s="17">
        <v>2669.5200000000004</v>
      </c>
      <c r="R22" s="17">
        <v>2684.7790000000005</v>
      </c>
      <c r="S22" s="17">
        <v>2623.223</v>
      </c>
      <c r="T22" s="17">
        <v>2521.5779999999995</v>
      </c>
      <c r="U22" s="17">
        <v>2455.2650000000012</v>
      </c>
      <c r="V22" s="17">
        <v>2470.2510000000002</v>
      </c>
      <c r="W22" s="17">
        <v>2519.2280000000001</v>
      </c>
      <c r="X22" s="17">
        <v>2522.8470000000002</v>
      </c>
      <c r="Y22" s="17">
        <v>2547.34</v>
      </c>
      <c r="Z22" s="17">
        <v>2591.2629999999999</v>
      </c>
      <c r="AA22" s="17">
        <v>2648.9670000000001</v>
      </c>
      <c r="AB22" s="17">
        <v>2669.0819999999999</v>
      </c>
      <c r="AC22" s="73">
        <v>2773.6790000000001</v>
      </c>
      <c r="AD22" s="73">
        <v>2813.9760000000001</v>
      </c>
      <c r="AE22" s="73">
        <v>2864.1619999999998</v>
      </c>
      <c r="AF22" s="355"/>
      <c r="AG22" s="18">
        <v>0.5606410186341364</v>
      </c>
      <c r="AH22" s="18">
        <v>1.4672873698085169</v>
      </c>
      <c r="AI22" s="18">
        <v>1.8022929262893428</v>
      </c>
      <c r="AJ22" s="18">
        <v>3.1871166021267592</v>
      </c>
      <c r="AK22" s="18">
        <v>1.0248570485012622</v>
      </c>
      <c r="AL22" s="18">
        <v>3.5477335496911926</v>
      </c>
      <c r="AM22" s="18">
        <v>0.95656115399594044</v>
      </c>
      <c r="AN22" s="18">
        <v>5.5464582093384189</v>
      </c>
      <c r="AO22" s="18">
        <v>0.6747123109987283</v>
      </c>
      <c r="AP22" s="18">
        <v>2.221582408753271</v>
      </c>
      <c r="AQ22" s="18">
        <v>2.7275204721897626</v>
      </c>
      <c r="AR22" s="18">
        <v>3.2974445411399693</v>
      </c>
      <c r="AS22" s="18">
        <v>0.28073524368493596</v>
      </c>
      <c r="AT22" s="18">
        <v>4.2156363274365019</v>
      </c>
      <c r="AU22" s="18">
        <v>0.57160088705085599</v>
      </c>
      <c r="AV22" s="18">
        <v>-2.2927771708584017</v>
      </c>
      <c r="AW22" s="18">
        <v>-3.874813540442442</v>
      </c>
      <c r="AX22" s="18">
        <v>-2.6298214848003232</v>
      </c>
      <c r="AY22" s="18">
        <v>0.61036181430513448</v>
      </c>
      <c r="AZ22" s="18">
        <v>1.9826730158190344</v>
      </c>
      <c r="BA22" s="18">
        <v>0.14365511974303802</v>
      </c>
      <c r="BB22" s="18">
        <v>0.9708476177905333</v>
      </c>
      <c r="BC22" s="18">
        <v>1.7242692377146267</v>
      </c>
      <c r="BD22" s="18">
        <v>2.2268677475038303</v>
      </c>
      <c r="BE22" s="18">
        <v>0.75935260801662618</v>
      </c>
      <c r="BF22" s="18">
        <v>3.9188380124702129</v>
      </c>
      <c r="BG22" s="18">
        <v>1.4528357463138317</v>
      </c>
      <c r="BH22" s="18">
        <v>1.7834551538463617</v>
      </c>
      <c r="BI22" s="355"/>
      <c r="BJ22" s="7"/>
      <c r="BM22" s="53"/>
      <c r="BN22" s="53"/>
    </row>
    <row r="23" spans="1:66" s="46" customFormat="1" ht="15" customHeight="1" x14ac:dyDescent="0.35">
      <c r="A23"/>
      <c r="B23" s="16" t="s">
        <v>78</v>
      </c>
      <c r="C23" s="17">
        <v>7284.7169999999996</v>
      </c>
      <c r="D23" s="17">
        <v>7393.6210000000001</v>
      </c>
      <c r="E23" s="17">
        <v>7493.5290000000005</v>
      </c>
      <c r="F23" s="17">
        <v>7610.8459999999995</v>
      </c>
      <c r="G23" s="17">
        <v>7687.8429999999998</v>
      </c>
      <c r="H23" s="17">
        <v>7757.3389999999999</v>
      </c>
      <c r="I23" s="17">
        <v>7811.5590000000002</v>
      </c>
      <c r="J23" s="17">
        <v>7862.73</v>
      </c>
      <c r="K23" s="17">
        <v>7892.07</v>
      </c>
      <c r="L23" s="17">
        <v>7922.8559999999998</v>
      </c>
      <c r="M23" s="17">
        <v>7987.7690000000002</v>
      </c>
      <c r="N23" s="17">
        <v>8121.93</v>
      </c>
      <c r="O23" s="17">
        <v>8199.0740000000005</v>
      </c>
      <c r="P23" s="17">
        <v>8281.1029999999992</v>
      </c>
      <c r="Q23" s="17">
        <v>8387.7890000000007</v>
      </c>
      <c r="R23" s="17">
        <v>8498.3410000000003</v>
      </c>
      <c r="S23" s="17">
        <v>8608.3610000000008</v>
      </c>
      <c r="T23" s="17">
        <v>8704.5419999999995</v>
      </c>
      <c r="U23" s="17">
        <v>8831.8150000000005</v>
      </c>
      <c r="V23" s="17">
        <v>8937.3719999999994</v>
      </c>
      <c r="W23" s="17">
        <v>9034.8780000000006</v>
      </c>
      <c r="X23" s="17">
        <v>9110.7049999999999</v>
      </c>
      <c r="Y23" s="17">
        <v>9203.5280000000002</v>
      </c>
      <c r="Z23" s="17">
        <v>9310.9269999999997</v>
      </c>
      <c r="AA23" s="17">
        <v>9423.1460000000006</v>
      </c>
      <c r="AB23" s="17">
        <v>9468.0339999999997</v>
      </c>
      <c r="AC23" s="73">
        <v>9563.1810000000005</v>
      </c>
      <c r="AD23" s="73">
        <v>9675.0429999999997</v>
      </c>
      <c r="AE23" s="73">
        <v>9778.2029999999995</v>
      </c>
      <c r="AF23" s="355"/>
      <c r="AG23" s="18">
        <v>1.4949654186978087</v>
      </c>
      <c r="AH23" s="18">
        <v>1.3512729419049252</v>
      </c>
      <c r="AI23" s="18">
        <v>1.5655774468878294</v>
      </c>
      <c r="AJ23" s="18">
        <v>1.0116746548281268</v>
      </c>
      <c r="AK23" s="18">
        <v>0.9039726747801704</v>
      </c>
      <c r="AL23" s="18">
        <v>0.69895101915747471</v>
      </c>
      <c r="AM23" s="18">
        <v>0.65506770159451355</v>
      </c>
      <c r="AN23" s="18">
        <v>0.37315283622864004</v>
      </c>
      <c r="AO23" s="18">
        <v>0.39008777164926389</v>
      </c>
      <c r="AP23" s="18">
        <v>0.81931313657600824</v>
      </c>
      <c r="AQ23" s="18">
        <v>1.6795803684357931</v>
      </c>
      <c r="AR23" s="18">
        <v>0.9498235025418863</v>
      </c>
      <c r="AS23" s="18">
        <v>1.0004666380617937</v>
      </c>
      <c r="AT23" s="18">
        <v>1.2883066422432075</v>
      </c>
      <c r="AU23" s="18">
        <v>1.3180112184510087</v>
      </c>
      <c r="AV23" s="18">
        <v>1.2946056177317482</v>
      </c>
      <c r="AW23" s="18">
        <v>1.1172974739325949</v>
      </c>
      <c r="AX23" s="18">
        <v>1.4621447056031329</v>
      </c>
      <c r="AY23" s="18">
        <v>1.1951903430948099</v>
      </c>
      <c r="AZ23" s="18">
        <v>1.090991848610545</v>
      </c>
      <c r="BA23" s="18">
        <v>0.83926977209874121</v>
      </c>
      <c r="BB23" s="18">
        <v>1.0188344370715583</v>
      </c>
      <c r="BC23" s="18">
        <v>1.1669329413676954</v>
      </c>
      <c r="BD23" s="18">
        <v>1.2052398219855118</v>
      </c>
      <c r="BE23" s="18">
        <v>0.47635895697677832</v>
      </c>
      <c r="BF23" s="18">
        <v>1.0049287951437527</v>
      </c>
      <c r="BG23" s="18">
        <v>1.1697153907261524</v>
      </c>
      <c r="BH23" s="18">
        <v>1.0662484910919761</v>
      </c>
      <c r="BI23" s="355"/>
      <c r="BJ23" s="7"/>
      <c r="BM23" s="53"/>
      <c r="BN23" s="53"/>
    </row>
    <row r="24" spans="1:66" s="46" customFormat="1" ht="15" customHeight="1" x14ac:dyDescent="0.35">
      <c r="A24"/>
      <c r="B24" s="16" t="s">
        <v>79</v>
      </c>
      <c r="C24" s="17">
        <v>1173.3810000000001</v>
      </c>
      <c r="D24" s="17">
        <v>1087.0319999999999</v>
      </c>
      <c r="E24" s="17">
        <v>990.47400000000005</v>
      </c>
      <c r="F24" s="17">
        <v>876.55700000000002</v>
      </c>
      <c r="G24" s="17">
        <v>792.80100000000004</v>
      </c>
      <c r="H24" s="17">
        <v>772.49</v>
      </c>
      <c r="I24" s="17">
        <v>818.87699999999995</v>
      </c>
      <c r="J24" s="17">
        <v>919.971</v>
      </c>
      <c r="K24" s="17">
        <v>952.553</v>
      </c>
      <c r="L24" s="17">
        <v>1011.038</v>
      </c>
      <c r="M24" s="17">
        <v>1047.2</v>
      </c>
      <c r="N24" s="17">
        <v>1087.81</v>
      </c>
      <c r="O24" s="17">
        <v>1183.454</v>
      </c>
      <c r="P24" s="17">
        <v>1566.2090000000001</v>
      </c>
      <c r="Q24" s="17">
        <v>2395.1419999999998</v>
      </c>
      <c r="R24" s="17">
        <v>2743.306</v>
      </c>
      <c r="S24" s="17">
        <v>2562.4090000000001</v>
      </c>
      <c r="T24" s="17">
        <v>2674.8209999999999</v>
      </c>
      <c r="U24" s="17">
        <v>2610.8690000000001</v>
      </c>
      <c r="V24" s="17">
        <v>2309.6529999999998</v>
      </c>
      <c r="W24" s="17">
        <v>2015.1279999999999</v>
      </c>
      <c r="X24" s="17">
        <v>1818.604</v>
      </c>
      <c r="Y24" s="17">
        <v>1683.0619999999999</v>
      </c>
      <c r="Z24" s="17">
        <v>1634.779</v>
      </c>
      <c r="AA24" s="17">
        <v>1689.992</v>
      </c>
      <c r="AB24" s="17">
        <v>2759.973</v>
      </c>
      <c r="AC24" s="73">
        <v>1870.1110000000001</v>
      </c>
      <c r="AD24" s="73">
        <v>1607.0619999999999</v>
      </c>
      <c r="AE24" s="73">
        <v>1625.5409999999999</v>
      </c>
      <c r="AF24" s="355"/>
      <c r="AG24" s="18">
        <v>-7.3589908137254785</v>
      </c>
      <c r="AH24" s="18">
        <v>-8.8827191839798552</v>
      </c>
      <c r="AI24" s="18">
        <v>-11.501261012404164</v>
      </c>
      <c r="AJ24" s="18">
        <v>-9.5551116470463384</v>
      </c>
      <c r="AK24" s="18">
        <v>-2.5619291600288134</v>
      </c>
      <c r="AL24" s="18">
        <v>6.0048673769239658</v>
      </c>
      <c r="AM24" s="18">
        <v>12.345443821233232</v>
      </c>
      <c r="AN24" s="18">
        <v>3.5416333775738575</v>
      </c>
      <c r="AO24" s="18">
        <v>6.1398158422680966</v>
      </c>
      <c r="AP24" s="18">
        <v>3.5767201628425473</v>
      </c>
      <c r="AQ24" s="18">
        <v>3.8779602750190887</v>
      </c>
      <c r="AR24" s="18">
        <v>8.7923442512938852</v>
      </c>
      <c r="AS24" s="18">
        <v>32.342194964907819</v>
      </c>
      <c r="AT24" s="18">
        <v>52.926078192629447</v>
      </c>
      <c r="AU24" s="18">
        <v>14.536257140495231</v>
      </c>
      <c r="AV24" s="18">
        <v>-6.5941240240789734</v>
      </c>
      <c r="AW24" s="18">
        <v>4.3869655468740474</v>
      </c>
      <c r="AX24" s="18">
        <v>-2.3908889604201469</v>
      </c>
      <c r="AY24" s="18">
        <v>-11.537001664962904</v>
      </c>
      <c r="AZ24" s="18">
        <v>-12.751915547486998</v>
      </c>
      <c r="BA24" s="18">
        <v>-9.752432599814993</v>
      </c>
      <c r="BB24" s="18">
        <v>-7.4530793949644973</v>
      </c>
      <c r="BC24" s="18">
        <v>-2.868759439640364</v>
      </c>
      <c r="BD24" s="18">
        <v>3.3773984128741539</v>
      </c>
      <c r="BE24" s="18">
        <v>63.312784912591304</v>
      </c>
      <c r="BF24" s="18">
        <v>-32.241692219452865</v>
      </c>
      <c r="BG24" s="18">
        <v>-14.065956512741767</v>
      </c>
      <c r="BH24" s="18">
        <v>1.1498622952941482</v>
      </c>
      <c r="BI24" s="355"/>
      <c r="BJ24" s="7"/>
      <c r="BM24" s="53"/>
      <c r="BN24" s="53"/>
    </row>
    <row r="25" spans="1:66" s="46" customFormat="1" ht="15" customHeight="1" x14ac:dyDescent="0.35">
      <c r="A25"/>
      <c r="B25" s="16" t="s">
        <v>80</v>
      </c>
      <c r="C25" s="17">
        <v>2675.7260000000001</v>
      </c>
      <c r="D25" s="17">
        <v>2747.0030000000002</v>
      </c>
      <c r="E25" s="17">
        <v>2824.77</v>
      </c>
      <c r="F25" s="17">
        <v>2860.2460000000001</v>
      </c>
      <c r="G25" s="17">
        <v>2898.3229999999999</v>
      </c>
      <c r="H25" s="17">
        <v>2964.1109999999999</v>
      </c>
      <c r="I25" s="17">
        <v>2994.846</v>
      </c>
      <c r="J25" s="17">
        <v>3082.9389999999999</v>
      </c>
      <c r="K25" s="17">
        <v>3180.9279999999999</v>
      </c>
      <c r="L25" s="17">
        <v>3264.2930000000001</v>
      </c>
      <c r="M25" s="17">
        <v>3311.3870000000002</v>
      </c>
      <c r="N25" s="17">
        <v>3356.9830000000002</v>
      </c>
      <c r="O25" s="17">
        <v>3403.1950000000002</v>
      </c>
      <c r="P25" s="17">
        <v>3373.4479999999999</v>
      </c>
      <c r="Q25" s="17">
        <v>3277.5349999999999</v>
      </c>
      <c r="R25" s="17">
        <v>3250.4059999999999</v>
      </c>
      <c r="S25" s="17">
        <v>3260.0770000000002</v>
      </c>
      <c r="T25" s="17">
        <v>3254.1320000000001</v>
      </c>
      <c r="U25" s="17">
        <v>3281.8440000000001</v>
      </c>
      <c r="V25" s="17">
        <v>3345.6840000000002</v>
      </c>
      <c r="W25" s="17">
        <v>3463.8380000000002</v>
      </c>
      <c r="X25" s="17">
        <v>3400.8319999999999</v>
      </c>
      <c r="Y25" s="17">
        <v>3366.1559999999999</v>
      </c>
      <c r="Z25" s="17">
        <v>3429.3130000000001</v>
      </c>
      <c r="AA25" s="17">
        <v>3407.165</v>
      </c>
      <c r="AB25" s="17">
        <v>3327.6509999999998</v>
      </c>
      <c r="AC25" s="73">
        <v>3429.9090000000001</v>
      </c>
      <c r="AD25" s="73">
        <v>3433.4349999999999</v>
      </c>
      <c r="AE25" s="73">
        <v>3484.835</v>
      </c>
      <c r="AF25" s="355"/>
      <c r="AG25" s="18">
        <v>2.6638377771117088</v>
      </c>
      <c r="AH25" s="18">
        <v>2.8309761583805995</v>
      </c>
      <c r="AI25" s="18">
        <v>1.2558898600594071</v>
      </c>
      <c r="AJ25" s="18">
        <v>1.3312491303195519</v>
      </c>
      <c r="AK25" s="18">
        <v>2.2698643318912355</v>
      </c>
      <c r="AL25" s="18">
        <v>1.0369044883946696</v>
      </c>
      <c r="AM25" s="18">
        <v>2.9414868076689036</v>
      </c>
      <c r="AN25" s="18">
        <v>3.1784281168067237</v>
      </c>
      <c r="AO25" s="18">
        <v>2.6207760754094478</v>
      </c>
      <c r="AP25" s="18">
        <v>1.4427013751522932</v>
      </c>
      <c r="AQ25" s="18">
        <v>1.3769456726139229</v>
      </c>
      <c r="AR25" s="18">
        <v>1.3765932088425823</v>
      </c>
      <c r="AS25" s="18">
        <v>-0.87409037683706914</v>
      </c>
      <c r="AT25" s="18">
        <v>-2.843174105544239</v>
      </c>
      <c r="AU25" s="18">
        <v>-0.82772571459953614</v>
      </c>
      <c r="AV25" s="18">
        <v>0.29753206214855243</v>
      </c>
      <c r="AW25" s="18">
        <v>-0.18235765596948059</v>
      </c>
      <c r="AX25" s="18">
        <v>0.85159421928796952</v>
      </c>
      <c r="AY25" s="18">
        <v>1.9452478545598189</v>
      </c>
      <c r="AZ25" s="18">
        <v>3.5315349566785144</v>
      </c>
      <c r="BA25" s="18">
        <v>-1.8189649746899339</v>
      </c>
      <c r="BB25" s="18">
        <v>-1.0196328427867043</v>
      </c>
      <c r="BC25" s="18">
        <v>1.876235088332215</v>
      </c>
      <c r="BD25" s="18">
        <v>-0.64584364273544403</v>
      </c>
      <c r="BE25" s="18">
        <v>-2.3337290680081573</v>
      </c>
      <c r="BF25" s="18">
        <v>3.0729785064599704</v>
      </c>
      <c r="BG25" s="18">
        <v>0.10280156120759588</v>
      </c>
      <c r="BH25" s="18">
        <v>1.4970430487252588</v>
      </c>
      <c r="BI25" s="355"/>
      <c r="BJ25" s="7"/>
      <c r="BM25" s="53"/>
      <c r="BN25" s="53"/>
    </row>
    <row r="26" spans="1:66" s="46" customFormat="1" ht="15" customHeight="1" x14ac:dyDescent="0.35">
      <c r="A26"/>
      <c r="B26" s="16" t="s">
        <v>81</v>
      </c>
      <c r="C26" s="17"/>
      <c r="D26" s="17"/>
      <c r="E26" s="17"/>
      <c r="F26" s="17"/>
      <c r="G26" s="17">
        <v>1016.236</v>
      </c>
      <c r="H26" s="17">
        <v>1046.751</v>
      </c>
      <c r="I26" s="17">
        <v>1046.9010000000001</v>
      </c>
      <c r="J26" s="17">
        <v>1080.979</v>
      </c>
      <c r="K26" s="17">
        <v>1061.123</v>
      </c>
      <c r="L26" s="17">
        <v>1062.501</v>
      </c>
      <c r="M26" s="17">
        <v>1054.6179999999999</v>
      </c>
      <c r="N26" s="17">
        <v>1054.68</v>
      </c>
      <c r="O26" s="17">
        <v>1053.575</v>
      </c>
      <c r="P26" s="17">
        <v>1043.1110000000001</v>
      </c>
      <c r="Q26" s="17">
        <v>1024.1980000000001</v>
      </c>
      <c r="R26" s="17">
        <v>1013.754</v>
      </c>
      <c r="S26" s="17">
        <v>1015.0069999999999</v>
      </c>
      <c r="T26" s="17">
        <v>1001.37</v>
      </c>
      <c r="U26" s="17">
        <v>986.79</v>
      </c>
      <c r="V26" s="17">
        <v>982.82100000000003</v>
      </c>
      <c r="W26" s="17">
        <v>980.85500000000002</v>
      </c>
      <c r="X26" s="17">
        <v>970.32600000000002</v>
      </c>
      <c r="Y26" s="17">
        <v>938.30100000000004</v>
      </c>
      <c r="Z26" s="17">
        <v>941.601</v>
      </c>
      <c r="AA26" s="17">
        <v>911.07</v>
      </c>
      <c r="AB26" s="17">
        <v>876.05</v>
      </c>
      <c r="AC26" s="73">
        <v>886.37300000000005</v>
      </c>
      <c r="AD26" s="73">
        <v>863.89200000000005</v>
      </c>
      <c r="AE26" s="73">
        <v>863.01400000000001</v>
      </c>
      <c r="AF26" s="355"/>
      <c r="AG26" s="18"/>
      <c r="AH26" s="18"/>
      <c r="AI26" s="18"/>
      <c r="AJ26" s="18"/>
      <c r="AK26" s="18">
        <v>3.0027473933220223</v>
      </c>
      <c r="AL26" s="18">
        <v>1.4330055571964198E-2</v>
      </c>
      <c r="AM26" s="18">
        <v>3.2551310964456022</v>
      </c>
      <c r="AN26" s="18">
        <v>-1.8368534448865328</v>
      </c>
      <c r="AO26" s="18">
        <v>0.12986241934252005</v>
      </c>
      <c r="AP26" s="18">
        <v>-0.74192871347886147</v>
      </c>
      <c r="AQ26" s="18">
        <v>5.8789059166566016E-3</v>
      </c>
      <c r="AR26" s="18">
        <v>-0.104771115409415</v>
      </c>
      <c r="AS26" s="18">
        <v>-0.99318985359371104</v>
      </c>
      <c r="AT26" s="18">
        <v>-1.8131339809473785</v>
      </c>
      <c r="AU26" s="18">
        <v>-1.0197247016690203</v>
      </c>
      <c r="AV26" s="18">
        <v>0.12360000552401559</v>
      </c>
      <c r="AW26" s="18">
        <v>-1.3435375322534666</v>
      </c>
      <c r="AX26" s="18">
        <v>-1.4560052727763007</v>
      </c>
      <c r="AY26" s="18">
        <v>-0.40221323685889981</v>
      </c>
      <c r="AZ26" s="18">
        <v>-0.20003642575809921</v>
      </c>
      <c r="BA26" s="18">
        <v>-1.0734512236773015</v>
      </c>
      <c r="BB26" s="18">
        <v>-3.3004371726615567</v>
      </c>
      <c r="BC26" s="18">
        <v>0.35169950794041083</v>
      </c>
      <c r="BD26" s="18">
        <v>-3.2424561996004622</v>
      </c>
      <c r="BE26" s="18">
        <v>-3.8438319777843737</v>
      </c>
      <c r="BF26" s="18">
        <v>1.1783573996918091</v>
      </c>
      <c r="BG26" s="18">
        <v>-2.5362911550780534</v>
      </c>
      <c r="BH26" s="18">
        <v>-0.10163307450468839</v>
      </c>
      <c r="BI26" s="355"/>
      <c r="BJ26" s="7"/>
      <c r="BM26" s="53"/>
      <c r="BN26" s="53"/>
    </row>
    <row r="27" spans="1:66" s="46" customFormat="1" ht="15" customHeight="1" x14ac:dyDescent="0.35">
      <c r="A27"/>
      <c r="B27" s="16" t="s">
        <v>82</v>
      </c>
      <c r="C27" s="17"/>
      <c r="D27" s="17"/>
      <c r="E27" s="17"/>
      <c r="F27" s="17"/>
      <c r="G27" s="17">
        <v>550.68100000000004</v>
      </c>
      <c r="H27" s="17">
        <v>563.18100000000004</v>
      </c>
      <c r="I27" s="17">
        <v>569.02099999999996</v>
      </c>
      <c r="J27" s="17">
        <v>585.75800000000004</v>
      </c>
      <c r="K27" s="17">
        <v>572.87199999999996</v>
      </c>
      <c r="L27" s="17">
        <v>631.55200000000002</v>
      </c>
      <c r="M27" s="17">
        <v>610.90899999999999</v>
      </c>
      <c r="N27" s="17">
        <v>605.10599999999999</v>
      </c>
      <c r="O27" s="17">
        <v>574.30999999999995</v>
      </c>
      <c r="P27" s="17">
        <v>569.31899999999996</v>
      </c>
      <c r="Q27" s="17">
        <v>549.70100000000002</v>
      </c>
      <c r="R27" s="17">
        <v>564.56200000000001</v>
      </c>
      <c r="S27" s="17">
        <v>560.60400000000004</v>
      </c>
      <c r="T27" s="17">
        <v>560.07500000000005</v>
      </c>
      <c r="U27" s="17">
        <v>577.68799999999999</v>
      </c>
      <c r="V27" s="17">
        <v>639.447</v>
      </c>
      <c r="W27" s="17">
        <v>665.16899999999998</v>
      </c>
      <c r="X27" s="17">
        <v>645.745</v>
      </c>
      <c r="Y27" s="17">
        <v>685.59</v>
      </c>
      <c r="Z27" s="17">
        <v>701.68899999999996</v>
      </c>
      <c r="AA27" s="17">
        <v>707.35599999999999</v>
      </c>
      <c r="AB27" s="17">
        <v>688.44600000000003</v>
      </c>
      <c r="AC27" s="73">
        <v>742.00699999999995</v>
      </c>
      <c r="AD27" s="73">
        <v>762.97</v>
      </c>
      <c r="AE27" s="73">
        <v>782.28099999999995</v>
      </c>
      <c r="AF27" s="355"/>
      <c r="AG27" s="18"/>
      <c r="AH27" s="18"/>
      <c r="AI27" s="18"/>
      <c r="AJ27" s="18"/>
      <c r="AK27" s="18">
        <v>2.2699167031366616</v>
      </c>
      <c r="AL27" s="18">
        <v>1.0369668010816979</v>
      </c>
      <c r="AM27" s="18">
        <v>2.9413677175359223</v>
      </c>
      <c r="AN27" s="18">
        <v>-2.199884593979097</v>
      </c>
      <c r="AO27" s="18">
        <v>10.243125864067379</v>
      </c>
      <c r="AP27" s="18">
        <v>-3.2686144608836689</v>
      </c>
      <c r="AQ27" s="18">
        <v>-0.94989597468690057</v>
      </c>
      <c r="AR27" s="18">
        <v>-5.0893562450215413</v>
      </c>
      <c r="AS27" s="18">
        <v>-0.86904285142170357</v>
      </c>
      <c r="AT27" s="18">
        <v>-3.4458712953546149</v>
      </c>
      <c r="AU27" s="18">
        <v>2.7034697044393203</v>
      </c>
      <c r="AV27" s="18">
        <v>-0.70107446126377082</v>
      </c>
      <c r="AW27" s="18">
        <v>-9.4362509008140569E-2</v>
      </c>
      <c r="AX27" s="18">
        <v>3.1447573985626822</v>
      </c>
      <c r="AY27" s="18">
        <v>10.690718865546803</v>
      </c>
      <c r="AZ27" s="18">
        <v>4.0225382244345473</v>
      </c>
      <c r="BA27" s="18">
        <v>-2.9201601397539543</v>
      </c>
      <c r="BB27" s="18">
        <v>6.170392337532622</v>
      </c>
      <c r="BC27" s="18">
        <v>2.3481964439387872</v>
      </c>
      <c r="BD27" s="18">
        <v>0.80762275024975883</v>
      </c>
      <c r="BE27" s="18">
        <v>-2.673335632976884</v>
      </c>
      <c r="BF27" s="18">
        <v>7.7799856488380961</v>
      </c>
      <c r="BG27" s="18">
        <v>2.8251755037351507</v>
      </c>
      <c r="BH27" s="18">
        <v>2.5310300536062913</v>
      </c>
      <c r="BI27" s="355"/>
      <c r="BJ27" s="7"/>
      <c r="BM27" s="53"/>
      <c r="BN27" s="53"/>
    </row>
    <row r="28" spans="1:66" s="46" customFormat="1" ht="15" customHeight="1" x14ac:dyDescent="0.35">
      <c r="A28"/>
      <c r="B28" s="16" t="s">
        <v>83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>
        <v>226.68299999999999</v>
      </c>
      <c r="P28" s="17">
        <v>243.22499999999999</v>
      </c>
      <c r="Q28" s="17">
        <v>204.167</v>
      </c>
      <c r="R28" s="17">
        <v>182.089</v>
      </c>
      <c r="S28" s="17">
        <v>173.27699999999999</v>
      </c>
      <c r="T28" s="17">
        <v>161.99</v>
      </c>
      <c r="U28" s="17">
        <v>141.47900000000001</v>
      </c>
      <c r="V28" s="17">
        <v>125.151</v>
      </c>
      <c r="W28" s="17">
        <v>119.839</v>
      </c>
      <c r="X28" s="17">
        <v>88.254999999999995</v>
      </c>
      <c r="Y28" s="17">
        <v>77.043000000000006</v>
      </c>
      <c r="Z28" s="17">
        <v>75.088999999999999</v>
      </c>
      <c r="AA28" s="17">
        <v>73.691000000000003</v>
      </c>
      <c r="AB28" s="17">
        <v>75.516000000000005</v>
      </c>
      <c r="AC28" s="73">
        <v>80.617000000000004</v>
      </c>
      <c r="AD28" s="73">
        <v>80.558999999999997</v>
      </c>
      <c r="AE28" s="73">
        <v>81.778000000000006</v>
      </c>
      <c r="AF28" s="355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>
        <v>7.2974153333068656</v>
      </c>
      <c r="AT28" s="18">
        <v>-16.058382156439507</v>
      </c>
      <c r="AU28" s="18">
        <v>-10.813696630699379</v>
      </c>
      <c r="AV28" s="18">
        <v>-4.8393917260240933</v>
      </c>
      <c r="AW28" s="18">
        <v>-6.5138477697559276</v>
      </c>
      <c r="AX28" s="18">
        <v>-12.661892709426503</v>
      </c>
      <c r="AY28" s="18">
        <v>-11.540935403840864</v>
      </c>
      <c r="AZ28" s="18">
        <v>-4.2444726770061756</v>
      </c>
      <c r="BA28" s="18">
        <v>-26.355360108145099</v>
      </c>
      <c r="BB28" s="18">
        <v>-12.704096085207626</v>
      </c>
      <c r="BC28" s="18">
        <v>-2.5362459924977059</v>
      </c>
      <c r="BD28" s="18">
        <v>-1.8617906750655837</v>
      </c>
      <c r="BE28" s="18">
        <v>2.4765575172002046</v>
      </c>
      <c r="BF28" s="18">
        <v>6.7548598972403182</v>
      </c>
      <c r="BG28" s="18">
        <v>-7.1945123237042968E-2</v>
      </c>
      <c r="BH28" s="18">
        <v>1.5131766779627458</v>
      </c>
      <c r="BI28" s="355"/>
      <c r="BJ28" s="7"/>
      <c r="BM28" s="53"/>
      <c r="BN28" s="53"/>
    </row>
    <row r="29" spans="1:66" s="46" customFormat="1" ht="15" customHeight="1" x14ac:dyDescent="0.35">
      <c r="A29"/>
      <c r="B29" s="16" t="s">
        <v>84</v>
      </c>
      <c r="C29" s="17"/>
      <c r="D29" s="17"/>
      <c r="E29" s="17"/>
      <c r="F29" s="17"/>
      <c r="G29" s="17">
        <v>1331.4059999999999</v>
      </c>
      <c r="H29" s="17">
        <v>1354.1790000000001</v>
      </c>
      <c r="I29" s="17">
        <v>1378.924</v>
      </c>
      <c r="J29" s="17">
        <v>1416.202</v>
      </c>
      <c r="K29" s="17">
        <v>1546.933</v>
      </c>
      <c r="L29" s="17">
        <v>1570.24</v>
      </c>
      <c r="M29" s="17">
        <v>1645.86</v>
      </c>
      <c r="N29" s="17">
        <v>1697.1969999999999</v>
      </c>
      <c r="O29" s="17">
        <v>1548.627</v>
      </c>
      <c r="P29" s="17">
        <v>1517.7929999999999</v>
      </c>
      <c r="Q29" s="17">
        <v>1499.4690000000001</v>
      </c>
      <c r="R29" s="17">
        <v>1490.001</v>
      </c>
      <c r="S29" s="17">
        <v>1511.1890000000001</v>
      </c>
      <c r="T29" s="17">
        <v>1530.6969999999999</v>
      </c>
      <c r="U29" s="17">
        <v>1575.8869999999999</v>
      </c>
      <c r="V29" s="17">
        <v>1598.2650000000001</v>
      </c>
      <c r="W29" s="17">
        <v>1697.9747799999998</v>
      </c>
      <c r="X29" s="17">
        <v>1696.5060000000001</v>
      </c>
      <c r="Y29" s="17">
        <v>1665.222</v>
      </c>
      <c r="Z29" s="17">
        <v>1710.934</v>
      </c>
      <c r="AA29" s="17">
        <v>1715.048</v>
      </c>
      <c r="AB29" s="17">
        <v>1687.6389999999999</v>
      </c>
      <c r="AC29" s="73">
        <v>1720.912</v>
      </c>
      <c r="AD29" s="73">
        <v>1726.0139999999999</v>
      </c>
      <c r="AE29" s="73">
        <v>1752.8240000000001</v>
      </c>
      <c r="AF29" s="355"/>
      <c r="AG29" s="18"/>
      <c r="AH29" s="18"/>
      <c r="AI29" s="18"/>
      <c r="AJ29" s="18"/>
      <c r="AK29" s="18">
        <v>1.7104474517915751</v>
      </c>
      <c r="AL29" s="18">
        <v>1.8273064343783125</v>
      </c>
      <c r="AM29" s="18">
        <v>2.703412225764438</v>
      </c>
      <c r="AN29" s="18">
        <v>9.231098388506723</v>
      </c>
      <c r="AO29" s="18">
        <v>1.5066586594248113</v>
      </c>
      <c r="AP29" s="18">
        <v>4.8158243325860948</v>
      </c>
      <c r="AQ29" s="18">
        <v>3.1191595883003411</v>
      </c>
      <c r="AR29" s="18">
        <v>-8.7538453108272005</v>
      </c>
      <c r="AS29" s="18">
        <v>-1.9910540110691639</v>
      </c>
      <c r="AT29" s="18">
        <v>-1.2072792534950314</v>
      </c>
      <c r="AU29" s="18">
        <v>-0.63142352392747525</v>
      </c>
      <c r="AV29" s="18">
        <v>1.4220124684480147</v>
      </c>
      <c r="AW29" s="18">
        <v>1.2909040497250714</v>
      </c>
      <c r="AX29" s="18">
        <v>2.952249857417899</v>
      </c>
      <c r="AY29" s="18">
        <v>1.4200256744297122</v>
      </c>
      <c r="AZ29" s="18">
        <v>6.2386262603510483</v>
      </c>
      <c r="BA29" s="18">
        <v>-8.65018737203916E-2</v>
      </c>
      <c r="BB29" s="18">
        <v>-1.8440253084869787</v>
      </c>
      <c r="BC29" s="18">
        <v>2.7450994522051708</v>
      </c>
      <c r="BD29" s="18">
        <v>0.2404534599230615</v>
      </c>
      <c r="BE29" s="18">
        <v>-1.5981476903270406</v>
      </c>
      <c r="BF29" s="18">
        <v>1.9715709343052714</v>
      </c>
      <c r="BG29" s="18">
        <v>0.29647070855452584</v>
      </c>
      <c r="BH29" s="18">
        <v>1.553289834265549</v>
      </c>
      <c r="BI29" s="355"/>
      <c r="BJ29" s="7"/>
      <c r="BM29" s="53"/>
      <c r="BN29" s="53"/>
    </row>
    <row r="30" spans="1:66" s="46" customFormat="1" ht="15" customHeight="1" x14ac:dyDescent="0.35">
      <c r="A30"/>
      <c r="B30" s="16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355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55"/>
      <c r="BJ30" s="7"/>
    </row>
    <row r="31" spans="1:66" s="55" customFormat="1" ht="15" customHeight="1" x14ac:dyDescent="0.35">
      <c r="A31"/>
      <c r="B31" s="70" t="s">
        <v>85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355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355"/>
    </row>
    <row r="32" spans="1:66" s="46" customFormat="1" ht="15" customHeight="1" x14ac:dyDescent="0.35">
      <c r="A32"/>
      <c r="B32" s="65" t="s">
        <v>86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355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355"/>
      <c r="BJ32" s="7"/>
    </row>
    <row r="33" spans="1:62" s="55" customFormat="1" ht="15" customHeight="1" x14ac:dyDescent="0.35">
      <c r="A33"/>
      <c r="B33" s="16" t="s">
        <v>87</v>
      </c>
      <c r="C33" s="17"/>
      <c r="D33" s="17">
        <v>32218.375</v>
      </c>
      <c r="E33" s="17">
        <v>32584.525000000001</v>
      </c>
      <c r="F33" s="17">
        <v>32872.824999999997</v>
      </c>
      <c r="G33" s="17">
        <v>33190.15</v>
      </c>
      <c r="H33" s="17">
        <v>33593.049999999996</v>
      </c>
      <c r="I33" s="17">
        <v>34067.125</v>
      </c>
      <c r="J33" s="17">
        <v>34724.300000000003</v>
      </c>
      <c r="K33" s="17">
        <v>35359.074999999997</v>
      </c>
      <c r="L33" s="17">
        <v>35928.800000000003</v>
      </c>
      <c r="M33" s="17">
        <v>36579.4</v>
      </c>
      <c r="N33" s="17">
        <v>37142.824999999997</v>
      </c>
      <c r="O33" s="17">
        <v>37833.075000000004</v>
      </c>
      <c r="P33" s="17">
        <v>38390.15</v>
      </c>
      <c r="Q33" s="17">
        <v>38650.950000000004</v>
      </c>
      <c r="R33" s="17">
        <v>38760.125</v>
      </c>
      <c r="S33" s="17">
        <v>38842.324999999997</v>
      </c>
      <c r="T33" s="17">
        <v>38815</v>
      </c>
      <c r="U33" s="17">
        <v>38638.6</v>
      </c>
      <c r="V33" s="17">
        <v>38514.574999999997</v>
      </c>
      <c r="W33" s="17">
        <v>38497.550000000003</v>
      </c>
      <c r="X33" s="17">
        <v>38531.525000000001</v>
      </c>
      <c r="Y33" s="17">
        <v>38654.1</v>
      </c>
      <c r="Z33" s="17">
        <v>38886.775000000001</v>
      </c>
      <c r="AA33" s="17">
        <v>39269.25</v>
      </c>
      <c r="AB33" s="17">
        <v>39578.824999999997</v>
      </c>
      <c r="AC33" s="17">
        <v>39654.199999999997</v>
      </c>
      <c r="AD33" s="17">
        <v>39925.074999999997</v>
      </c>
      <c r="AE33" s="17">
        <v>40521.5</v>
      </c>
      <c r="AF33" s="355"/>
      <c r="AG33" s="18"/>
      <c r="AH33" s="18">
        <v>1.1364632760032169</v>
      </c>
      <c r="AI33" s="18">
        <v>0.88477582533425181</v>
      </c>
      <c r="AJ33" s="18">
        <v>0.9653110129719743</v>
      </c>
      <c r="AK33" s="18">
        <v>1.2139143691727641</v>
      </c>
      <c r="AL33" s="18">
        <v>1.4112294060825212</v>
      </c>
      <c r="AM33" s="18">
        <v>1.9290591736168019</v>
      </c>
      <c r="AN33" s="18">
        <v>1.828042609930205</v>
      </c>
      <c r="AO33" s="18">
        <v>1.6112553849330218</v>
      </c>
      <c r="AP33" s="18">
        <v>1.8108035893210976</v>
      </c>
      <c r="AQ33" s="18">
        <v>1.5402795015773785</v>
      </c>
      <c r="AR33" s="18">
        <v>1.8583669928176096</v>
      </c>
      <c r="AS33" s="18">
        <v>1.4724549881287656</v>
      </c>
      <c r="AT33" s="18">
        <v>0.67934092469032525</v>
      </c>
      <c r="AU33" s="18">
        <v>0.28246394978647515</v>
      </c>
      <c r="AV33" s="18">
        <v>0.21207361947361389</v>
      </c>
      <c r="AW33" s="18">
        <v>-7.0348518014812692E-2</v>
      </c>
      <c r="AX33" s="18">
        <v>-0.45446348061316877</v>
      </c>
      <c r="AY33" s="18">
        <v>-0.32098730285259158</v>
      </c>
      <c r="AZ33" s="18">
        <v>-4.420404483236328E-2</v>
      </c>
      <c r="BA33" s="18">
        <v>8.8252369306614425E-2</v>
      </c>
      <c r="BB33" s="18">
        <v>0.31811613996590349</v>
      </c>
      <c r="BC33" s="18">
        <v>0.60194132058436989</v>
      </c>
      <c r="BD33" s="18">
        <v>0.98356060640152987</v>
      </c>
      <c r="BE33" s="18">
        <v>0.78833947681709504</v>
      </c>
      <c r="BF33" s="18">
        <v>0.19044274305768299</v>
      </c>
      <c r="BG33" s="18">
        <v>0.68309283758088679</v>
      </c>
      <c r="BH33" s="18">
        <v>1.4938606878008442</v>
      </c>
      <c r="BI33" s="355"/>
    </row>
    <row r="34" spans="1:62" s="46" customFormat="1" ht="15" customHeight="1" x14ac:dyDescent="0.35">
      <c r="A34"/>
      <c r="B34" s="16" t="s">
        <v>88</v>
      </c>
      <c r="C34" s="17"/>
      <c r="D34" s="17">
        <v>15771.025000000001</v>
      </c>
      <c r="E34" s="17">
        <v>16108.15</v>
      </c>
      <c r="F34" s="17">
        <v>16449.625</v>
      </c>
      <c r="G34" s="17">
        <v>16891.25</v>
      </c>
      <c r="H34" s="17">
        <v>17539.174999999999</v>
      </c>
      <c r="I34" s="17">
        <v>18098.174999999999</v>
      </c>
      <c r="J34" s="17">
        <v>18961.224999999999</v>
      </c>
      <c r="K34" s="17">
        <v>19742.774999999998</v>
      </c>
      <c r="L34" s="17">
        <v>20375.775000000001</v>
      </c>
      <c r="M34" s="17">
        <v>21140.55</v>
      </c>
      <c r="N34" s="17">
        <v>21779.974999999999</v>
      </c>
      <c r="O34" s="17">
        <v>22426.075000000004</v>
      </c>
      <c r="P34" s="17">
        <v>23065.575000000001</v>
      </c>
      <c r="Q34" s="17">
        <v>23260.400000000001</v>
      </c>
      <c r="R34" s="17">
        <v>23364.625</v>
      </c>
      <c r="S34" s="17">
        <v>23434.1</v>
      </c>
      <c r="T34" s="17">
        <v>23443.700000000004</v>
      </c>
      <c r="U34" s="17">
        <v>23190.125</v>
      </c>
      <c r="V34" s="17">
        <v>22954.575000000001</v>
      </c>
      <c r="W34" s="17">
        <v>22922.025000000001</v>
      </c>
      <c r="X34" s="17">
        <v>22822.724999999999</v>
      </c>
      <c r="Y34" s="17">
        <v>22741.724999999999</v>
      </c>
      <c r="Z34" s="17">
        <v>22806.85</v>
      </c>
      <c r="AA34" s="17">
        <v>23027.075000000001</v>
      </c>
      <c r="AB34" s="17">
        <v>22733.35</v>
      </c>
      <c r="AC34" s="17">
        <v>23203.149999999998</v>
      </c>
      <c r="AD34" s="17">
        <v>23415.15</v>
      </c>
      <c r="AE34" s="17">
        <v>23899.600000000002</v>
      </c>
      <c r="AF34" s="355"/>
      <c r="AG34" s="15"/>
      <c r="AH34" s="18">
        <v>2.1376226339124957</v>
      </c>
      <c r="AI34" s="18">
        <v>2.1198896210924305</v>
      </c>
      <c r="AJ34" s="18">
        <v>2.6847116575605825</v>
      </c>
      <c r="AK34" s="18">
        <v>3.8358617627469802</v>
      </c>
      <c r="AL34" s="18">
        <v>3.1871510490088619</v>
      </c>
      <c r="AM34" s="18">
        <v>4.7687128674576265</v>
      </c>
      <c r="AN34" s="18">
        <v>4.1218328457153977</v>
      </c>
      <c r="AO34" s="18">
        <v>3.2062362053966766</v>
      </c>
      <c r="AP34" s="18">
        <v>3.7533541668967083</v>
      </c>
      <c r="AQ34" s="18">
        <v>3.0246374857796949</v>
      </c>
      <c r="AR34" s="18">
        <v>2.9664864169954552</v>
      </c>
      <c r="AS34" s="18">
        <v>2.8515912838068909</v>
      </c>
      <c r="AT34" s="18">
        <v>0.84465702675957877</v>
      </c>
      <c r="AU34" s="18">
        <v>0.44807913879382355</v>
      </c>
      <c r="AV34" s="18">
        <v>0.29735123076017073</v>
      </c>
      <c r="AW34" s="18">
        <v>4.0965942792792642E-2</v>
      </c>
      <c r="AX34" s="18">
        <v>-1.0816338717864684</v>
      </c>
      <c r="AY34" s="18">
        <v>-1.0157340678413733</v>
      </c>
      <c r="AZ34" s="18">
        <v>-0.1418017976808513</v>
      </c>
      <c r="BA34" s="18">
        <v>-0.43320779904918044</v>
      </c>
      <c r="BB34" s="18">
        <v>-0.3549094159439769</v>
      </c>
      <c r="BC34" s="18">
        <v>0.28636789865324641</v>
      </c>
      <c r="BD34" s="18">
        <v>0.96560901658932385</v>
      </c>
      <c r="BE34" s="18">
        <v>-1.2755636571297144</v>
      </c>
      <c r="BF34" s="18">
        <v>2.0665673998772696</v>
      </c>
      <c r="BG34" s="18">
        <v>0.91366904924548464</v>
      </c>
      <c r="BH34" s="18">
        <v>2.0689596265665635</v>
      </c>
      <c r="BI34" s="355"/>
      <c r="BJ34" s="7"/>
    </row>
    <row r="35" spans="1:62" s="46" customFormat="1" ht="15" customHeight="1" x14ac:dyDescent="0.35">
      <c r="A35"/>
      <c r="B35" s="16" t="s">
        <v>89</v>
      </c>
      <c r="C35" s="17"/>
      <c r="D35" s="17">
        <v>12964.050000000001</v>
      </c>
      <c r="E35" s="17">
        <v>13441.5</v>
      </c>
      <c r="F35" s="17">
        <v>14004.150000000001</v>
      </c>
      <c r="G35" s="17">
        <v>14795.475</v>
      </c>
      <c r="H35" s="17">
        <v>15617.375</v>
      </c>
      <c r="I35" s="17">
        <v>16262.349999999999</v>
      </c>
      <c r="J35" s="17">
        <v>16790.099999999999</v>
      </c>
      <c r="K35" s="17">
        <v>17475.599999999999</v>
      </c>
      <c r="L35" s="17">
        <v>18142.25</v>
      </c>
      <c r="M35" s="17">
        <v>19207</v>
      </c>
      <c r="N35" s="17">
        <v>19939.099999999999</v>
      </c>
      <c r="O35" s="17">
        <v>20579.925000000003</v>
      </c>
      <c r="P35" s="17">
        <v>20469.650000000001</v>
      </c>
      <c r="Q35" s="17">
        <v>19106.850000000002</v>
      </c>
      <c r="R35" s="17">
        <v>18724.474999999999</v>
      </c>
      <c r="S35" s="17">
        <v>18421.424999999999</v>
      </c>
      <c r="T35" s="17">
        <v>17632.675000000003</v>
      </c>
      <c r="U35" s="17">
        <v>17139</v>
      </c>
      <c r="V35" s="17">
        <v>17344.174999999999</v>
      </c>
      <c r="W35" s="17">
        <v>17866.05</v>
      </c>
      <c r="X35" s="17">
        <v>18341.55</v>
      </c>
      <c r="Y35" s="17">
        <v>18824.8</v>
      </c>
      <c r="Z35" s="17">
        <v>19327.724999999999</v>
      </c>
      <c r="AA35" s="17">
        <v>19779.3</v>
      </c>
      <c r="AB35" s="17">
        <v>19202.424999999999</v>
      </c>
      <c r="AC35" s="17">
        <v>19773.599999999999</v>
      </c>
      <c r="AD35" s="17">
        <v>20390.575000000001</v>
      </c>
      <c r="AE35" s="17">
        <v>21005.575000000001</v>
      </c>
      <c r="AF35" s="355"/>
      <c r="AG35" s="15"/>
      <c r="AH35" s="18">
        <v>3.6828768787531585</v>
      </c>
      <c r="AI35" s="18">
        <v>4.1859167503626935</v>
      </c>
      <c r="AJ35" s="18">
        <v>5.6506464155268175</v>
      </c>
      <c r="AK35" s="18">
        <v>5.5550768055773787</v>
      </c>
      <c r="AL35" s="18">
        <v>4.1298553694202678</v>
      </c>
      <c r="AM35" s="18">
        <v>3.2452259359809625</v>
      </c>
      <c r="AN35" s="18">
        <v>4.0827630568013298</v>
      </c>
      <c r="AO35" s="18">
        <v>3.8147474192588611</v>
      </c>
      <c r="AP35" s="18">
        <v>5.8688971875043059</v>
      </c>
      <c r="AQ35" s="18">
        <v>3.8116311761336936</v>
      </c>
      <c r="AR35" s="18">
        <v>3.2139113600915006</v>
      </c>
      <c r="AS35" s="18">
        <v>-0.53583771563794058</v>
      </c>
      <c r="AT35" s="18">
        <v>-6.6576614646562069</v>
      </c>
      <c r="AU35" s="18">
        <v>-2.0012456265685006</v>
      </c>
      <c r="AV35" s="18">
        <v>-1.618469943750088</v>
      </c>
      <c r="AW35" s="18">
        <v>-4.2816991627954755</v>
      </c>
      <c r="AX35" s="18">
        <v>-2.7997737155593398</v>
      </c>
      <c r="AY35" s="18">
        <v>1.1971235194585406</v>
      </c>
      <c r="AZ35" s="18">
        <v>3.0089352765409716</v>
      </c>
      <c r="BA35" s="18">
        <v>2.6614724575381801</v>
      </c>
      <c r="BB35" s="18">
        <v>2.634728253609973</v>
      </c>
      <c r="BC35" s="18">
        <v>2.6716087289107948</v>
      </c>
      <c r="BD35" s="18">
        <v>2.3364105190859283</v>
      </c>
      <c r="BE35" s="18">
        <v>-2.9165592311153579</v>
      </c>
      <c r="BF35" s="18">
        <v>2.9744941068641033</v>
      </c>
      <c r="BG35" s="18">
        <v>3.120195614354504</v>
      </c>
      <c r="BH35" s="18">
        <v>3.0160993498221602</v>
      </c>
      <c r="BI35" s="355"/>
      <c r="BJ35" s="7"/>
    </row>
    <row r="36" spans="1:62" s="46" customFormat="1" ht="15" customHeight="1" x14ac:dyDescent="0.35">
      <c r="A36"/>
      <c r="B36" s="16" t="s">
        <v>90</v>
      </c>
      <c r="C36" s="17"/>
      <c r="D36" s="17">
        <v>2806.9749999999999</v>
      </c>
      <c r="E36" s="17">
        <v>2666.6499999999996</v>
      </c>
      <c r="F36" s="17">
        <v>2445.4749999999999</v>
      </c>
      <c r="G36" s="17">
        <v>2095.7750000000001</v>
      </c>
      <c r="H36" s="17">
        <v>1921.8000000000002</v>
      </c>
      <c r="I36" s="17">
        <v>1835.825</v>
      </c>
      <c r="J36" s="17">
        <v>2171.125</v>
      </c>
      <c r="K36" s="17">
        <v>2267.1750000000002</v>
      </c>
      <c r="L36" s="17">
        <v>2233.5250000000001</v>
      </c>
      <c r="M36" s="17">
        <v>1933.55</v>
      </c>
      <c r="N36" s="17">
        <v>1840.875</v>
      </c>
      <c r="O36" s="17">
        <v>1846.15</v>
      </c>
      <c r="P36" s="17">
        <v>2595.9250000000002</v>
      </c>
      <c r="Q36" s="17">
        <v>4153.55</v>
      </c>
      <c r="R36" s="17">
        <v>4640.1499999999996</v>
      </c>
      <c r="S36" s="17">
        <v>5012.6750000000002</v>
      </c>
      <c r="T36" s="17">
        <v>5811.0249999999996</v>
      </c>
      <c r="U36" s="17">
        <v>6051.125</v>
      </c>
      <c r="V36" s="17">
        <v>5610.4000000000005</v>
      </c>
      <c r="W36" s="17">
        <v>5055.9750000000004</v>
      </c>
      <c r="X36" s="17">
        <v>4481.1750000000002</v>
      </c>
      <c r="Y36" s="17">
        <v>3916.9250000000002</v>
      </c>
      <c r="Z36" s="17">
        <v>3479.125</v>
      </c>
      <c r="AA36" s="17">
        <v>3247.7750000000001</v>
      </c>
      <c r="AB36" s="17">
        <v>3530.9250000000002</v>
      </c>
      <c r="AC36" s="17">
        <v>3429.55</v>
      </c>
      <c r="AD36" s="17">
        <v>3024.5749999999998</v>
      </c>
      <c r="AE36" s="17">
        <v>2894.0250000000001</v>
      </c>
      <c r="AF36" s="355"/>
      <c r="AG36" s="18"/>
      <c r="AH36" s="18">
        <v>-4.9991538934262074</v>
      </c>
      <c r="AI36" s="18">
        <v>-8.2941143382146034</v>
      </c>
      <c r="AJ36" s="18">
        <v>-14.299880391335011</v>
      </c>
      <c r="AK36" s="18">
        <v>-8.3012250837995456</v>
      </c>
      <c r="AL36" s="18">
        <v>-4.4736705172234439</v>
      </c>
      <c r="AM36" s="18">
        <v>18.264268108343657</v>
      </c>
      <c r="AN36" s="18">
        <v>4.4239737463296764</v>
      </c>
      <c r="AO36" s="18">
        <v>-1.4842259640301294</v>
      </c>
      <c r="AP36" s="18">
        <v>-13.430563794898205</v>
      </c>
      <c r="AQ36" s="18">
        <v>-4.7929973365053895</v>
      </c>
      <c r="AR36" s="18">
        <v>0.28654851633055428</v>
      </c>
      <c r="AS36" s="18">
        <v>40.612897110202319</v>
      </c>
      <c r="AT36" s="18">
        <v>60.002696533990772</v>
      </c>
      <c r="AU36" s="18">
        <v>11.715279700497151</v>
      </c>
      <c r="AV36" s="18">
        <v>8.0282964990356049</v>
      </c>
      <c r="AW36" s="18">
        <v>15.926626003082175</v>
      </c>
      <c r="AX36" s="18">
        <v>4.1318011882585326</v>
      </c>
      <c r="AY36" s="18">
        <v>-7.2833564006692875</v>
      </c>
      <c r="AZ36" s="18">
        <v>-9.8820939683445044</v>
      </c>
      <c r="BA36" s="18">
        <v>-11.368727100114222</v>
      </c>
      <c r="BB36" s="18">
        <v>-12.591563596601338</v>
      </c>
      <c r="BC36" s="18">
        <v>-11.177135125130048</v>
      </c>
      <c r="BD36" s="18">
        <v>-6.6496604749757457</v>
      </c>
      <c r="BE36" s="18">
        <v>8.7182763584300034</v>
      </c>
      <c r="BF36" s="18">
        <v>-2.8710606993918022</v>
      </c>
      <c r="BG36" s="18">
        <v>-11.808400519018541</v>
      </c>
      <c r="BH36" s="18">
        <v>-4.3163089029037049</v>
      </c>
      <c r="BI36" s="355"/>
      <c r="BJ36" s="7"/>
    </row>
    <row r="37" spans="1:62" s="46" customFormat="1" ht="15" customHeight="1" x14ac:dyDescent="0.35">
      <c r="A37"/>
      <c r="B37" s="16" t="s">
        <v>91</v>
      </c>
      <c r="C37" s="71"/>
      <c r="D37" s="71">
        <v>17.798304168562282</v>
      </c>
      <c r="E37" s="71">
        <v>16.554663322603773</v>
      </c>
      <c r="F37" s="71">
        <v>14.866448323290044</v>
      </c>
      <c r="G37" s="71">
        <v>12.407459483460372</v>
      </c>
      <c r="H37" s="71">
        <v>10.95718584254961</v>
      </c>
      <c r="I37" s="71">
        <v>10.143702334627664</v>
      </c>
      <c r="J37" s="71">
        <v>11.450341420451474</v>
      </c>
      <c r="K37" s="71">
        <v>11.483568039447345</v>
      </c>
      <c r="L37" s="71">
        <v>10.961668942653715</v>
      </c>
      <c r="M37" s="71">
        <v>9.1461669634895966</v>
      </c>
      <c r="N37" s="71">
        <v>8.4521446879530409</v>
      </c>
      <c r="O37" s="71">
        <v>8.2321583246288075</v>
      </c>
      <c r="P37" s="71">
        <v>11.254542754732974</v>
      </c>
      <c r="Q37" s="71">
        <v>17.85674365015219</v>
      </c>
      <c r="R37" s="71">
        <v>19.85972383464318</v>
      </c>
      <c r="S37" s="71">
        <v>21.390516384243476</v>
      </c>
      <c r="T37" s="71">
        <v>24.787149639348733</v>
      </c>
      <c r="U37" s="71">
        <v>26.093541970989808</v>
      </c>
      <c r="V37" s="71">
        <v>24.441315075535051</v>
      </c>
      <c r="W37" s="71">
        <v>22.057278970771563</v>
      </c>
      <c r="X37" s="71">
        <v>19.634706197441368</v>
      </c>
      <c r="Y37" s="71">
        <v>17.223517565180302</v>
      </c>
      <c r="Z37" s="71">
        <v>15.254737063645353</v>
      </c>
      <c r="AA37" s="71">
        <v>14.104157822910638</v>
      </c>
      <c r="AB37" s="71">
        <v>15.531916765456918</v>
      </c>
      <c r="AC37" s="71">
        <v>14.780536263395273</v>
      </c>
      <c r="AD37" s="71">
        <v>12.917171147739817</v>
      </c>
      <c r="AE37" s="71">
        <v>12.109093876048133</v>
      </c>
      <c r="AF37" s="355"/>
      <c r="AG37" s="18"/>
      <c r="AH37" s="18">
        <v>-6.9874120263389612</v>
      </c>
      <c r="AI37" s="18">
        <v>-10.197821401832055</v>
      </c>
      <c r="AJ37" s="18">
        <v>-16.540526602963912</v>
      </c>
      <c r="AK37" s="18">
        <v>-11.688723568624452</v>
      </c>
      <c r="AL37" s="18">
        <v>-7.4242010641361702</v>
      </c>
      <c r="AM37" s="18">
        <v>12.881283802693256</v>
      </c>
      <c r="AN37" s="18">
        <v>0.29018015948873294</v>
      </c>
      <c r="AO37" s="18">
        <v>-4.5447468504636221</v>
      </c>
      <c r="AP37" s="18">
        <v>-16.56227704615026</v>
      </c>
      <c r="AQ37" s="18">
        <v>-7.5881216503810771</v>
      </c>
      <c r="AR37" s="18">
        <v>-2.6027283186216983</v>
      </c>
      <c r="AS37" s="18">
        <v>36.714362271943394</v>
      </c>
      <c r="AT37" s="18">
        <v>58.662542222274944</v>
      </c>
      <c r="AU37" s="18">
        <v>11.21693979447322</v>
      </c>
      <c r="AV37" s="18">
        <v>7.7080253600001756</v>
      </c>
      <c r="AW37" s="18">
        <v>15.879155014730081</v>
      </c>
      <c r="AX37" s="18">
        <v>5.2704419453184013</v>
      </c>
      <c r="AY37" s="18">
        <v>-6.3319379840868821</v>
      </c>
      <c r="AZ37" s="18">
        <v>-9.7541236934089106</v>
      </c>
      <c r="BA37" s="18">
        <v>-10.983098942260209</v>
      </c>
      <c r="BB37" s="18">
        <v>-12.280237901269293</v>
      </c>
      <c r="BC37" s="18">
        <v>-11.430768970881468</v>
      </c>
      <c r="BD37" s="18">
        <v>-7.5424390203141654</v>
      </c>
      <c r="BE37" s="18">
        <v>10.122964876548984</v>
      </c>
      <c r="BF37" s="18">
        <v>-4.8376547042327696</v>
      </c>
      <c r="BG37" s="18">
        <v>-12.606884367721976</v>
      </c>
      <c r="BH37" s="18">
        <v>-6.2558377716709028</v>
      </c>
      <c r="BI37" s="355"/>
      <c r="BJ37" s="7"/>
    </row>
    <row r="38" spans="1:62" ht="6" customHeight="1" thickBot="1" x14ac:dyDescent="0.4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136"/>
      <c r="Z38" s="136"/>
      <c r="AA38" s="136"/>
      <c r="AB38" s="136"/>
      <c r="AC38" s="32"/>
      <c r="AD38" s="32"/>
      <c r="AE38" s="32"/>
      <c r="AF38" s="355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55"/>
      <c r="BJ38" s="2"/>
    </row>
    <row r="39" spans="1:62" s="55" customFormat="1" ht="6" customHeight="1" x14ac:dyDescent="0.35">
      <c r="A39"/>
      <c r="Y39" s="52"/>
      <c r="Z39" s="52"/>
      <c r="AA39" s="52"/>
      <c r="AB39" s="52"/>
      <c r="AF39" s="355"/>
      <c r="BI39" s="355"/>
    </row>
    <row r="40" spans="1:62" ht="12" customHeight="1" x14ac:dyDescent="0.35">
      <c r="B40" s="35" t="s">
        <v>824</v>
      </c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343"/>
      <c r="Z40" s="343"/>
      <c r="AA40" s="343"/>
      <c r="AB40" s="343"/>
      <c r="AC40" s="193"/>
      <c r="AD40" s="193"/>
      <c r="AE40" s="193"/>
      <c r="AF40" s="355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36"/>
      <c r="BC40" s="36"/>
      <c r="BD40" s="36"/>
      <c r="BE40" s="36"/>
      <c r="BF40" s="36"/>
      <c r="BG40" s="36"/>
      <c r="BH40" s="36"/>
      <c r="BI40" s="355"/>
      <c r="BJ40" s="2"/>
    </row>
    <row r="41" spans="1:62" ht="12" customHeight="1" x14ac:dyDescent="0.35">
      <c r="B41" s="35" t="s">
        <v>449</v>
      </c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343"/>
      <c r="Z41" s="343"/>
      <c r="AA41" s="343"/>
      <c r="AB41" s="343"/>
      <c r="AC41" s="193"/>
      <c r="AD41" s="193"/>
      <c r="AE41" s="193"/>
      <c r="AF41" s="355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36"/>
      <c r="BC41" s="36"/>
      <c r="BD41" s="36"/>
      <c r="BE41" s="36"/>
      <c r="BF41" s="36"/>
      <c r="BG41" s="36"/>
      <c r="BH41" s="36"/>
      <c r="BI41" s="355"/>
      <c r="BJ41" s="2"/>
    </row>
    <row r="42" spans="1:62" s="55" customFormat="1" ht="12" customHeight="1" x14ac:dyDescent="0.35">
      <c r="A42"/>
      <c r="B42" s="35" t="s">
        <v>92</v>
      </c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343"/>
      <c r="Z42" s="343"/>
      <c r="AA42" s="343"/>
      <c r="AB42" s="343"/>
      <c r="AC42" s="193"/>
      <c r="AD42" s="193"/>
      <c r="AE42" s="193"/>
      <c r="AF42" s="355"/>
      <c r="BI42" s="355"/>
    </row>
    <row r="43" spans="1:62" s="55" customFormat="1" ht="12" customHeight="1" x14ac:dyDescent="0.35">
      <c r="A43"/>
      <c r="B43" s="35" t="s">
        <v>671</v>
      </c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343"/>
      <c r="Z43" s="343"/>
      <c r="AA43" s="343"/>
      <c r="AB43" s="193"/>
      <c r="AC43" s="193"/>
      <c r="AD43" s="193"/>
      <c r="AE43" s="193"/>
      <c r="AF43" s="355"/>
      <c r="BI43" s="355"/>
    </row>
    <row r="44" spans="1:62" s="55" customFormat="1" ht="12" customHeight="1" x14ac:dyDescent="0.35">
      <c r="A44"/>
      <c r="B44" s="35" t="s">
        <v>93</v>
      </c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343"/>
      <c r="Z44" s="343"/>
      <c r="AA44" s="193"/>
      <c r="AB44" s="193"/>
      <c r="AC44" s="193"/>
      <c r="AD44" s="193"/>
      <c r="AE44" s="193"/>
      <c r="AF44" s="355"/>
      <c r="BI44" s="355"/>
    </row>
    <row r="45" spans="1:62" s="55" customFormat="1" ht="12" customHeight="1" x14ac:dyDescent="0.35">
      <c r="A45"/>
      <c r="B45" s="35" t="s">
        <v>94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93"/>
      <c r="U45" s="193"/>
      <c r="V45" s="193"/>
      <c r="W45" s="193"/>
      <c r="X45" s="193"/>
      <c r="Y45" s="343"/>
      <c r="Z45" s="52"/>
      <c r="AF45" s="355"/>
      <c r="BI45" s="355"/>
    </row>
    <row r="46" spans="1:62" s="55" customFormat="1" ht="12" customHeight="1" x14ac:dyDescent="0.35">
      <c r="A46"/>
      <c r="M46" s="60"/>
      <c r="N46" s="60"/>
      <c r="O46" s="60"/>
      <c r="P46" s="60"/>
      <c r="Q46" s="60"/>
      <c r="R46" s="60"/>
      <c r="S46" s="60"/>
      <c r="T46" s="193"/>
      <c r="U46" s="193"/>
      <c r="V46" s="193"/>
      <c r="W46" s="193"/>
      <c r="X46" s="193"/>
      <c r="Y46" s="343"/>
      <c r="Z46" s="52"/>
      <c r="AF46" s="355"/>
      <c r="BI46" s="355"/>
    </row>
    <row r="47" spans="1:62" s="55" customFormat="1" ht="12" customHeight="1" x14ac:dyDescent="0.35">
      <c r="A47"/>
      <c r="T47" s="193"/>
      <c r="U47" s="193"/>
      <c r="V47" s="193"/>
      <c r="W47" s="193"/>
      <c r="X47" s="193"/>
      <c r="Y47" s="343"/>
      <c r="Z47" s="52"/>
      <c r="AF47" s="355"/>
      <c r="BI47" s="355"/>
    </row>
    <row r="48" spans="1:62" x14ac:dyDescent="0.35">
      <c r="T48" s="193"/>
      <c r="U48" s="193"/>
      <c r="V48" s="193"/>
      <c r="W48" s="193"/>
      <c r="X48" s="193"/>
      <c r="Y48" s="343"/>
    </row>
    <row r="49" spans="20:25" x14ac:dyDescent="0.35">
      <c r="T49" s="193"/>
      <c r="U49" s="193"/>
      <c r="V49" s="193"/>
      <c r="W49" s="193"/>
      <c r="X49" s="193"/>
      <c r="Y49" s="343"/>
    </row>
    <row r="50" spans="20:25" x14ac:dyDescent="0.35">
      <c r="T50" s="193"/>
      <c r="U50" s="193"/>
      <c r="V50" s="193"/>
      <c r="W50" s="193"/>
      <c r="X50" s="193"/>
      <c r="Y50" s="343"/>
    </row>
    <row r="51" spans="20:25" x14ac:dyDescent="0.35">
      <c r="T51" s="193"/>
      <c r="U51" s="193"/>
      <c r="V51" s="193"/>
      <c r="W51" s="193"/>
      <c r="X51" s="193"/>
      <c r="Y51" s="343"/>
    </row>
    <row r="52" spans="20:25" x14ac:dyDescent="0.35">
      <c r="T52" s="308"/>
      <c r="U52" s="308"/>
      <c r="V52" s="308"/>
      <c r="W52" s="308"/>
      <c r="X52" s="308"/>
      <c r="Y52" s="348"/>
    </row>
    <row r="53" spans="20:25" x14ac:dyDescent="0.35">
      <c r="T53" s="308"/>
      <c r="U53" s="308"/>
      <c r="V53" s="308"/>
      <c r="W53" s="308"/>
      <c r="X53" s="308"/>
      <c r="Y53" s="348"/>
    </row>
    <row r="54" spans="20:25" x14ac:dyDescent="0.35">
      <c r="T54" s="308"/>
      <c r="U54" s="308"/>
      <c r="V54" s="308"/>
      <c r="W54" s="308"/>
      <c r="X54" s="308"/>
      <c r="Y54" s="348"/>
    </row>
    <row r="55" spans="20:25" x14ac:dyDescent="0.35">
      <c r="T55" s="307"/>
      <c r="U55" s="307"/>
      <c r="V55" s="307"/>
      <c r="W55" s="307"/>
      <c r="X55" s="307"/>
      <c r="Y55" s="349"/>
    </row>
    <row r="56" spans="20:25" x14ac:dyDescent="0.35">
      <c r="T56" s="307"/>
      <c r="U56" s="307"/>
      <c r="V56" s="307"/>
      <c r="W56" s="307"/>
      <c r="X56" s="307"/>
      <c r="Y56" s="349"/>
    </row>
    <row r="57" spans="20:25" x14ac:dyDescent="0.35">
      <c r="T57" s="307"/>
      <c r="U57" s="307"/>
      <c r="V57" s="307"/>
      <c r="W57" s="307"/>
      <c r="X57" s="307"/>
      <c r="Y57" s="349"/>
    </row>
    <row r="58" spans="20:25" x14ac:dyDescent="0.35">
      <c r="T58" s="308"/>
      <c r="U58" s="308"/>
      <c r="V58" s="308"/>
      <c r="W58" s="308"/>
      <c r="X58" s="308"/>
      <c r="Y58" s="348"/>
    </row>
    <row r="59" spans="20:25" x14ac:dyDescent="0.35">
      <c r="T59" s="308"/>
      <c r="U59" s="308"/>
      <c r="V59" s="308"/>
      <c r="W59" s="308"/>
      <c r="X59" s="308"/>
      <c r="Y59" s="348"/>
    </row>
  </sheetData>
  <mergeCells count="1">
    <mergeCell ref="BA5:BH5"/>
  </mergeCells>
  <hyperlinks>
    <hyperlink ref="B4" location="Indice!A1" display="Volver al índice" xr:uid="{00000000-0004-0000-03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8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pageSetUpPr fitToPage="1"/>
  </sheetPr>
  <dimension ref="A1:BO64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 activeCell="AA8" sqref="AA8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12" width="10.54296875" style="45" customWidth="1"/>
    <col min="13" max="24" width="11.453125" style="45" customWidth="1"/>
    <col min="25" max="27" width="11.453125" style="7" customWidth="1"/>
    <col min="28" max="31" width="11.45312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95</v>
      </c>
    </row>
    <row r="2" spans="1:62" ht="15" customHeight="1" x14ac:dyDescent="0.35">
      <c r="B2" s="3" t="s">
        <v>757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Z2" s="26"/>
      <c r="AA2" s="26"/>
      <c r="AB2" s="26"/>
      <c r="AC2" s="26"/>
      <c r="AD2" s="26"/>
      <c r="AE2" s="26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29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 s="386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09"/>
      <c r="BB5" s="484" t="s">
        <v>1</v>
      </c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93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282">
        <v>16</v>
      </c>
      <c r="BB6" s="280">
        <v>17</v>
      </c>
      <c r="BC6" s="281">
        <v>18</v>
      </c>
      <c r="BD6" s="299">
        <v>19</v>
      </c>
      <c r="BE6" s="299">
        <v>20</v>
      </c>
      <c r="BF6" s="299">
        <v>21</v>
      </c>
      <c r="BG6" s="299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46" customFormat="1" ht="15" customHeight="1" x14ac:dyDescent="0.35">
      <c r="A9"/>
      <c r="B9" s="62" t="s">
        <v>105</v>
      </c>
      <c r="C9" s="63">
        <v>490347.55800000008</v>
      </c>
      <c r="D9" s="63">
        <v>530442.91399999999</v>
      </c>
      <c r="E9" s="63">
        <v>567213.38699999999</v>
      </c>
      <c r="F9" s="63">
        <v>627264.59700000007</v>
      </c>
      <c r="G9" s="63">
        <v>679642.41400000011</v>
      </c>
      <c r="H9" s="63">
        <v>735511.97300000011</v>
      </c>
      <c r="I9" s="63">
        <v>791989.89199999999</v>
      </c>
      <c r="J9" s="63">
        <v>836825.34499999997</v>
      </c>
      <c r="K9" s="63">
        <v>912221.55300000007</v>
      </c>
      <c r="L9" s="63">
        <v>997441.31700000004</v>
      </c>
      <c r="M9" s="167">
        <v>1079066.264</v>
      </c>
      <c r="N9" s="167">
        <v>1221200.9540000001</v>
      </c>
      <c r="O9" s="167">
        <v>1283856.7910000002</v>
      </c>
      <c r="P9" s="167">
        <v>1237882.4669999999</v>
      </c>
      <c r="Q9" s="167">
        <v>1191864.8290000004</v>
      </c>
      <c r="R9" s="167">
        <v>1164082.1239999998</v>
      </c>
      <c r="S9" s="167">
        <v>1132490.426</v>
      </c>
      <c r="T9" s="167">
        <v>1095826.3030000003</v>
      </c>
      <c r="U9" s="167">
        <v>1071917.05</v>
      </c>
      <c r="V9" s="167">
        <v>1098869.8149999999</v>
      </c>
      <c r="W9" s="167">
        <v>1126563.9779999997</v>
      </c>
      <c r="X9" s="167">
        <v>1169641.8350000002</v>
      </c>
      <c r="Y9" s="167">
        <v>1231963.023</v>
      </c>
      <c r="Z9" s="167">
        <v>1305193.3599999999</v>
      </c>
      <c r="AA9" s="167">
        <v>1355536.355736</v>
      </c>
      <c r="AB9" s="167">
        <v>1254126.8469999996</v>
      </c>
      <c r="AC9" s="167">
        <v>1421223.2589999996</v>
      </c>
      <c r="AD9" s="174">
        <v>1614607.5439999995</v>
      </c>
      <c r="AE9" s="174">
        <v>1737825.4330000002</v>
      </c>
      <c r="AF9" s="161"/>
      <c r="AG9" s="162">
        <v>8.1769258041252257</v>
      </c>
      <c r="AH9" s="162">
        <v>6.932032086679925</v>
      </c>
      <c r="AI9" s="162">
        <v>10.587057953200262</v>
      </c>
      <c r="AJ9" s="162">
        <v>8.3501949975346736</v>
      </c>
      <c r="AK9" s="162">
        <v>8.2204344298029639</v>
      </c>
      <c r="AL9" s="162">
        <v>7.6787219070871418</v>
      </c>
      <c r="AM9" s="162">
        <v>5.6611142961405347</v>
      </c>
      <c r="AN9" s="162">
        <v>9.0097902089712765</v>
      </c>
      <c r="AO9" s="162">
        <v>9.3420029070503627</v>
      </c>
      <c r="AP9" s="162">
        <v>8.1834335122093123</v>
      </c>
      <c r="AQ9" s="162">
        <v>13.172007571909429</v>
      </c>
      <c r="AR9" s="162">
        <v>5.1306737678817802</v>
      </c>
      <c r="AS9" s="162">
        <v>-3.5809542249794624</v>
      </c>
      <c r="AT9" s="162">
        <v>-3.7174480798264327</v>
      </c>
      <c r="AU9" s="162">
        <v>-2.331028177357227</v>
      </c>
      <c r="AV9" s="162">
        <v>-2.7138719295374956</v>
      </c>
      <c r="AW9" s="162">
        <v>-3.2374775237172444</v>
      </c>
      <c r="AX9" s="162">
        <v>-2.1818469710523321</v>
      </c>
      <c r="AY9" s="162">
        <v>2.5144450309844308</v>
      </c>
      <c r="AZ9" s="162">
        <v>2.520240580090892</v>
      </c>
      <c r="BA9" s="162">
        <v>3.8238269500217017</v>
      </c>
      <c r="BB9" s="162">
        <v>5.3282283631723759</v>
      </c>
      <c r="BC9" s="162">
        <v>5.9441992683898777</v>
      </c>
      <c r="BD9" s="162">
        <v>3.8571293172990195</v>
      </c>
      <c r="BE9" s="162">
        <v>-7.4811352942975287</v>
      </c>
      <c r="BF9" s="162">
        <v>13.32372498042856</v>
      </c>
      <c r="BG9" s="162">
        <v>13.606889964358512</v>
      </c>
      <c r="BH9" s="162">
        <v>7.631445143303548</v>
      </c>
      <c r="BI9"/>
      <c r="BJ9" s="15"/>
    </row>
    <row r="10" spans="1:62" s="46" customFormat="1" ht="15" customHeight="1" x14ac:dyDescent="0.35">
      <c r="A10"/>
      <c r="B10" s="13" t="s">
        <v>106</v>
      </c>
      <c r="C10" s="14">
        <v>278355.30900000001</v>
      </c>
      <c r="D10" s="14">
        <v>299201.46199999994</v>
      </c>
      <c r="E10" s="14">
        <v>318652.27500000002</v>
      </c>
      <c r="F10" s="14">
        <v>351270.31899999996</v>
      </c>
      <c r="G10" s="14">
        <v>375033.07200000004</v>
      </c>
      <c r="H10" s="14">
        <v>405134.67999999993</v>
      </c>
      <c r="I10" s="14">
        <v>442062.27899999998</v>
      </c>
      <c r="J10" s="14">
        <v>463132.71199999994</v>
      </c>
      <c r="K10" s="14">
        <v>506620.65500000003</v>
      </c>
      <c r="L10" s="14">
        <v>553143.56199999992</v>
      </c>
      <c r="M10" s="14">
        <v>597636.27600000007</v>
      </c>
      <c r="N10" s="14">
        <v>700315.18799999997</v>
      </c>
      <c r="O10" s="14">
        <v>730019.33599999989</v>
      </c>
      <c r="P10" s="14">
        <v>703517.06900000013</v>
      </c>
      <c r="Q10" s="14">
        <v>681914.91200000001</v>
      </c>
      <c r="R10" s="14">
        <v>651509.41000000015</v>
      </c>
      <c r="S10" s="14">
        <v>642101.603</v>
      </c>
      <c r="T10" s="14">
        <v>622232.89500000002</v>
      </c>
      <c r="U10" s="14">
        <v>626631.31999999995</v>
      </c>
      <c r="V10" s="14">
        <v>637046.78600000008</v>
      </c>
      <c r="W10" s="14">
        <v>649419.35899999994</v>
      </c>
      <c r="X10" s="14">
        <v>677721.41200000001</v>
      </c>
      <c r="Y10" s="14">
        <v>709989.92700000003</v>
      </c>
      <c r="Z10" s="14">
        <v>755335.09699999995</v>
      </c>
      <c r="AA10" s="14">
        <v>787337.49899999995</v>
      </c>
      <c r="AB10" s="14">
        <v>766760.41300000006</v>
      </c>
      <c r="AC10" s="14">
        <v>841705.25</v>
      </c>
      <c r="AD10" s="72">
        <v>921358.96500000008</v>
      </c>
      <c r="AE10" s="72">
        <v>1019445.862</v>
      </c>
      <c r="AF10"/>
      <c r="AG10" s="15">
        <v>7.4890445146853413</v>
      </c>
      <c r="AH10" s="15">
        <v>6.5009084079943715</v>
      </c>
      <c r="AI10" s="15">
        <v>10.236250157008902</v>
      </c>
      <c r="AJ10" s="15">
        <v>6.764805255294025</v>
      </c>
      <c r="AK10" s="15">
        <v>8.0263876034911092</v>
      </c>
      <c r="AL10" s="15">
        <v>9.1148945827101375</v>
      </c>
      <c r="AM10" s="15">
        <v>4.7663946916402615</v>
      </c>
      <c r="AN10" s="15">
        <v>9.389952787442077</v>
      </c>
      <c r="AO10" s="15">
        <v>9.182986627341494</v>
      </c>
      <c r="AP10" s="15">
        <v>8.043610566328919</v>
      </c>
      <c r="AQ10" s="15">
        <v>17.180836592991536</v>
      </c>
      <c r="AR10" s="15">
        <v>4.2415398821822965</v>
      </c>
      <c r="AS10" s="15">
        <v>-3.6303513746928702</v>
      </c>
      <c r="AT10" s="15">
        <v>-3.0705945814088156</v>
      </c>
      <c r="AU10" s="15">
        <v>-4.4588410467257624</v>
      </c>
      <c r="AV10" s="15">
        <v>-1.4440017067443651</v>
      </c>
      <c r="AW10" s="15">
        <v>-3.0943246220177998</v>
      </c>
      <c r="AX10" s="15">
        <v>0.70687760729845861</v>
      </c>
      <c r="AY10" s="15">
        <v>1.6621361983630394</v>
      </c>
      <c r="AZ10" s="15">
        <v>1.9421765044427768</v>
      </c>
      <c r="BA10" s="15">
        <v>4.3580550237339128</v>
      </c>
      <c r="BB10" s="15">
        <v>4.7613244068493463</v>
      </c>
      <c r="BC10" s="15">
        <v>6.3867342726398881</v>
      </c>
      <c r="BD10" s="15">
        <v>4.2368482713308904</v>
      </c>
      <c r="BE10" s="15">
        <v>-2.613502599093136</v>
      </c>
      <c r="BF10" s="15">
        <v>9.7742183515673933</v>
      </c>
      <c r="BG10" s="15">
        <v>9.4633739067209195</v>
      </c>
      <c r="BH10" s="15">
        <v>10.645893807523745</v>
      </c>
      <c r="BI10"/>
      <c r="BJ10" s="15"/>
    </row>
    <row r="11" spans="1:62" s="46" customFormat="1" ht="15" customHeight="1" x14ac:dyDescent="0.35">
      <c r="A11"/>
      <c r="B11" s="16" t="s">
        <v>161</v>
      </c>
      <c r="C11" s="17">
        <v>242386.30900000004</v>
      </c>
      <c r="D11" s="17">
        <v>254962.503</v>
      </c>
      <c r="E11" s="17">
        <v>264910.31300000002</v>
      </c>
      <c r="F11" s="17">
        <v>283958.10499999998</v>
      </c>
      <c r="G11" s="17">
        <v>306830.56299999997</v>
      </c>
      <c r="H11" s="17">
        <v>333403.55899999995</v>
      </c>
      <c r="I11" s="17">
        <v>360539.48899999994</v>
      </c>
      <c r="J11" s="17">
        <v>381000.63500000001</v>
      </c>
      <c r="K11" s="17">
        <v>411384.17799999996</v>
      </c>
      <c r="L11" s="17">
        <v>439668.21500000003</v>
      </c>
      <c r="M11" s="17">
        <v>480812.28100000008</v>
      </c>
      <c r="N11" s="17">
        <v>541983.37599999993</v>
      </c>
      <c r="O11" s="17">
        <v>572392.09199999995</v>
      </c>
      <c r="P11" s="17">
        <v>596652.70100000012</v>
      </c>
      <c r="Q11" s="17">
        <v>586253.49099999992</v>
      </c>
      <c r="R11" s="17">
        <v>573851.67200000002</v>
      </c>
      <c r="S11" s="17">
        <v>576212.40500000003</v>
      </c>
      <c r="T11" s="17">
        <v>551052.18400000001</v>
      </c>
      <c r="U11" s="17">
        <v>543682.32000000007</v>
      </c>
      <c r="V11" s="17">
        <v>545200.70600000001</v>
      </c>
      <c r="W11" s="17">
        <v>563764.82899999991</v>
      </c>
      <c r="X11" s="17">
        <v>583158.41300000006</v>
      </c>
      <c r="Y11" s="17">
        <v>607700.304</v>
      </c>
      <c r="Z11" s="17">
        <v>647337.90899999999</v>
      </c>
      <c r="AA11" s="17">
        <v>677622.29399999999</v>
      </c>
      <c r="AB11" s="17">
        <v>675261.55599999998</v>
      </c>
      <c r="AC11" s="17">
        <v>717271.64899999998</v>
      </c>
      <c r="AD11" s="73">
        <v>773705.41700000002</v>
      </c>
      <c r="AE11" s="73">
        <v>842972.21299999999</v>
      </c>
      <c r="AF11"/>
      <c r="AG11" s="18">
        <v>5.188491896215127</v>
      </c>
      <c r="AH11" s="18">
        <v>3.9016756907191277</v>
      </c>
      <c r="AI11" s="18">
        <v>7.190279526792132</v>
      </c>
      <c r="AJ11" s="18">
        <v>8.0548706295951593</v>
      </c>
      <c r="AK11" s="18">
        <v>8.6604788454532127</v>
      </c>
      <c r="AL11" s="18">
        <v>8.1390642863533422</v>
      </c>
      <c r="AM11" s="18">
        <v>5.6751470017199885</v>
      </c>
      <c r="AN11" s="18">
        <v>7.9746699109832049</v>
      </c>
      <c r="AO11" s="18">
        <v>6.8753341797214356</v>
      </c>
      <c r="AP11" s="18">
        <v>9.3579805399396569</v>
      </c>
      <c r="AQ11" s="18">
        <v>12.722448534961577</v>
      </c>
      <c r="AR11" s="18">
        <v>5.6106362937596854</v>
      </c>
      <c r="AS11" s="18">
        <v>4.2384598493020711</v>
      </c>
      <c r="AT11" s="18">
        <v>-1.7429251527012184</v>
      </c>
      <c r="AU11" s="18">
        <v>-2.1154362729415119</v>
      </c>
      <c r="AV11" s="18">
        <v>0.41138383230153025</v>
      </c>
      <c r="AW11" s="18">
        <v>-4.3664837448267049</v>
      </c>
      <c r="AX11" s="18">
        <v>-1.3374167118807649</v>
      </c>
      <c r="AY11" s="18">
        <v>0.27927816376297471</v>
      </c>
      <c r="AZ11" s="18">
        <v>3.4050071461205893</v>
      </c>
      <c r="BA11" s="18">
        <v>3.4400131051808041</v>
      </c>
      <c r="BB11" s="18">
        <v>4.2084432725143488</v>
      </c>
      <c r="BC11" s="18">
        <v>6.522558033803449</v>
      </c>
      <c r="BD11" s="18">
        <v>4.6782962312191749</v>
      </c>
      <c r="BE11" s="18">
        <v>-0.34838552699684527</v>
      </c>
      <c r="BF11" s="18">
        <v>6.2213067850111683</v>
      </c>
      <c r="BG11" s="18">
        <v>7.8678375311053239</v>
      </c>
      <c r="BH11" s="18">
        <v>8.952605795184704</v>
      </c>
      <c r="BI11"/>
      <c r="BJ11" s="15"/>
    </row>
    <row r="12" spans="1:62" s="46" customFormat="1" ht="15" customHeight="1" x14ac:dyDescent="0.35">
      <c r="A12"/>
      <c r="B12" s="16" t="s">
        <v>107</v>
      </c>
      <c r="C12" s="17">
        <v>35969</v>
      </c>
      <c r="D12" s="17">
        <v>44238.959000000003</v>
      </c>
      <c r="E12" s="17">
        <v>53741.962000000007</v>
      </c>
      <c r="F12" s="17">
        <v>67312.213999999993</v>
      </c>
      <c r="G12" s="17">
        <v>68202.509000000005</v>
      </c>
      <c r="H12" s="17">
        <v>71731.120999999999</v>
      </c>
      <c r="I12" s="17">
        <v>81522.790000000008</v>
      </c>
      <c r="J12" s="17">
        <v>82132.077000000005</v>
      </c>
      <c r="K12" s="17">
        <v>95236.476999999999</v>
      </c>
      <c r="L12" s="17">
        <v>113475.34699999999</v>
      </c>
      <c r="M12" s="17">
        <v>116823.995</v>
      </c>
      <c r="N12" s="17">
        <v>158331.81200000001</v>
      </c>
      <c r="O12" s="17">
        <v>157627.24400000001</v>
      </c>
      <c r="P12" s="17">
        <v>106864.368</v>
      </c>
      <c r="Q12" s="17">
        <v>95661.421000000002</v>
      </c>
      <c r="R12" s="17">
        <v>77657.737999999998</v>
      </c>
      <c r="S12" s="17">
        <v>65889.198000000004</v>
      </c>
      <c r="T12" s="17">
        <v>71180.710999999996</v>
      </c>
      <c r="U12" s="17">
        <v>82949</v>
      </c>
      <c r="V12" s="17">
        <v>91846.080000000002</v>
      </c>
      <c r="W12" s="17">
        <v>85654.53</v>
      </c>
      <c r="X12" s="17">
        <v>94562.999000000011</v>
      </c>
      <c r="Y12" s="17">
        <v>102289.62299999999</v>
      </c>
      <c r="Z12" s="17">
        <v>107997.18799999999</v>
      </c>
      <c r="AA12" s="17">
        <v>109715.205</v>
      </c>
      <c r="AB12" s="17">
        <v>91498.857000000004</v>
      </c>
      <c r="AC12" s="17">
        <v>124433.601</v>
      </c>
      <c r="AD12" s="73">
        <v>147653.54800000001</v>
      </c>
      <c r="AE12" s="73">
        <v>176473.649</v>
      </c>
      <c r="AF12"/>
      <c r="AG12" s="18">
        <v>22.991906919847654</v>
      </c>
      <c r="AH12" s="18">
        <v>21.481072825425215</v>
      </c>
      <c r="AI12" s="18">
        <v>25.250756568954412</v>
      </c>
      <c r="AJ12" s="18">
        <v>1.3226351461266939</v>
      </c>
      <c r="AK12" s="18">
        <v>5.1737275530435305</v>
      </c>
      <c r="AL12" s="18">
        <v>13.650517186257286</v>
      </c>
      <c r="AM12" s="18">
        <v>0.74738241907569225</v>
      </c>
      <c r="AN12" s="18">
        <v>15.955276523690001</v>
      </c>
      <c r="AO12" s="18">
        <v>19.151138906576726</v>
      </c>
      <c r="AP12" s="18">
        <v>2.9509916369764451</v>
      </c>
      <c r="AQ12" s="18">
        <v>35.530215346598972</v>
      </c>
      <c r="AR12" s="18">
        <v>-0.44499459148487436</v>
      </c>
      <c r="AS12" s="18">
        <v>-32.204379593162209</v>
      </c>
      <c r="AT12" s="18">
        <v>-10.4833324799151</v>
      </c>
      <c r="AU12" s="18">
        <v>-18.820212800309548</v>
      </c>
      <c r="AV12" s="18">
        <v>-15.154368776489465</v>
      </c>
      <c r="AW12" s="18">
        <v>8.0309264046589099</v>
      </c>
      <c r="AX12" s="18">
        <v>16.532974783013906</v>
      </c>
      <c r="AY12" s="18">
        <v>10.725964146644326</v>
      </c>
      <c r="AZ12" s="18">
        <v>-6.7412240130444347</v>
      </c>
      <c r="BA12" s="18">
        <v>10.400464517171493</v>
      </c>
      <c r="BB12" s="18">
        <v>8.1708745298993541</v>
      </c>
      <c r="BC12" s="18">
        <v>5.5798084229912579</v>
      </c>
      <c r="BD12" s="18">
        <v>1.5907979011453588</v>
      </c>
      <c r="BE12" s="18">
        <v>-16.603303069980136</v>
      </c>
      <c r="BF12" s="18">
        <v>35.994705376483545</v>
      </c>
      <c r="BG12" s="18">
        <v>18.660511962520491</v>
      </c>
      <c r="BH12" s="18">
        <v>19.518732458768952</v>
      </c>
      <c r="BI12"/>
      <c r="BJ12" s="15"/>
    </row>
    <row r="13" spans="1:62" s="46" customFormat="1" ht="15" customHeight="1" x14ac:dyDescent="0.35">
      <c r="A13"/>
      <c r="B13" s="13" t="s">
        <v>108</v>
      </c>
      <c r="C13" s="14">
        <v>211992.24899999998</v>
      </c>
      <c r="D13" s="14">
        <v>231241.45200000002</v>
      </c>
      <c r="E13" s="14">
        <v>248561.11199999999</v>
      </c>
      <c r="F13" s="14">
        <v>275994.27799999999</v>
      </c>
      <c r="G13" s="14">
        <v>304609.342</v>
      </c>
      <c r="H13" s="14">
        <v>330377.29299999983</v>
      </c>
      <c r="I13" s="14">
        <v>349927.61299999995</v>
      </c>
      <c r="J13" s="14">
        <v>373692.63300000003</v>
      </c>
      <c r="K13" s="14">
        <v>405600.89800000004</v>
      </c>
      <c r="L13" s="14">
        <v>444297.75500000006</v>
      </c>
      <c r="M13" s="14">
        <v>481429.98800000007</v>
      </c>
      <c r="N13" s="14">
        <v>520885.76600000012</v>
      </c>
      <c r="O13" s="14">
        <v>553837.45500000007</v>
      </c>
      <c r="P13" s="14">
        <v>534365.39800000004</v>
      </c>
      <c r="Q13" s="14">
        <v>509949.91700000013</v>
      </c>
      <c r="R13" s="14">
        <v>512572.71399999998</v>
      </c>
      <c r="S13" s="14">
        <v>490388.82300000009</v>
      </c>
      <c r="T13" s="14">
        <v>473593.408</v>
      </c>
      <c r="U13" s="14">
        <v>445285.73000000004</v>
      </c>
      <c r="V13" s="14">
        <v>461823.02899999992</v>
      </c>
      <c r="W13" s="14">
        <v>477144.61899999995</v>
      </c>
      <c r="X13" s="14">
        <v>491920.42300000001</v>
      </c>
      <c r="Y13" s="14">
        <v>521973.09600000002</v>
      </c>
      <c r="Z13" s="14">
        <v>549858.26299999992</v>
      </c>
      <c r="AA13" s="14">
        <v>568198.85673600005</v>
      </c>
      <c r="AB13" s="14">
        <v>487366.43399999989</v>
      </c>
      <c r="AC13" s="14">
        <v>579518.00900000008</v>
      </c>
      <c r="AD13" s="72">
        <v>693248.57899999991</v>
      </c>
      <c r="AE13" s="72">
        <v>718379.571</v>
      </c>
      <c r="AF13"/>
      <c r="AG13" s="15">
        <v>9.0801447179326065</v>
      </c>
      <c r="AH13" s="15">
        <v>7.4898595603006219</v>
      </c>
      <c r="AI13" s="15">
        <v>11.03678921423557</v>
      </c>
      <c r="AJ13" s="15">
        <v>10.367991759597283</v>
      </c>
      <c r="AK13" s="15">
        <v>8.4593436402222455</v>
      </c>
      <c r="AL13" s="15">
        <v>5.9175737601313099</v>
      </c>
      <c r="AM13" s="15">
        <v>6.7914103137668294</v>
      </c>
      <c r="AN13" s="15">
        <v>8.5386390263679655</v>
      </c>
      <c r="AO13" s="15">
        <v>9.5406240939831495</v>
      </c>
      <c r="AP13" s="15">
        <v>8.3575108318969562</v>
      </c>
      <c r="AQ13" s="15">
        <v>8.1955380810220824</v>
      </c>
      <c r="AR13" s="15">
        <v>6.3260874362230028</v>
      </c>
      <c r="AS13" s="15">
        <v>-3.5158432901581254</v>
      </c>
      <c r="AT13" s="15">
        <v>-4.5690610004654362</v>
      </c>
      <c r="AU13" s="15">
        <v>0.51432442923602739</v>
      </c>
      <c r="AV13" s="15">
        <v>-4.327950043786351</v>
      </c>
      <c r="AW13" s="15">
        <v>-3.4249179859468559</v>
      </c>
      <c r="AX13" s="15">
        <v>-5.9772111523984632</v>
      </c>
      <c r="AY13" s="15">
        <v>3.7138623328441001</v>
      </c>
      <c r="AZ13" s="15">
        <v>3.3176323045596821</v>
      </c>
      <c r="BA13" s="15">
        <v>3.0967139545589348</v>
      </c>
      <c r="BB13" s="15">
        <v>6.1092549922449564</v>
      </c>
      <c r="BC13" s="15">
        <v>5.342261356704082</v>
      </c>
      <c r="BD13" s="15">
        <v>3.3355129803696575</v>
      </c>
      <c r="BE13" s="15">
        <v>-14.226079791912888</v>
      </c>
      <c r="BF13" s="15">
        <v>18.908067640948826</v>
      </c>
      <c r="BG13" s="15">
        <v>19.625027735764434</v>
      </c>
      <c r="BH13" s="15">
        <v>3.6251054472049757</v>
      </c>
      <c r="BI13"/>
      <c r="BJ13" s="15"/>
    </row>
    <row r="14" spans="1:62" s="46" customFormat="1" ht="15" customHeight="1" x14ac:dyDescent="0.35">
      <c r="A14"/>
      <c r="B14" s="16" t="s">
        <v>109</v>
      </c>
      <c r="C14" s="17">
        <v>180392.16799999998</v>
      </c>
      <c r="D14" s="17">
        <v>197843.09900000002</v>
      </c>
      <c r="E14" s="17">
        <v>212638.109</v>
      </c>
      <c r="F14" s="17">
        <v>238418.91999999998</v>
      </c>
      <c r="G14" s="17">
        <v>264482.65900000004</v>
      </c>
      <c r="H14" s="17">
        <v>285171.34399999992</v>
      </c>
      <c r="I14" s="17">
        <v>302465.71999999991</v>
      </c>
      <c r="J14" s="17">
        <v>326159.35800000001</v>
      </c>
      <c r="K14" s="17">
        <v>353742.93300000008</v>
      </c>
      <c r="L14" s="17">
        <v>387941.92700000003</v>
      </c>
      <c r="M14" s="17">
        <v>419386.78100000008</v>
      </c>
      <c r="N14" s="17">
        <v>453667.55300000007</v>
      </c>
      <c r="O14" s="17">
        <v>482072.03800000006</v>
      </c>
      <c r="P14" s="17">
        <v>453778.21599999996</v>
      </c>
      <c r="Q14" s="17">
        <v>437426.8330000001</v>
      </c>
      <c r="R14" s="17">
        <v>433915.86900000001</v>
      </c>
      <c r="S14" s="17">
        <v>408555.12100000004</v>
      </c>
      <c r="T14" s="17">
        <v>390328.87799999991</v>
      </c>
      <c r="U14" s="17">
        <v>366658.12700000009</v>
      </c>
      <c r="V14" s="17">
        <v>384715.21699999995</v>
      </c>
      <c r="W14" s="17">
        <v>402179.34400000004</v>
      </c>
      <c r="X14" s="17">
        <v>419929.16899999988</v>
      </c>
      <c r="Y14" s="17">
        <v>446611.41600000008</v>
      </c>
      <c r="Z14" s="17">
        <v>469043.6590000001</v>
      </c>
      <c r="AA14" s="17">
        <v>486619.76399999997</v>
      </c>
      <c r="AB14" s="17">
        <v>419908.07399999991</v>
      </c>
      <c r="AC14" s="17">
        <v>497818.92200000002</v>
      </c>
      <c r="AD14" s="73">
        <v>577474.30499999993</v>
      </c>
      <c r="AE14" s="73">
        <v>618671.03700000001</v>
      </c>
      <c r="AF14"/>
      <c r="AG14" s="18">
        <v>9.6738850657862496</v>
      </c>
      <c r="AH14" s="18">
        <v>7.4781531803643961</v>
      </c>
      <c r="AI14" s="18">
        <v>12.124266492606925</v>
      </c>
      <c r="AJ14" s="18">
        <v>10.931908843476039</v>
      </c>
      <c r="AK14" s="18">
        <v>7.822321916386918</v>
      </c>
      <c r="AL14" s="18">
        <v>6.0645560516066421</v>
      </c>
      <c r="AM14" s="18">
        <v>7.833495313121797</v>
      </c>
      <c r="AN14" s="18">
        <v>8.4570852632105282</v>
      </c>
      <c r="AO14" s="18">
        <v>9.6677532777735919</v>
      </c>
      <c r="AP14" s="18">
        <v>8.1055569948746609</v>
      </c>
      <c r="AQ14" s="18">
        <v>8.1740230148074193</v>
      </c>
      <c r="AR14" s="18">
        <v>6.2610792445189443</v>
      </c>
      <c r="AS14" s="18">
        <v>-5.8692103606308113</v>
      </c>
      <c r="AT14" s="18">
        <v>-3.6033865054464971</v>
      </c>
      <c r="AU14" s="18">
        <v>-0.80264028978763946</v>
      </c>
      <c r="AV14" s="18">
        <v>-5.8446233041548341</v>
      </c>
      <c r="AW14" s="18">
        <v>-4.4611466270178344</v>
      </c>
      <c r="AX14" s="18">
        <v>-6.064309441127187</v>
      </c>
      <c r="AY14" s="18">
        <v>4.924775607114757</v>
      </c>
      <c r="AZ14" s="18">
        <v>4.5394947296821115</v>
      </c>
      <c r="BA14" s="18">
        <v>4.4134104013058995</v>
      </c>
      <c r="BB14" s="18">
        <v>6.3539875221195254</v>
      </c>
      <c r="BC14" s="18">
        <v>5.0227652487951655</v>
      </c>
      <c r="BD14" s="18">
        <v>3.7472215352984573</v>
      </c>
      <c r="BE14" s="18">
        <v>-13.709202735957938</v>
      </c>
      <c r="BF14" s="18">
        <v>18.55426290278956</v>
      </c>
      <c r="BG14" s="18">
        <v>16.000874912504816</v>
      </c>
      <c r="BH14" s="18">
        <v>7.1339506612333308</v>
      </c>
      <c r="BI14"/>
      <c r="BJ14" s="18"/>
    </row>
    <row r="15" spans="1:62" s="46" customFormat="1" ht="15" customHeight="1" x14ac:dyDescent="0.35">
      <c r="A15"/>
      <c r="B15" s="16" t="s">
        <v>110</v>
      </c>
      <c r="C15" s="17">
        <v>137636.52599999995</v>
      </c>
      <c r="D15" s="17">
        <v>154938.16100000002</v>
      </c>
      <c r="E15" s="17">
        <v>164450.44099999999</v>
      </c>
      <c r="F15" s="17">
        <v>183885.15299999999</v>
      </c>
      <c r="G15" s="17">
        <v>202305.80800000002</v>
      </c>
      <c r="H15" s="17">
        <v>214417.49699999992</v>
      </c>
      <c r="I15" s="17">
        <v>221383.7189999999</v>
      </c>
      <c r="J15" s="17">
        <v>233506.68800000002</v>
      </c>
      <c r="K15" s="17">
        <v>249594.63400000008</v>
      </c>
      <c r="L15" s="17">
        <v>270540.49500000005</v>
      </c>
      <c r="M15" s="17">
        <v>283184.78000000009</v>
      </c>
      <c r="N15" s="17">
        <v>302298.3110000001</v>
      </c>
      <c r="O15" s="17">
        <v>322058.49500000005</v>
      </c>
      <c r="P15" s="17">
        <v>313241.86099999992</v>
      </c>
      <c r="Q15" s="17">
        <v>309241.70100000018</v>
      </c>
      <c r="R15" s="17">
        <v>316249.58300000004</v>
      </c>
      <c r="S15" s="17">
        <v>309894.62900000007</v>
      </c>
      <c r="T15" s="17">
        <v>308864.33600000001</v>
      </c>
      <c r="U15" s="17">
        <v>301014.50500000006</v>
      </c>
      <c r="V15" s="17">
        <v>316946.13099999994</v>
      </c>
      <c r="W15" s="17">
        <v>331375.66699999996</v>
      </c>
      <c r="X15" s="17">
        <v>350000.35200000007</v>
      </c>
      <c r="Y15" s="17">
        <v>372193.31699999992</v>
      </c>
      <c r="Z15" s="17">
        <v>389617.96600000001</v>
      </c>
      <c r="AA15" s="17">
        <v>404075.68400000001</v>
      </c>
      <c r="AB15" s="17">
        <v>335719.53699999989</v>
      </c>
      <c r="AC15" s="17">
        <v>405289.79200000002</v>
      </c>
      <c r="AD15" s="73">
        <v>474999.74199999985</v>
      </c>
      <c r="AE15" s="73">
        <v>508949.91099999996</v>
      </c>
      <c r="AF15"/>
      <c r="AG15" s="18">
        <v>12.570525791968967</v>
      </c>
      <c r="AH15" s="18">
        <v>6.1394042233404127</v>
      </c>
      <c r="AI15" s="18">
        <v>11.817974997099583</v>
      </c>
      <c r="AJ15" s="18">
        <v>10.017478137563412</v>
      </c>
      <c r="AK15" s="18">
        <v>5.9868221875270606</v>
      </c>
      <c r="AL15" s="18">
        <v>3.2489055685600055</v>
      </c>
      <c r="AM15" s="18">
        <v>5.4759984405177216</v>
      </c>
      <c r="AN15" s="18">
        <v>6.8897152958634109</v>
      </c>
      <c r="AO15" s="18">
        <v>8.3919516474861275</v>
      </c>
      <c r="AP15" s="18">
        <v>4.673712524995576</v>
      </c>
      <c r="AQ15" s="18">
        <v>6.7494909154369145</v>
      </c>
      <c r="AR15" s="18">
        <v>6.536650480987948</v>
      </c>
      <c r="AS15" s="18">
        <v>-2.7375877788909544</v>
      </c>
      <c r="AT15" s="18">
        <v>-1.2770196126499653</v>
      </c>
      <c r="AU15" s="18">
        <v>2.2661503857139444</v>
      </c>
      <c r="AV15" s="18">
        <v>-2.0094742702000552</v>
      </c>
      <c r="AW15" s="18">
        <v>-0.33246558784342889</v>
      </c>
      <c r="AX15" s="18">
        <v>-2.5415142135412965</v>
      </c>
      <c r="AY15" s="18">
        <v>5.2926439541509369</v>
      </c>
      <c r="AZ15" s="18">
        <v>4.552677754567708</v>
      </c>
      <c r="BA15" s="18">
        <v>5.6204141868992803</v>
      </c>
      <c r="BB15" s="18">
        <v>6.3408407657829571</v>
      </c>
      <c r="BC15" s="18">
        <v>4.6816125395395254</v>
      </c>
      <c r="BD15" s="18">
        <v>3.7107421273278742</v>
      </c>
      <c r="BE15" s="18">
        <v>-16.916669254465734</v>
      </c>
      <c r="BF15" s="18">
        <v>20.722730533254651</v>
      </c>
      <c r="BG15" s="18">
        <v>17.200026098856156</v>
      </c>
      <c r="BH15" s="18">
        <v>7.1474078821710441</v>
      </c>
      <c r="BI15"/>
      <c r="BJ15" s="18"/>
    </row>
    <row r="16" spans="1:62" s="46" customFormat="1" ht="15" customHeight="1" x14ac:dyDescent="0.35">
      <c r="A16"/>
      <c r="B16" s="16" t="s">
        <v>111</v>
      </c>
      <c r="C16" s="17">
        <v>15854.734</v>
      </c>
      <c r="D16" s="17">
        <v>16853.581999999999</v>
      </c>
      <c r="E16" s="17">
        <v>20308.565999999999</v>
      </c>
      <c r="F16" s="17">
        <v>23787.017</v>
      </c>
      <c r="G16" s="17">
        <v>28791.58</v>
      </c>
      <c r="H16" s="17">
        <v>34405.426000000007</v>
      </c>
      <c r="I16" s="17">
        <v>41227.773000000001</v>
      </c>
      <c r="J16" s="17">
        <v>47938.199000000001</v>
      </c>
      <c r="K16" s="17">
        <v>55485.140999999996</v>
      </c>
      <c r="L16" s="17">
        <v>64321.009999999995</v>
      </c>
      <c r="M16" s="17">
        <v>76322.001000000004</v>
      </c>
      <c r="N16" s="17">
        <v>84890</v>
      </c>
      <c r="O16" s="17">
        <v>84720.218999999997</v>
      </c>
      <c r="P16" s="17">
        <v>62212.998999999996</v>
      </c>
      <c r="Q16" s="17">
        <v>45328.605000000003</v>
      </c>
      <c r="R16" s="17">
        <v>41550.085999999996</v>
      </c>
      <c r="S16" s="17">
        <v>30383.417000000001</v>
      </c>
      <c r="T16" s="17">
        <v>24928.014999999999</v>
      </c>
      <c r="U16" s="17">
        <v>12576.339</v>
      </c>
      <c r="V16" s="17">
        <v>15520.001</v>
      </c>
      <c r="W16" s="17">
        <v>15225.121000000001</v>
      </c>
      <c r="X16" s="17">
        <v>16334.112000000001</v>
      </c>
      <c r="Y16" s="17">
        <v>19014.415000000001</v>
      </c>
      <c r="Z16" s="17">
        <v>21293.673000000003</v>
      </c>
      <c r="AA16" s="17">
        <v>22326.986999999997</v>
      </c>
      <c r="AB16" s="17">
        <v>21323.120999999999</v>
      </c>
      <c r="AC16" s="17">
        <v>25063.212000000003</v>
      </c>
      <c r="AD16" s="73">
        <v>28385.867000000002</v>
      </c>
      <c r="AE16" s="73">
        <v>30295.370000000003</v>
      </c>
      <c r="AF16"/>
      <c r="AG16" s="18">
        <v>6.2999984736419927</v>
      </c>
      <c r="AH16" s="18">
        <v>20.499998160628408</v>
      </c>
      <c r="AI16" s="18">
        <v>17.127999091614843</v>
      </c>
      <c r="AJ16" s="18">
        <v>21.03905252180213</v>
      </c>
      <c r="AK16" s="18">
        <v>19.498221354993387</v>
      </c>
      <c r="AL16" s="18">
        <v>19.829276347283109</v>
      </c>
      <c r="AM16" s="18">
        <v>16.276469747711086</v>
      </c>
      <c r="AN16" s="18">
        <v>15.743065357962227</v>
      </c>
      <c r="AO16" s="18">
        <v>15.924748213219823</v>
      </c>
      <c r="AP16" s="18">
        <v>18.657964170649702</v>
      </c>
      <c r="AQ16" s="18">
        <v>11.226119451454105</v>
      </c>
      <c r="AR16" s="18">
        <v>-0.20000117799505557</v>
      </c>
      <c r="AS16" s="18">
        <v>-26.56652717104048</v>
      </c>
      <c r="AT16" s="18">
        <v>-27.13965613520736</v>
      </c>
      <c r="AU16" s="18">
        <v>-8.335837822496428</v>
      </c>
      <c r="AV16" s="18">
        <v>-26.875200691522025</v>
      </c>
      <c r="AW16" s="18">
        <v>-17.955195756948605</v>
      </c>
      <c r="AX16" s="18">
        <v>-49.54937647462102</v>
      </c>
      <c r="AY16" s="18">
        <v>23.406350608074419</v>
      </c>
      <c r="AZ16" s="18">
        <v>-1.8999998775773224</v>
      </c>
      <c r="BA16" s="18">
        <v>7.2839552473835836</v>
      </c>
      <c r="BB16" s="18">
        <v>16.4092360821329</v>
      </c>
      <c r="BC16" s="18">
        <v>11.987000388915471</v>
      </c>
      <c r="BD16" s="18">
        <v>4.8526808878862502</v>
      </c>
      <c r="BE16" s="18">
        <v>-4.4962000470551544</v>
      </c>
      <c r="BF16" s="18">
        <v>17.540073050281919</v>
      </c>
      <c r="BG16" s="18">
        <v>13.257099688579414</v>
      </c>
      <c r="BH16" s="18">
        <v>6.7269497176182789</v>
      </c>
      <c r="BI16"/>
      <c r="BJ16" s="18"/>
    </row>
    <row r="17" spans="1:67" s="46" customFormat="1" ht="15" customHeight="1" x14ac:dyDescent="0.35">
      <c r="A17"/>
      <c r="B17" s="16" t="s">
        <v>112</v>
      </c>
      <c r="C17" s="17">
        <v>26900.908000000003</v>
      </c>
      <c r="D17" s="17">
        <v>26051.356</v>
      </c>
      <c r="E17" s="17">
        <v>27879.102000000003</v>
      </c>
      <c r="F17" s="17">
        <v>30746.75</v>
      </c>
      <c r="G17" s="17">
        <v>33385.271000000001</v>
      </c>
      <c r="H17" s="17">
        <v>36348.420999999995</v>
      </c>
      <c r="I17" s="17">
        <v>39854.228000000003</v>
      </c>
      <c r="J17" s="17">
        <v>44714.470999999998</v>
      </c>
      <c r="K17" s="17">
        <v>48663.157999999996</v>
      </c>
      <c r="L17" s="17">
        <v>53080.421999999991</v>
      </c>
      <c r="M17" s="17">
        <v>59880</v>
      </c>
      <c r="N17" s="17">
        <v>66479.241999999998</v>
      </c>
      <c r="O17" s="17">
        <v>75293.323999999993</v>
      </c>
      <c r="P17" s="17">
        <v>78323.356</v>
      </c>
      <c r="Q17" s="17">
        <v>82856.527000000002</v>
      </c>
      <c r="R17" s="17">
        <v>76116.2</v>
      </c>
      <c r="S17" s="17">
        <v>68277.074999999997</v>
      </c>
      <c r="T17" s="17">
        <v>56536.527000000002</v>
      </c>
      <c r="U17" s="17">
        <v>53067.283000000003</v>
      </c>
      <c r="V17" s="17">
        <v>52249.084999999999</v>
      </c>
      <c r="W17" s="17">
        <v>55578.555999999997</v>
      </c>
      <c r="X17" s="17">
        <v>53594.704999999994</v>
      </c>
      <c r="Y17" s="17">
        <v>55403.683999999994</v>
      </c>
      <c r="Z17" s="17">
        <v>58132.020000000004</v>
      </c>
      <c r="AA17" s="17">
        <v>60217.093000000001</v>
      </c>
      <c r="AB17" s="17">
        <v>62865.415999999997</v>
      </c>
      <c r="AC17" s="17">
        <v>67465.918000000005</v>
      </c>
      <c r="AD17" s="73">
        <v>74088.696000000011</v>
      </c>
      <c r="AE17" s="73">
        <v>79425.755999999994</v>
      </c>
      <c r="AF17"/>
      <c r="AG17" s="18">
        <v>-3.1580792737553813</v>
      </c>
      <c r="AH17" s="18">
        <v>7.0159342185489413</v>
      </c>
      <c r="AI17" s="18">
        <v>10.286012799120995</v>
      </c>
      <c r="AJ17" s="18">
        <v>8.5814630814638981</v>
      </c>
      <c r="AK17" s="18">
        <v>8.8756206292289619</v>
      </c>
      <c r="AL17" s="18">
        <v>9.6450049370783066</v>
      </c>
      <c r="AM17" s="18">
        <v>12.19504992042499</v>
      </c>
      <c r="AN17" s="18">
        <v>8.8308927997828679</v>
      </c>
      <c r="AO17" s="18">
        <v>9.0772242935815957</v>
      </c>
      <c r="AP17" s="18">
        <v>12.809954675944381</v>
      </c>
      <c r="AQ17" s="18">
        <v>11.02077822311289</v>
      </c>
      <c r="AR17" s="18">
        <v>13.258397260305697</v>
      </c>
      <c r="AS17" s="18">
        <v>4.0243036686758664</v>
      </c>
      <c r="AT17" s="18">
        <v>5.7877639972424086</v>
      </c>
      <c r="AU17" s="18">
        <v>-8.1349378788227558</v>
      </c>
      <c r="AV17" s="18">
        <v>-10.298891694540716</v>
      </c>
      <c r="AW17" s="18">
        <v>-17.19544664149716</v>
      </c>
      <c r="AX17" s="18">
        <v>-6.1362877843557655</v>
      </c>
      <c r="AY17" s="18">
        <v>-1.5418124949038825</v>
      </c>
      <c r="AZ17" s="18">
        <v>6.3723048929947721</v>
      </c>
      <c r="BA17" s="18">
        <v>-3.5694540174811351</v>
      </c>
      <c r="BB17" s="18">
        <v>3.3752942571472304</v>
      </c>
      <c r="BC17" s="18">
        <v>4.9244667556764101</v>
      </c>
      <c r="BD17" s="18">
        <v>3.5867891740214715</v>
      </c>
      <c r="BE17" s="18">
        <v>4.3979588984808631</v>
      </c>
      <c r="BF17" s="18">
        <v>7.3180172704178208</v>
      </c>
      <c r="BG17" s="18">
        <v>9.8164794852417252</v>
      </c>
      <c r="BH17" s="18">
        <v>7.2036090363906293</v>
      </c>
      <c r="BI17"/>
      <c r="BJ17" s="18"/>
    </row>
    <row r="18" spans="1:67" s="46" customFormat="1" ht="15" customHeight="1" x14ac:dyDescent="0.35">
      <c r="A18"/>
      <c r="B18" s="16" t="s">
        <v>113</v>
      </c>
      <c r="C18" s="17">
        <v>31600.080999999998</v>
      </c>
      <c r="D18" s="17">
        <v>33398.353000000003</v>
      </c>
      <c r="E18" s="17">
        <v>35923.003000000004</v>
      </c>
      <c r="F18" s="17">
        <v>37575.357999999993</v>
      </c>
      <c r="G18" s="17">
        <v>40126.682999999997</v>
      </c>
      <c r="H18" s="17">
        <v>45205.949000000001</v>
      </c>
      <c r="I18" s="17">
        <v>47461.892999999996</v>
      </c>
      <c r="J18" s="17">
        <v>47533.275000000001</v>
      </c>
      <c r="K18" s="17">
        <v>51857.964999999989</v>
      </c>
      <c r="L18" s="17">
        <v>56355.828000000001</v>
      </c>
      <c r="M18" s="17">
        <v>62043.206999999995</v>
      </c>
      <c r="N18" s="17">
        <v>67218.213000000003</v>
      </c>
      <c r="O18" s="17">
        <v>71765.417000000001</v>
      </c>
      <c r="P18" s="17">
        <v>80587.182000000001</v>
      </c>
      <c r="Q18" s="17">
        <v>72523.083999999988</v>
      </c>
      <c r="R18" s="17">
        <v>78656.845000000001</v>
      </c>
      <c r="S18" s="17">
        <v>81833.70199999999</v>
      </c>
      <c r="T18" s="17">
        <v>83264.53</v>
      </c>
      <c r="U18" s="17">
        <v>78627.603000000003</v>
      </c>
      <c r="V18" s="17">
        <v>77107.811999999991</v>
      </c>
      <c r="W18" s="17">
        <v>74965.275000000009</v>
      </c>
      <c r="X18" s="17">
        <v>71991.254000000001</v>
      </c>
      <c r="Y18" s="17">
        <v>75361.679999999993</v>
      </c>
      <c r="Z18" s="17">
        <v>80814.604000000007</v>
      </c>
      <c r="AA18" s="17">
        <v>81579.092736000006</v>
      </c>
      <c r="AB18" s="17">
        <v>67458.36</v>
      </c>
      <c r="AC18" s="17">
        <v>81699.087000000014</v>
      </c>
      <c r="AD18" s="73">
        <v>115774.274</v>
      </c>
      <c r="AE18" s="73">
        <v>99708.534</v>
      </c>
      <c r="AF18"/>
      <c r="AG18" s="18">
        <v>5.690719590244103</v>
      </c>
      <c r="AH18" s="18">
        <v>7.5592050901432213</v>
      </c>
      <c r="AI18" s="18">
        <v>4.5997128914862389</v>
      </c>
      <c r="AJ18" s="18">
        <v>6.7898887350587716</v>
      </c>
      <c r="AK18" s="18">
        <v>12.658075924192397</v>
      </c>
      <c r="AL18" s="18">
        <v>4.9903697409382906</v>
      </c>
      <c r="AM18" s="18">
        <v>0.1503985523712783</v>
      </c>
      <c r="AN18" s="18">
        <v>9.0982369718896656</v>
      </c>
      <c r="AO18" s="18">
        <v>8.6734275053022483</v>
      </c>
      <c r="AP18" s="18">
        <v>10.091909216558744</v>
      </c>
      <c r="AQ18" s="18">
        <v>8.3409711557947173</v>
      </c>
      <c r="AR18" s="18">
        <v>6.7648391664324636</v>
      </c>
      <c r="AS18" s="18">
        <v>12.292501554056322</v>
      </c>
      <c r="AT18" s="18">
        <v>-10.006675751486151</v>
      </c>
      <c r="AU18" s="18">
        <v>8.4576670788021282</v>
      </c>
      <c r="AV18" s="18">
        <v>4.038881803611611</v>
      </c>
      <c r="AW18" s="18">
        <v>1.7484581108160167</v>
      </c>
      <c r="AX18" s="18">
        <v>-5.5689103151125652</v>
      </c>
      <c r="AY18" s="18">
        <v>-1.9328975347245572</v>
      </c>
      <c r="AZ18" s="18">
        <v>-2.7786250762762954</v>
      </c>
      <c r="BA18" s="18">
        <v>-3.9671981460749763</v>
      </c>
      <c r="BB18" s="18">
        <v>4.681715920658907</v>
      </c>
      <c r="BC18" s="18">
        <v>7.2356720285429059</v>
      </c>
      <c r="BD18" s="18">
        <v>0.94597844716284107</v>
      </c>
      <c r="BE18" s="18">
        <v>-17.309254445494307</v>
      </c>
      <c r="BF18" s="18">
        <v>21.110396102128799</v>
      </c>
      <c r="BG18" s="18">
        <v>41.70816131641714</v>
      </c>
      <c r="BH18" s="18">
        <v>-13.876778877490525</v>
      </c>
      <c r="BI18"/>
      <c r="BJ18" s="18"/>
    </row>
    <row r="19" spans="1:67" s="46" customFormat="1" ht="15" customHeight="1" x14ac:dyDescent="0.35">
      <c r="A19"/>
      <c r="B19" s="16" t="s">
        <v>114</v>
      </c>
      <c r="C19" s="17">
        <v>1945.2670000000003</v>
      </c>
      <c r="D19" s="17">
        <v>1980.0450000000001</v>
      </c>
      <c r="E19" s="17">
        <v>2302.4929999999999</v>
      </c>
      <c r="F19" s="17">
        <v>2358.6840000000002</v>
      </c>
      <c r="G19" s="17">
        <v>2596.8809999999999</v>
      </c>
      <c r="H19" s="17">
        <v>3066.4270000000001</v>
      </c>
      <c r="I19" s="17">
        <v>3443.0219999999999</v>
      </c>
      <c r="J19" s="17">
        <v>2343.9559999999997</v>
      </c>
      <c r="K19" s="17">
        <v>2956.4070000000002</v>
      </c>
      <c r="L19" s="17">
        <v>3279.3180000000002</v>
      </c>
      <c r="M19" s="17">
        <v>2987.259</v>
      </c>
      <c r="N19" s="17">
        <v>2947.1990000000001</v>
      </c>
      <c r="O19" s="17">
        <v>3256.3110000000001</v>
      </c>
      <c r="P19" s="17">
        <v>3172.3139999999999</v>
      </c>
      <c r="Q19" s="17">
        <v>3057.3650000000002</v>
      </c>
      <c r="R19" s="17">
        <v>3086.6590000000001</v>
      </c>
      <c r="S19" s="17">
        <v>2970.5639999999999</v>
      </c>
      <c r="T19" s="17">
        <v>2703.9249999999997</v>
      </c>
      <c r="U19" s="17">
        <v>2681.0909999999999</v>
      </c>
      <c r="V19" s="17">
        <v>2691.9510000000005</v>
      </c>
      <c r="W19" s="17">
        <v>2730.7739999999903</v>
      </c>
      <c r="X19" s="17">
        <v>2956.4470000000001</v>
      </c>
      <c r="Y19" s="17">
        <v>2863.0249999999942</v>
      </c>
      <c r="Z19" s="17">
        <v>2949.6870000000199</v>
      </c>
      <c r="AA19" s="17">
        <v>3179.9110000000073</v>
      </c>
      <c r="AB19" s="17">
        <v>2302.1189999999915</v>
      </c>
      <c r="AC19" s="17">
        <v>2834.3020000000106</v>
      </c>
      <c r="AD19" s="73">
        <v>3319.3590000000258</v>
      </c>
      <c r="AE19" s="73">
        <v>3295.794000000009</v>
      </c>
      <c r="AF19"/>
      <c r="AG19" s="18">
        <v>1.787826555429141</v>
      </c>
      <c r="AH19" s="18">
        <v>16.284882414288557</v>
      </c>
      <c r="AI19" s="18">
        <v>2.4404417298988643</v>
      </c>
      <c r="AJ19" s="18">
        <v>10.098724543007867</v>
      </c>
      <c r="AK19" s="18">
        <v>18.081151966532172</v>
      </c>
      <c r="AL19" s="18">
        <v>12.281231544073925</v>
      </c>
      <c r="AM19" s="18">
        <v>-31.921550312487117</v>
      </c>
      <c r="AN19" s="18">
        <v>26.128946106496905</v>
      </c>
      <c r="AO19" s="18">
        <v>10.922413591903958</v>
      </c>
      <c r="AP19" s="18">
        <v>-8.9060896198538888</v>
      </c>
      <c r="AQ19" s="18">
        <v>-1.3410286821464072</v>
      </c>
      <c r="AR19" s="18">
        <v>10.488331463196074</v>
      </c>
      <c r="AS19" s="18">
        <v>-2.5795140574717923</v>
      </c>
      <c r="AT19" s="18">
        <v>-3.623506374211368</v>
      </c>
      <c r="AU19" s="18">
        <v>0.95814533102851207</v>
      </c>
      <c r="AV19" s="18">
        <v>-3.7611864478713151</v>
      </c>
      <c r="AW19" s="18">
        <v>-8.9760395668970645</v>
      </c>
      <c r="AX19" s="18">
        <v>-0.84447608569024046</v>
      </c>
      <c r="AY19" s="18">
        <v>0.40505898531607404</v>
      </c>
      <c r="AZ19" s="18">
        <v>1.4421882121921927</v>
      </c>
      <c r="BA19" s="18">
        <v>8.2640672571223615</v>
      </c>
      <c r="BB19" s="18">
        <v>-3.159941646172109</v>
      </c>
      <c r="BC19" s="18">
        <v>3.0269382907947331</v>
      </c>
      <c r="BD19" s="18">
        <v>7.8050315169028401</v>
      </c>
      <c r="BE19" s="18">
        <v>-27.604294585603615</v>
      </c>
      <c r="BF19" s="18">
        <v>23.117093425666575</v>
      </c>
      <c r="BG19" s="18">
        <v>17.113807914612256</v>
      </c>
      <c r="BH19" s="18">
        <v>-0.70992622370815262</v>
      </c>
      <c r="BI19"/>
      <c r="BJ19" s="18"/>
    </row>
    <row r="20" spans="1:67" s="46" customFormat="1" ht="15" customHeight="1" x14ac:dyDescent="0.35">
      <c r="A20"/>
      <c r="B20" s="16" t="s">
        <v>115</v>
      </c>
      <c r="C20" s="17">
        <v>2908.7600000000007</v>
      </c>
      <c r="D20" s="17">
        <v>2828.8610000000003</v>
      </c>
      <c r="E20" s="17">
        <v>2827.0980000000004</v>
      </c>
      <c r="F20" s="17">
        <v>2835.4149999999995</v>
      </c>
      <c r="G20" s="17">
        <v>2910.0760000000005</v>
      </c>
      <c r="H20" s="17">
        <v>3072.9959999999996</v>
      </c>
      <c r="I20" s="17">
        <v>3228.8250000000003</v>
      </c>
      <c r="J20" s="17">
        <v>3156.3950000000004</v>
      </c>
      <c r="K20" s="17">
        <v>3490.4160000000002</v>
      </c>
      <c r="L20" s="17">
        <v>3593.8310000000001</v>
      </c>
      <c r="M20" s="17">
        <v>3815.8229999999999</v>
      </c>
      <c r="N20" s="17">
        <v>4108.8570000000009</v>
      </c>
      <c r="O20" s="17">
        <v>4324.8599999999997</v>
      </c>
      <c r="P20" s="17">
        <v>4440.0229999999992</v>
      </c>
      <c r="Q20" s="17">
        <v>4702.1269999999995</v>
      </c>
      <c r="R20" s="17">
        <v>4700.902</v>
      </c>
      <c r="S20" s="17">
        <v>4731.0659999999998</v>
      </c>
      <c r="T20" s="17">
        <v>4796.512999999999</v>
      </c>
      <c r="U20" s="17">
        <v>4778.8779999999988</v>
      </c>
      <c r="V20" s="17">
        <v>5056.4879999999994</v>
      </c>
      <c r="W20" s="17">
        <v>5285.4750000000013</v>
      </c>
      <c r="X20" s="17">
        <v>5480.0569999999998</v>
      </c>
      <c r="Y20" s="17">
        <v>5659.3860000000004</v>
      </c>
      <c r="Z20" s="17">
        <v>5722.8420000000006</v>
      </c>
      <c r="AA20" s="17">
        <v>6129.8199999999988</v>
      </c>
      <c r="AB20" s="17">
        <v>5640.3620000000001</v>
      </c>
      <c r="AC20" s="17">
        <v>6086.1080000000002</v>
      </c>
      <c r="AD20" s="73">
        <v>6866.6850000000004</v>
      </c>
      <c r="AE20" s="73">
        <v>7706.2330000000002</v>
      </c>
      <c r="AF20"/>
      <c r="AG20" s="18">
        <v>-2.7468405781157719</v>
      </c>
      <c r="AH20" s="18">
        <v>-6.2321902702180125E-2</v>
      </c>
      <c r="AI20" s="18">
        <v>0.29418859905100908</v>
      </c>
      <c r="AJ20" s="18">
        <v>2.6331595198586797</v>
      </c>
      <c r="AK20" s="18">
        <v>5.5984792149757991</v>
      </c>
      <c r="AL20" s="18">
        <v>5.0709145081868199</v>
      </c>
      <c r="AM20" s="18">
        <v>-2.2432308966884187</v>
      </c>
      <c r="AN20" s="18">
        <v>10.582357404570711</v>
      </c>
      <c r="AO20" s="18">
        <v>2.9628273535303515</v>
      </c>
      <c r="AP20" s="18">
        <v>6.1770294707792255</v>
      </c>
      <c r="AQ20" s="18">
        <v>7.679444250951919</v>
      </c>
      <c r="AR20" s="18">
        <v>5.2570094310899291</v>
      </c>
      <c r="AS20" s="18">
        <v>2.6628145188514671</v>
      </c>
      <c r="AT20" s="18">
        <v>5.9032126635380111</v>
      </c>
      <c r="AU20" s="18">
        <v>-2.6052039853441952E-2</v>
      </c>
      <c r="AV20" s="18">
        <v>0.64166408914714157</v>
      </c>
      <c r="AW20" s="18">
        <v>1.3833457406850636</v>
      </c>
      <c r="AX20" s="18">
        <v>-0.36766292512915572</v>
      </c>
      <c r="AY20" s="18">
        <v>5.8091041453663523</v>
      </c>
      <c r="AZ20" s="18">
        <v>4.5285779378889446</v>
      </c>
      <c r="BA20" s="18">
        <v>3.6814477412152828</v>
      </c>
      <c r="BB20" s="18">
        <v>3.2723929696351814</v>
      </c>
      <c r="BC20" s="18">
        <v>1.1212523761411597</v>
      </c>
      <c r="BD20" s="18">
        <v>7.1114666454184521</v>
      </c>
      <c r="BE20" s="18">
        <v>-7.9848674186191246</v>
      </c>
      <c r="BF20" s="18">
        <v>7.9027906364875173</v>
      </c>
      <c r="BG20" s="18">
        <v>12.825552882071765</v>
      </c>
      <c r="BH20" s="18">
        <v>12.226394541179619</v>
      </c>
      <c r="BI20"/>
      <c r="BJ20" s="18"/>
      <c r="BO20" s="53"/>
    </row>
    <row r="21" spans="1:67" s="46" customFormat="1" ht="15" customHeight="1" x14ac:dyDescent="0.35">
      <c r="A21"/>
      <c r="B21" s="16" t="s">
        <v>116</v>
      </c>
      <c r="C21" s="17">
        <v>11671.123999999998</v>
      </c>
      <c r="D21" s="17">
        <v>12900.104000000003</v>
      </c>
      <c r="E21" s="17">
        <v>14071.271000000001</v>
      </c>
      <c r="F21" s="17">
        <v>14172.593999999999</v>
      </c>
      <c r="G21" s="17">
        <v>15910.151999999998</v>
      </c>
      <c r="H21" s="17">
        <v>19865.776999999998</v>
      </c>
      <c r="I21" s="17">
        <v>20279.220999999998</v>
      </c>
      <c r="J21" s="17">
        <v>20464.679000000004</v>
      </c>
      <c r="K21" s="17">
        <v>21761.267</v>
      </c>
      <c r="L21" s="17">
        <v>24387.862000000001</v>
      </c>
      <c r="M21" s="17">
        <v>29174.321999999996</v>
      </c>
      <c r="N21" s="17">
        <v>31806.606</v>
      </c>
      <c r="O21" s="17">
        <v>33245.544999999998</v>
      </c>
      <c r="P21" s="17">
        <v>38361.337000000007</v>
      </c>
      <c r="Q21" s="17">
        <v>28756.767999999993</v>
      </c>
      <c r="R21" s="17">
        <v>32926.957999999999</v>
      </c>
      <c r="S21" s="17">
        <v>35958.625</v>
      </c>
      <c r="T21" s="17">
        <v>36117.856</v>
      </c>
      <c r="U21" s="17">
        <v>33936.313999999998</v>
      </c>
      <c r="V21" s="17">
        <v>32427.659999999996</v>
      </c>
      <c r="W21" s="17">
        <v>28533.311000000005</v>
      </c>
      <c r="X21" s="17">
        <v>26608.148000000001</v>
      </c>
      <c r="Y21" s="17">
        <v>29561.86</v>
      </c>
      <c r="Z21" s="17">
        <v>33065.576999999997</v>
      </c>
      <c r="AA21" s="17">
        <v>33645.350000000006</v>
      </c>
      <c r="AB21" s="17">
        <v>24712.709000000003</v>
      </c>
      <c r="AC21" s="17">
        <v>32623.302999999996</v>
      </c>
      <c r="AD21" s="73">
        <v>47905.072</v>
      </c>
      <c r="AE21" s="73">
        <v>41402.719000000005</v>
      </c>
      <c r="AF21"/>
      <c r="AG21" s="18">
        <v>10.530091189160574</v>
      </c>
      <c r="AH21" s="18">
        <v>9.0787407605395849</v>
      </c>
      <c r="AI21" s="18">
        <v>0.72006999225584167</v>
      </c>
      <c r="AJ21" s="18">
        <v>12.259985716094027</v>
      </c>
      <c r="AK21" s="18">
        <v>24.862270329032686</v>
      </c>
      <c r="AL21" s="18">
        <v>2.0811871592034863</v>
      </c>
      <c r="AM21" s="18">
        <v>0.91452230832735648</v>
      </c>
      <c r="AN21" s="18">
        <v>6.335735830500913</v>
      </c>
      <c r="AO21" s="18">
        <v>12.070046289124623</v>
      </c>
      <c r="AP21" s="18">
        <v>19.626402675232438</v>
      </c>
      <c r="AQ21" s="18">
        <v>9.0226055638928084</v>
      </c>
      <c r="AR21" s="18">
        <v>4.5240256065045052</v>
      </c>
      <c r="AS21" s="18">
        <v>15.387902349021529</v>
      </c>
      <c r="AT21" s="18">
        <v>-25.037107022625442</v>
      </c>
      <c r="AU21" s="18">
        <v>14.501594894113298</v>
      </c>
      <c r="AV21" s="18">
        <v>9.2072489660296029</v>
      </c>
      <c r="AW21" s="18">
        <v>0.44281726567687102</v>
      </c>
      <c r="AX21" s="18">
        <v>-6.0400650581252702</v>
      </c>
      <c r="AY21" s="18">
        <v>-4.4455446752408125</v>
      </c>
      <c r="AZ21" s="18">
        <v>-12.00934325819375</v>
      </c>
      <c r="BA21" s="18">
        <v>-6.7470718697875744</v>
      </c>
      <c r="BB21" s="18">
        <v>11.100780106905598</v>
      </c>
      <c r="BC21" s="18">
        <v>11.85215341659827</v>
      </c>
      <c r="BD21" s="18">
        <v>1.7534035471390939</v>
      </c>
      <c r="BE21" s="18">
        <v>-26.549407273219039</v>
      </c>
      <c r="BF21" s="18">
        <v>32.010225993435171</v>
      </c>
      <c r="BG21" s="18">
        <v>46.843107823876707</v>
      </c>
      <c r="BH21" s="18">
        <v>-13.573412435326254</v>
      </c>
      <c r="BI21"/>
      <c r="BJ21" s="18"/>
    </row>
    <row r="22" spans="1:67" s="46" customFormat="1" ht="15" customHeight="1" x14ac:dyDescent="0.35">
      <c r="A22"/>
      <c r="B22" s="16" t="s">
        <v>117</v>
      </c>
      <c r="C22" s="17">
        <v>3525.3119999999999</v>
      </c>
      <c r="D22" s="17">
        <v>3729.6390000000006</v>
      </c>
      <c r="E22" s="17">
        <v>4789.6990000000005</v>
      </c>
      <c r="F22" s="17">
        <v>5967.4930000000004</v>
      </c>
      <c r="G22" s="17">
        <v>6110.777</v>
      </c>
      <c r="H22" s="17">
        <v>6177.4380000000001</v>
      </c>
      <c r="I22" s="17">
        <v>6996.9080000000004</v>
      </c>
      <c r="J22" s="17">
        <v>7196.1480000000001</v>
      </c>
      <c r="K22" s="17">
        <v>7937.8820000000005</v>
      </c>
      <c r="L22" s="17">
        <v>8299.9220000000005</v>
      </c>
      <c r="M22" s="17">
        <v>8385.0879999999997</v>
      </c>
      <c r="N22" s="17">
        <v>8344.2819999999992</v>
      </c>
      <c r="O22" s="17">
        <v>8858.0689999999995</v>
      </c>
      <c r="P22" s="17">
        <v>9612.7339999999986</v>
      </c>
      <c r="Q22" s="17">
        <v>9290.7980000000007</v>
      </c>
      <c r="R22" s="17">
        <v>9765.4609999999993</v>
      </c>
      <c r="S22" s="17">
        <v>9057.7119999999995</v>
      </c>
      <c r="T22" s="17">
        <v>8797.5190000000002</v>
      </c>
      <c r="U22" s="17">
        <v>7692.2950000000001</v>
      </c>
      <c r="V22" s="17">
        <v>7907.4120000000003</v>
      </c>
      <c r="W22" s="17">
        <v>7896.7240000000002</v>
      </c>
      <c r="X22" s="17">
        <v>8160.3310000000001</v>
      </c>
      <c r="Y22" s="17">
        <v>7763.9790000000003</v>
      </c>
      <c r="Z22" s="17">
        <v>7946.2849999999999</v>
      </c>
      <c r="AA22" s="17">
        <v>7781.4897359999995</v>
      </c>
      <c r="AB22" s="17">
        <v>7379.5130000000008</v>
      </c>
      <c r="AC22" s="17">
        <v>7327.7970000000005</v>
      </c>
      <c r="AD22" s="73">
        <v>7957.1040000000012</v>
      </c>
      <c r="AE22" s="73">
        <v>8079.35</v>
      </c>
      <c r="AF22"/>
      <c r="AG22" s="18">
        <v>5.7959976308480128</v>
      </c>
      <c r="AH22" s="18">
        <v>28.422589961119556</v>
      </c>
      <c r="AI22" s="18">
        <v>24.590146478933224</v>
      </c>
      <c r="AJ22" s="18">
        <v>2.4010752924217864</v>
      </c>
      <c r="AK22" s="18">
        <v>1.0908760048026636</v>
      </c>
      <c r="AL22" s="18">
        <v>13.265531762520325</v>
      </c>
      <c r="AM22" s="18">
        <v>2.8475435149354511</v>
      </c>
      <c r="AN22" s="18">
        <v>10.307375557034129</v>
      </c>
      <c r="AO22" s="18">
        <v>4.5609143597750634</v>
      </c>
      <c r="AP22" s="18">
        <v>1.0261060284662826</v>
      </c>
      <c r="AQ22" s="18">
        <v>-0.4866496332537058</v>
      </c>
      <c r="AR22" s="18">
        <v>6.1573542217293271</v>
      </c>
      <c r="AS22" s="18">
        <v>8.519520450788983</v>
      </c>
      <c r="AT22" s="18">
        <v>-3.3490576146182547</v>
      </c>
      <c r="AU22" s="18">
        <v>5.1089583478189775</v>
      </c>
      <c r="AV22" s="18">
        <v>-7.2474714711368957</v>
      </c>
      <c r="AW22" s="18">
        <v>-2.8726128629393308</v>
      </c>
      <c r="AX22" s="18">
        <v>-12.562905519158301</v>
      </c>
      <c r="AY22" s="18">
        <v>2.7965256142672659</v>
      </c>
      <c r="AZ22" s="18">
        <v>-0.13516432430737266</v>
      </c>
      <c r="BA22" s="18">
        <v>3.3381817573971175</v>
      </c>
      <c r="BB22" s="18">
        <v>-4.8570578815981831</v>
      </c>
      <c r="BC22" s="18">
        <v>2.3481001172208167</v>
      </c>
      <c r="BD22" s="18">
        <v>-2.0738655107386701</v>
      </c>
      <c r="BE22" s="18">
        <v>-5.1658069294920255</v>
      </c>
      <c r="BF22" s="18">
        <v>-0.70080505312478403</v>
      </c>
      <c r="BG22" s="18">
        <v>8.5879425972089649</v>
      </c>
      <c r="BH22" s="18">
        <v>1.5363127087442765</v>
      </c>
      <c r="BI22"/>
      <c r="BJ22" s="18"/>
    </row>
    <row r="23" spans="1:67" s="46" customFormat="1" ht="15" customHeight="1" x14ac:dyDescent="0.35">
      <c r="A23"/>
      <c r="B23" s="16" t="s">
        <v>118</v>
      </c>
      <c r="C23" s="17">
        <v>11549.617999999999</v>
      </c>
      <c r="D23" s="17">
        <v>11959.704000000002</v>
      </c>
      <c r="E23" s="17">
        <v>11932.442000000003</v>
      </c>
      <c r="F23" s="17">
        <v>12241.172</v>
      </c>
      <c r="G23" s="17">
        <v>12598.796999999995</v>
      </c>
      <c r="H23" s="17">
        <v>13023.311</v>
      </c>
      <c r="I23" s="17">
        <v>13513.916999999998</v>
      </c>
      <c r="J23" s="17">
        <v>14372.096999999998</v>
      </c>
      <c r="K23" s="17">
        <v>15711.992999999999</v>
      </c>
      <c r="L23" s="17">
        <v>16794.894999999997</v>
      </c>
      <c r="M23" s="17">
        <v>17680.715</v>
      </c>
      <c r="N23" s="17">
        <v>20011.269</v>
      </c>
      <c r="O23" s="17">
        <v>22080.632000000001</v>
      </c>
      <c r="P23" s="17">
        <v>25000.773999999994</v>
      </c>
      <c r="Q23" s="17">
        <v>26716.025999999998</v>
      </c>
      <c r="R23" s="17">
        <v>28176.864999999998</v>
      </c>
      <c r="S23" s="17">
        <v>29115.734999999993</v>
      </c>
      <c r="T23" s="17">
        <v>30848.717000000001</v>
      </c>
      <c r="U23" s="17">
        <v>29539.024999999998</v>
      </c>
      <c r="V23" s="17">
        <v>29024.300999999996</v>
      </c>
      <c r="W23" s="17">
        <v>30518.991000000002</v>
      </c>
      <c r="X23" s="17">
        <v>28786.271000000001</v>
      </c>
      <c r="Y23" s="17">
        <v>29513.429999999997</v>
      </c>
      <c r="Z23" s="17">
        <v>31130.212999999996</v>
      </c>
      <c r="AA23" s="17">
        <v>30842.522000000001</v>
      </c>
      <c r="AB23" s="17">
        <v>27423.657000000003</v>
      </c>
      <c r="AC23" s="17">
        <v>32827.577000000005</v>
      </c>
      <c r="AD23" s="73">
        <v>49726.053999999989</v>
      </c>
      <c r="AE23" s="73">
        <v>39224.437999999995</v>
      </c>
      <c r="AF23"/>
      <c r="AG23" s="18">
        <v>3.550645571134933</v>
      </c>
      <c r="AH23" s="18">
        <v>-0.22794878535454391</v>
      </c>
      <c r="AI23" s="18">
        <v>2.5873161587544082</v>
      </c>
      <c r="AJ23" s="18">
        <v>2.9214931380752964</v>
      </c>
      <c r="AK23" s="18">
        <v>3.3694804353146166</v>
      </c>
      <c r="AL23" s="18">
        <v>3.7671372510415972</v>
      </c>
      <c r="AM23" s="18">
        <v>6.3503423914768788</v>
      </c>
      <c r="AN23" s="18">
        <v>9.3228983912368584</v>
      </c>
      <c r="AO23" s="18">
        <v>6.8922001174516714</v>
      </c>
      <c r="AP23" s="18">
        <v>5.2743408041550932</v>
      </c>
      <c r="AQ23" s="18">
        <v>13.181333447205049</v>
      </c>
      <c r="AR23" s="18">
        <v>10.34098837010287</v>
      </c>
      <c r="AS23" s="18">
        <v>13.224902258232429</v>
      </c>
      <c r="AT23" s="18">
        <v>6.8607955897685589</v>
      </c>
      <c r="AU23" s="18">
        <v>5.4680250722918151</v>
      </c>
      <c r="AV23" s="18">
        <v>3.332059829934932</v>
      </c>
      <c r="AW23" s="18">
        <v>5.9520462045694797</v>
      </c>
      <c r="AX23" s="18">
        <v>-4.2455315078419718</v>
      </c>
      <c r="AY23" s="18">
        <v>-1.7425219688192215</v>
      </c>
      <c r="AZ23" s="18">
        <v>5.1497881034241137</v>
      </c>
      <c r="BA23" s="18">
        <v>-5.6775140436327041</v>
      </c>
      <c r="BB23" s="18">
        <v>2.5260618160650123</v>
      </c>
      <c r="BC23" s="18">
        <v>5.4781263987276283</v>
      </c>
      <c r="BD23" s="18">
        <v>-0.92415365098849567</v>
      </c>
      <c r="BE23" s="18">
        <v>-11.084907388572171</v>
      </c>
      <c r="BF23" s="18">
        <v>19.705322306211755</v>
      </c>
      <c r="BG23" s="18">
        <v>51.476467483420969</v>
      </c>
      <c r="BH23" s="18">
        <v>-21.118940988158837</v>
      </c>
      <c r="BI23"/>
      <c r="BJ23" s="18"/>
    </row>
    <row r="24" spans="1:67" s="46" customFormat="1" ht="6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 s="12"/>
      <c r="Y24" s="12"/>
      <c r="Z24" s="12"/>
      <c r="AA24" s="12"/>
      <c r="AB24" s="12"/>
      <c r="AC24" s="12"/>
      <c r="AD24" s="355"/>
      <c r="AE24" s="355"/>
      <c r="AF24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/>
      <c r="BJ24" s="18"/>
    </row>
    <row r="25" spans="1:67" s="46" customFormat="1" ht="15" customHeight="1" x14ac:dyDescent="0.35">
      <c r="A25"/>
      <c r="B25" s="82" t="s">
        <v>119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2"/>
      <c r="Y25" s="12"/>
      <c r="Z25" s="12"/>
      <c r="AA25" s="12"/>
      <c r="AB25" s="12"/>
      <c r="AC25" s="12"/>
      <c r="AD25" s="355"/>
      <c r="AE25" s="355"/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/>
      <c r="BJ25" s="18"/>
    </row>
    <row r="26" spans="1:67" s="46" customFormat="1" ht="15" customHeight="1" x14ac:dyDescent="0.35">
      <c r="A26"/>
      <c r="B26" s="62" t="s">
        <v>120</v>
      </c>
      <c r="C26" s="166">
        <v>13.939876906657297</v>
      </c>
      <c r="D26" s="166">
        <v>13.972030174014165</v>
      </c>
      <c r="E26" s="166">
        <v>14.208731642647216</v>
      </c>
      <c r="F26" s="166">
        <v>14.21014950091309</v>
      </c>
      <c r="G26" s="166">
        <v>13.707946278938385</v>
      </c>
      <c r="H26" s="166">
        <v>13.647947101467507</v>
      </c>
      <c r="I26" s="166">
        <v>13.996156152962621</v>
      </c>
      <c r="J26" s="166">
        <v>13.980290355569956</v>
      </c>
      <c r="K26" s="166">
        <v>13.593887755905719</v>
      </c>
      <c r="L26" s="166">
        <v>13.84169571150821</v>
      </c>
      <c r="M26" s="166">
        <v>14.161238016426397</v>
      </c>
      <c r="N26" s="166">
        <v>14.386674725771625</v>
      </c>
      <c r="O26" s="166">
        <v>13.801419616434462</v>
      </c>
      <c r="P26" s="166">
        <v>12.593746349587807</v>
      </c>
      <c r="Q26" s="166">
        <v>12.418879507014964</v>
      </c>
      <c r="R26" s="166">
        <v>13.226798850834346</v>
      </c>
      <c r="S26" s="166">
        <v>13.449240938660264</v>
      </c>
      <c r="T26" s="166">
        <v>14.112671741554278</v>
      </c>
      <c r="U26" s="166">
        <v>15.073623187540493</v>
      </c>
      <c r="V26" s="166">
        <v>15.284903516983039</v>
      </c>
      <c r="W26" s="166">
        <v>14.989288517797792</v>
      </c>
      <c r="X26" s="166">
        <v>14.96316266576445</v>
      </c>
      <c r="Y26" s="166">
        <v>15.014030498218936</v>
      </c>
      <c r="Z26" s="166">
        <v>15.048185733951328</v>
      </c>
      <c r="AA26" s="166">
        <v>15.101201629356902</v>
      </c>
      <c r="AB26" s="166">
        <v>14.972560746082173</v>
      </c>
      <c r="AC26" s="166">
        <v>15.307880842949253</v>
      </c>
      <c r="AD26" s="175">
        <v>15.172234386636811</v>
      </c>
      <c r="AE26" s="175">
        <v>15.388392926115035</v>
      </c>
      <c r="AF26" s="161"/>
      <c r="AG26" s="162">
        <v>0.23065675236710872</v>
      </c>
      <c r="AH26" s="162">
        <v>1.6941093433456729</v>
      </c>
      <c r="AI26" s="162">
        <v>9.9787813686247669E-3</v>
      </c>
      <c r="AJ26" s="162">
        <v>-3.5341163859144151</v>
      </c>
      <c r="AK26" s="162">
        <v>-0.43769632773557238</v>
      </c>
      <c r="AL26" s="162">
        <v>2.551365776158915</v>
      </c>
      <c r="AM26" s="162">
        <v>-0.11335824793085847</v>
      </c>
      <c r="AN26" s="162">
        <v>-2.7639096888305206</v>
      </c>
      <c r="AO26" s="162">
        <v>1.8229366024802856</v>
      </c>
      <c r="AP26" s="162">
        <v>2.3085488337423445</v>
      </c>
      <c r="AQ26" s="162">
        <v>1.5919279732727583</v>
      </c>
      <c r="AR26" s="162">
        <v>-4.0680360159166202</v>
      </c>
      <c r="AS26" s="162">
        <v>-8.7503554011833753</v>
      </c>
      <c r="AT26" s="162">
        <v>-1.3885212368007287</v>
      </c>
      <c r="AU26" s="162">
        <v>6.505573577415082</v>
      </c>
      <c r="AV26" s="162">
        <v>1.6817530101917781</v>
      </c>
      <c r="AW26" s="162">
        <v>4.9328494144748474</v>
      </c>
      <c r="AX26" s="162">
        <v>6.80913907433081</v>
      </c>
      <c r="AY26" s="162">
        <v>1.4016559045816264</v>
      </c>
      <c r="AZ26" s="162">
        <v>-1.9340324841225822</v>
      </c>
      <c r="BA26" s="162">
        <v>-0.17429681203561512</v>
      </c>
      <c r="BB26" s="162">
        <v>0.33995374902172948</v>
      </c>
      <c r="BC26" s="162">
        <v>0.22748878614868742</v>
      </c>
      <c r="BD26" s="162">
        <v>0.3523075561591511</v>
      </c>
      <c r="BE26" s="162">
        <v>-0.85185859001213182</v>
      </c>
      <c r="BF26" s="162">
        <v>2.2395641103331059</v>
      </c>
      <c r="BG26" s="162">
        <v>-0.88612171537067941</v>
      </c>
      <c r="BH26" s="162">
        <v>1.4246981292920775</v>
      </c>
      <c r="BI26"/>
      <c r="BJ26" s="15"/>
    </row>
    <row r="27" spans="1:67" s="46" customFormat="1" ht="15" customHeight="1" x14ac:dyDescent="0.35">
      <c r="A27"/>
      <c r="B27" s="13" t="s">
        <v>106</v>
      </c>
      <c r="C27" s="68">
        <v>13.570904444290662</v>
      </c>
      <c r="D27" s="68">
        <v>13.572319041676337</v>
      </c>
      <c r="E27" s="68">
        <v>13.876411520991024</v>
      </c>
      <c r="F27" s="68">
        <v>13.794358184871294</v>
      </c>
      <c r="G27" s="68">
        <v>13.012551063763251</v>
      </c>
      <c r="H27" s="68">
        <v>13.263131411016209</v>
      </c>
      <c r="I27" s="68">
        <v>13.692962479614778</v>
      </c>
      <c r="J27" s="68">
        <v>13.906970795014804</v>
      </c>
      <c r="K27" s="68">
        <v>13.267314180074239</v>
      </c>
      <c r="L27" s="68">
        <v>13.879146621975869</v>
      </c>
      <c r="M27" s="68">
        <v>14.589676614610326</v>
      </c>
      <c r="N27" s="68">
        <v>15.180675904461465</v>
      </c>
      <c r="O27" s="68">
        <v>14.131080632088901</v>
      </c>
      <c r="P27" s="68">
        <v>12.160465860708205</v>
      </c>
      <c r="Q27" s="68">
        <v>11.761780918496765</v>
      </c>
      <c r="R27" s="68">
        <v>12.524814031465789</v>
      </c>
      <c r="S27" s="68">
        <v>12.693810079150355</v>
      </c>
      <c r="T27" s="68">
        <v>13.528125670694415</v>
      </c>
      <c r="U27" s="68">
        <v>13.641291501356816</v>
      </c>
      <c r="V27" s="68">
        <v>14.064500907787329</v>
      </c>
      <c r="W27" s="68">
        <v>13.376805571944768</v>
      </c>
      <c r="X27" s="68">
        <v>13.394087123498212</v>
      </c>
      <c r="Y27" s="68">
        <v>13.687252636191277</v>
      </c>
      <c r="Z27" s="68">
        <v>13.795171231133724</v>
      </c>
      <c r="AA27" s="68">
        <v>13.82142462898239</v>
      </c>
      <c r="AB27" s="68">
        <v>13.672566061388459</v>
      </c>
      <c r="AC27" s="68">
        <v>14.467254303094821</v>
      </c>
      <c r="AD27" s="74">
        <v>14.994635234270497</v>
      </c>
      <c r="AE27" s="74">
        <v>15.490768061992485</v>
      </c>
      <c r="AF27"/>
      <c r="AG27" s="15">
        <v>1.042375172180029E-2</v>
      </c>
      <c r="AH27" s="15">
        <v>2.2405344170065096</v>
      </c>
      <c r="AI27" s="15">
        <v>-0.59131524022335613</v>
      </c>
      <c r="AJ27" s="15">
        <v>-5.667586056779907</v>
      </c>
      <c r="AK27" s="15">
        <v>1.9256819514104557</v>
      </c>
      <c r="AL27" s="15">
        <v>3.2407962741103189</v>
      </c>
      <c r="AM27" s="15">
        <v>1.5629073381207901</v>
      </c>
      <c r="AN27" s="15">
        <v>-4.5995394997871193</v>
      </c>
      <c r="AO27" s="15">
        <v>4.6115772461356315</v>
      </c>
      <c r="AP27" s="15">
        <v>5.1194069202311274</v>
      </c>
      <c r="AQ27" s="15">
        <v>4.0508045891798794</v>
      </c>
      <c r="AR27" s="15">
        <v>-6.9140220038825611</v>
      </c>
      <c r="AS27" s="15">
        <v>-13.945251765854463</v>
      </c>
      <c r="AT27" s="15">
        <v>-3.278533460626992</v>
      </c>
      <c r="AU27" s="15">
        <v>6.4873943687308984</v>
      </c>
      <c r="AV27" s="15">
        <v>1.3492898757618343</v>
      </c>
      <c r="AW27" s="15">
        <v>6.5726175698376617</v>
      </c>
      <c r="AX27" s="15">
        <v>0.83652261530619376</v>
      </c>
      <c r="AY27" s="15">
        <v>3.1024145066353741</v>
      </c>
      <c r="AZ27" s="15">
        <v>-4.8895822208791841</v>
      </c>
      <c r="BA27" s="15">
        <v>0.12919042188733112</v>
      </c>
      <c r="BB27" s="15">
        <v>2.1887681481386188</v>
      </c>
      <c r="BC27" s="15">
        <v>0.78846060499455595</v>
      </c>
      <c r="BD27" s="15">
        <v>0.1903086044297615</v>
      </c>
      <c r="BE27" s="15">
        <v>-1.0770131993614276</v>
      </c>
      <c r="BF27" s="15">
        <v>5.8122830647757802</v>
      </c>
      <c r="BG27" s="15">
        <v>3.6453422337565411</v>
      </c>
      <c r="BH27" s="15">
        <v>3.3087355575550643</v>
      </c>
      <c r="BI27"/>
      <c r="BJ27" s="15"/>
    </row>
    <row r="28" spans="1:67" s="46" customFormat="1" ht="15" customHeight="1" x14ac:dyDescent="0.35">
      <c r="A28"/>
      <c r="B28" s="16" t="s">
        <v>161</v>
      </c>
      <c r="C28" s="67">
        <v>12.32468620989645</v>
      </c>
      <c r="D28" s="67">
        <v>12.122454728176242</v>
      </c>
      <c r="E28" s="67">
        <v>11.920809968617567</v>
      </c>
      <c r="F28" s="67">
        <v>11.98707006443785</v>
      </c>
      <c r="G28" s="67">
        <v>10.64191118405633</v>
      </c>
      <c r="H28" s="67">
        <v>10.937088706962484</v>
      </c>
      <c r="I28" s="67">
        <v>11.412631696496359</v>
      </c>
      <c r="J28" s="67">
        <v>11.684434594183818</v>
      </c>
      <c r="K28" s="67">
        <v>10.698723566369146</v>
      </c>
      <c r="L28" s="67">
        <v>10.986154411912629</v>
      </c>
      <c r="M28" s="67">
        <v>11.396905022066191</v>
      </c>
      <c r="N28" s="67">
        <v>11.926137933795225</v>
      </c>
      <c r="O28" s="67">
        <v>11.863450237883441</v>
      </c>
      <c r="P28" s="67">
        <v>10.86272783000441</v>
      </c>
      <c r="Q28" s="67">
        <v>10.717532256025407</v>
      </c>
      <c r="R28" s="67">
        <v>11.659934311387698</v>
      </c>
      <c r="S28" s="67">
        <v>11.867860429002739</v>
      </c>
      <c r="T28" s="67">
        <v>12.528469536017665</v>
      </c>
      <c r="U28" s="67">
        <v>12.772861916863516</v>
      </c>
      <c r="V28" s="67">
        <v>12.985060771362976</v>
      </c>
      <c r="W28" s="67">
        <v>12.07423654305331</v>
      </c>
      <c r="X28" s="67">
        <v>12.299108060348308</v>
      </c>
      <c r="Y28" s="67">
        <v>12.531402320970372</v>
      </c>
      <c r="Z28" s="67">
        <v>12.661545054053059</v>
      </c>
      <c r="AA28" s="67">
        <v>12.749522376251683</v>
      </c>
      <c r="AB28" s="67">
        <v>12.763676420518745</v>
      </c>
      <c r="AC28" s="67">
        <v>13.443051755137754</v>
      </c>
      <c r="AD28" s="75">
        <v>13.939382952517182</v>
      </c>
      <c r="AE28" s="75">
        <v>14.330663233854422</v>
      </c>
      <c r="AF28"/>
      <c r="AG28" s="18">
        <v>-1.640865156938605</v>
      </c>
      <c r="AH28" s="18">
        <v>-1.6633987429129531</v>
      </c>
      <c r="AI28" s="18">
        <v>0.5558355178441543</v>
      </c>
      <c r="AJ28" s="18">
        <v>-11.22174871048944</v>
      </c>
      <c r="AK28" s="18">
        <v>2.7737266154634748</v>
      </c>
      <c r="AL28" s="18">
        <v>4.3479851199446387</v>
      </c>
      <c r="AM28" s="18">
        <v>2.3815970313919985</v>
      </c>
      <c r="AN28" s="18">
        <v>-8.436103774378017</v>
      </c>
      <c r="AO28" s="18">
        <v>2.6865900755395349</v>
      </c>
      <c r="AP28" s="18">
        <v>3.7388024485453433</v>
      </c>
      <c r="AQ28" s="18">
        <v>4.6436546650547346</v>
      </c>
      <c r="AR28" s="18">
        <v>-0.52563282648396092</v>
      </c>
      <c r="AS28" s="18">
        <v>-8.4353403757992282</v>
      </c>
      <c r="AT28" s="18">
        <v>-1.336640080201138</v>
      </c>
      <c r="AU28" s="18">
        <v>8.7930881181390514</v>
      </c>
      <c r="AV28" s="18">
        <v>1.7832529074539494</v>
      </c>
      <c r="AW28" s="18">
        <v>5.5663707116113859</v>
      </c>
      <c r="AX28" s="18">
        <v>1.9506962134780719</v>
      </c>
      <c r="AY28" s="18">
        <v>1.6613258319132258</v>
      </c>
      <c r="AZ28" s="18">
        <v>-7.0144009669818548</v>
      </c>
      <c r="BA28" s="18">
        <v>1.8624077513569495</v>
      </c>
      <c r="BB28" s="18">
        <v>1.8887081850347236</v>
      </c>
      <c r="BC28" s="18">
        <v>1.0385328772415439</v>
      </c>
      <c r="BD28" s="18">
        <v>0.69483875643171622</v>
      </c>
      <c r="BE28" s="18">
        <v>0.11101627064420042</v>
      </c>
      <c r="BF28" s="18">
        <v>5.3227245210232068</v>
      </c>
      <c r="BG28" s="18">
        <v>3.6921021091043325</v>
      </c>
      <c r="BH28" s="18">
        <v>2.807012926397737</v>
      </c>
      <c r="BI28"/>
      <c r="BJ28" s="18"/>
    </row>
    <row r="29" spans="1:67" s="46" customFormat="1" ht="15" customHeight="1" x14ac:dyDescent="0.35">
      <c r="A29"/>
      <c r="B29" s="16" t="s">
        <v>107</v>
      </c>
      <c r="C29" s="67">
        <v>21.968864855848089</v>
      </c>
      <c r="D29" s="67">
        <v>21.928325664263486</v>
      </c>
      <c r="E29" s="67">
        <v>23.516160426000074</v>
      </c>
      <c r="F29" s="67">
        <v>21.41844420687158</v>
      </c>
      <c r="G29" s="67">
        <v>23.677624528446596</v>
      </c>
      <c r="H29" s="67">
        <v>24.074490624508705</v>
      </c>
      <c r="I29" s="67">
        <v>23.777863834149933</v>
      </c>
      <c r="J29" s="67">
        <v>24.217043725802771</v>
      </c>
      <c r="K29" s="67">
        <v>24.36261685740433</v>
      </c>
      <c r="L29" s="67">
        <v>25.088248463342438</v>
      </c>
      <c r="M29" s="67">
        <v>27.730160229497379</v>
      </c>
      <c r="N29" s="67">
        <v>26.321238589753523</v>
      </c>
      <c r="O29" s="67">
        <v>22.365530923068096</v>
      </c>
      <c r="P29" s="67">
        <v>19.406088659973172</v>
      </c>
      <c r="Q29" s="67">
        <v>18.161376674511239</v>
      </c>
      <c r="R29" s="67">
        <v>18.915840685444632</v>
      </c>
      <c r="S29" s="67">
        <v>19.916882278639967</v>
      </c>
      <c r="T29" s="67">
        <v>21.267057869090408</v>
      </c>
      <c r="U29" s="67">
        <v>19.333340968546942</v>
      </c>
      <c r="V29" s="67">
        <v>20.472085471693518</v>
      </c>
      <c r="W29" s="67">
        <v>21.950112854509857</v>
      </c>
      <c r="X29" s="67">
        <v>20.146688664135954</v>
      </c>
      <c r="Y29" s="67">
        <v>20.554132846887125</v>
      </c>
      <c r="Z29" s="67">
        <v>20.590155551087125</v>
      </c>
      <c r="AA29" s="67">
        <v>20.441699944870901</v>
      </c>
      <c r="AB29" s="67">
        <v>20.380171524984185</v>
      </c>
      <c r="AC29" s="67">
        <v>20.371057171286076</v>
      </c>
      <c r="AD29" s="75">
        <v>20.524163090208983</v>
      </c>
      <c r="AE29" s="75">
        <v>21.032310041937194</v>
      </c>
      <c r="AF29"/>
      <c r="AG29" s="18">
        <v>-0.18453020604663459</v>
      </c>
      <c r="AH29" s="18">
        <v>7.241021435231036</v>
      </c>
      <c r="AI29" s="18">
        <v>-8.920317692718255</v>
      </c>
      <c r="AJ29" s="18">
        <v>10.547826442268919</v>
      </c>
      <c r="AK29" s="18">
        <v>1.6761229387065781</v>
      </c>
      <c r="AL29" s="18">
        <v>-1.2321207330417832</v>
      </c>
      <c r="AM29" s="18">
        <v>1.8470115512314642</v>
      </c>
      <c r="AN29" s="18">
        <v>0.60111850665923139</v>
      </c>
      <c r="AO29" s="18">
        <v>2.9784633160931282</v>
      </c>
      <c r="AP29" s="18">
        <v>10.530475134663771</v>
      </c>
      <c r="AQ29" s="18">
        <v>-5.0808276190382209</v>
      </c>
      <c r="AR29" s="18">
        <v>-15.028577219862772</v>
      </c>
      <c r="AS29" s="18">
        <v>-13.232157435809038</v>
      </c>
      <c r="AT29" s="18">
        <v>-6.4140281293739791</v>
      </c>
      <c r="AU29" s="18">
        <v>4.1542225815527143</v>
      </c>
      <c r="AV29" s="18">
        <v>5.2920809063782039</v>
      </c>
      <c r="AW29" s="18">
        <v>6.7790509155062297</v>
      </c>
      <c r="AX29" s="18">
        <v>-9.0925454402131223</v>
      </c>
      <c r="AY29" s="18">
        <v>5.8900554487668657</v>
      </c>
      <c r="AZ29" s="18">
        <v>7.219720652592958</v>
      </c>
      <c r="BA29" s="18">
        <v>-8.2160132949082882</v>
      </c>
      <c r="BB29" s="18">
        <v>2.0223878451870885</v>
      </c>
      <c r="BC29" s="18">
        <v>0.17525771808688143</v>
      </c>
      <c r="BD29" s="18">
        <v>-0.72100283967201939</v>
      </c>
      <c r="BE29" s="18">
        <v>-0.30099463377631097</v>
      </c>
      <c r="BF29" s="18">
        <v>-4.4721673156361649E-2</v>
      </c>
      <c r="BG29" s="18">
        <v>0.75158553449409238</v>
      </c>
      <c r="BH29" s="18">
        <v>2.4758473682691671</v>
      </c>
      <c r="BI29"/>
      <c r="BJ29" s="18"/>
    </row>
    <row r="30" spans="1:67" s="54" customFormat="1" ht="15" customHeight="1" x14ac:dyDescent="0.35">
      <c r="A30"/>
      <c r="B30" s="13" t="s">
        <v>108</v>
      </c>
      <c r="C30" s="68">
        <v>14.424354260235235</v>
      </c>
      <c r="D30" s="68">
        <v>14.489213205597752</v>
      </c>
      <c r="E30" s="68">
        <v>14.63476193331481</v>
      </c>
      <c r="F30" s="68">
        <v>14.739345791799343</v>
      </c>
      <c r="G30" s="68">
        <v>14.564112416486557</v>
      </c>
      <c r="H30" s="68">
        <v>14.119838435748667</v>
      </c>
      <c r="I30" s="68">
        <v>14.37917961621395</v>
      </c>
      <c r="J30" s="68">
        <v>14.071158314753283</v>
      </c>
      <c r="K30" s="68">
        <v>14.001798388523284</v>
      </c>
      <c r="L30" s="68">
        <v>13.795069930074249</v>
      </c>
      <c r="M30" s="68">
        <v>13.629384050750067</v>
      </c>
      <c r="N30" s="68">
        <v>13.319164110159248</v>
      </c>
      <c r="O30" s="68">
        <v>13.366889749267685</v>
      </c>
      <c r="P30" s="68">
        <v>13.164180402264734</v>
      </c>
      <c r="Q30" s="68">
        <v>13.297564474356024</v>
      </c>
      <c r="R30" s="68">
        <v>14.119061944448331</v>
      </c>
      <c r="S30" s="68">
        <v>14.43838127607569</v>
      </c>
      <c r="T30" s="68">
        <v>14.880680307104278</v>
      </c>
      <c r="U30" s="68">
        <v>17.089281527166829</v>
      </c>
      <c r="V30" s="68">
        <v>16.968348280440562</v>
      </c>
      <c r="W30" s="68">
        <v>17.183964092865526</v>
      </c>
      <c r="X30" s="68">
        <v>17.124886477827737</v>
      </c>
      <c r="Y30" s="68">
        <v>16.818719139501383</v>
      </c>
      <c r="Z30" s="68">
        <v>16.769439909280763</v>
      </c>
      <c r="AA30" s="68">
        <v>16.874553354386428</v>
      </c>
      <c r="AB30" s="68">
        <v>17.017807180377147</v>
      </c>
      <c r="AC30" s="68">
        <v>16.528826112805064</v>
      </c>
      <c r="AD30" s="74">
        <v>15.408271756443078</v>
      </c>
      <c r="AE30" s="74">
        <v>15.150887691376179</v>
      </c>
      <c r="AF30"/>
      <c r="AG30" s="15">
        <v>0.44964886602458293</v>
      </c>
      <c r="AH30" s="15">
        <v>1.0045316170848171</v>
      </c>
      <c r="AI30" s="15">
        <v>0.71462630523873927</v>
      </c>
      <c r="AJ30" s="15">
        <v>-1.1888816355084215</v>
      </c>
      <c r="AK30" s="15">
        <v>-3.0504706914715403</v>
      </c>
      <c r="AL30" s="15">
        <v>1.8367149287535873</v>
      </c>
      <c r="AM30" s="15">
        <v>-2.1421340415926218</v>
      </c>
      <c r="AN30" s="15">
        <v>-0.49292264843099293</v>
      </c>
      <c r="AO30" s="15">
        <v>-1.4764421877298439</v>
      </c>
      <c r="AP30" s="15">
        <v>-1.2010513912870724</v>
      </c>
      <c r="AQ30" s="15">
        <v>-2.2761112272989852</v>
      </c>
      <c r="AR30" s="15">
        <v>0.3583230802902575</v>
      </c>
      <c r="AS30" s="15">
        <v>-1.516503470929405</v>
      </c>
      <c r="AT30" s="15">
        <v>1.0132349148629383</v>
      </c>
      <c r="AU30" s="15">
        <v>6.1778040006990889</v>
      </c>
      <c r="AV30" s="15">
        <v>2.2616186038684827</v>
      </c>
      <c r="AW30" s="15">
        <v>3.063356082454165</v>
      </c>
      <c r="AX30" s="15">
        <v>14.842071561796331</v>
      </c>
      <c r="AY30" s="15">
        <v>-0.70765553562927364</v>
      </c>
      <c r="AZ30" s="15">
        <v>1.2706941704721193</v>
      </c>
      <c r="BA30" s="15">
        <v>-0.34379503308155668</v>
      </c>
      <c r="BB30" s="15">
        <v>-1.7878503236956389</v>
      </c>
      <c r="BC30" s="15">
        <v>-0.29300227806813067</v>
      </c>
      <c r="BD30" s="15">
        <v>0.62681547907567381</v>
      </c>
      <c r="BE30" s="15">
        <v>0.84893403091751241</v>
      </c>
      <c r="BF30" s="15">
        <v>-2.8733494414951237</v>
      </c>
      <c r="BG30" s="15">
        <v>-6.7793946691343052</v>
      </c>
      <c r="BH30" s="15">
        <v>-1.6704278658589502</v>
      </c>
      <c r="BI30"/>
      <c r="BJ30" s="15"/>
    </row>
    <row r="31" spans="1:67" s="46" customFormat="1" ht="15" customHeight="1" x14ac:dyDescent="0.35">
      <c r="A31"/>
      <c r="B31" s="16" t="s">
        <v>109</v>
      </c>
      <c r="C31" s="67">
        <v>10.995727375481176</v>
      </c>
      <c r="D31" s="67">
        <v>11.120893329718815</v>
      </c>
      <c r="E31" s="67">
        <v>11.280222116723204</v>
      </c>
      <c r="F31" s="67">
        <v>11.276201150479158</v>
      </c>
      <c r="G31" s="67">
        <v>11.303307412679938</v>
      </c>
      <c r="H31" s="67">
        <v>11.239991911669776</v>
      </c>
      <c r="I31" s="67">
        <v>11.461476692300874</v>
      </c>
      <c r="J31" s="67">
        <v>11.283300968479335</v>
      </c>
      <c r="K31" s="67">
        <v>11.273034251683546</v>
      </c>
      <c r="L31" s="67">
        <v>11.273139600608305</v>
      </c>
      <c r="M31" s="67">
        <v>11.419745249433594</v>
      </c>
      <c r="N31" s="67">
        <v>11.170785008730848</v>
      </c>
      <c r="O31" s="67">
        <v>11.292484464738861</v>
      </c>
      <c r="P31" s="67">
        <v>11.166464632581651</v>
      </c>
      <c r="Q31" s="67">
        <v>11.084636410496568</v>
      </c>
      <c r="R31" s="67">
        <v>12.086662587581003</v>
      </c>
      <c r="S31" s="67">
        <v>12.682222627188649</v>
      </c>
      <c r="T31" s="67">
        <v>13.409965019293297</v>
      </c>
      <c r="U31" s="67">
        <v>15.531642641048013</v>
      </c>
      <c r="V31" s="67">
        <v>15.380988166111452</v>
      </c>
      <c r="W31" s="67">
        <v>15.510045687478172</v>
      </c>
      <c r="X31" s="67">
        <v>15.295246851499375</v>
      </c>
      <c r="Y31" s="67">
        <v>15.16721843043975</v>
      </c>
      <c r="Z31" s="67">
        <v>15.304205828737144</v>
      </c>
      <c r="AA31" s="67">
        <v>15.272915425605275</v>
      </c>
      <c r="AB31" s="67">
        <v>15.297351486506557</v>
      </c>
      <c r="AC31" s="67">
        <v>15.217851843727226</v>
      </c>
      <c r="AD31" s="75">
        <v>14.983920713147576</v>
      </c>
      <c r="AE31" s="75">
        <v>14.322261703031691</v>
      </c>
      <c r="AF31"/>
      <c r="AG31" s="18">
        <v>1.1383144558198162</v>
      </c>
      <c r="AH31" s="18">
        <v>1.4326977364184255</v>
      </c>
      <c r="AI31" s="18">
        <v>-3.564616194998655E-2</v>
      </c>
      <c r="AJ31" s="18">
        <v>0.24038469905823051</v>
      </c>
      <c r="AK31" s="18">
        <v>-0.56015021708721979</v>
      </c>
      <c r="AL31" s="18">
        <v>1.9705065837382327</v>
      </c>
      <c r="AM31" s="18">
        <v>-1.5545616730279335</v>
      </c>
      <c r="AN31" s="18">
        <v>-9.0990365536374324E-2</v>
      </c>
      <c r="AO31" s="18">
        <v>9.3452146429123632E-4</v>
      </c>
      <c r="AP31" s="18">
        <v>1.3004864130075944</v>
      </c>
      <c r="AQ31" s="18">
        <v>-2.1800857660559023</v>
      </c>
      <c r="AR31" s="18">
        <v>1.0894440803658421</v>
      </c>
      <c r="AS31" s="18">
        <v>-1.1159619705540533</v>
      </c>
      <c r="AT31" s="18">
        <v>-0.73280330684362838</v>
      </c>
      <c r="AU31" s="18">
        <v>9.0397748737664401</v>
      </c>
      <c r="AV31" s="18">
        <v>4.9274151180457499</v>
      </c>
      <c r="AW31" s="18">
        <v>5.7382874713497429</v>
      </c>
      <c r="AX31" s="18">
        <v>15.821649189257373</v>
      </c>
      <c r="AY31" s="18">
        <v>-0.96998416985465119</v>
      </c>
      <c r="AZ31" s="18">
        <v>0.83907171615325227</v>
      </c>
      <c r="BA31" s="18">
        <v>-1.3849013749341326</v>
      </c>
      <c r="BB31" s="18">
        <v>-0.83704710556583473</v>
      </c>
      <c r="BC31" s="18">
        <v>0.90318075740551496</v>
      </c>
      <c r="BD31" s="18">
        <v>-0.20445623563892873</v>
      </c>
      <c r="BE31" s="18">
        <v>0.15999604672932644</v>
      </c>
      <c r="BF31" s="18">
        <v>-0.51969547048360121</v>
      </c>
      <c r="BG31" s="18">
        <v>-1.5372151929319535</v>
      </c>
      <c r="BH31" s="18">
        <v>-4.4157935882249788</v>
      </c>
      <c r="BI31"/>
      <c r="BJ31" s="18"/>
      <c r="BM31" s="53"/>
      <c r="BN31" s="53"/>
      <c r="BO31" s="53"/>
    </row>
    <row r="32" spans="1:67" s="46" customFormat="1" ht="15" customHeight="1" x14ac:dyDescent="0.35">
      <c r="A32"/>
      <c r="B32" s="16" t="s">
        <v>110</v>
      </c>
      <c r="C32" s="67">
        <v>11.413536403846756</v>
      </c>
      <c r="D32" s="67">
        <v>11.245678203189719</v>
      </c>
      <c r="E32" s="67">
        <v>11.550959598825278</v>
      </c>
      <c r="F32" s="67">
        <v>11.577971713681526</v>
      </c>
      <c r="G32" s="67">
        <v>11.702733220590481</v>
      </c>
      <c r="H32" s="67">
        <v>11.700775986579121</v>
      </c>
      <c r="I32" s="67">
        <v>12.089322160135911</v>
      </c>
      <c r="J32" s="67">
        <v>11.931304939754016</v>
      </c>
      <c r="K32" s="67">
        <v>11.972635597606635</v>
      </c>
      <c r="L32" s="67">
        <v>12.081630884869931</v>
      </c>
      <c r="M32" s="67">
        <v>12.392798440650655</v>
      </c>
      <c r="N32" s="67">
        <v>12.042605160304714</v>
      </c>
      <c r="O32" s="67">
        <v>12.068673425304306</v>
      </c>
      <c r="P32" s="67">
        <v>11.614228661475106</v>
      </c>
      <c r="Q32" s="67">
        <v>11.275190857910843</v>
      </c>
      <c r="R32" s="67">
        <v>12.444523602739421</v>
      </c>
      <c r="S32" s="67">
        <v>13.10464435316173</v>
      </c>
      <c r="T32" s="67">
        <v>14.160256430512586</v>
      </c>
      <c r="U32" s="67">
        <v>15.936376554345772</v>
      </c>
      <c r="V32" s="67">
        <v>15.778316599800995</v>
      </c>
      <c r="W32" s="67">
        <v>15.894667063770862</v>
      </c>
      <c r="X32" s="67">
        <v>15.705813347296289</v>
      </c>
      <c r="Y32" s="67">
        <v>15.599014906546538</v>
      </c>
      <c r="Z32" s="67">
        <v>15.784412261933527</v>
      </c>
      <c r="AA32" s="67">
        <v>15.709306081382518</v>
      </c>
      <c r="AB32" s="67">
        <v>15.815822777093851</v>
      </c>
      <c r="AC32" s="67">
        <v>15.698863197620334</v>
      </c>
      <c r="AD32" s="75">
        <v>15.414282688178815</v>
      </c>
      <c r="AE32" s="75">
        <v>14.606693781306115</v>
      </c>
      <c r="AF32"/>
      <c r="AG32" s="18">
        <v>-1.4706940488704501</v>
      </c>
      <c r="AH32" s="18">
        <v>2.7146552668470365</v>
      </c>
      <c r="AI32" s="18">
        <v>0.23385169539503203</v>
      </c>
      <c r="AJ32" s="18">
        <v>1.0775765392614169</v>
      </c>
      <c r="AK32" s="18">
        <v>-1.6724588815857349E-2</v>
      </c>
      <c r="AL32" s="18">
        <v>3.3206872262357261</v>
      </c>
      <c r="AM32" s="18">
        <v>-1.3070808957589941</v>
      </c>
      <c r="AN32" s="18">
        <v>0.3464051758069559</v>
      </c>
      <c r="AO32" s="18">
        <v>0.91037003819847717</v>
      </c>
      <c r="AP32" s="18">
        <v>2.5755426460711131</v>
      </c>
      <c r="AQ32" s="18">
        <v>-2.8257804887493596</v>
      </c>
      <c r="AR32" s="18">
        <v>0.21646699075977069</v>
      </c>
      <c r="AS32" s="18">
        <v>-3.765490603767339</v>
      </c>
      <c r="AT32" s="18">
        <v>-2.9191590199086255</v>
      </c>
      <c r="AU32" s="18">
        <v>10.370846574256939</v>
      </c>
      <c r="AV32" s="18">
        <v>5.3045080028374532</v>
      </c>
      <c r="AW32" s="18">
        <v>8.0552516260860685</v>
      </c>
      <c r="AX32" s="18">
        <v>12.542994066166727</v>
      </c>
      <c r="AY32" s="18">
        <v>-0.99181864839705358</v>
      </c>
      <c r="AZ32" s="18">
        <v>0.73740733514838375</v>
      </c>
      <c r="BA32" s="18">
        <v>-1.1881577369118548</v>
      </c>
      <c r="BB32" s="18">
        <v>-0.67999305981906322</v>
      </c>
      <c r="BC32" s="18">
        <v>1.1885196372828795</v>
      </c>
      <c r="BD32" s="18">
        <v>-0.47582500573770808</v>
      </c>
      <c r="BE32" s="18">
        <v>0.67804838201967799</v>
      </c>
      <c r="BF32" s="18">
        <v>-0.73950992700114782</v>
      </c>
      <c r="BG32" s="18">
        <v>-1.8127459667567245</v>
      </c>
      <c r="BH32" s="18">
        <v>-5.2392247061359463</v>
      </c>
      <c r="BI32"/>
      <c r="BJ32" s="18"/>
    </row>
    <row r="33" spans="1:62" s="55" customFormat="1" ht="15" customHeight="1" x14ac:dyDescent="0.35">
      <c r="A33"/>
      <c r="B33" s="16" t="s">
        <v>111</v>
      </c>
      <c r="C33" s="67">
        <v>6.8983812658099462</v>
      </c>
      <c r="D33" s="67">
        <v>6.9577019294770688</v>
      </c>
      <c r="E33" s="67">
        <v>6.8868771926092682</v>
      </c>
      <c r="F33" s="67">
        <v>6.9240670236204895</v>
      </c>
      <c r="G33" s="67">
        <v>6.9426964411122976</v>
      </c>
      <c r="H33" s="67">
        <v>6.9636399793451176</v>
      </c>
      <c r="I33" s="67">
        <v>6.9706457343694002</v>
      </c>
      <c r="J33" s="67">
        <v>6.9770852259176452</v>
      </c>
      <c r="K33" s="67">
        <v>6.9774969121913211</v>
      </c>
      <c r="L33" s="67">
        <v>6.9418934808393091</v>
      </c>
      <c r="M33" s="67">
        <v>6.9841840231625989</v>
      </c>
      <c r="N33" s="67">
        <v>6.9822912003769577</v>
      </c>
      <c r="O33" s="67">
        <v>6.9841840234147661</v>
      </c>
      <c r="P33" s="67">
        <v>6.9639995975760653</v>
      </c>
      <c r="Q33" s="67">
        <v>6.9339151293096268</v>
      </c>
      <c r="R33" s="67">
        <v>7.3445551953851549</v>
      </c>
      <c r="S33" s="67">
        <v>6.6421791861001012</v>
      </c>
      <c r="T33" s="67">
        <v>4.0000016046203433</v>
      </c>
      <c r="U33" s="67">
        <v>9.9500021429129735</v>
      </c>
      <c r="V33" s="67">
        <v>9.8399993659794234</v>
      </c>
      <c r="W33" s="67">
        <v>9.8600004558256042</v>
      </c>
      <c r="X33" s="67">
        <v>9.8299987167958669</v>
      </c>
      <c r="Y33" s="67">
        <v>9.8700012595706976</v>
      </c>
      <c r="Z33" s="67">
        <v>9.8299997374807031</v>
      </c>
      <c r="AA33" s="67">
        <v>9.7724336920158539</v>
      </c>
      <c r="AB33" s="67">
        <v>9.7380585140421054</v>
      </c>
      <c r="AC33" s="67">
        <v>9.7478288098109669</v>
      </c>
      <c r="AD33" s="75">
        <v>9.7410869993859954</v>
      </c>
      <c r="AE33" s="75">
        <v>9.7410891499262089</v>
      </c>
      <c r="AF33"/>
      <c r="AG33" s="18">
        <v>0.85992150015149571</v>
      </c>
      <c r="AH33" s="18">
        <v>-1.0179328977538369</v>
      </c>
      <c r="AI33" s="18">
        <v>0.54001007962116709</v>
      </c>
      <c r="AJ33" s="18">
        <v>0.26905310749096389</v>
      </c>
      <c r="AK33" s="18">
        <v>0.30166288286492671</v>
      </c>
      <c r="AL33" s="18">
        <v>0.10060478492659555</v>
      </c>
      <c r="AM33" s="18">
        <v>9.2380129383058202E-2</v>
      </c>
      <c r="AN33" s="18">
        <v>5.9005481565072952E-3</v>
      </c>
      <c r="AO33" s="18">
        <v>-0.51026079696007332</v>
      </c>
      <c r="AP33" s="18">
        <v>0.60920759501738475</v>
      </c>
      <c r="AQ33" s="18">
        <v>-2.7101559457250179E-2</v>
      </c>
      <c r="AR33" s="18">
        <v>2.7108910005159428E-2</v>
      </c>
      <c r="AS33" s="18">
        <v>-0.28900191877865189</v>
      </c>
      <c r="AT33" s="18">
        <v>-0.43199985647486117</v>
      </c>
      <c r="AU33" s="18">
        <v>5.9221963121491701</v>
      </c>
      <c r="AV33" s="18">
        <v>-9.5632205164225805</v>
      </c>
      <c r="AW33" s="18">
        <v>-39.778776022919821</v>
      </c>
      <c r="AX33" s="18" t="s">
        <v>233</v>
      </c>
      <c r="AY33" s="18">
        <v>-1.1055553089694667</v>
      </c>
      <c r="AZ33" s="18">
        <v>0.2032631212897448</v>
      </c>
      <c r="BA33" s="18">
        <v>-0.30427725804019978</v>
      </c>
      <c r="BB33" s="18">
        <v>0.40694351980413829</v>
      </c>
      <c r="BC33" s="18">
        <v>-0.40528386003199374</v>
      </c>
      <c r="BD33" s="18">
        <v>-0.58561594101937009</v>
      </c>
      <c r="BE33" s="18">
        <v>-0.35175657422810869</v>
      </c>
      <c r="BF33" s="18">
        <v>0.10033104396295081</v>
      </c>
      <c r="BG33" s="18">
        <v>-6.9162175049545221E-2</v>
      </c>
      <c r="BH33" s="18">
        <v>2.2077004482140115E-5</v>
      </c>
      <c r="BI33"/>
      <c r="BJ33" s="18"/>
    </row>
    <row r="34" spans="1:62" s="46" customFormat="1" ht="15" customHeight="1" x14ac:dyDescent="0.35">
      <c r="A34"/>
      <c r="B34" s="16" t="s">
        <v>112</v>
      </c>
      <c r="C34" s="67">
        <v>11.272913167094581</v>
      </c>
      <c r="D34" s="67">
        <v>13.072068110389344</v>
      </c>
      <c r="E34" s="67">
        <v>12.883560596750927</v>
      </c>
      <c r="F34" s="67">
        <v>12.838420320846915</v>
      </c>
      <c r="G34" s="67">
        <v>12.643500782126345</v>
      </c>
      <c r="H34" s="67">
        <v>12.569610657915511</v>
      </c>
      <c r="I34" s="67">
        <v>12.619501750228357</v>
      </c>
      <c r="J34" s="67">
        <v>12.515988392214236</v>
      </c>
      <c r="K34" s="67">
        <v>12.582479747820726</v>
      </c>
      <c r="L34" s="67">
        <v>12.400871643409317</v>
      </c>
      <c r="M34" s="67">
        <v>12.471466265865065</v>
      </c>
      <c r="N34" s="67">
        <v>12.554848323932452</v>
      </c>
      <c r="O34" s="67">
        <v>12.820135288488526</v>
      </c>
      <c r="P34" s="67">
        <v>12.713761907750737</v>
      </c>
      <c r="Q34" s="67">
        <v>12.644187946714204</v>
      </c>
      <c r="R34" s="67">
        <v>13.188419810763019</v>
      </c>
      <c r="S34" s="67">
        <v>13.452773130659157</v>
      </c>
      <c r="T34" s="67">
        <v>13.460082187220307</v>
      </c>
      <c r="U34" s="67">
        <v>14.558648122233809</v>
      </c>
      <c r="V34" s="67">
        <v>14.616657880228908</v>
      </c>
      <c r="W34" s="67">
        <v>14.764586543054483</v>
      </c>
      <c r="X34" s="67">
        <v>14.279690503007714</v>
      </c>
      <c r="Y34" s="67">
        <v>14.084469545382579</v>
      </c>
      <c r="Z34" s="67">
        <v>14.090914095192288</v>
      </c>
      <c r="AA34" s="67">
        <v>14.384037103883442</v>
      </c>
      <c r="AB34" s="67">
        <v>14.414203510559764</v>
      </c>
      <c r="AC34" s="67">
        <v>14.360342654790525</v>
      </c>
      <c r="AD34" s="75">
        <v>14.233476318708593</v>
      </c>
      <c r="AE34" s="75">
        <v>14.247054821864083</v>
      </c>
      <c r="AF34"/>
      <c r="AG34" s="18">
        <v>15.959982274559358</v>
      </c>
      <c r="AH34" s="18">
        <v>-1.4420634290345822</v>
      </c>
      <c r="AI34" s="18">
        <v>-0.35037112268014092</v>
      </c>
      <c r="AJ34" s="18">
        <v>-1.5182517307371568</v>
      </c>
      <c r="AK34" s="18">
        <v>-0.58441190841139379</v>
      </c>
      <c r="AL34" s="18">
        <v>0.39691835865598452</v>
      </c>
      <c r="AM34" s="18">
        <v>-0.82026501571068644</v>
      </c>
      <c r="AN34" s="18">
        <v>0.53125133647336387</v>
      </c>
      <c r="AO34" s="18">
        <v>-1.4433411223480217</v>
      </c>
      <c r="AP34" s="18">
        <v>0.56927145515021993</v>
      </c>
      <c r="AQ34" s="18">
        <v>0.66858263727664391</v>
      </c>
      <c r="AR34" s="18">
        <v>2.1130240502418123</v>
      </c>
      <c r="AS34" s="18">
        <v>-0.8297368034275292</v>
      </c>
      <c r="AT34" s="18">
        <v>-0.54723347457150051</v>
      </c>
      <c r="AU34" s="18">
        <v>4.3042057452985114</v>
      </c>
      <c r="AV34" s="18">
        <v>2.0044351308896013</v>
      </c>
      <c r="AW34" s="18">
        <v>5.4331225912762016E-2</v>
      </c>
      <c r="AX34" s="18">
        <v>8.1616584485385761</v>
      </c>
      <c r="AY34" s="18">
        <v>0.39845566365813806</v>
      </c>
      <c r="AZ34" s="18">
        <v>1.0120553141335316</v>
      </c>
      <c r="BA34" s="18">
        <v>-3.2841829917335006</v>
      </c>
      <c r="BB34" s="18">
        <v>-1.3671231710800484</v>
      </c>
      <c r="BC34" s="18">
        <v>4.575642546525123E-2</v>
      </c>
      <c r="BD34" s="18">
        <v>2.0802270648372301</v>
      </c>
      <c r="BE34" s="18">
        <v>0.20972141867026958</v>
      </c>
      <c r="BF34" s="18">
        <v>-0.3736651541639513</v>
      </c>
      <c r="BG34" s="18">
        <v>-0.88344922632894074</v>
      </c>
      <c r="BH34" s="18">
        <v>9.5398361239705673E-2</v>
      </c>
      <c r="BI34"/>
      <c r="BJ34" s="18"/>
    </row>
    <row r="35" spans="1:62" s="46" customFormat="1" ht="15" customHeight="1" x14ac:dyDescent="0.35">
      <c r="A35"/>
      <c r="B35" s="16" t="s">
        <v>113</v>
      </c>
      <c r="C35" s="67">
        <v>33.997007792480026</v>
      </c>
      <c r="D35" s="67">
        <v>34.442258275430532</v>
      </c>
      <c r="E35" s="67">
        <v>34.491203310591821</v>
      </c>
      <c r="F35" s="67">
        <v>36.713300243207264</v>
      </c>
      <c r="G35" s="67">
        <v>36.056703216660111</v>
      </c>
      <c r="H35" s="67">
        <v>32.286688639143492</v>
      </c>
      <c r="I35" s="67">
        <v>32.973151745127396</v>
      </c>
      <c r="J35" s="67">
        <v>33.200615779156806</v>
      </c>
      <c r="K35" s="67">
        <v>32.615738006688076</v>
      </c>
      <c r="L35" s="67">
        <v>31.1555195320704</v>
      </c>
      <c r="M35" s="67">
        <v>28.565641360221758</v>
      </c>
      <c r="N35" s="67">
        <v>27.818952878143318</v>
      </c>
      <c r="O35" s="67">
        <v>27.301356027792604</v>
      </c>
      <c r="P35" s="67">
        <v>24.413114482648123</v>
      </c>
      <c r="Q35" s="67">
        <v>26.644957624802615</v>
      </c>
      <c r="R35" s="67">
        <v>25.330932101332056</v>
      </c>
      <c r="S35" s="67">
        <v>23.206011137074068</v>
      </c>
      <c r="T35" s="67">
        <v>21.775124413720942</v>
      </c>
      <c r="U35" s="67">
        <v>24.352900596499175</v>
      </c>
      <c r="V35" s="67">
        <v>24.888189020329094</v>
      </c>
      <c r="W35" s="67">
        <v>26.16432741692736</v>
      </c>
      <c r="X35" s="67">
        <v>27.797280764132815</v>
      </c>
      <c r="Y35" s="67">
        <v>26.605908997782418</v>
      </c>
      <c r="Z35" s="67">
        <v>25.273580502850699</v>
      </c>
      <c r="AA35" s="67">
        <v>26.428332941505978</v>
      </c>
      <c r="AB35" s="67">
        <v>27.72712826104874</v>
      </c>
      <c r="AC35" s="67">
        <v>24.51701571646694</v>
      </c>
      <c r="AD35" s="75">
        <v>17.524906267172963</v>
      </c>
      <c r="AE35" s="75">
        <v>20.292342278344996</v>
      </c>
      <c r="AF35"/>
      <c r="AG35" s="18">
        <v>1.3096755034100183</v>
      </c>
      <c r="AH35" s="18">
        <v>0.14210750865951158</v>
      </c>
      <c r="AI35" s="18">
        <v>6.4425033612354854</v>
      </c>
      <c r="AJ35" s="18">
        <v>-1.7884445751199873</v>
      </c>
      <c r="AK35" s="18">
        <v>-10.455793905679853</v>
      </c>
      <c r="AL35" s="18">
        <v>2.1261489948884233</v>
      </c>
      <c r="AM35" s="18">
        <v>0.6898461990762631</v>
      </c>
      <c r="AN35" s="18">
        <v>-1.7616473632874998</v>
      </c>
      <c r="AO35" s="18">
        <v>-4.4770364365762578</v>
      </c>
      <c r="AP35" s="18">
        <v>-8.3127426881221247</v>
      </c>
      <c r="AQ35" s="18">
        <v>-2.6139391469019109</v>
      </c>
      <c r="AR35" s="18">
        <v>-1.8605907009439488</v>
      </c>
      <c r="AS35" s="18">
        <v>-10.579113880659518</v>
      </c>
      <c r="AT35" s="18">
        <v>9.1419845007518319</v>
      </c>
      <c r="AU35" s="18">
        <v>-4.9316104832059864</v>
      </c>
      <c r="AV35" s="18">
        <v>-8.3886410328589811</v>
      </c>
      <c r="AW35" s="18">
        <v>-6.1660175671773789</v>
      </c>
      <c r="AX35" s="18">
        <v>11.838169710543308</v>
      </c>
      <c r="AY35" s="18">
        <v>2.1980479151090035</v>
      </c>
      <c r="AZ35" s="18">
        <v>5.1274859555104442</v>
      </c>
      <c r="BA35" s="18">
        <v>6.241143986560088</v>
      </c>
      <c r="BB35" s="18">
        <v>-4.2859291758049904</v>
      </c>
      <c r="BC35" s="18">
        <v>-5.0076413290099113</v>
      </c>
      <c r="BD35" s="18">
        <v>4.569010071703258</v>
      </c>
      <c r="BE35" s="18">
        <v>4.9144050153197147</v>
      </c>
      <c r="BF35" s="18">
        <v>-11.577515400653262</v>
      </c>
      <c r="BG35" s="18">
        <v>-28.519414965328359</v>
      </c>
      <c r="BH35" s="18">
        <v>15.791445437604981</v>
      </c>
      <c r="BI35"/>
      <c r="BJ35" s="18"/>
    </row>
    <row r="36" spans="1:62" s="46" customFormat="1" ht="15" customHeight="1" x14ac:dyDescent="0.35">
      <c r="A36"/>
      <c r="B36" s="16" t="s">
        <v>114</v>
      </c>
      <c r="C36" s="67">
        <v>27.251066306064921</v>
      </c>
      <c r="D36" s="67">
        <v>29.358171152675819</v>
      </c>
      <c r="E36" s="67">
        <v>31.595926675998584</v>
      </c>
      <c r="F36" s="67">
        <v>29.07740078789698</v>
      </c>
      <c r="G36" s="67">
        <v>29.326796260591067</v>
      </c>
      <c r="H36" s="67">
        <v>25.772601141328323</v>
      </c>
      <c r="I36" s="67">
        <v>27.664824680179215</v>
      </c>
      <c r="J36" s="67">
        <v>29.458274814032354</v>
      </c>
      <c r="K36" s="67">
        <v>28.985927850935266</v>
      </c>
      <c r="L36" s="67">
        <v>28.507726301627347</v>
      </c>
      <c r="M36" s="67">
        <v>29.769899429543944</v>
      </c>
      <c r="N36" s="67">
        <v>33.20885355892154</v>
      </c>
      <c r="O36" s="67">
        <v>30.347439172732582</v>
      </c>
      <c r="P36" s="67">
        <v>28.660876571486934</v>
      </c>
      <c r="Q36" s="67">
        <v>28.148716296549477</v>
      </c>
      <c r="R36" s="67">
        <v>27.424798139347434</v>
      </c>
      <c r="S36" s="67">
        <v>27.168948388252197</v>
      </c>
      <c r="T36" s="67">
        <v>27.090766200985605</v>
      </c>
      <c r="U36" s="67">
        <v>28.448642735364079</v>
      </c>
      <c r="V36" s="67">
        <v>29.476205176097189</v>
      </c>
      <c r="W36" s="67">
        <v>29.308613601858134</v>
      </c>
      <c r="X36" s="67">
        <v>29.396468125422302</v>
      </c>
      <c r="Y36" s="67">
        <v>30.018843705521451</v>
      </c>
      <c r="Z36" s="67">
        <v>29.426918856136076</v>
      </c>
      <c r="AA36" s="67">
        <v>27.702379091741815</v>
      </c>
      <c r="AB36" s="67">
        <v>27.495016547798055</v>
      </c>
      <c r="AC36" s="67">
        <v>29.442028407699521</v>
      </c>
      <c r="AD36" s="75">
        <v>28.859668387781934</v>
      </c>
      <c r="AE36" s="75">
        <v>27.567135567332123</v>
      </c>
      <c r="AF36"/>
      <c r="AG36" s="18">
        <v>7.7321922854150733</v>
      </c>
      <c r="AH36" s="18">
        <v>7.622257911384942</v>
      </c>
      <c r="AI36" s="18">
        <v>-7.9710461222672961</v>
      </c>
      <c r="AJ36" s="18">
        <v>0.85769520636759722</v>
      </c>
      <c r="AK36" s="18">
        <v>-12.119275108269568</v>
      </c>
      <c r="AL36" s="18">
        <v>7.3419967525767831</v>
      </c>
      <c r="AM36" s="18">
        <v>6.4827814908875121</v>
      </c>
      <c r="AN36" s="18">
        <v>-1.603444078375178</v>
      </c>
      <c r="AO36" s="18">
        <v>-1.6497714055149311</v>
      </c>
      <c r="AP36" s="18">
        <v>4.4274773602149624</v>
      </c>
      <c r="AQ36" s="18">
        <v>11.55178282518732</v>
      </c>
      <c r="AR36" s="18">
        <v>-8.6164202600732072</v>
      </c>
      <c r="AS36" s="18">
        <v>-5.5575120907105644</v>
      </c>
      <c r="AT36" s="18">
        <v>-1.7869665418641674</v>
      </c>
      <c r="AU36" s="18">
        <v>-2.5717625968285525</v>
      </c>
      <c r="AV36" s="18">
        <v>-0.9329138898133198</v>
      </c>
      <c r="AW36" s="18">
        <v>-0.28776302324751507</v>
      </c>
      <c r="AX36" s="18">
        <v>5.0123223695646955</v>
      </c>
      <c r="AY36" s="18">
        <v>3.6119910896689729</v>
      </c>
      <c r="AZ36" s="18">
        <v>-0.5685656387510748</v>
      </c>
      <c r="BA36" s="18">
        <v>0.29975666798035866</v>
      </c>
      <c r="BB36" s="18">
        <v>2.1171780822231283</v>
      </c>
      <c r="BC36" s="18">
        <v>-1.9718442695262797</v>
      </c>
      <c r="BD36" s="18">
        <v>-5.8604156718727021</v>
      </c>
      <c r="BE36" s="18">
        <v>-0.74853695149083699</v>
      </c>
      <c r="BF36" s="18">
        <v>7.0813263796976775</v>
      </c>
      <c r="BG36" s="18">
        <v>-1.9779887847852611</v>
      </c>
      <c r="BH36" s="18">
        <v>-4.4786821632261686</v>
      </c>
      <c r="BI36"/>
      <c r="BJ36" s="18"/>
    </row>
    <row r="37" spans="1:62" s="46" customFormat="1" ht="15" customHeight="1" x14ac:dyDescent="0.35">
      <c r="A37"/>
      <c r="B37" s="16" t="s">
        <v>115</v>
      </c>
      <c r="C37" s="67">
        <v>6.4684951663251686</v>
      </c>
      <c r="D37" s="67">
        <v>6.4599497819086897</v>
      </c>
      <c r="E37" s="67">
        <v>6.337028288372033</v>
      </c>
      <c r="F37" s="67">
        <v>6.2949868008739474</v>
      </c>
      <c r="G37" s="67">
        <v>6.4873219805943201</v>
      </c>
      <c r="H37" s="67">
        <v>6.4718600349626243</v>
      </c>
      <c r="I37" s="67">
        <v>6.3654115661269968</v>
      </c>
      <c r="J37" s="67">
        <v>6.9920906603894624</v>
      </c>
      <c r="K37" s="67">
        <v>6.8919865139284262</v>
      </c>
      <c r="L37" s="67">
        <v>6.8502386450559305</v>
      </c>
      <c r="M37" s="67">
        <v>6.8679810358080031</v>
      </c>
      <c r="N37" s="67">
        <v>7.1947259298632185</v>
      </c>
      <c r="O37" s="67">
        <v>6.9086629393783863</v>
      </c>
      <c r="P37" s="67">
        <v>6.6054612780159045</v>
      </c>
      <c r="Q37" s="67">
        <v>6.3071669480641424</v>
      </c>
      <c r="R37" s="67">
        <v>6.2715410787121266</v>
      </c>
      <c r="S37" s="67">
        <v>6.2753721888470801</v>
      </c>
      <c r="T37" s="67">
        <v>6.2255225827596021</v>
      </c>
      <c r="U37" s="67">
        <v>6.2455455025217228</v>
      </c>
      <c r="V37" s="67">
        <v>6.1209282015501669</v>
      </c>
      <c r="W37" s="67">
        <v>6.0138208959459636</v>
      </c>
      <c r="X37" s="67">
        <v>5.9820180702499988</v>
      </c>
      <c r="Y37" s="67">
        <v>6.0599683428555675</v>
      </c>
      <c r="Z37" s="67">
        <v>6.0965862765388241</v>
      </c>
      <c r="AA37" s="67">
        <v>5.8383606696444605</v>
      </c>
      <c r="AB37" s="67">
        <v>5.7046870395907208</v>
      </c>
      <c r="AC37" s="67">
        <v>5.7422576135684755</v>
      </c>
      <c r="AD37" s="75">
        <v>5.3985438388392639</v>
      </c>
      <c r="AE37" s="75">
        <v>4.8114947990801742</v>
      </c>
      <c r="AF37"/>
      <c r="AG37" s="18">
        <v>-0.13210776535732704</v>
      </c>
      <c r="AH37" s="18">
        <v>-1.9028242894534964</v>
      </c>
      <c r="AI37" s="18">
        <v>-0.66342590856393391</v>
      </c>
      <c r="AJ37" s="18">
        <v>3.0553706592946375</v>
      </c>
      <c r="AK37" s="18">
        <v>-0.23834096223291318</v>
      </c>
      <c r="AL37" s="18">
        <v>-1.6447894154163716</v>
      </c>
      <c r="AM37" s="18">
        <v>9.8450679544004007</v>
      </c>
      <c r="AN37" s="18">
        <v>-1.4316768949826562</v>
      </c>
      <c r="AO37" s="18">
        <v>-0.60574507492324536</v>
      </c>
      <c r="AP37" s="18">
        <v>0.25900398031940042</v>
      </c>
      <c r="AQ37" s="18">
        <v>4.7575101380106606</v>
      </c>
      <c r="AR37" s="18">
        <v>-3.9760095557979183</v>
      </c>
      <c r="AS37" s="18">
        <v>-4.3887169488943485</v>
      </c>
      <c r="AT37" s="18">
        <v>-4.5158743257573288</v>
      </c>
      <c r="AU37" s="18">
        <v>-0.56484741319476839</v>
      </c>
      <c r="AV37" s="18">
        <v>6.1087220618831463E-2</v>
      </c>
      <c r="AW37" s="18">
        <v>-0.79436891689186728</v>
      </c>
      <c r="AX37" s="18">
        <v>0.32162632929113982</v>
      </c>
      <c r="AY37" s="18">
        <v>-1.995298904174823</v>
      </c>
      <c r="AZ37" s="18">
        <v>-1.7498539776545277</v>
      </c>
      <c r="BA37" s="18">
        <v>-0.52882894662532665</v>
      </c>
      <c r="BB37" s="18">
        <v>1.3030765151518686</v>
      </c>
      <c r="BC37" s="18">
        <v>0.60425948802896834</v>
      </c>
      <c r="BD37" s="18">
        <v>-4.2355770127961572</v>
      </c>
      <c r="BE37" s="18">
        <v>-2.2895747216980364</v>
      </c>
      <c r="BF37" s="18">
        <v>0.65859132529118092</v>
      </c>
      <c r="BG37" s="18">
        <v>-5.9856906091611881</v>
      </c>
      <c r="BH37" s="18">
        <v>-10.874210848036952</v>
      </c>
      <c r="BI37"/>
      <c r="BJ37" s="18"/>
    </row>
    <row r="38" spans="1:62" s="46" customFormat="1" ht="15" customHeight="1" x14ac:dyDescent="0.35">
      <c r="A38"/>
      <c r="B38" s="16" t="s">
        <v>116</v>
      </c>
      <c r="C38" s="67">
        <v>66.489628591042305</v>
      </c>
      <c r="D38" s="67">
        <v>63.832888479038608</v>
      </c>
      <c r="E38" s="67">
        <v>58.309672239273908</v>
      </c>
      <c r="F38" s="67">
        <v>58.734985282157936</v>
      </c>
      <c r="G38" s="67">
        <v>55.150912448856552</v>
      </c>
      <c r="H38" s="67">
        <v>44.296591067140241</v>
      </c>
      <c r="I38" s="67">
        <v>44.952402264367059</v>
      </c>
      <c r="J38" s="67">
        <v>45.259810818435014</v>
      </c>
      <c r="K38" s="67">
        <v>44.321394521743606</v>
      </c>
      <c r="L38" s="67">
        <v>40.670461395919013</v>
      </c>
      <c r="M38" s="67">
        <v>34.228980539804837</v>
      </c>
      <c r="N38" s="67">
        <v>31.93589721581737</v>
      </c>
      <c r="O38" s="67">
        <v>31.79018722658931</v>
      </c>
      <c r="P38" s="67">
        <v>26.179869591093759</v>
      </c>
      <c r="Q38" s="67">
        <v>33.980386808420199</v>
      </c>
      <c r="R38" s="67">
        <v>29.89568000785253</v>
      </c>
      <c r="S38" s="67">
        <v>25.451212330838569</v>
      </c>
      <c r="T38" s="67">
        <v>23.174542807856589</v>
      </c>
      <c r="U38" s="67">
        <v>29.315844378384764</v>
      </c>
      <c r="V38" s="67">
        <v>30.398079910792205</v>
      </c>
      <c r="W38" s="67">
        <v>35.946862248128149</v>
      </c>
      <c r="X38" s="67">
        <v>39.562028142657653</v>
      </c>
      <c r="Y38" s="67">
        <v>36.524498120212996</v>
      </c>
      <c r="Z38" s="67">
        <v>33.235563982446152</v>
      </c>
      <c r="AA38" s="67">
        <v>36.755682434571199</v>
      </c>
      <c r="AB38" s="67">
        <v>41.490372423355119</v>
      </c>
      <c r="AC38" s="67">
        <v>35.700707558642982</v>
      </c>
      <c r="AD38" s="75">
        <v>25.016332299844997</v>
      </c>
      <c r="AE38" s="75">
        <v>28.968157864221428</v>
      </c>
      <c r="AF38"/>
      <c r="AG38" s="18">
        <v>-3.9957210895920396</v>
      </c>
      <c r="AH38" s="18">
        <v>-8.6526183780300183</v>
      </c>
      <c r="AI38" s="18">
        <v>0.72940393343106891</v>
      </c>
      <c r="AJ38" s="18">
        <v>-6.1021090174515225</v>
      </c>
      <c r="AK38" s="18">
        <v>-19.681127473243382</v>
      </c>
      <c r="AL38" s="18">
        <v>1.4805003758253235</v>
      </c>
      <c r="AM38" s="18">
        <v>0.68385345072343739</v>
      </c>
      <c r="AN38" s="18">
        <v>-2.0733986283238646</v>
      </c>
      <c r="AO38" s="18">
        <v>-8.2374058064294093</v>
      </c>
      <c r="AP38" s="18">
        <v>-15.838229110330504</v>
      </c>
      <c r="AQ38" s="18">
        <v>-6.6992451654259568</v>
      </c>
      <c r="AR38" s="18">
        <v>-0.45625769723448256</v>
      </c>
      <c r="AS38" s="18">
        <v>-17.647954054209166</v>
      </c>
      <c r="AT38" s="18">
        <v>29.795859716505738</v>
      </c>
      <c r="AU38" s="18">
        <v>-12.020777819855471</v>
      </c>
      <c r="AV38" s="18">
        <v>-14.86658833599556</v>
      </c>
      <c r="AW38" s="18">
        <v>-8.9452301658078515</v>
      </c>
      <c r="AX38" s="18">
        <v>26.500205943420649</v>
      </c>
      <c r="AY38" s="18">
        <v>3.6916403240474231</v>
      </c>
      <c r="AZ38" s="18">
        <v>18.253726398574155</v>
      </c>
      <c r="BA38" s="18">
        <v>10.056972064975588</v>
      </c>
      <c r="BB38" s="18">
        <v>-7.6778925779324432</v>
      </c>
      <c r="BC38" s="18">
        <v>-9.0047346494453748</v>
      </c>
      <c r="BD38" s="18">
        <v>10.59142084660952</v>
      </c>
      <c r="BE38" s="18">
        <v>12.88151838076233</v>
      </c>
      <c r="BF38" s="18">
        <v>-13.95423691461759</v>
      </c>
      <c r="BG38" s="18">
        <v>-29.927628860709643</v>
      </c>
      <c r="BH38" s="18">
        <v>15.796982215498142</v>
      </c>
      <c r="BI38"/>
      <c r="BJ38" s="18"/>
    </row>
    <row r="39" spans="1:62" s="46" customFormat="1" ht="15" customHeight="1" x14ac:dyDescent="0.35">
      <c r="A39"/>
      <c r="B39" s="16" t="s">
        <v>117</v>
      </c>
      <c r="C39" s="67">
        <v>64.242143674091821</v>
      </c>
      <c r="D39" s="67">
        <v>67.153684311001669</v>
      </c>
      <c r="E39" s="67">
        <v>68.453487369456809</v>
      </c>
      <c r="F39" s="67">
        <v>67.779082438806384</v>
      </c>
      <c r="G39" s="67">
        <v>67.594628309951418</v>
      </c>
      <c r="H39" s="67">
        <v>67.552211774525304</v>
      </c>
      <c r="I39" s="67">
        <v>67.434043723313209</v>
      </c>
      <c r="J39" s="67">
        <v>68.21410565763793</v>
      </c>
      <c r="K39" s="67">
        <v>68.11965710752564</v>
      </c>
      <c r="L39" s="67">
        <v>67.968807417708248</v>
      </c>
      <c r="M39" s="67">
        <v>68.283254749383673</v>
      </c>
      <c r="N39" s="67">
        <v>75.428275314760455</v>
      </c>
      <c r="O39" s="67">
        <v>75.221111960180039</v>
      </c>
      <c r="P39" s="67">
        <v>75.028977187967556</v>
      </c>
      <c r="Q39" s="67">
        <v>76.370608854051085</v>
      </c>
      <c r="R39" s="67">
        <v>77.506448492293401</v>
      </c>
      <c r="S39" s="67">
        <v>80.798208200923156</v>
      </c>
      <c r="T39" s="67">
        <v>82.173212697807188</v>
      </c>
      <c r="U39" s="67">
        <v>84.081473734431654</v>
      </c>
      <c r="V39" s="67">
        <v>83.335141763196347</v>
      </c>
      <c r="W39" s="67">
        <v>83.139349938024935</v>
      </c>
      <c r="X39" s="67">
        <v>82.940116032058015</v>
      </c>
      <c r="Y39" s="67">
        <v>83.021643927681922</v>
      </c>
      <c r="Z39" s="67">
        <v>83.054219676238645</v>
      </c>
      <c r="AA39" s="67">
        <v>83.634862471403764</v>
      </c>
      <c r="AB39" s="67">
        <v>84.453215273148786</v>
      </c>
      <c r="AC39" s="67">
        <v>84.400127350689431</v>
      </c>
      <c r="AD39" s="75">
        <v>84.101451985546475</v>
      </c>
      <c r="AE39" s="75">
        <v>83.441811531868268</v>
      </c>
      <c r="AF39"/>
      <c r="AG39" s="18">
        <v>4.5321349357213956</v>
      </c>
      <c r="AH39" s="18">
        <v>1.9355647747270297</v>
      </c>
      <c r="AI39" s="18">
        <v>-0.98520171369871978</v>
      </c>
      <c r="AJ39" s="18">
        <v>-0.27214019756242463</v>
      </c>
      <c r="AK39" s="18">
        <v>-6.2751340582294188E-2</v>
      </c>
      <c r="AL39" s="18">
        <v>-0.17492847104179843</v>
      </c>
      <c r="AM39" s="18">
        <v>1.1567776322674219</v>
      </c>
      <c r="AN39" s="18">
        <v>-0.13845897296714674</v>
      </c>
      <c r="AO39" s="18">
        <v>-0.22144810502976867</v>
      </c>
      <c r="AP39" s="18">
        <v>0.46263476383065072</v>
      </c>
      <c r="AQ39" s="18">
        <v>10.463796126298847</v>
      </c>
      <c r="AR39" s="18">
        <v>-0.27464946495982867</v>
      </c>
      <c r="AS39" s="18">
        <v>-0.25542665776357354</v>
      </c>
      <c r="AT39" s="18">
        <v>1.7881513468088268</v>
      </c>
      <c r="AU39" s="18">
        <v>1.4872732524798589</v>
      </c>
      <c r="AV39" s="18">
        <v>4.2470784981936829</v>
      </c>
      <c r="AW39" s="18">
        <v>1.701775976844399</v>
      </c>
      <c r="AX39" s="18">
        <v>2.3222422173538666</v>
      </c>
      <c r="AY39" s="18">
        <v>-0.8876295075328603</v>
      </c>
      <c r="AZ39" s="18">
        <v>-0.23494509162505595</v>
      </c>
      <c r="BA39" s="18">
        <v>-0.23963851788044616</v>
      </c>
      <c r="BB39" s="18">
        <v>9.8297301142422785E-2</v>
      </c>
      <c r="BC39" s="18">
        <v>3.9237657814990577E-2</v>
      </c>
      <c r="BD39" s="18">
        <v>0.69911293782372075</v>
      </c>
      <c r="BE39" s="18">
        <v>0.97848286894096437</v>
      </c>
      <c r="BF39" s="18">
        <v>-6.2860747560233701E-2</v>
      </c>
      <c r="BG39" s="18">
        <v>-0.35388023041948108</v>
      </c>
      <c r="BH39" s="18">
        <v>-0.78433895979771207</v>
      </c>
      <c r="BI39"/>
      <c r="BJ39" s="18"/>
    </row>
    <row r="40" spans="1:62" s="46" customFormat="1" ht="15" customHeight="1" x14ac:dyDescent="0.35">
      <c r="A40"/>
      <c r="B40" s="16" t="s">
        <v>118</v>
      </c>
      <c r="C40" s="67"/>
      <c r="D40" s="67"/>
      <c r="E40" s="67"/>
      <c r="F40" s="67">
        <v>4.5897402634322928</v>
      </c>
      <c r="G40" s="67">
        <v>4.864273946155337</v>
      </c>
      <c r="H40" s="67">
        <v>4.8641086740537789</v>
      </c>
      <c r="I40" s="67">
        <v>4.8642669627170285</v>
      </c>
      <c r="J40" s="67">
        <v>4.8642171006777932</v>
      </c>
      <c r="K40" s="67">
        <v>4.8638132667192497</v>
      </c>
      <c r="L40" s="67">
        <v>4.8639303788442874</v>
      </c>
      <c r="M40" s="67">
        <v>4.8639548796527743</v>
      </c>
      <c r="N40" s="67">
        <v>4.8641492950796881</v>
      </c>
      <c r="O40" s="67">
        <v>4.8638825193047008</v>
      </c>
      <c r="P40" s="67">
        <v>4.8640894077919361</v>
      </c>
      <c r="Q40" s="67">
        <v>4.8639906249529776</v>
      </c>
      <c r="R40" s="67">
        <v>4.8642139570885554</v>
      </c>
      <c r="S40" s="67">
        <v>4.8633496629915074</v>
      </c>
      <c r="T40" s="67">
        <v>4.8639980716215847</v>
      </c>
      <c r="U40" s="67">
        <v>4.8638402926298347</v>
      </c>
      <c r="V40" s="67">
        <v>4.7263463812616884</v>
      </c>
      <c r="W40" s="67">
        <v>4.5048343832861315</v>
      </c>
      <c r="X40" s="67">
        <v>4.4792950083739571</v>
      </c>
      <c r="Y40" s="67">
        <v>4.4202012439760479</v>
      </c>
      <c r="Z40" s="67">
        <v>4.3794303623942437</v>
      </c>
      <c r="AA40" s="67">
        <v>4.4251212660235764</v>
      </c>
      <c r="AB40" s="67">
        <v>4.4820645182369363</v>
      </c>
      <c r="AC40" s="67">
        <v>2.9953535711758437</v>
      </c>
      <c r="AD40" s="75">
        <v>0.46690614139621861</v>
      </c>
      <c r="AE40" s="75">
        <v>0.47288886586469386</v>
      </c>
      <c r="AF40"/>
      <c r="AG40" s="18"/>
      <c r="AH40" s="18"/>
      <c r="AI40" s="18"/>
      <c r="AJ40" s="18">
        <v>5.9814644612970511</v>
      </c>
      <c r="AK40" s="18">
        <v>-3.3976725691770284E-3</v>
      </c>
      <c r="AL40" s="18">
        <v>3.2542172442399306E-3</v>
      </c>
      <c r="AM40" s="18">
        <v>-1.0250679006203623E-3</v>
      </c>
      <c r="AN40" s="18">
        <v>-8.3021368122573221E-3</v>
      </c>
      <c r="AO40" s="18">
        <v>2.4078252723837902E-3</v>
      </c>
      <c r="AP40" s="18">
        <v>5.0372448983837092E-4</v>
      </c>
      <c r="AQ40" s="18">
        <v>3.9970647698044492E-3</v>
      </c>
      <c r="AR40" s="18">
        <v>-5.4845309796945161E-3</v>
      </c>
      <c r="AS40" s="18">
        <v>4.2535667013775518E-3</v>
      </c>
      <c r="AT40" s="18">
        <v>-2.0308598522106609E-3</v>
      </c>
      <c r="AU40" s="18">
        <v>4.5915412425358198E-3</v>
      </c>
      <c r="AV40" s="18">
        <v>-1.7768422702469727E-2</v>
      </c>
      <c r="AW40" s="18">
        <v>1.3332552150454849E-2</v>
      </c>
      <c r="AX40" s="18">
        <v>-3.2438127940572162E-3</v>
      </c>
      <c r="AY40" s="18">
        <v>-2.8268590886195537</v>
      </c>
      <c r="AZ40" s="18">
        <v>-4.6867491315019683</v>
      </c>
      <c r="BA40" s="18">
        <v>-0.56693260482407004</v>
      </c>
      <c r="BB40" s="18">
        <v>-1.3192648460848098</v>
      </c>
      <c r="BC40" s="18">
        <v>-0.922376139262159</v>
      </c>
      <c r="BD40" s="18">
        <v>1.0433070022456845</v>
      </c>
      <c r="BE40" s="18">
        <v>1.2868178924400251</v>
      </c>
      <c r="BF40" s="18">
        <v>-33.170226376971144</v>
      </c>
      <c r="BG40" s="18">
        <v>-84.412319604295263</v>
      </c>
      <c r="BH40" s="18">
        <v>1.2813548458764621</v>
      </c>
      <c r="BI40"/>
      <c r="BJ40" s="18"/>
    </row>
    <row r="41" spans="1:62" s="46" customFormat="1" ht="6" customHeight="1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 s="12"/>
      <c r="Y41" s="12"/>
      <c r="Z41" s="12"/>
      <c r="AA41" s="12"/>
      <c r="AB41" s="12"/>
      <c r="AC41" s="12"/>
      <c r="AD41" s="12"/>
      <c r="AE41" s="12"/>
      <c r="AF41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/>
      <c r="BJ41" s="18"/>
    </row>
    <row r="42" spans="1:62" s="46" customFormat="1" ht="15" customHeight="1" x14ac:dyDescent="0.35">
      <c r="A42"/>
      <c r="B42" s="62" t="s">
        <v>121</v>
      </c>
      <c r="C42" s="63">
        <v>68353.846000000005</v>
      </c>
      <c r="D42" s="63">
        <v>74113.644</v>
      </c>
      <c r="E42" s="63">
        <v>80593.828000000009</v>
      </c>
      <c r="F42" s="63">
        <v>89135.237000000008</v>
      </c>
      <c r="G42" s="63">
        <v>93165.017000000022</v>
      </c>
      <c r="H42" s="63">
        <v>100382.28499999999</v>
      </c>
      <c r="I42" s="63">
        <v>110848.14200000001</v>
      </c>
      <c r="J42" s="63">
        <v>116990.61300000001</v>
      </c>
      <c r="K42" s="63">
        <v>124006.374</v>
      </c>
      <c r="L42" s="63">
        <v>138062.79200000002</v>
      </c>
      <c r="M42" s="63">
        <v>152809.14200000002</v>
      </c>
      <c r="N42" s="63">
        <v>175690.20899999997</v>
      </c>
      <c r="O42" s="63">
        <v>177190.46300000002</v>
      </c>
      <c r="P42" s="63">
        <v>155895.77799999999</v>
      </c>
      <c r="Q42" s="63">
        <v>148016.25699999998</v>
      </c>
      <c r="R42" s="63">
        <v>153970.80100000001</v>
      </c>
      <c r="S42" s="63">
        <v>152311.36600000001</v>
      </c>
      <c r="T42" s="63">
        <v>154650.36900000001</v>
      </c>
      <c r="U42" s="63">
        <v>161576.73700000002</v>
      </c>
      <c r="V42" s="63">
        <v>167961.19100000002</v>
      </c>
      <c r="W42" s="63">
        <v>168863.92499999999</v>
      </c>
      <c r="X42" s="63">
        <v>175015.41037788228</v>
      </c>
      <c r="Y42" s="63">
        <v>184967.304</v>
      </c>
      <c r="Z42" s="63">
        <v>196407.92099999997</v>
      </c>
      <c r="AA42" s="63">
        <v>204702.27823892998</v>
      </c>
      <c r="AB42" s="63">
        <v>187774.90399999998</v>
      </c>
      <c r="AC42" s="63">
        <v>217559.16299999997</v>
      </c>
      <c r="AD42" s="176">
        <v>244972.041</v>
      </c>
      <c r="AE42" s="176">
        <v>267423.40600000002</v>
      </c>
      <c r="AF42" s="161"/>
      <c r="AG42" s="162">
        <v>8.4264431879955897</v>
      </c>
      <c r="AH42" s="162">
        <v>8.7435776332897746</v>
      </c>
      <c r="AI42" s="162">
        <v>10.598093193935394</v>
      </c>
      <c r="AJ42" s="162">
        <v>4.5209730019565812</v>
      </c>
      <c r="AK42" s="162">
        <v>7.7467575624442446</v>
      </c>
      <c r="AL42" s="162">
        <v>10.425999966029883</v>
      </c>
      <c r="AM42" s="162">
        <v>5.5413387082302243</v>
      </c>
      <c r="AN42" s="162">
        <v>5.9968580556116784</v>
      </c>
      <c r="AO42" s="162">
        <v>11.335238299928051</v>
      </c>
      <c r="AP42" s="162">
        <v>10.680900904857843</v>
      </c>
      <c r="AQ42" s="162">
        <v>14.973624418361009</v>
      </c>
      <c r="AR42" s="162">
        <v>0.8539200952285535</v>
      </c>
      <c r="AS42" s="162">
        <v>-12.017963404723439</v>
      </c>
      <c r="AT42" s="162">
        <v>-5.0543517605717385</v>
      </c>
      <c r="AU42" s="162">
        <v>4.0228986468695966</v>
      </c>
      <c r="AV42" s="162">
        <v>-1.07775954221346</v>
      </c>
      <c r="AW42" s="162">
        <v>1.5356719996851691</v>
      </c>
      <c r="AX42" s="162">
        <v>4.478727108630447</v>
      </c>
      <c r="AY42" s="162">
        <v>3.9513448028103184</v>
      </c>
      <c r="AZ42" s="162">
        <v>0.53746582447130153</v>
      </c>
      <c r="BA42" s="162">
        <v>3.6428653295144522</v>
      </c>
      <c r="BB42" s="162">
        <v>5.6862956242711569</v>
      </c>
      <c r="BC42" s="162">
        <v>6.1852104413004634</v>
      </c>
      <c r="BD42" s="162">
        <v>4.223025831493838</v>
      </c>
      <c r="BE42" s="162">
        <v>-8.2692651906747461</v>
      </c>
      <c r="BF42" s="162">
        <v>15.861682453582825</v>
      </c>
      <c r="BG42" s="162">
        <v>12.600194642227057</v>
      </c>
      <c r="BH42" s="162">
        <v>9.1648683287902308</v>
      </c>
      <c r="BI42"/>
      <c r="BJ42" s="15"/>
    </row>
    <row r="43" spans="1:62" s="46" customFormat="1" ht="15" customHeight="1" x14ac:dyDescent="0.35">
      <c r="A43"/>
      <c r="B43" s="13" t="s">
        <v>122</v>
      </c>
      <c r="C43" s="14">
        <v>37775.332999999999</v>
      </c>
      <c r="D43" s="14">
        <v>40608.57699999999</v>
      </c>
      <c r="E43" s="14">
        <v>44217.501000000004</v>
      </c>
      <c r="F43" s="14">
        <v>48455.485999999997</v>
      </c>
      <c r="G43" s="14">
        <v>48801.369999999995</v>
      </c>
      <c r="H43" s="14">
        <v>53733.544999999998</v>
      </c>
      <c r="I43" s="14">
        <v>60531.421999999991</v>
      </c>
      <c r="J43" s="14">
        <v>64407.731</v>
      </c>
      <c r="K43" s="14">
        <v>67214.953999999998</v>
      </c>
      <c r="L43" s="14">
        <v>76771.606</v>
      </c>
      <c r="M43" s="14">
        <v>87193.200000000012</v>
      </c>
      <c r="N43" s="14">
        <v>106312.579</v>
      </c>
      <c r="O43" s="14">
        <v>103159.621</v>
      </c>
      <c r="P43" s="14">
        <v>85550.952999999994</v>
      </c>
      <c r="Q43" s="14">
        <v>80205.338000000003</v>
      </c>
      <c r="R43" s="14">
        <v>81600.342000000004</v>
      </c>
      <c r="S43" s="14">
        <v>81507.157999999996</v>
      </c>
      <c r="T43" s="14">
        <v>84176.448000000004</v>
      </c>
      <c r="U43" s="14">
        <v>85480.605000000025</v>
      </c>
      <c r="V43" s="14">
        <v>89597.451000000015</v>
      </c>
      <c r="W43" s="14">
        <v>86871.565000000002</v>
      </c>
      <c r="X43" s="14">
        <v>90774.596377882277</v>
      </c>
      <c r="Y43" s="14">
        <v>97178.11500000002</v>
      </c>
      <c r="Z43" s="14">
        <v>104199.77</v>
      </c>
      <c r="AA43" s="14">
        <v>108821.25899999999</v>
      </c>
      <c r="AB43" s="14">
        <v>104835.82399999999</v>
      </c>
      <c r="AC43" s="14">
        <v>121771.639</v>
      </c>
      <c r="AD43" s="72">
        <v>138154.416</v>
      </c>
      <c r="AE43" s="72">
        <v>157919.99399999998</v>
      </c>
      <c r="AF43"/>
      <c r="AG43" s="15">
        <v>7.5002489058137263</v>
      </c>
      <c r="AH43" s="15">
        <v>8.887097915300048</v>
      </c>
      <c r="AI43" s="15">
        <v>9.5844064095797563</v>
      </c>
      <c r="AJ43" s="15">
        <v>0.7138180390967459</v>
      </c>
      <c r="AK43" s="15">
        <v>10.106632252332266</v>
      </c>
      <c r="AL43" s="15">
        <v>12.651086020845996</v>
      </c>
      <c r="AM43" s="15">
        <v>6.403796362160481</v>
      </c>
      <c r="AN43" s="15">
        <v>4.3585187001852281</v>
      </c>
      <c r="AO43" s="15">
        <v>14.2180443952993</v>
      </c>
      <c r="AP43" s="15">
        <v>13.574802642529077</v>
      </c>
      <c r="AQ43" s="15">
        <v>21.927603299339836</v>
      </c>
      <c r="AR43" s="15">
        <v>-2.9657431224577846</v>
      </c>
      <c r="AS43" s="15">
        <v>-17.069341501361279</v>
      </c>
      <c r="AT43" s="15">
        <v>-6.2484575712441108</v>
      </c>
      <c r="AU43" s="15">
        <v>1.7392907190292006</v>
      </c>
      <c r="AV43" s="15">
        <v>-0.11419559981747182</v>
      </c>
      <c r="AW43" s="15">
        <v>3.2749148240452799</v>
      </c>
      <c r="AX43" s="15">
        <v>1.5493134136522617</v>
      </c>
      <c r="AY43" s="15">
        <v>4.8161170595364755</v>
      </c>
      <c r="AZ43" s="15">
        <v>-3.0423700334957213</v>
      </c>
      <c r="BA43" s="15">
        <v>4.4928756352924859</v>
      </c>
      <c r="BB43" s="15">
        <v>7.0543069070346158</v>
      </c>
      <c r="BC43" s="15">
        <v>7.2255517613199043</v>
      </c>
      <c r="BD43" s="15">
        <v>4.4352199625776398</v>
      </c>
      <c r="BE43" s="15">
        <v>-3.6623680304966864</v>
      </c>
      <c r="BF43" s="15">
        <v>16.1546066543055</v>
      </c>
      <c r="BG43" s="15">
        <v>13.453688506237485</v>
      </c>
      <c r="BH43" s="15">
        <v>14.306873838907892</v>
      </c>
      <c r="BI43"/>
      <c r="BJ43" s="15"/>
    </row>
    <row r="44" spans="1:62" s="46" customFormat="1" ht="15" customHeight="1" x14ac:dyDescent="0.35">
      <c r="A44"/>
      <c r="B44" s="16" t="s">
        <v>629</v>
      </c>
      <c r="C44" s="17">
        <v>29873.351999999999</v>
      </c>
      <c r="D44" s="17">
        <v>30907.713999999993</v>
      </c>
      <c r="E44" s="17">
        <v>31579.455000000002</v>
      </c>
      <c r="F44" s="17">
        <v>34038.256999999998</v>
      </c>
      <c r="G44" s="17">
        <v>32652.635999999999</v>
      </c>
      <c r="H44" s="17">
        <v>36464.643000000004</v>
      </c>
      <c r="I44" s="17">
        <v>41147.043999999994</v>
      </c>
      <c r="J44" s="17">
        <v>44517.77</v>
      </c>
      <c r="K44" s="17">
        <v>44012.855999999992</v>
      </c>
      <c r="L44" s="17">
        <v>48302.629000000008</v>
      </c>
      <c r="M44" s="17">
        <v>54797.719000000005</v>
      </c>
      <c r="N44" s="17">
        <v>64637.684999999998</v>
      </c>
      <c r="O44" s="17">
        <v>67905.451000000001</v>
      </c>
      <c r="P44" s="17">
        <v>64812.758999999998</v>
      </c>
      <c r="Q44" s="17">
        <v>62831.907000000007</v>
      </c>
      <c r="R44" s="17">
        <v>66910.728000000003</v>
      </c>
      <c r="S44" s="17">
        <v>68384.084000000003</v>
      </c>
      <c r="T44" s="17">
        <v>69038.404999999999</v>
      </c>
      <c r="U44" s="17">
        <v>69443.792000000016</v>
      </c>
      <c r="V44" s="17">
        <v>70794.643000000011</v>
      </c>
      <c r="W44" s="17">
        <v>68070.298999999999</v>
      </c>
      <c r="X44" s="17">
        <v>71723.283377882282</v>
      </c>
      <c r="Y44" s="17">
        <v>76153.37000000001</v>
      </c>
      <c r="Z44" s="17">
        <v>81962.981</v>
      </c>
      <c r="AA44" s="17">
        <v>86393.605999999985</v>
      </c>
      <c r="AB44" s="17">
        <v>86188.2</v>
      </c>
      <c r="AC44" s="17">
        <v>96423.198999999993</v>
      </c>
      <c r="AD44" s="73">
        <v>107849.761</v>
      </c>
      <c r="AE44" s="73">
        <v>120803.50899999999</v>
      </c>
      <c r="AF44"/>
      <c r="AG44" s="18">
        <v>3.4624905835809581</v>
      </c>
      <c r="AH44" s="18">
        <v>2.1733765234142171</v>
      </c>
      <c r="AI44" s="18">
        <v>7.7860811720784788</v>
      </c>
      <c r="AJ44" s="18">
        <v>-4.0707754219024768</v>
      </c>
      <c r="AK44" s="18">
        <v>11.674423467679624</v>
      </c>
      <c r="AL44" s="18">
        <v>12.840934710371332</v>
      </c>
      <c r="AM44" s="18">
        <v>8.1919031656320254</v>
      </c>
      <c r="AN44" s="18">
        <v>-1.1341852927493994</v>
      </c>
      <c r="AO44" s="18">
        <v>9.7466363009935471</v>
      </c>
      <c r="AP44" s="18">
        <v>13.446659394046637</v>
      </c>
      <c r="AQ44" s="18">
        <v>17.956889774919265</v>
      </c>
      <c r="AR44" s="18">
        <v>5.0555121211411009</v>
      </c>
      <c r="AS44" s="18">
        <v>-4.5544090414773963</v>
      </c>
      <c r="AT44" s="18">
        <v>-3.0562685967434153</v>
      </c>
      <c r="AU44" s="18">
        <v>6.4916396696347221</v>
      </c>
      <c r="AV44" s="18">
        <v>2.2019727539057707</v>
      </c>
      <c r="AW44" s="18">
        <v>0.95683229448536045</v>
      </c>
      <c r="AX44" s="18">
        <v>0.58719056444020834</v>
      </c>
      <c r="AY44" s="18">
        <v>1.9452437159537526</v>
      </c>
      <c r="AZ44" s="18">
        <v>-3.8482346750445671</v>
      </c>
      <c r="BA44" s="18">
        <v>5.3664879272563253</v>
      </c>
      <c r="BB44" s="18">
        <v>6.1766366700995992</v>
      </c>
      <c r="BC44" s="18">
        <v>7.6288298206632073</v>
      </c>
      <c r="BD44" s="18">
        <v>5.4056416030061003</v>
      </c>
      <c r="BE44" s="18">
        <v>-0.23775602097218648</v>
      </c>
      <c r="BF44" s="18">
        <v>11.875174327808212</v>
      </c>
      <c r="BG44" s="18">
        <v>11.850428235636537</v>
      </c>
      <c r="BH44" s="18">
        <v>12.010919523502693</v>
      </c>
      <c r="BI44"/>
      <c r="BJ44" s="18"/>
    </row>
    <row r="45" spans="1:62" s="55" customFormat="1" ht="15" customHeight="1" x14ac:dyDescent="0.35">
      <c r="A45"/>
      <c r="B45" s="16" t="s">
        <v>630</v>
      </c>
      <c r="C45" s="17">
        <v>7901.9809999999998</v>
      </c>
      <c r="D45" s="17">
        <v>9700.8630000000012</v>
      </c>
      <c r="E45" s="17">
        <v>12638.045999999998</v>
      </c>
      <c r="F45" s="17">
        <v>14417.228999999999</v>
      </c>
      <c r="G45" s="17">
        <v>16148.733999999999</v>
      </c>
      <c r="H45" s="17">
        <v>17268.901999999995</v>
      </c>
      <c r="I45" s="17">
        <v>19384.378000000001</v>
      </c>
      <c r="J45" s="17">
        <v>19889.961000000003</v>
      </c>
      <c r="K45" s="17">
        <v>23202.097999999998</v>
      </c>
      <c r="L45" s="17">
        <v>28468.976999999995</v>
      </c>
      <c r="M45" s="17">
        <v>32395.481000000003</v>
      </c>
      <c r="N45" s="17">
        <v>41674.894</v>
      </c>
      <c r="O45" s="17">
        <v>35254.17</v>
      </c>
      <c r="P45" s="17">
        <v>20738.194</v>
      </c>
      <c r="Q45" s="17">
        <v>17373.430999999997</v>
      </c>
      <c r="R45" s="17">
        <v>14689.613999999998</v>
      </c>
      <c r="S45" s="17">
        <v>13123.074000000001</v>
      </c>
      <c r="T45" s="17">
        <v>15138.043000000001</v>
      </c>
      <c r="U45" s="17">
        <v>16036.813000000004</v>
      </c>
      <c r="V45" s="17">
        <v>18802.808000000005</v>
      </c>
      <c r="W45" s="17">
        <v>18801.266000000003</v>
      </c>
      <c r="X45" s="17">
        <v>19051.312999999998</v>
      </c>
      <c r="Y45" s="17">
        <v>21024.745000000003</v>
      </c>
      <c r="Z45" s="17">
        <v>22236.789000000001</v>
      </c>
      <c r="AA45" s="17">
        <v>22427.652999999998</v>
      </c>
      <c r="AB45" s="17">
        <v>18647.624</v>
      </c>
      <c r="AC45" s="17">
        <v>25348.440000000002</v>
      </c>
      <c r="AD45" s="73">
        <v>30304.655000000002</v>
      </c>
      <c r="AE45" s="73">
        <v>37116.484999999993</v>
      </c>
      <c r="AF45"/>
      <c r="AG45" s="18">
        <v>22.764949700587756</v>
      </c>
      <c r="AH45" s="18">
        <v>30.277543348462881</v>
      </c>
      <c r="AI45" s="18">
        <v>14.077991170470508</v>
      </c>
      <c r="AJ45" s="18">
        <v>12.009970848073504</v>
      </c>
      <c r="AK45" s="18">
        <v>6.9365685260528549</v>
      </c>
      <c r="AL45" s="18">
        <v>12.2502056007962</v>
      </c>
      <c r="AM45" s="18">
        <v>2.6081982099193604</v>
      </c>
      <c r="AN45" s="18">
        <v>16.652305150321784</v>
      </c>
      <c r="AO45" s="18">
        <v>22.700011869616262</v>
      </c>
      <c r="AP45" s="18">
        <v>13.792220212198032</v>
      </c>
      <c r="AQ45" s="18">
        <v>28.644158733126993</v>
      </c>
      <c r="AR45" s="18">
        <v>-15.406695455542133</v>
      </c>
      <c r="AS45" s="18">
        <v>-41.175202819978459</v>
      </c>
      <c r="AT45" s="18">
        <v>-16.224956715131523</v>
      </c>
      <c r="AU45" s="18">
        <v>-15.447823748803557</v>
      </c>
      <c r="AV45" s="18">
        <v>-10.66426932661401</v>
      </c>
      <c r="AW45" s="18">
        <v>15.354397910123808</v>
      </c>
      <c r="AX45" s="18">
        <v>5.9371610980362668</v>
      </c>
      <c r="AY45" s="18">
        <v>17.247784831063377</v>
      </c>
      <c r="AZ45" s="18">
        <v>-8.2009027587862417E-3</v>
      </c>
      <c r="BA45" s="18">
        <v>1.3299476748001702</v>
      </c>
      <c r="BB45" s="18">
        <v>10.358509148424597</v>
      </c>
      <c r="BC45" s="18">
        <v>5.7648451859939227</v>
      </c>
      <c r="BD45" s="18">
        <v>0.85832536343263299</v>
      </c>
      <c r="BE45" s="18">
        <v>-16.854322652486189</v>
      </c>
      <c r="BF45" s="18">
        <v>35.933886268835117</v>
      </c>
      <c r="BG45" s="18">
        <v>19.552347205587402</v>
      </c>
      <c r="BH45" s="18">
        <v>22.477833850938051</v>
      </c>
      <c r="BI45"/>
      <c r="BJ45" s="18"/>
    </row>
    <row r="46" spans="1:62" s="46" customFormat="1" ht="15" customHeight="1" x14ac:dyDescent="0.35">
      <c r="A46"/>
      <c r="B46" s="13" t="s">
        <v>125</v>
      </c>
      <c r="C46" s="14">
        <v>30578.512999999999</v>
      </c>
      <c r="D46" s="14">
        <v>33505.067000000003</v>
      </c>
      <c r="E46" s="14">
        <v>36376.327000000005</v>
      </c>
      <c r="F46" s="14">
        <v>40679.750999999997</v>
      </c>
      <c r="G46" s="14">
        <v>44363.646999999997</v>
      </c>
      <c r="H46" s="14">
        <v>46648.74</v>
      </c>
      <c r="I46" s="14">
        <v>50316.72</v>
      </c>
      <c r="J46" s="14">
        <v>52582.881999999998</v>
      </c>
      <c r="K46" s="14">
        <v>56791.42</v>
      </c>
      <c r="L46" s="14">
        <v>61291.186000000002</v>
      </c>
      <c r="M46" s="14">
        <v>65615.94200000001</v>
      </c>
      <c r="N46" s="14">
        <v>69377.63</v>
      </c>
      <c r="O46" s="14">
        <v>74030.842000000004</v>
      </c>
      <c r="P46" s="14">
        <v>70344.825000000012</v>
      </c>
      <c r="Q46" s="14">
        <v>67810.918999999994</v>
      </c>
      <c r="R46" s="14">
        <v>72370.459000000003</v>
      </c>
      <c r="S46" s="14">
        <v>70804.207999999999</v>
      </c>
      <c r="T46" s="14">
        <v>70473.921000000002</v>
      </c>
      <c r="U46" s="14">
        <v>76096.131999999998</v>
      </c>
      <c r="V46" s="14">
        <v>78363.740000000005</v>
      </c>
      <c r="W46" s="14">
        <v>81992.36</v>
      </c>
      <c r="X46" s="14">
        <v>84240.813999999998</v>
      </c>
      <c r="Y46" s="14">
        <v>87789.188999999998</v>
      </c>
      <c r="Z46" s="14">
        <v>92208.151000000013</v>
      </c>
      <c r="AA46" s="14">
        <v>95881.019238930006</v>
      </c>
      <c r="AB46" s="14">
        <v>82939.08</v>
      </c>
      <c r="AC46" s="14">
        <v>95787.52399999999</v>
      </c>
      <c r="AD46" s="72">
        <v>106817.625</v>
      </c>
      <c r="AE46" s="72">
        <v>109503.41199999998</v>
      </c>
      <c r="AF46"/>
      <c r="AG46" s="15">
        <v>9.5706223517147606</v>
      </c>
      <c r="AH46" s="15">
        <v>8.5696291847439134</v>
      </c>
      <c r="AI46" s="15">
        <v>11.830287318452992</v>
      </c>
      <c r="AJ46" s="15">
        <v>9.0558469740879222</v>
      </c>
      <c r="AK46" s="15">
        <v>5.1508231503149435</v>
      </c>
      <c r="AL46" s="15">
        <v>7.8629776495571022</v>
      </c>
      <c r="AM46" s="15">
        <v>4.5037951599388766</v>
      </c>
      <c r="AN46" s="15">
        <v>8.0036274923082402</v>
      </c>
      <c r="AO46" s="15">
        <v>7.9233201071570374</v>
      </c>
      <c r="AP46" s="15">
        <v>7.0560814404864161</v>
      </c>
      <c r="AQ46" s="15">
        <v>5.7328872913231876</v>
      </c>
      <c r="AR46" s="15">
        <v>6.7070783478766849</v>
      </c>
      <c r="AS46" s="15">
        <v>-4.9790288755597194</v>
      </c>
      <c r="AT46" s="15">
        <v>-3.6021214069407619</v>
      </c>
      <c r="AU46" s="15">
        <v>6.723902385101149</v>
      </c>
      <c r="AV46" s="15">
        <v>-2.1642131632742632</v>
      </c>
      <c r="AW46" s="15">
        <v>-0.46647933693431981</v>
      </c>
      <c r="AX46" s="15">
        <v>7.9777184527592784</v>
      </c>
      <c r="AY46" s="15">
        <v>2.979925444830767</v>
      </c>
      <c r="AZ46" s="15">
        <v>4.6304834353235247</v>
      </c>
      <c r="BA46" s="15">
        <v>2.7422725727128698</v>
      </c>
      <c r="BB46" s="15">
        <v>4.212180333395164</v>
      </c>
      <c r="BC46" s="15">
        <v>5.0336061311604254</v>
      </c>
      <c r="BD46" s="15">
        <v>3.9832359711127854</v>
      </c>
      <c r="BE46" s="15">
        <v>-13.497915793614411</v>
      </c>
      <c r="BF46" s="15">
        <v>15.491423343494995</v>
      </c>
      <c r="BG46" s="15">
        <v>11.515174982495644</v>
      </c>
      <c r="BH46" s="15">
        <v>2.5143668940401755</v>
      </c>
      <c r="BI46"/>
      <c r="BJ46" s="15"/>
    </row>
    <row r="47" spans="1:62" s="46" customFormat="1" ht="15" customHeight="1" x14ac:dyDescent="0.35">
      <c r="A47"/>
      <c r="B47" s="16" t="s">
        <v>632</v>
      </c>
      <c r="C47" s="17">
        <v>19835.431</v>
      </c>
      <c r="D47" s="17">
        <v>22001.920000000002</v>
      </c>
      <c r="E47" s="17">
        <v>23986.050999999999</v>
      </c>
      <c r="F47" s="17">
        <v>26884.596999999998</v>
      </c>
      <c r="G47" s="17">
        <v>29895.288</v>
      </c>
      <c r="H47" s="17">
        <v>32053.236000000001</v>
      </c>
      <c r="I47" s="17">
        <v>34667.038</v>
      </c>
      <c r="J47" s="17">
        <v>36801.542000000001</v>
      </c>
      <c r="K47" s="17">
        <v>39877.561999999998</v>
      </c>
      <c r="L47" s="17">
        <v>43733.235000000001</v>
      </c>
      <c r="M47" s="17">
        <v>47892.902000000002</v>
      </c>
      <c r="N47" s="17">
        <v>50678.226999999999</v>
      </c>
      <c r="O47" s="17">
        <v>54437.91</v>
      </c>
      <c r="P47" s="17">
        <v>50670.984000000011</v>
      </c>
      <c r="Q47" s="17">
        <v>48487.173999999999</v>
      </c>
      <c r="R47" s="17">
        <v>52445.947</v>
      </c>
      <c r="S47" s="17">
        <v>51813.87</v>
      </c>
      <c r="T47" s="17">
        <v>52342.966</v>
      </c>
      <c r="U47" s="17">
        <v>56948.03</v>
      </c>
      <c r="V47" s="17">
        <v>59173.002</v>
      </c>
      <c r="W47" s="17">
        <v>62378.2</v>
      </c>
      <c r="X47" s="17">
        <v>64229.202999999994</v>
      </c>
      <c r="Y47" s="17">
        <v>67738.528999999995</v>
      </c>
      <c r="Z47" s="17">
        <v>71783.407000000007</v>
      </c>
      <c r="AA47" s="17">
        <v>74321.025000000009</v>
      </c>
      <c r="AB47" s="17">
        <v>64234.813999999998</v>
      </c>
      <c r="AC47" s="17">
        <v>75757.34599999999</v>
      </c>
      <c r="AD47" s="73">
        <v>86528.292000000001</v>
      </c>
      <c r="AE47" s="73">
        <v>88607.684999999983</v>
      </c>
      <c r="AF47"/>
      <c r="AG47" s="18">
        <v>10.922318753749295</v>
      </c>
      <c r="AH47" s="18">
        <v>9.0179902481237875</v>
      </c>
      <c r="AI47" s="18">
        <v>12.084298494987769</v>
      </c>
      <c r="AJ47" s="18">
        <v>11.198572178708883</v>
      </c>
      <c r="AK47" s="18">
        <v>7.2183549461038821</v>
      </c>
      <c r="AL47" s="18">
        <v>8.1545651116161864</v>
      </c>
      <c r="AM47" s="18">
        <v>6.1571571242977283</v>
      </c>
      <c r="AN47" s="18">
        <v>8.3583997648794082</v>
      </c>
      <c r="AO47" s="18">
        <v>9.6687781464674369</v>
      </c>
      <c r="AP47" s="18">
        <v>9.5114550752991427</v>
      </c>
      <c r="AQ47" s="18">
        <v>5.8157365364913511</v>
      </c>
      <c r="AR47" s="18">
        <v>7.4187342820813456</v>
      </c>
      <c r="AS47" s="18">
        <v>-6.919674175588284</v>
      </c>
      <c r="AT47" s="18">
        <v>-4.3097840768200033</v>
      </c>
      <c r="AU47" s="18">
        <v>8.1645777087359246</v>
      </c>
      <c r="AV47" s="18">
        <v>-1.2051970383907789</v>
      </c>
      <c r="AW47" s="18">
        <v>1.0211474263551394</v>
      </c>
      <c r="AX47" s="18">
        <v>8.7978659826040406</v>
      </c>
      <c r="AY47" s="18">
        <v>3.9070218934702421</v>
      </c>
      <c r="AZ47" s="18">
        <v>5.4166560621683466</v>
      </c>
      <c r="BA47" s="18">
        <v>2.9673876450426544</v>
      </c>
      <c r="BB47" s="18">
        <v>5.4637545479117984</v>
      </c>
      <c r="BC47" s="18">
        <v>5.9713106554174091</v>
      </c>
      <c r="BD47" s="18">
        <v>3.5351038715674252</v>
      </c>
      <c r="BE47" s="18">
        <v>-13.571140871644342</v>
      </c>
      <c r="BF47" s="18">
        <v>17.938141768418593</v>
      </c>
      <c r="BG47" s="18">
        <v>14.217691839415826</v>
      </c>
      <c r="BH47" s="18">
        <v>2.4031365371224269</v>
      </c>
      <c r="BI47"/>
      <c r="BJ47" s="18"/>
    </row>
    <row r="48" spans="1:62" s="46" customFormat="1" ht="15" customHeight="1" x14ac:dyDescent="0.35">
      <c r="A48"/>
      <c r="B48" s="16" t="s">
        <v>110</v>
      </c>
      <c r="C48" s="17">
        <v>15709.195</v>
      </c>
      <c r="D48" s="17">
        <v>17423.846999999998</v>
      </c>
      <c r="E48" s="17">
        <v>18995.603999999999</v>
      </c>
      <c r="F48" s="17">
        <v>21290.170999999998</v>
      </c>
      <c r="G48" s="17">
        <v>23675.309000000001</v>
      </c>
      <c r="H48" s="17">
        <v>25088.510999999999</v>
      </c>
      <c r="I48" s="17">
        <v>26763.791000000001</v>
      </c>
      <c r="J48" s="17">
        <v>27860.395</v>
      </c>
      <c r="K48" s="17">
        <v>29883.056</v>
      </c>
      <c r="L48" s="17">
        <v>32685.703999999998</v>
      </c>
      <c r="M48" s="17">
        <v>35094.519</v>
      </c>
      <c r="N48" s="17">
        <v>36404.592000000004</v>
      </c>
      <c r="O48" s="17">
        <v>38868.188000000002</v>
      </c>
      <c r="P48" s="17">
        <v>36380.626000000004</v>
      </c>
      <c r="Q48" s="17">
        <v>34867.592000000004</v>
      </c>
      <c r="R48" s="17">
        <v>39355.754000000001</v>
      </c>
      <c r="S48" s="17">
        <v>40610.589</v>
      </c>
      <c r="T48" s="17">
        <v>43735.982000000004</v>
      </c>
      <c r="U48" s="17">
        <v>47970.804999999993</v>
      </c>
      <c r="V48" s="17">
        <v>50008.763999999996</v>
      </c>
      <c r="W48" s="17">
        <v>52671.059000000001</v>
      </c>
      <c r="X48" s="17">
        <v>54970.402000000002</v>
      </c>
      <c r="Y48" s="17">
        <v>58058.490999999995</v>
      </c>
      <c r="Z48" s="17">
        <v>61498.906000000003</v>
      </c>
      <c r="AA48" s="17">
        <v>63477.486000000004</v>
      </c>
      <c r="AB48" s="17">
        <v>53096.807000000001</v>
      </c>
      <c r="AC48" s="17">
        <v>63625.89</v>
      </c>
      <c r="AD48" s="73">
        <v>73217.803000000014</v>
      </c>
      <c r="AE48" s="73">
        <v>74340.755000000005</v>
      </c>
      <c r="AF48"/>
      <c r="AG48" s="18">
        <v>10.914957768364314</v>
      </c>
      <c r="AH48" s="18">
        <v>9.0207231502893794</v>
      </c>
      <c r="AI48" s="18">
        <v>12.079463227386711</v>
      </c>
      <c r="AJ48" s="18">
        <v>11.203000671060853</v>
      </c>
      <c r="AK48" s="18">
        <v>5.9690963273171951</v>
      </c>
      <c r="AL48" s="18">
        <v>6.6774787870033512</v>
      </c>
      <c r="AM48" s="18">
        <v>4.0973418152906635</v>
      </c>
      <c r="AN48" s="18">
        <v>7.2599868020535965</v>
      </c>
      <c r="AO48" s="18">
        <v>9.3787194991034308</v>
      </c>
      <c r="AP48" s="18">
        <v>7.3696286303027234</v>
      </c>
      <c r="AQ48" s="18">
        <v>3.7329846293092204</v>
      </c>
      <c r="AR48" s="18">
        <v>6.7672671623403922</v>
      </c>
      <c r="AS48" s="18">
        <v>-6.399994772074268</v>
      </c>
      <c r="AT48" s="18">
        <v>-4.1589003993499167</v>
      </c>
      <c r="AU48" s="18">
        <v>12.872015939615205</v>
      </c>
      <c r="AV48" s="18">
        <v>3.1884410091596749</v>
      </c>
      <c r="AW48" s="18">
        <v>7.6960050985717148</v>
      </c>
      <c r="AX48" s="18">
        <v>9.6826978756301596</v>
      </c>
      <c r="AY48" s="18">
        <v>4.2483318760233502</v>
      </c>
      <c r="AZ48" s="18">
        <v>5.3236568694239397</v>
      </c>
      <c r="BA48" s="18">
        <v>4.3654770639792924</v>
      </c>
      <c r="BB48" s="18">
        <v>5.6177304288223917</v>
      </c>
      <c r="BC48" s="18">
        <v>5.9257740611963348</v>
      </c>
      <c r="BD48" s="18">
        <v>3.2172604826498894</v>
      </c>
      <c r="BE48" s="18">
        <v>-16.353324074617579</v>
      </c>
      <c r="BF48" s="18">
        <v>19.829973956814385</v>
      </c>
      <c r="BG48" s="18">
        <v>15.075487352711317</v>
      </c>
      <c r="BH48" s="18">
        <v>1.5337144164240901</v>
      </c>
      <c r="BI48"/>
      <c r="BJ48" s="18"/>
    </row>
    <row r="49" spans="1:62" s="46" customFormat="1" ht="15" customHeight="1" x14ac:dyDescent="0.35">
      <c r="A49"/>
      <c r="B49" s="16" t="s">
        <v>111</v>
      </c>
      <c r="C49" s="17">
        <v>1093.72</v>
      </c>
      <c r="D49" s="17">
        <v>1172.6219999999998</v>
      </c>
      <c r="E49" s="17">
        <v>1398.6260000000002</v>
      </c>
      <c r="F49" s="17">
        <v>1647.029</v>
      </c>
      <c r="G49" s="17">
        <v>1998.912</v>
      </c>
      <c r="H49" s="17">
        <v>2395.8700000000003</v>
      </c>
      <c r="I49" s="17">
        <v>2873.8419999999996</v>
      </c>
      <c r="J49" s="17">
        <v>3344.6890000000003</v>
      </c>
      <c r="K49" s="17">
        <v>3871.4740000000002</v>
      </c>
      <c r="L49" s="17">
        <v>4465.0959999999995</v>
      </c>
      <c r="M49" s="17">
        <v>5330.4689999999991</v>
      </c>
      <c r="N49" s="17">
        <v>5927.2669999999998</v>
      </c>
      <c r="O49" s="17">
        <v>5917.0160000000005</v>
      </c>
      <c r="P49" s="17">
        <v>4332.5130000000008</v>
      </c>
      <c r="Q49" s="17">
        <v>3143.047</v>
      </c>
      <c r="R49" s="17">
        <v>3051.6689999999999</v>
      </c>
      <c r="S49" s="17">
        <v>2018.1209999999999</v>
      </c>
      <c r="T49" s="17">
        <v>997.12099999999987</v>
      </c>
      <c r="U49" s="17">
        <v>1251.346</v>
      </c>
      <c r="V49" s="17">
        <v>1527.1680000000001</v>
      </c>
      <c r="W49" s="17">
        <v>1501.1969999999999</v>
      </c>
      <c r="X49" s="17">
        <v>1605.643</v>
      </c>
      <c r="Y49" s="17">
        <v>1876.723</v>
      </c>
      <c r="Z49" s="17">
        <v>2093.1679999999997</v>
      </c>
      <c r="AA49" s="17">
        <v>2181.8899999999994</v>
      </c>
      <c r="AB49" s="17">
        <v>2076.4580000000001</v>
      </c>
      <c r="AC49" s="17">
        <v>2443.1189999999997</v>
      </c>
      <c r="AD49" s="73">
        <v>2765.0919999999996</v>
      </c>
      <c r="AE49" s="73">
        <v>2951.0990000000002</v>
      </c>
      <c r="AF49"/>
      <c r="AG49" s="18">
        <v>7.2140950151775423</v>
      </c>
      <c r="AH49" s="18">
        <v>19.273389037558601</v>
      </c>
      <c r="AI49" s="18">
        <v>17.760502092768171</v>
      </c>
      <c r="AJ49" s="18">
        <v>21.364711853889641</v>
      </c>
      <c r="AK49" s="18">
        <v>19.858703134505188</v>
      </c>
      <c r="AL49" s="18">
        <v>19.949830333031393</v>
      </c>
      <c r="AM49" s="18">
        <v>16.383886100906061</v>
      </c>
      <c r="AN49" s="18">
        <v>15.749894833271489</v>
      </c>
      <c r="AO49" s="18">
        <v>15.333229669113091</v>
      </c>
      <c r="AP49" s="18">
        <v>19.380837500470307</v>
      </c>
      <c r="AQ49" s="18">
        <v>11.195975438558985</v>
      </c>
      <c r="AR49" s="18">
        <v>-0.1729464861292615</v>
      </c>
      <c r="AS49" s="18">
        <v>-26.778751316541978</v>
      </c>
      <c r="AT49" s="18">
        <v>-27.454412716130353</v>
      </c>
      <c r="AU49" s="18">
        <v>-2.907306190457863</v>
      </c>
      <c r="AV49" s="18">
        <v>-33.868286501583235</v>
      </c>
      <c r="AW49" s="18">
        <v>-50.591614675235036</v>
      </c>
      <c r="AX49" s="18">
        <v>25.4959027038845</v>
      </c>
      <c r="AY49" s="18">
        <v>22.042025147321375</v>
      </c>
      <c r="AZ49" s="18">
        <v>-1.7005987553432385</v>
      </c>
      <c r="BA49" s="18">
        <v>6.957514570039784</v>
      </c>
      <c r="BB49" s="18">
        <v>16.882955924822635</v>
      </c>
      <c r="BC49" s="18">
        <v>11.53313515100522</v>
      </c>
      <c r="BD49" s="18">
        <v>4.2386468740206125</v>
      </c>
      <c r="BE49" s="18">
        <v>-4.832140942027296</v>
      </c>
      <c r="BF49" s="18">
        <v>17.658002232648077</v>
      </c>
      <c r="BG49" s="18">
        <v>13.178768615036763</v>
      </c>
      <c r="BH49" s="18">
        <v>6.7269732797317605</v>
      </c>
      <c r="BI49"/>
      <c r="BJ49" s="18"/>
    </row>
    <row r="50" spans="1:62" s="46" customFormat="1" ht="15" customHeight="1" x14ac:dyDescent="0.35">
      <c r="A50"/>
      <c r="B50" s="16" t="s">
        <v>112</v>
      </c>
      <c r="C50" s="17">
        <v>3032.5159999999996</v>
      </c>
      <c r="D50" s="17">
        <v>3405.4510000000009</v>
      </c>
      <c r="E50" s="17">
        <v>3591.8209999999999</v>
      </c>
      <c r="F50" s="17">
        <v>3947.396999999999</v>
      </c>
      <c r="G50" s="17">
        <v>4221.067</v>
      </c>
      <c r="H50" s="17">
        <v>4568.8549999999996</v>
      </c>
      <c r="I50" s="17">
        <v>5029.4050000000007</v>
      </c>
      <c r="J50" s="17">
        <v>5596.4580000000005</v>
      </c>
      <c r="K50" s="17">
        <v>6123.0320000000002</v>
      </c>
      <c r="L50" s="17">
        <v>6582.4350000000004</v>
      </c>
      <c r="M50" s="17">
        <v>7467.9140000000007</v>
      </c>
      <c r="N50" s="17">
        <v>8346.3679999999986</v>
      </c>
      <c r="O50" s="17">
        <v>9652.7060000000001</v>
      </c>
      <c r="P50" s="17">
        <v>9957.8450000000012</v>
      </c>
      <c r="Q50" s="17">
        <v>10476.535</v>
      </c>
      <c r="R50" s="17">
        <v>10038.524000000001</v>
      </c>
      <c r="S50" s="17">
        <v>9185.16</v>
      </c>
      <c r="T50" s="17">
        <v>7609.8629999999994</v>
      </c>
      <c r="U50" s="17">
        <v>7725.8790000000008</v>
      </c>
      <c r="V50" s="17">
        <v>7637.07</v>
      </c>
      <c r="W50" s="17">
        <v>8205.9439999999995</v>
      </c>
      <c r="X50" s="17">
        <v>7653.1579999999994</v>
      </c>
      <c r="Y50" s="17">
        <v>7803.3150000000005</v>
      </c>
      <c r="Z50" s="17">
        <v>8191.3330000000005</v>
      </c>
      <c r="AA50" s="17">
        <v>8661.6489999999994</v>
      </c>
      <c r="AB50" s="17">
        <v>9061.5489999999991</v>
      </c>
      <c r="AC50" s="17">
        <v>9688.3369999999995</v>
      </c>
      <c r="AD50" s="73">
        <v>10545.397000000001</v>
      </c>
      <c r="AE50" s="73">
        <v>11315.831</v>
      </c>
      <c r="AF50"/>
      <c r="AG50" s="18">
        <v>12.297874108496092</v>
      </c>
      <c r="AH50" s="18">
        <v>5.4726965679435393</v>
      </c>
      <c r="AI50" s="18">
        <v>9.8996024579175614</v>
      </c>
      <c r="AJ50" s="18">
        <v>6.9329231389698336</v>
      </c>
      <c r="AK50" s="18">
        <v>8.2393385369149463</v>
      </c>
      <c r="AL50" s="18">
        <v>10.080206091022831</v>
      </c>
      <c r="AM50" s="18">
        <v>11.274753176568597</v>
      </c>
      <c r="AN50" s="18">
        <v>9.4090583722776007</v>
      </c>
      <c r="AO50" s="18">
        <v>7.5028678602365666</v>
      </c>
      <c r="AP50" s="18">
        <v>13.452149546482422</v>
      </c>
      <c r="AQ50" s="18">
        <v>11.763043870082031</v>
      </c>
      <c r="AR50" s="18">
        <v>15.651574433334378</v>
      </c>
      <c r="AS50" s="18">
        <v>3.1611757366276465</v>
      </c>
      <c r="AT50" s="18">
        <v>5.2088579406487909</v>
      </c>
      <c r="AU50" s="18">
        <v>-4.1808765970809869</v>
      </c>
      <c r="AV50" s="18">
        <v>-8.500891166868767</v>
      </c>
      <c r="AW50" s="18">
        <v>-17.150457912545892</v>
      </c>
      <c r="AX50" s="18">
        <v>1.5245478138042885</v>
      </c>
      <c r="AY50" s="18">
        <v>-1.1495002704546771</v>
      </c>
      <c r="AZ50" s="18">
        <v>7.4488514574306617</v>
      </c>
      <c r="BA50" s="18">
        <v>-6.7364096074747781</v>
      </c>
      <c r="BB50" s="18">
        <v>1.9620266561856043</v>
      </c>
      <c r="BC50" s="18">
        <v>4.972476441102275</v>
      </c>
      <c r="BD50" s="18">
        <v>5.7416295980153516</v>
      </c>
      <c r="BE50" s="18">
        <v>4.6169037789455523</v>
      </c>
      <c r="BF50" s="18">
        <v>6.9170072357386196</v>
      </c>
      <c r="BG50" s="18">
        <v>8.8463066468476619</v>
      </c>
      <c r="BH50" s="18">
        <v>7.305879522601181</v>
      </c>
      <c r="BI50"/>
      <c r="BJ50" s="18"/>
    </row>
    <row r="51" spans="1:62" s="55" customFormat="1" ht="15" customHeight="1" x14ac:dyDescent="0.35">
      <c r="A51"/>
      <c r="B51" s="16" t="s">
        <v>627</v>
      </c>
      <c r="C51" s="17">
        <v>10743.082</v>
      </c>
      <c r="D51" s="17">
        <v>11503.147000000001</v>
      </c>
      <c r="E51" s="17">
        <v>12390.276000000002</v>
      </c>
      <c r="F51" s="17">
        <v>13795.154</v>
      </c>
      <c r="G51" s="17">
        <v>14468.359</v>
      </c>
      <c r="H51" s="17">
        <v>14595.503999999999</v>
      </c>
      <c r="I51" s="17">
        <v>15649.682000000001</v>
      </c>
      <c r="J51" s="17">
        <v>15781.34</v>
      </c>
      <c r="K51" s="17">
        <v>16913.857999999997</v>
      </c>
      <c r="L51" s="17">
        <v>17557.951000000001</v>
      </c>
      <c r="M51" s="17">
        <v>17723.04</v>
      </c>
      <c r="N51" s="17">
        <v>18699.402999999998</v>
      </c>
      <c r="O51" s="17">
        <v>19592.932000000001</v>
      </c>
      <c r="P51" s="17">
        <v>19673.841</v>
      </c>
      <c r="Q51" s="17">
        <v>19323.744999999995</v>
      </c>
      <c r="R51" s="17">
        <v>19924.511999999995</v>
      </c>
      <c r="S51" s="17">
        <v>18990.338</v>
      </c>
      <c r="T51" s="17">
        <v>18130.955000000002</v>
      </c>
      <c r="U51" s="17">
        <v>19148.101999999999</v>
      </c>
      <c r="V51" s="17">
        <v>19190.738000000001</v>
      </c>
      <c r="W51" s="17">
        <v>19614.16</v>
      </c>
      <c r="X51" s="17">
        <v>20011.611000000001</v>
      </c>
      <c r="Y51" s="17">
        <v>20050.66</v>
      </c>
      <c r="Z51" s="17">
        <v>20424.743999999999</v>
      </c>
      <c r="AA51" s="17">
        <v>21559.994238930001</v>
      </c>
      <c r="AB51" s="17">
        <v>18704.266000000003</v>
      </c>
      <c r="AC51" s="17">
        <v>20030.178</v>
      </c>
      <c r="AD51" s="73">
        <v>20289.332999999999</v>
      </c>
      <c r="AE51" s="73">
        <v>20895.726999999999</v>
      </c>
      <c r="AF51"/>
      <c r="AG51" s="18">
        <v>7.0749250540952824</v>
      </c>
      <c r="AH51" s="18">
        <v>7.712054796830822</v>
      </c>
      <c r="AI51" s="18">
        <v>11.338552910362921</v>
      </c>
      <c r="AJ51" s="18">
        <v>4.8800107631998886</v>
      </c>
      <c r="AK51" s="18">
        <v>0.87877968745452484</v>
      </c>
      <c r="AL51" s="18">
        <v>7.222621431914936</v>
      </c>
      <c r="AM51" s="18">
        <v>0.84128227014452717</v>
      </c>
      <c r="AN51" s="18">
        <v>7.1763107568812048</v>
      </c>
      <c r="AO51" s="18">
        <v>3.8080785590135884</v>
      </c>
      <c r="AP51" s="18">
        <v>0.94025208294521345</v>
      </c>
      <c r="AQ51" s="18">
        <v>5.509004098619636</v>
      </c>
      <c r="AR51" s="18">
        <v>4.7783824970241158</v>
      </c>
      <c r="AS51" s="18">
        <v>0.4129499352113285</v>
      </c>
      <c r="AT51" s="18">
        <v>-1.779499996975705</v>
      </c>
      <c r="AU51" s="18">
        <v>3.1089573993032924</v>
      </c>
      <c r="AV51" s="18">
        <v>-4.688566525493802</v>
      </c>
      <c r="AW51" s="18">
        <v>-4.525369690628982</v>
      </c>
      <c r="AX51" s="18">
        <v>5.6100023412997118</v>
      </c>
      <c r="AY51" s="18">
        <v>0.22266436642128939</v>
      </c>
      <c r="AZ51" s="18">
        <v>2.2063872686917962</v>
      </c>
      <c r="BA51" s="18">
        <v>2.0263472919564283</v>
      </c>
      <c r="BB51" s="18">
        <v>0.19513171628210776</v>
      </c>
      <c r="BC51" s="18">
        <v>1.8656941966000069</v>
      </c>
      <c r="BD51" s="18">
        <v>5.5582103693931373</v>
      </c>
      <c r="BE51" s="18">
        <v>-13.245496298758402</v>
      </c>
      <c r="BF51" s="18">
        <v>7.0888213416126371</v>
      </c>
      <c r="BG51" s="18">
        <v>1.2938227508512348</v>
      </c>
      <c r="BH51" s="18">
        <v>2.9887330450932037</v>
      </c>
      <c r="BI51"/>
      <c r="BJ51" s="18"/>
    </row>
    <row r="52" spans="1:62" s="46" customFormat="1" ht="15" customHeight="1" x14ac:dyDescent="0.35">
      <c r="A52"/>
      <c r="B52" s="16" t="s">
        <v>114</v>
      </c>
      <c r="C52" s="17">
        <v>530.10599999999999</v>
      </c>
      <c r="D52" s="17">
        <v>581.30499999999995</v>
      </c>
      <c r="E52" s="17">
        <v>727.49400000000003</v>
      </c>
      <c r="F52" s="17">
        <v>685.84400000000005</v>
      </c>
      <c r="G52" s="17">
        <v>761.58199999999988</v>
      </c>
      <c r="H52" s="17">
        <v>790.29799999999989</v>
      </c>
      <c r="I52" s="17">
        <v>952.50600000000009</v>
      </c>
      <c r="J52" s="17">
        <v>690.48900000000003</v>
      </c>
      <c r="K52" s="17">
        <v>856.94199999999989</v>
      </c>
      <c r="L52" s="17">
        <v>934.85899999999992</v>
      </c>
      <c r="M52" s="17">
        <v>889.30400000000009</v>
      </c>
      <c r="N52" s="17">
        <v>978.73099999999999</v>
      </c>
      <c r="O52" s="17">
        <v>988.20700000000011</v>
      </c>
      <c r="P52" s="17">
        <v>909.21300000000008</v>
      </c>
      <c r="Q52" s="17">
        <v>860.60899999999992</v>
      </c>
      <c r="R52" s="17">
        <v>846.5100000000001</v>
      </c>
      <c r="S52" s="17">
        <v>807.07099999999991</v>
      </c>
      <c r="T52" s="17">
        <v>732.51400000000001</v>
      </c>
      <c r="U52" s="17">
        <v>762.73400000000004</v>
      </c>
      <c r="V52" s="17">
        <v>793.48500000000013</v>
      </c>
      <c r="W52" s="17">
        <v>800.35200000000259</v>
      </c>
      <c r="X52" s="17">
        <v>869.09100000000399</v>
      </c>
      <c r="Y52" s="17">
        <v>859.44700000000375</v>
      </c>
      <c r="Z52" s="17">
        <v>868.00200000000041</v>
      </c>
      <c r="AA52" s="17">
        <v>880.91100000000006</v>
      </c>
      <c r="AB52" s="17">
        <v>632.96800000000076</v>
      </c>
      <c r="AC52" s="17">
        <v>834.47599999999875</v>
      </c>
      <c r="AD52" s="73">
        <v>957.95600000000195</v>
      </c>
      <c r="AE52" s="73">
        <v>908.55600000000049</v>
      </c>
      <c r="AF52"/>
      <c r="AG52" s="18">
        <v>9.6582570278397082</v>
      </c>
      <c r="AH52" s="18">
        <v>25.148416063856342</v>
      </c>
      <c r="AI52" s="18">
        <v>-5.7251331282457283</v>
      </c>
      <c r="AJ52" s="18">
        <v>11.043036025685115</v>
      </c>
      <c r="AK52" s="18">
        <v>3.7705723086942724</v>
      </c>
      <c r="AL52" s="18">
        <v>20.524915917793063</v>
      </c>
      <c r="AM52" s="18">
        <v>-27.508173176861881</v>
      </c>
      <c r="AN52" s="18">
        <v>24.106538989035283</v>
      </c>
      <c r="AO52" s="18">
        <v>9.0924473301577038</v>
      </c>
      <c r="AP52" s="18">
        <v>-4.8729273612384159</v>
      </c>
      <c r="AQ52" s="18">
        <v>10.055841422055888</v>
      </c>
      <c r="AR52" s="18">
        <v>0.96819248598441376</v>
      </c>
      <c r="AS52" s="18">
        <v>-7.9936693425567746</v>
      </c>
      <c r="AT52" s="18">
        <v>-5.3457220695260794</v>
      </c>
      <c r="AU52" s="18">
        <v>-1.6382584890466891</v>
      </c>
      <c r="AV52" s="18">
        <v>-4.6590117068906673</v>
      </c>
      <c r="AW52" s="18">
        <v>-9.2379728673189732</v>
      </c>
      <c r="AX52" s="18">
        <v>4.1255184201257622</v>
      </c>
      <c r="AY52" s="18">
        <v>4.0316807694425698</v>
      </c>
      <c r="AZ52" s="18">
        <v>0.86542278682047702</v>
      </c>
      <c r="BA52" s="18">
        <v>8.5885960177523355</v>
      </c>
      <c r="BB52" s="18">
        <v>-1.1096651558927879</v>
      </c>
      <c r="BC52" s="18">
        <v>0.99540751203932476</v>
      </c>
      <c r="BD52" s="18">
        <v>1.4872085548189571</v>
      </c>
      <c r="BE52" s="18">
        <v>-28.146203191922826</v>
      </c>
      <c r="BF52" s="18">
        <v>31.835416640335332</v>
      </c>
      <c r="BG52" s="18">
        <v>14.797309928626275</v>
      </c>
      <c r="BH52" s="18">
        <v>-5.1568130477810419</v>
      </c>
      <c r="BI52"/>
      <c r="BJ52" s="18"/>
    </row>
    <row r="53" spans="1:62" s="46" customFormat="1" ht="15" customHeight="1" x14ac:dyDescent="0.35">
      <c r="A53"/>
      <c r="B53" s="16" t="s">
        <v>115</v>
      </c>
      <c r="C53" s="17">
        <v>188.15300000000002</v>
      </c>
      <c r="D53" s="17">
        <v>182.74299999999999</v>
      </c>
      <c r="E53" s="17">
        <v>179.154</v>
      </c>
      <c r="F53" s="17">
        <v>178.48900000000003</v>
      </c>
      <c r="G53" s="17">
        <v>188.786</v>
      </c>
      <c r="H53" s="17">
        <v>198.88000000000002</v>
      </c>
      <c r="I53" s="17">
        <v>205.52800000000002</v>
      </c>
      <c r="J53" s="17">
        <v>220.69800000000001</v>
      </c>
      <c r="K53" s="17">
        <v>240.55900000000003</v>
      </c>
      <c r="L53" s="17">
        <v>246.18600000000001</v>
      </c>
      <c r="M53" s="17">
        <v>262.07</v>
      </c>
      <c r="N53" s="17">
        <v>295.62100000000004</v>
      </c>
      <c r="O53" s="17">
        <v>298.79000000000002</v>
      </c>
      <c r="P53" s="17">
        <v>293.28400000000005</v>
      </c>
      <c r="Q53" s="17">
        <v>296.57099999999997</v>
      </c>
      <c r="R53" s="17">
        <v>294.81899999999996</v>
      </c>
      <c r="S53" s="17">
        <v>296.892</v>
      </c>
      <c r="T53" s="17">
        <v>298.608</v>
      </c>
      <c r="U53" s="17">
        <v>298.46699999999998</v>
      </c>
      <c r="V53" s="17">
        <v>309.50399999999996</v>
      </c>
      <c r="W53" s="17">
        <v>317.85899999999998</v>
      </c>
      <c r="X53" s="17">
        <v>327.81799999999998</v>
      </c>
      <c r="Y53" s="17">
        <v>342.95699999999999</v>
      </c>
      <c r="Z53" s="17">
        <v>348.89800000000002</v>
      </c>
      <c r="AA53" s="17">
        <v>357.88099999999997</v>
      </c>
      <c r="AB53" s="17">
        <v>321.76499999999999</v>
      </c>
      <c r="AC53" s="17">
        <v>349.48000000000008</v>
      </c>
      <c r="AD53" s="73">
        <v>370.70099999999996</v>
      </c>
      <c r="AE53" s="73">
        <v>370.78500000000008</v>
      </c>
      <c r="AF53"/>
      <c r="AG53" s="18">
        <v>-2.8753195537674259</v>
      </c>
      <c r="AH53" s="18">
        <v>-1.9639603158534109</v>
      </c>
      <c r="AI53" s="18">
        <v>-0.37118903289904975</v>
      </c>
      <c r="AJ53" s="18">
        <v>5.768982962535488</v>
      </c>
      <c r="AK53" s="18">
        <v>5.3467947835115011</v>
      </c>
      <c r="AL53" s="18">
        <v>3.3427192276749778</v>
      </c>
      <c r="AM53" s="18">
        <v>7.3809894515589045</v>
      </c>
      <c r="AN53" s="18">
        <v>8.9991753436823245</v>
      </c>
      <c r="AO53" s="18">
        <v>2.3391350978346188</v>
      </c>
      <c r="AP53" s="18">
        <v>6.4520322032934398</v>
      </c>
      <c r="AQ53" s="18">
        <v>12.802304727744513</v>
      </c>
      <c r="AR53" s="18">
        <v>1.0719806779626557</v>
      </c>
      <c r="AS53" s="18">
        <v>-1.8427658221493262</v>
      </c>
      <c r="AT53" s="18">
        <v>1.1207566727131109</v>
      </c>
      <c r="AU53" s="18">
        <v>-0.59075229877500146</v>
      </c>
      <c r="AV53" s="18">
        <v>0.70314328452373698</v>
      </c>
      <c r="AW53" s="18">
        <v>0.57798795521604096</v>
      </c>
      <c r="AX53" s="18">
        <v>-4.7219096608268882E-2</v>
      </c>
      <c r="AY53" s="18">
        <v>3.6978962498366581</v>
      </c>
      <c r="AZ53" s="18">
        <v>2.699480459057078</v>
      </c>
      <c r="BA53" s="18">
        <v>3.1331502332795371</v>
      </c>
      <c r="BB53" s="18">
        <v>4.6181112690578345</v>
      </c>
      <c r="BC53" s="18">
        <v>1.7322871380377223</v>
      </c>
      <c r="BD53" s="18">
        <v>2.5746779861162707</v>
      </c>
      <c r="BE53" s="18">
        <v>-10.091622634339345</v>
      </c>
      <c r="BF53" s="18">
        <v>8.613429055366522</v>
      </c>
      <c r="BG53" s="18">
        <v>6.0721643584754164</v>
      </c>
      <c r="BH53" s="18">
        <v>2.2659771621904683E-2</v>
      </c>
      <c r="BI53"/>
      <c r="BJ53" s="18"/>
    </row>
    <row r="54" spans="1:62" s="46" customFormat="1" ht="15" customHeight="1" x14ac:dyDescent="0.35">
      <c r="A54"/>
      <c r="B54" s="16" t="s">
        <v>116</v>
      </c>
      <c r="C54" s="17">
        <v>7760.0869999999995</v>
      </c>
      <c r="D54" s="17">
        <v>8234.509</v>
      </c>
      <c r="E54" s="17">
        <v>8204.9120000000003</v>
      </c>
      <c r="F54" s="17">
        <v>8324.2709999999988</v>
      </c>
      <c r="G54" s="17">
        <v>8774.5939999999991</v>
      </c>
      <c r="H54" s="17">
        <v>8799.8619999999992</v>
      </c>
      <c r="I54" s="17">
        <v>9115.9969999999994</v>
      </c>
      <c r="J54" s="17">
        <v>9262.2749999999996</v>
      </c>
      <c r="K54" s="17">
        <v>9644.896999999999</v>
      </c>
      <c r="L54" s="17">
        <v>9918.6560000000027</v>
      </c>
      <c r="M54" s="17">
        <v>9986.0730000000003</v>
      </c>
      <c r="N54" s="17">
        <v>10157.725</v>
      </c>
      <c r="O54" s="17">
        <v>10568.821</v>
      </c>
      <c r="P54" s="17">
        <v>10042.948</v>
      </c>
      <c r="Q54" s="17">
        <v>9771.6610000000001</v>
      </c>
      <c r="R54" s="17">
        <v>9843.7379999999994</v>
      </c>
      <c r="S54" s="17">
        <v>9151.9060000000009</v>
      </c>
      <c r="T54" s="17">
        <v>8370.1479999999992</v>
      </c>
      <c r="U54" s="17">
        <v>9948.7170000000006</v>
      </c>
      <c r="V54" s="17">
        <v>9857.3859999999986</v>
      </c>
      <c r="W54" s="17">
        <v>10256.829999999998</v>
      </c>
      <c r="X54" s="17">
        <v>10526.723</v>
      </c>
      <c r="Y54" s="17">
        <v>10797.320999999998</v>
      </c>
      <c r="Z54" s="17">
        <v>10989.530999999999</v>
      </c>
      <c r="AA54" s="17">
        <v>12366.578000000001</v>
      </c>
      <c r="AB54" s="17">
        <v>10253.395</v>
      </c>
      <c r="AC54" s="17">
        <v>11646.75</v>
      </c>
      <c r="AD54" s="73">
        <v>11984.092000000001</v>
      </c>
      <c r="AE54" s="73">
        <v>11993.605</v>
      </c>
      <c r="AF54"/>
      <c r="AG54" s="18">
        <v>6.1136170251699564</v>
      </c>
      <c r="AH54" s="18">
        <v>-0.35942640903057793</v>
      </c>
      <c r="AI54" s="18">
        <v>1.4547261445338908</v>
      </c>
      <c r="AJ54" s="18">
        <v>5.40975900472246</v>
      </c>
      <c r="AK54" s="18">
        <v>0.28796773959000305</v>
      </c>
      <c r="AL54" s="18">
        <v>3.5924995187424558</v>
      </c>
      <c r="AM54" s="18">
        <v>1.6046297514139183</v>
      </c>
      <c r="AN54" s="18">
        <v>4.1309721423732224</v>
      </c>
      <c r="AO54" s="18">
        <v>2.8383817888361449</v>
      </c>
      <c r="AP54" s="18">
        <v>0.67969894308258727</v>
      </c>
      <c r="AQ54" s="18">
        <v>1.7189139314323061</v>
      </c>
      <c r="AR54" s="18">
        <v>4.047126694215482</v>
      </c>
      <c r="AS54" s="18">
        <v>-4.9757016416495237</v>
      </c>
      <c r="AT54" s="18">
        <v>-2.7012685916525729</v>
      </c>
      <c r="AU54" s="18">
        <v>0.73761257170095562</v>
      </c>
      <c r="AV54" s="18">
        <v>-7.0281431708157873</v>
      </c>
      <c r="AW54" s="18">
        <v>-8.5420239237597233</v>
      </c>
      <c r="AX54" s="18">
        <v>18.85951120577559</v>
      </c>
      <c r="AY54" s="18">
        <v>-0.9180178710481155</v>
      </c>
      <c r="AZ54" s="18">
        <v>4.0522304797641038</v>
      </c>
      <c r="BA54" s="18">
        <v>2.6313490620396545</v>
      </c>
      <c r="BB54" s="18">
        <v>2.570581557052448</v>
      </c>
      <c r="BC54" s="18">
        <v>1.7801638017430526</v>
      </c>
      <c r="BD54" s="18">
        <v>12.53053474256547</v>
      </c>
      <c r="BE54" s="18">
        <v>-17.087855670339852</v>
      </c>
      <c r="BF54" s="18">
        <v>13.58920630678911</v>
      </c>
      <c r="BG54" s="18">
        <v>2.8964475068152109</v>
      </c>
      <c r="BH54" s="18">
        <v>7.9380231727184752E-2</v>
      </c>
      <c r="BI54"/>
      <c r="BJ54" s="18"/>
    </row>
    <row r="55" spans="1:62" s="46" customFormat="1" ht="15" customHeight="1" x14ac:dyDescent="0.35">
      <c r="A55"/>
      <c r="B55" s="16" t="s">
        <v>117</v>
      </c>
      <c r="C55" s="17">
        <v>2264.7359999999999</v>
      </c>
      <c r="D55" s="17">
        <v>2504.59</v>
      </c>
      <c r="E55" s="17">
        <v>3278.7159999999999</v>
      </c>
      <c r="F55" s="17">
        <v>4044.7120000000009</v>
      </c>
      <c r="G55" s="17">
        <v>4130.5569999999998</v>
      </c>
      <c r="H55" s="17">
        <v>4172.9960000000001</v>
      </c>
      <c r="I55" s="17">
        <v>4718.2979999999998</v>
      </c>
      <c r="J55" s="17">
        <v>4908.7879999999996</v>
      </c>
      <c r="K55" s="17">
        <v>5407.2579999999998</v>
      </c>
      <c r="L55" s="17">
        <v>5641.3579999999993</v>
      </c>
      <c r="M55" s="17">
        <v>5725.6109999999999</v>
      </c>
      <c r="N55" s="17">
        <v>6293.9479999999994</v>
      </c>
      <c r="O55" s="17">
        <v>6663.1380000000008</v>
      </c>
      <c r="P55" s="17">
        <v>7212.3359999999993</v>
      </c>
      <c r="Q55" s="17">
        <v>7095.4390000000012</v>
      </c>
      <c r="R55" s="17">
        <v>7568.8619999999992</v>
      </c>
      <c r="S55" s="17">
        <v>7318.4690000000001</v>
      </c>
      <c r="T55" s="17">
        <v>7229.2039999999997</v>
      </c>
      <c r="U55" s="17">
        <v>6467.7950000000001</v>
      </c>
      <c r="V55" s="17">
        <v>6589.6529999999993</v>
      </c>
      <c r="W55" s="17">
        <v>6565.2849999999999</v>
      </c>
      <c r="X55" s="17">
        <v>6768.1880000000001</v>
      </c>
      <c r="Y55" s="17">
        <v>6445.7829999999994</v>
      </c>
      <c r="Z55" s="17">
        <v>6599.7249999999995</v>
      </c>
      <c r="AA55" s="17">
        <v>6508.0382389300003</v>
      </c>
      <c r="AB55" s="17">
        <v>6232.2360000000008</v>
      </c>
      <c r="AC55" s="17">
        <v>6184.67</v>
      </c>
      <c r="AD55" s="73">
        <v>6692.0399999999991</v>
      </c>
      <c r="AE55" s="73">
        <v>6741.5559999999996</v>
      </c>
      <c r="AF55"/>
      <c r="AG55" s="18">
        <v>10.590815000070661</v>
      </c>
      <c r="AH55" s="18">
        <v>30.908292375199125</v>
      </c>
      <c r="AI55" s="18">
        <v>23.36268222072302</v>
      </c>
      <c r="AJ55" s="18">
        <v>2.1224008038149287</v>
      </c>
      <c r="AK55" s="18">
        <v>1.027440124903259</v>
      </c>
      <c r="AL55" s="18">
        <v>13.06739809959079</v>
      </c>
      <c r="AM55" s="18">
        <v>4.037260893652749</v>
      </c>
      <c r="AN55" s="18">
        <v>10.154645097730851</v>
      </c>
      <c r="AO55" s="18">
        <v>4.3293661963235239</v>
      </c>
      <c r="AP55" s="18">
        <v>1.4934879154983716</v>
      </c>
      <c r="AQ55" s="18">
        <v>9.9262244675720996</v>
      </c>
      <c r="AR55" s="18">
        <v>5.8657936163438515</v>
      </c>
      <c r="AS55" s="18">
        <v>8.2423326666804506</v>
      </c>
      <c r="AT55" s="18">
        <v>-1.6207924866506236</v>
      </c>
      <c r="AU55" s="18">
        <v>6.672215771286286</v>
      </c>
      <c r="AV55" s="18">
        <v>-3.3081987754565896</v>
      </c>
      <c r="AW55" s="18">
        <v>-1.219722321704175</v>
      </c>
      <c r="AX55" s="18">
        <v>-10.532404397496594</v>
      </c>
      <c r="AY55" s="18">
        <v>1.8840733201964388</v>
      </c>
      <c r="AZ55" s="18">
        <v>-0.369791853986841</v>
      </c>
      <c r="BA55" s="18">
        <v>3.0905436702290952</v>
      </c>
      <c r="BB55" s="18">
        <v>-4.7635349372683002</v>
      </c>
      <c r="BC55" s="18">
        <v>2.3882591145249541</v>
      </c>
      <c r="BD55" s="18">
        <v>-1.389251235013568</v>
      </c>
      <c r="BE55" s="18">
        <v>-4.2378705963987189</v>
      </c>
      <c r="BF55" s="18">
        <v>-0.76322526938968149</v>
      </c>
      <c r="BG55" s="18">
        <v>8.2036713357381874</v>
      </c>
      <c r="BH55" s="18">
        <v>0.73992384982756432</v>
      </c>
      <c r="BI55"/>
      <c r="BJ55" s="18"/>
    </row>
    <row r="56" spans="1:62" s="46" customFormat="1" ht="15" customHeight="1" x14ac:dyDescent="0.35">
      <c r="A56"/>
      <c r="B56" s="16" t="s">
        <v>128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>
        <v>233.65800000000002</v>
      </c>
      <c r="V56" s="17">
        <v>268.92099999999999</v>
      </c>
      <c r="W56" s="17">
        <v>299.00400000000002</v>
      </c>
      <c r="X56" s="17">
        <v>230.36899999999997</v>
      </c>
      <c r="Y56" s="17">
        <v>300.59900000000005</v>
      </c>
      <c r="Z56" s="17">
        <v>255.262</v>
      </c>
      <c r="AA56" s="17">
        <v>81.766999999999996</v>
      </c>
      <c r="AB56" s="17">
        <v>34.756</v>
      </c>
      <c r="AC56" s="17">
        <v>31.5</v>
      </c>
      <c r="AD56" s="73">
        <v>52.37</v>
      </c>
      <c r="AE56" s="73">
        <v>33.207000000000001</v>
      </c>
      <c r="AF56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>
        <v>15.091715241934782</v>
      </c>
      <c r="AZ56" s="18">
        <v>11.186556646747569</v>
      </c>
      <c r="BA56" s="18">
        <v>-22.954542414148321</v>
      </c>
      <c r="BB56" s="18">
        <v>30.485872665158976</v>
      </c>
      <c r="BC56" s="18">
        <v>-15.082219169059124</v>
      </c>
      <c r="BD56" s="18">
        <v>-67.967421707892285</v>
      </c>
      <c r="BE56" s="18">
        <v>-57.493854488974769</v>
      </c>
      <c r="BF56" s="18">
        <v>-9.3681666474853262</v>
      </c>
      <c r="BG56" s="18">
        <v>66.253968253968239</v>
      </c>
      <c r="BH56" s="18">
        <v>-36.59156005346572</v>
      </c>
      <c r="BI56"/>
      <c r="BJ56" s="18"/>
    </row>
    <row r="57" spans="1:62" s="46" customFormat="1" ht="15" customHeight="1" x14ac:dyDescent="0.35">
      <c r="A57"/>
      <c r="B57" s="16" t="s">
        <v>118</v>
      </c>
      <c r="C57" s="17"/>
      <c r="D57" s="17"/>
      <c r="E57" s="17"/>
      <c r="F57" s="17">
        <v>561.83800000000008</v>
      </c>
      <c r="G57" s="17">
        <v>612.83999999999992</v>
      </c>
      <c r="H57" s="17">
        <v>633.46799999999996</v>
      </c>
      <c r="I57" s="17">
        <v>657.35300000000007</v>
      </c>
      <c r="J57" s="17">
        <v>699.09</v>
      </c>
      <c r="K57" s="17">
        <v>764.20199999999988</v>
      </c>
      <c r="L57" s="17">
        <v>816.89200000000005</v>
      </c>
      <c r="M57" s="17">
        <v>859.98199999999997</v>
      </c>
      <c r="N57" s="17">
        <v>973.37800000000016</v>
      </c>
      <c r="O57" s="17">
        <v>1073.9760000000001</v>
      </c>
      <c r="P57" s="17">
        <v>1216.06</v>
      </c>
      <c r="Q57" s="17">
        <v>1299.4649999999999</v>
      </c>
      <c r="R57" s="17">
        <v>1370.5830000000001</v>
      </c>
      <c r="S57" s="17">
        <v>1416</v>
      </c>
      <c r="T57" s="17">
        <v>1500.481</v>
      </c>
      <c r="U57" s="17">
        <v>1436.731</v>
      </c>
      <c r="V57" s="17">
        <v>1371.789</v>
      </c>
      <c r="W57" s="17">
        <v>1374.83</v>
      </c>
      <c r="X57" s="17">
        <v>1289.422</v>
      </c>
      <c r="Y57" s="17">
        <v>1304.5529999999999</v>
      </c>
      <c r="Z57" s="17">
        <v>1363.3259999999998</v>
      </c>
      <c r="AA57" s="17">
        <v>1364.819</v>
      </c>
      <c r="AB57" s="17">
        <v>1229.146</v>
      </c>
      <c r="AC57" s="17">
        <v>983.30200000000002</v>
      </c>
      <c r="AD57" s="73">
        <v>232.17399999999998</v>
      </c>
      <c r="AE57" s="73">
        <v>185.488</v>
      </c>
      <c r="AF57"/>
      <c r="AG57" s="18"/>
      <c r="AH57" s="18"/>
      <c r="AI57" s="18"/>
      <c r="AJ57" s="18">
        <v>9.0777056731655446</v>
      </c>
      <c r="AK57" s="18">
        <v>3.3659682788329817</v>
      </c>
      <c r="AL57" s="18">
        <v>3.7705140591158677</v>
      </c>
      <c r="AM57" s="18">
        <v>6.3492522282548292</v>
      </c>
      <c r="AN57" s="18">
        <v>9.313822254645304</v>
      </c>
      <c r="AO57" s="18">
        <v>6.8947738948602817</v>
      </c>
      <c r="AP57" s="18">
        <v>5.2748710967912427</v>
      </c>
      <c r="AQ57" s="18">
        <v>13.185857378410267</v>
      </c>
      <c r="AR57" s="18">
        <v>10.334936684412421</v>
      </c>
      <c r="AS57" s="18">
        <v>13.229718354972533</v>
      </c>
      <c r="AT57" s="18">
        <v>6.8586253967731832</v>
      </c>
      <c r="AU57" s="18">
        <v>5.4728676801606948</v>
      </c>
      <c r="AV57" s="18">
        <v>3.3136993527571779</v>
      </c>
      <c r="AW57" s="18">
        <v>5.9661723163841796</v>
      </c>
      <c r="AX57" s="18">
        <v>-4.2486376035417974</v>
      </c>
      <c r="AY57" s="18">
        <v>-4.5201224167920095</v>
      </c>
      <c r="AZ57" s="18">
        <v>0.22168132271070407</v>
      </c>
      <c r="BA57" s="18">
        <v>-6.2122589701999456</v>
      </c>
      <c r="BB57" s="18">
        <v>1.1734715244504792</v>
      </c>
      <c r="BC57" s="18">
        <v>4.5052213286849918</v>
      </c>
      <c r="BD57" s="18">
        <v>0.10951159150490535</v>
      </c>
      <c r="BE57" s="18">
        <v>-9.9407320677686926</v>
      </c>
      <c r="BF57" s="18">
        <v>-20.001204088041611</v>
      </c>
      <c r="BG57" s="18">
        <v>-76.388332373980731</v>
      </c>
      <c r="BH57" s="18">
        <v>-20.108194716031932</v>
      </c>
      <c r="BI57"/>
      <c r="BJ57" s="18"/>
    </row>
    <row r="58" spans="1:62" s="46" customFormat="1" ht="15" customHeight="1" x14ac:dyDescent="0.35">
      <c r="A58"/>
      <c r="B58" s="16" t="s">
        <v>1311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73"/>
      <c r="AE58" s="73">
        <v>662.53</v>
      </c>
      <c r="AF58" s="355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355"/>
      <c r="BJ58" s="18"/>
    </row>
    <row r="59" spans="1:62" ht="6" customHeight="1" thickBot="1" x14ac:dyDescent="0.4"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136"/>
      <c r="Z59" s="136"/>
      <c r="AA59" s="136"/>
      <c r="AB59" s="32"/>
      <c r="AC59" s="32"/>
      <c r="AD59" s="32"/>
      <c r="AE59" s="32"/>
      <c r="AF59"/>
      <c r="AG59" s="34" t="s">
        <v>233</v>
      </c>
      <c r="AH59" s="34" t="s">
        <v>233</v>
      </c>
      <c r="AI59" s="34" t="s">
        <v>233</v>
      </c>
      <c r="AJ59" s="34" t="s">
        <v>233</v>
      </c>
      <c r="AK59" s="34" t="s">
        <v>233</v>
      </c>
      <c r="AL59" s="34" t="s">
        <v>233</v>
      </c>
      <c r="AM59" s="34" t="s">
        <v>233</v>
      </c>
      <c r="AN59" s="34" t="s">
        <v>233</v>
      </c>
      <c r="AO59" s="34" t="s">
        <v>233</v>
      </c>
      <c r="AP59" s="34" t="s">
        <v>233</v>
      </c>
      <c r="AQ59" s="34" t="s">
        <v>233</v>
      </c>
      <c r="AR59" s="34" t="s">
        <v>233</v>
      </c>
      <c r="AS59" s="34" t="s">
        <v>233</v>
      </c>
      <c r="AT59" s="34" t="s">
        <v>233</v>
      </c>
      <c r="AU59" s="34" t="s">
        <v>233</v>
      </c>
      <c r="AV59" s="34" t="s">
        <v>233</v>
      </c>
      <c r="AW59" s="34" t="s">
        <v>233</v>
      </c>
      <c r="AX59" s="34" t="s">
        <v>233</v>
      </c>
      <c r="AY59" s="34" t="s">
        <v>233</v>
      </c>
      <c r="AZ59" s="34" t="s">
        <v>233</v>
      </c>
      <c r="BA59" s="34" t="s">
        <v>233</v>
      </c>
      <c r="BB59" s="34"/>
      <c r="BC59" s="34"/>
      <c r="BD59" s="34"/>
      <c r="BE59" s="34"/>
      <c r="BF59" s="34"/>
      <c r="BG59" s="34"/>
      <c r="BH59" s="34"/>
      <c r="BI59"/>
      <c r="BJ59" s="2"/>
    </row>
    <row r="60" spans="1:62" s="55" customFormat="1" ht="6" customHeight="1" x14ac:dyDescent="0.35">
      <c r="A60"/>
      <c r="Y60" s="52"/>
      <c r="Z60" s="52"/>
      <c r="AA60" s="52"/>
      <c r="AF60"/>
      <c r="BI60"/>
    </row>
    <row r="61" spans="1:62" ht="12" customHeight="1" x14ac:dyDescent="0.35">
      <c r="B61" s="35" t="s">
        <v>824</v>
      </c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230"/>
      <c r="Z61" s="230"/>
      <c r="AA61" s="230"/>
      <c r="AB61" s="185"/>
      <c r="AC61" s="185"/>
      <c r="AD61" s="185"/>
      <c r="AE61" s="185"/>
      <c r="AF61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36"/>
      <c r="BC61" s="36"/>
      <c r="BD61" s="36"/>
      <c r="BE61" s="36"/>
      <c r="BF61" s="36"/>
      <c r="BG61" s="36"/>
      <c r="BH61" s="36"/>
      <c r="BI61"/>
      <c r="BJ61" s="2"/>
    </row>
    <row r="62" spans="1:62" ht="12" customHeight="1" x14ac:dyDescent="0.35">
      <c r="B62" s="35" t="s">
        <v>628</v>
      </c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230"/>
      <c r="Z62" s="230"/>
      <c r="AA62" s="230"/>
      <c r="AB62" s="185"/>
      <c r="AC62" s="185"/>
      <c r="AD62" s="185"/>
      <c r="AE62" s="185"/>
      <c r="AF62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36"/>
      <c r="BC62" s="36"/>
      <c r="BD62" s="36"/>
      <c r="BE62" s="36"/>
      <c r="BF62" s="36"/>
      <c r="BG62" s="36"/>
      <c r="BH62" s="36"/>
      <c r="BI62"/>
      <c r="BJ62" s="2"/>
    </row>
    <row r="63" spans="1:62" s="55" customFormat="1" ht="12" customHeight="1" x14ac:dyDescent="0.35">
      <c r="A63"/>
      <c r="B63" s="56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230"/>
      <c r="Z63" s="230"/>
      <c r="AA63" s="230"/>
      <c r="AB63" s="230"/>
      <c r="AC63" s="230"/>
      <c r="AD63" s="230"/>
      <c r="AE63" s="230"/>
      <c r="AF63"/>
      <c r="BI63"/>
    </row>
    <row r="64" spans="1:62" s="55" customFormat="1" ht="12" customHeight="1" x14ac:dyDescent="0.35">
      <c r="A64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230"/>
      <c r="Z64" s="230"/>
      <c r="AA64" s="230"/>
      <c r="AB64" s="185"/>
      <c r="AC64" s="185"/>
      <c r="AD64" s="185"/>
      <c r="AE64" s="185"/>
      <c r="AF64"/>
      <c r="BI64"/>
    </row>
  </sheetData>
  <mergeCells count="1">
    <mergeCell ref="BB5:BH5"/>
  </mergeCells>
  <hyperlinks>
    <hyperlink ref="B4" location="Indice!A1" display="Volver al índice" xr:uid="{00000000-0004-0000-04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>
    <pageSetUpPr fitToPage="1"/>
  </sheetPr>
  <dimension ref="A1:BP61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 activeCell="AA8" sqref="AA8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12" width="10.54296875" style="45" customWidth="1"/>
    <col min="13" max="24" width="11.453125" style="45" customWidth="1"/>
    <col min="25" max="27" width="11.453125" style="7" customWidth="1"/>
    <col min="28" max="31" width="11.45312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5" width="11.453125" style="45"/>
    <col min="266" max="266" width="2.453125" style="45" customWidth="1"/>
    <col min="267" max="267" width="48.54296875" style="45" customWidth="1"/>
    <col min="268" max="284" width="11.453125" style="45" customWidth="1"/>
    <col min="285" max="290" width="10.54296875" style="45" customWidth="1"/>
    <col min="291" max="292" width="11.453125" style="45" customWidth="1"/>
    <col min="293" max="293" width="1.54296875" style="45" customWidth="1"/>
    <col min="294" max="309" width="11.453125" style="45" customWidth="1"/>
    <col min="310" max="315" width="6.54296875" style="45" customWidth="1"/>
    <col min="316" max="317" width="11.453125" style="45" customWidth="1"/>
    <col min="318" max="318" width="1.453125" style="45" customWidth="1"/>
    <col min="319" max="521" width="11.453125" style="45"/>
    <col min="522" max="522" width="2.453125" style="45" customWidth="1"/>
    <col min="523" max="523" width="48.54296875" style="45" customWidth="1"/>
    <col min="524" max="540" width="11.453125" style="45" customWidth="1"/>
    <col min="541" max="546" width="10.54296875" style="45" customWidth="1"/>
    <col min="547" max="548" width="11.453125" style="45" customWidth="1"/>
    <col min="549" max="549" width="1.54296875" style="45" customWidth="1"/>
    <col min="550" max="565" width="11.453125" style="45" customWidth="1"/>
    <col min="566" max="571" width="6.54296875" style="45" customWidth="1"/>
    <col min="572" max="573" width="11.453125" style="45" customWidth="1"/>
    <col min="574" max="574" width="1.453125" style="45" customWidth="1"/>
    <col min="575" max="777" width="11.453125" style="45"/>
    <col min="778" max="778" width="2.453125" style="45" customWidth="1"/>
    <col min="779" max="779" width="48.54296875" style="45" customWidth="1"/>
    <col min="780" max="796" width="11.453125" style="45" customWidth="1"/>
    <col min="797" max="802" width="10.54296875" style="45" customWidth="1"/>
    <col min="803" max="804" width="11.453125" style="45" customWidth="1"/>
    <col min="805" max="805" width="1.54296875" style="45" customWidth="1"/>
    <col min="806" max="821" width="11.453125" style="45" customWidth="1"/>
    <col min="822" max="827" width="6.54296875" style="45" customWidth="1"/>
    <col min="828" max="829" width="11.453125" style="45" customWidth="1"/>
    <col min="830" max="830" width="1.453125" style="45" customWidth="1"/>
    <col min="831" max="1033" width="11.453125" style="45"/>
    <col min="1034" max="1034" width="2.453125" style="45" customWidth="1"/>
    <col min="1035" max="1035" width="48.54296875" style="45" customWidth="1"/>
    <col min="1036" max="1052" width="11.453125" style="45" customWidth="1"/>
    <col min="1053" max="1058" width="10.54296875" style="45" customWidth="1"/>
    <col min="1059" max="1060" width="11.453125" style="45" customWidth="1"/>
    <col min="1061" max="1061" width="1.54296875" style="45" customWidth="1"/>
    <col min="1062" max="1077" width="11.453125" style="45" customWidth="1"/>
    <col min="1078" max="1083" width="6.54296875" style="45" customWidth="1"/>
    <col min="1084" max="1085" width="11.453125" style="45" customWidth="1"/>
    <col min="1086" max="1086" width="1.453125" style="45" customWidth="1"/>
    <col min="1087" max="1289" width="11.453125" style="45"/>
    <col min="1290" max="1290" width="2.453125" style="45" customWidth="1"/>
    <col min="1291" max="1291" width="48.54296875" style="45" customWidth="1"/>
    <col min="1292" max="1308" width="11.453125" style="45" customWidth="1"/>
    <col min="1309" max="1314" width="10.54296875" style="45" customWidth="1"/>
    <col min="1315" max="1316" width="11.453125" style="45" customWidth="1"/>
    <col min="1317" max="1317" width="1.54296875" style="45" customWidth="1"/>
    <col min="1318" max="1333" width="11.453125" style="45" customWidth="1"/>
    <col min="1334" max="1339" width="6.54296875" style="45" customWidth="1"/>
    <col min="1340" max="1341" width="11.453125" style="45" customWidth="1"/>
    <col min="1342" max="1342" width="1.453125" style="45" customWidth="1"/>
    <col min="1343" max="1545" width="11.453125" style="45"/>
    <col min="1546" max="1546" width="2.453125" style="45" customWidth="1"/>
    <col min="1547" max="1547" width="48.54296875" style="45" customWidth="1"/>
    <col min="1548" max="1564" width="11.453125" style="45" customWidth="1"/>
    <col min="1565" max="1570" width="10.54296875" style="45" customWidth="1"/>
    <col min="1571" max="1572" width="11.453125" style="45" customWidth="1"/>
    <col min="1573" max="1573" width="1.54296875" style="45" customWidth="1"/>
    <col min="1574" max="1589" width="11.453125" style="45" customWidth="1"/>
    <col min="1590" max="1595" width="6.54296875" style="45" customWidth="1"/>
    <col min="1596" max="1597" width="11.453125" style="45" customWidth="1"/>
    <col min="1598" max="1598" width="1.453125" style="45" customWidth="1"/>
    <col min="1599" max="1801" width="11.453125" style="45"/>
    <col min="1802" max="1802" width="2.453125" style="45" customWidth="1"/>
    <col min="1803" max="1803" width="48.54296875" style="45" customWidth="1"/>
    <col min="1804" max="1820" width="11.453125" style="45" customWidth="1"/>
    <col min="1821" max="1826" width="10.54296875" style="45" customWidth="1"/>
    <col min="1827" max="1828" width="11.453125" style="45" customWidth="1"/>
    <col min="1829" max="1829" width="1.54296875" style="45" customWidth="1"/>
    <col min="1830" max="1845" width="11.453125" style="45" customWidth="1"/>
    <col min="1846" max="1851" width="6.54296875" style="45" customWidth="1"/>
    <col min="1852" max="1853" width="11.453125" style="45" customWidth="1"/>
    <col min="1854" max="1854" width="1.453125" style="45" customWidth="1"/>
    <col min="1855" max="2057" width="11.453125" style="45"/>
    <col min="2058" max="2058" width="2.453125" style="45" customWidth="1"/>
    <col min="2059" max="2059" width="48.54296875" style="45" customWidth="1"/>
    <col min="2060" max="2076" width="11.453125" style="45" customWidth="1"/>
    <col min="2077" max="2082" width="10.54296875" style="45" customWidth="1"/>
    <col min="2083" max="2084" width="11.453125" style="45" customWidth="1"/>
    <col min="2085" max="2085" width="1.54296875" style="45" customWidth="1"/>
    <col min="2086" max="2101" width="11.453125" style="45" customWidth="1"/>
    <col min="2102" max="2107" width="6.54296875" style="45" customWidth="1"/>
    <col min="2108" max="2109" width="11.453125" style="45" customWidth="1"/>
    <col min="2110" max="2110" width="1.453125" style="45" customWidth="1"/>
    <col min="2111" max="2313" width="11.453125" style="45"/>
    <col min="2314" max="2314" width="2.453125" style="45" customWidth="1"/>
    <col min="2315" max="2315" width="48.54296875" style="45" customWidth="1"/>
    <col min="2316" max="2332" width="11.453125" style="45" customWidth="1"/>
    <col min="2333" max="2338" width="10.54296875" style="45" customWidth="1"/>
    <col min="2339" max="2340" width="11.453125" style="45" customWidth="1"/>
    <col min="2341" max="2341" width="1.54296875" style="45" customWidth="1"/>
    <col min="2342" max="2357" width="11.453125" style="45" customWidth="1"/>
    <col min="2358" max="2363" width="6.54296875" style="45" customWidth="1"/>
    <col min="2364" max="2365" width="11.453125" style="45" customWidth="1"/>
    <col min="2366" max="2366" width="1.453125" style="45" customWidth="1"/>
    <col min="2367" max="2569" width="11.453125" style="45"/>
    <col min="2570" max="2570" width="2.453125" style="45" customWidth="1"/>
    <col min="2571" max="2571" width="48.54296875" style="45" customWidth="1"/>
    <col min="2572" max="2588" width="11.453125" style="45" customWidth="1"/>
    <col min="2589" max="2594" width="10.54296875" style="45" customWidth="1"/>
    <col min="2595" max="2596" width="11.453125" style="45" customWidth="1"/>
    <col min="2597" max="2597" width="1.54296875" style="45" customWidth="1"/>
    <col min="2598" max="2613" width="11.453125" style="45" customWidth="1"/>
    <col min="2614" max="2619" width="6.54296875" style="45" customWidth="1"/>
    <col min="2620" max="2621" width="11.453125" style="45" customWidth="1"/>
    <col min="2622" max="2622" width="1.453125" style="45" customWidth="1"/>
    <col min="2623" max="2825" width="11.453125" style="45"/>
    <col min="2826" max="2826" width="2.453125" style="45" customWidth="1"/>
    <col min="2827" max="2827" width="48.54296875" style="45" customWidth="1"/>
    <col min="2828" max="2844" width="11.453125" style="45" customWidth="1"/>
    <col min="2845" max="2850" width="10.54296875" style="45" customWidth="1"/>
    <col min="2851" max="2852" width="11.453125" style="45" customWidth="1"/>
    <col min="2853" max="2853" width="1.54296875" style="45" customWidth="1"/>
    <col min="2854" max="2869" width="11.453125" style="45" customWidth="1"/>
    <col min="2870" max="2875" width="6.54296875" style="45" customWidth="1"/>
    <col min="2876" max="2877" width="11.453125" style="45" customWidth="1"/>
    <col min="2878" max="2878" width="1.453125" style="45" customWidth="1"/>
    <col min="2879" max="3081" width="11.453125" style="45"/>
    <col min="3082" max="3082" width="2.453125" style="45" customWidth="1"/>
    <col min="3083" max="3083" width="48.54296875" style="45" customWidth="1"/>
    <col min="3084" max="3100" width="11.453125" style="45" customWidth="1"/>
    <col min="3101" max="3106" width="10.54296875" style="45" customWidth="1"/>
    <col min="3107" max="3108" width="11.453125" style="45" customWidth="1"/>
    <col min="3109" max="3109" width="1.54296875" style="45" customWidth="1"/>
    <col min="3110" max="3125" width="11.453125" style="45" customWidth="1"/>
    <col min="3126" max="3131" width="6.54296875" style="45" customWidth="1"/>
    <col min="3132" max="3133" width="11.453125" style="45" customWidth="1"/>
    <col min="3134" max="3134" width="1.453125" style="45" customWidth="1"/>
    <col min="3135" max="3337" width="11.453125" style="45"/>
    <col min="3338" max="3338" width="2.453125" style="45" customWidth="1"/>
    <col min="3339" max="3339" width="48.54296875" style="45" customWidth="1"/>
    <col min="3340" max="3356" width="11.453125" style="45" customWidth="1"/>
    <col min="3357" max="3362" width="10.54296875" style="45" customWidth="1"/>
    <col min="3363" max="3364" width="11.453125" style="45" customWidth="1"/>
    <col min="3365" max="3365" width="1.54296875" style="45" customWidth="1"/>
    <col min="3366" max="3381" width="11.453125" style="45" customWidth="1"/>
    <col min="3382" max="3387" width="6.54296875" style="45" customWidth="1"/>
    <col min="3388" max="3389" width="11.453125" style="45" customWidth="1"/>
    <col min="3390" max="3390" width="1.453125" style="45" customWidth="1"/>
    <col min="3391" max="3593" width="11.453125" style="45"/>
    <col min="3594" max="3594" width="2.453125" style="45" customWidth="1"/>
    <col min="3595" max="3595" width="48.54296875" style="45" customWidth="1"/>
    <col min="3596" max="3612" width="11.453125" style="45" customWidth="1"/>
    <col min="3613" max="3618" width="10.54296875" style="45" customWidth="1"/>
    <col min="3619" max="3620" width="11.453125" style="45" customWidth="1"/>
    <col min="3621" max="3621" width="1.54296875" style="45" customWidth="1"/>
    <col min="3622" max="3637" width="11.453125" style="45" customWidth="1"/>
    <col min="3638" max="3643" width="6.54296875" style="45" customWidth="1"/>
    <col min="3644" max="3645" width="11.453125" style="45" customWidth="1"/>
    <col min="3646" max="3646" width="1.453125" style="45" customWidth="1"/>
    <col min="3647" max="3849" width="11.453125" style="45"/>
    <col min="3850" max="3850" width="2.453125" style="45" customWidth="1"/>
    <col min="3851" max="3851" width="48.54296875" style="45" customWidth="1"/>
    <col min="3852" max="3868" width="11.453125" style="45" customWidth="1"/>
    <col min="3869" max="3874" width="10.54296875" style="45" customWidth="1"/>
    <col min="3875" max="3876" width="11.453125" style="45" customWidth="1"/>
    <col min="3877" max="3877" width="1.54296875" style="45" customWidth="1"/>
    <col min="3878" max="3893" width="11.453125" style="45" customWidth="1"/>
    <col min="3894" max="3899" width="6.54296875" style="45" customWidth="1"/>
    <col min="3900" max="3901" width="11.453125" style="45" customWidth="1"/>
    <col min="3902" max="3902" width="1.453125" style="45" customWidth="1"/>
    <col min="3903" max="4105" width="11.453125" style="45"/>
    <col min="4106" max="4106" width="2.453125" style="45" customWidth="1"/>
    <col min="4107" max="4107" width="48.54296875" style="45" customWidth="1"/>
    <col min="4108" max="4124" width="11.453125" style="45" customWidth="1"/>
    <col min="4125" max="4130" width="10.54296875" style="45" customWidth="1"/>
    <col min="4131" max="4132" width="11.453125" style="45" customWidth="1"/>
    <col min="4133" max="4133" width="1.54296875" style="45" customWidth="1"/>
    <col min="4134" max="4149" width="11.453125" style="45" customWidth="1"/>
    <col min="4150" max="4155" width="6.54296875" style="45" customWidth="1"/>
    <col min="4156" max="4157" width="11.453125" style="45" customWidth="1"/>
    <col min="4158" max="4158" width="1.453125" style="45" customWidth="1"/>
    <col min="4159" max="4361" width="11.453125" style="45"/>
    <col min="4362" max="4362" width="2.453125" style="45" customWidth="1"/>
    <col min="4363" max="4363" width="48.54296875" style="45" customWidth="1"/>
    <col min="4364" max="4380" width="11.453125" style="45" customWidth="1"/>
    <col min="4381" max="4386" width="10.54296875" style="45" customWidth="1"/>
    <col min="4387" max="4388" width="11.453125" style="45" customWidth="1"/>
    <col min="4389" max="4389" width="1.54296875" style="45" customWidth="1"/>
    <col min="4390" max="4405" width="11.453125" style="45" customWidth="1"/>
    <col min="4406" max="4411" width="6.54296875" style="45" customWidth="1"/>
    <col min="4412" max="4413" width="11.453125" style="45" customWidth="1"/>
    <col min="4414" max="4414" width="1.453125" style="45" customWidth="1"/>
    <col min="4415" max="4617" width="11.453125" style="45"/>
    <col min="4618" max="4618" width="2.453125" style="45" customWidth="1"/>
    <col min="4619" max="4619" width="48.54296875" style="45" customWidth="1"/>
    <col min="4620" max="4636" width="11.453125" style="45" customWidth="1"/>
    <col min="4637" max="4642" width="10.54296875" style="45" customWidth="1"/>
    <col min="4643" max="4644" width="11.453125" style="45" customWidth="1"/>
    <col min="4645" max="4645" width="1.54296875" style="45" customWidth="1"/>
    <col min="4646" max="4661" width="11.453125" style="45" customWidth="1"/>
    <col min="4662" max="4667" width="6.54296875" style="45" customWidth="1"/>
    <col min="4668" max="4669" width="11.453125" style="45" customWidth="1"/>
    <col min="4670" max="4670" width="1.453125" style="45" customWidth="1"/>
    <col min="4671" max="4873" width="11.453125" style="45"/>
    <col min="4874" max="4874" width="2.453125" style="45" customWidth="1"/>
    <col min="4875" max="4875" width="48.54296875" style="45" customWidth="1"/>
    <col min="4876" max="4892" width="11.453125" style="45" customWidth="1"/>
    <col min="4893" max="4898" width="10.54296875" style="45" customWidth="1"/>
    <col min="4899" max="4900" width="11.453125" style="45" customWidth="1"/>
    <col min="4901" max="4901" width="1.54296875" style="45" customWidth="1"/>
    <col min="4902" max="4917" width="11.453125" style="45" customWidth="1"/>
    <col min="4918" max="4923" width="6.54296875" style="45" customWidth="1"/>
    <col min="4924" max="4925" width="11.453125" style="45" customWidth="1"/>
    <col min="4926" max="4926" width="1.453125" style="45" customWidth="1"/>
    <col min="4927" max="5129" width="11.453125" style="45"/>
    <col min="5130" max="5130" width="2.453125" style="45" customWidth="1"/>
    <col min="5131" max="5131" width="48.54296875" style="45" customWidth="1"/>
    <col min="5132" max="5148" width="11.453125" style="45" customWidth="1"/>
    <col min="5149" max="5154" width="10.54296875" style="45" customWidth="1"/>
    <col min="5155" max="5156" width="11.453125" style="45" customWidth="1"/>
    <col min="5157" max="5157" width="1.54296875" style="45" customWidth="1"/>
    <col min="5158" max="5173" width="11.453125" style="45" customWidth="1"/>
    <col min="5174" max="5179" width="6.54296875" style="45" customWidth="1"/>
    <col min="5180" max="5181" width="11.453125" style="45" customWidth="1"/>
    <col min="5182" max="5182" width="1.453125" style="45" customWidth="1"/>
    <col min="5183" max="5385" width="11.453125" style="45"/>
    <col min="5386" max="5386" width="2.453125" style="45" customWidth="1"/>
    <col min="5387" max="5387" width="48.54296875" style="45" customWidth="1"/>
    <col min="5388" max="5404" width="11.453125" style="45" customWidth="1"/>
    <col min="5405" max="5410" width="10.54296875" style="45" customWidth="1"/>
    <col min="5411" max="5412" width="11.453125" style="45" customWidth="1"/>
    <col min="5413" max="5413" width="1.54296875" style="45" customWidth="1"/>
    <col min="5414" max="5429" width="11.453125" style="45" customWidth="1"/>
    <col min="5430" max="5435" width="6.54296875" style="45" customWidth="1"/>
    <col min="5436" max="5437" width="11.453125" style="45" customWidth="1"/>
    <col min="5438" max="5438" width="1.453125" style="45" customWidth="1"/>
    <col min="5439" max="5641" width="11.453125" style="45"/>
    <col min="5642" max="5642" width="2.453125" style="45" customWidth="1"/>
    <col min="5643" max="5643" width="48.54296875" style="45" customWidth="1"/>
    <col min="5644" max="5660" width="11.453125" style="45" customWidth="1"/>
    <col min="5661" max="5666" width="10.54296875" style="45" customWidth="1"/>
    <col min="5667" max="5668" width="11.453125" style="45" customWidth="1"/>
    <col min="5669" max="5669" width="1.54296875" style="45" customWidth="1"/>
    <col min="5670" max="5685" width="11.453125" style="45" customWidth="1"/>
    <col min="5686" max="5691" width="6.54296875" style="45" customWidth="1"/>
    <col min="5692" max="5693" width="11.453125" style="45" customWidth="1"/>
    <col min="5694" max="5694" width="1.453125" style="45" customWidth="1"/>
    <col min="5695" max="5897" width="11.453125" style="45"/>
    <col min="5898" max="5898" width="2.453125" style="45" customWidth="1"/>
    <col min="5899" max="5899" width="48.54296875" style="45" customWidth="1"/>
    <col min="5900" max="5916" width="11.453125" style="45" customWidth="1"/>
    <col min="5917" max="5922" width="10.54296875" style="45" customWidth="1"/>
    <col min="5923" max="5924" width="11.453125" style="45" customWidth="1"/>
    <col min="5925" max="5925" width="1.54296875" style="45" customWidth="1"/>
    <col min="5926" max="5941" width="11.453125" style="45" customWidth="1"/>
    <col min="5942" max="5947" width="6.54296875" style="45" customWidth="1"/>
    <col min="5948" max="5949" width="11.453125" style="45" customWidth="1"/>
    <col min="5950" max="5950" width="1.453125" style="45" customWidth="1"/>
    <col min="5951" max="6153" width="11.453125" style="45"/>
    <col min="6154" max="6154" width="2.453125" style="45" customWidth="1"/>
    <col min="6155" max="6155" width="48.54296875" style="45" customWidth="1"/>
    <col min="6156" max="6172" width="11.453125" style="45" customWidth="1"/>
    <col min="6173" max="6178" width="10.54296875" style="45" customWidth="1"/>
    <col min="6179" max="6180" width="11.453125" style="45" customWidth="1"/>
    <col min="6181" max="6181" width="1.54296875" style="45" customWidth="1"/>
    <col min="6182" max="6197" width="11.453125" style="45" customWidth="1"/>
    <col min="6198" max="6203" width="6.54296875" style="45" customWidth="1"/>
    <col min="6204" max="6205" width="11.453125" style="45" customWidth="1"/>
    <col min="6206" max="6206" width="1.453125" style="45" customWidth="1"/>
    <col min="6207" max="6409" width="11.453125" style="45"/>
    <col min="6410" max="6410" width="2.453125" style="45" customWidth="1"/>
    <col min="6411" max="6411" width="48.54296875" style="45" customWidth="1"/>
    <col min="6412" max="6428" width="11.453125" style="45" customWidth="1"/>
    <col min="6429" max="6434" width="10.54296875" style="45" customWidth="1"/>
    <col min="6435" max="6436" width="11.453125" style="45" customWidth="1"/>
    <col min="6437" max="6437" width="1.54296875" style="45" customWidth="1"/>
    <col min="6438" max="6453" width="11.453125" style="45" customWidth="1"/>
    <col min="6454" max="6459" width="6.54296875" style="45" customWidth="1"/>
    <col min="6460" max="6461" width="11.453125" style="45" customWidth="1"/>
    <col min="6462" max="6462" width="1.453125" style="45" customWidth="1"/>
    <col min="6463" max="6665" width="11.453125" style="45"/>
    <col min="6666" max="6666" width="2.453125" style="45" customWidth="1"/>
    <col min="6667" max="6667" width="48.54296875" style="45" customWidth="1"/>
    <col min="6668" max="6684" width="11.453125" style="45" customWidth="1"/>
    <col min="6685" max="6690" width="10.54296875" style="45" customWidth="1"/>
    <col min="6691" max="6692" width="11.453125" style="45" customWidth="1"/>
    <col min="6693" max="6693" width="1.54296875" style="45" customWidth="1"/>
    <col min="6694" max="6709" width="11.453125" style="45" customWidth="1"/>
    <col min="6710" max="6715" width="6.54296875" style="45" customWidth="1"/>
    <col min="6716" max="6717" width="11.453125" style="45" customWidth="1"/>
    <col min="6718" max="6718" width="1.453125" style="45" customWidth="1"/>
    <col min="6719" max="6921" width="11.453125" style="45"/>
    <col min="6922" max="6922" width="2.453125" style="45" customWidth="1"/>
    <col min="6923" max="6923" width="48.54296875" style="45" customWidth="1"/>
    <col min="6924" max="6940" width="11.453125" style="45" customWidth="1"/>
    <col min="6941" max="6946" width="10.54296875" style="45" customWidth="1"/>
    <col min="6947" max="6948" width="11.453125" style="45" customWidth="1"/>
    <col min="6949" max="6949" width="1.54296875" style="45" customWidth="1"/>
    <col min="6950" max="6965" width="11.453125" style="45" customWidth="1"/>
    <col min="6966" max="6971" width="6.54296875" style="45" customWidth="1"/>
    <col min="6972" max="6973" width="11.453125" style="45" customWidth="1"/>
    <col min="6974" max="6974" width="1.453125" style="45" customWidth="1"/>
    <col min="6975" max="7177" width="11.453125" style="45"/>
    <col min="7178" max="7178" width="2.453125" style="45" customWidth="1"/>
    <col min="7179" max="7179" width="48.54296875" style="45" customWidth="1"/>
    <col min="7180" max="7196" width="11.453125" style="45" customWidth="1"/>
    <col min="7197" max="7202" width="10.54296875" style="45" customWidth="1"/>
    <col min="7203" max="7204" width="11.453125" style="45" customWidth="1"/>
    <col min="7205" max="7205" width="1.54296875" style="45" customWidth="1"/>
    <col min="7206" max="7221" width="11.453125" style="45" customWidth="1"/>
    <col min="7222" max="7227" width="6.54296875" style="45" customWidth="1"/>
    <col min="7228" max="7229" width="11.453125" style="45" customWidth="1"/>
    <col min="7230" max="7230" width="1.453125" style="45" customWidth="1"/>
    <col min="7231" max="7433" width="11.453125" style="45"/>
    <col min="7434" max="7434" width="2.453125" style="45" customWidth="1"/>
    <col min="7435" max="7435" width="48.54296875" style="45" customWidth="1"/>
    <col min="7436" max="7452" width="11.453125" style="45" customWidth="1"/>
    <col min="7453" max="7458" width="10.54296875" style="45" customWidth="1"/>
    <col min="7459" max="7460" width="11.453125" style="45" customWidth="1"/>
    <col min="7461" max="7461" width="1.54296875" style="45" customWidth="1"/>
    <col min="7462" max="7477" width="11.453125" style="45" customWidth="1"/>
    <col min="7478" max="7483" width="6.54296875" style="45" customWidth="1"/>
    <col min="7484" max="7485" width="11.453125" style="45" customWidth="1"/>
    <col min="7486" max="7486" width="1.453125" style="45" customWidth="1"/>
    <col min="7487" max="7689" width="11.453125" style="45"/>
    <col min="7690" max="7690" width="2.453125" style="45" customWidth="1"/>
    <col min="7691" max="7691" width="48.54296875" style="45" customWidth="1"/>
    <col min="7692" max="7708" width="11.453125" style="45" customWidth="1"/>
    <col min="7709" max="7714" width="10.54296875" style="45" customWidth="1"/>
    <col min="7715" max="7716" width="11.453125" style="45" customWidth="1"/>
    <col min="7717" max="7717" width="1.54296875" style="45" customWidth="1"/>
    <col min="7718" max="7733" width="11.453125" style="45" customWidth="1"/>
    <col min="7734" max="7739" width="6.54296875" style="45" customWidth="1"/>
    <col min="7740" max="7741" width="11.453125" style="45" customWidth="1"/>
    <col min="7742" max="7742" width="1.453125" style="45" customWidth="1"/>
    <col min="7743" max="7945" width="11.453125" style="45"/>
    <col min="7946" max="7946" width="2.453125" style="45" customWidth="1"/>
    <col min="7947" max="7947" width="48.54296875" style="45" customWidth="1"/>
    <col min="7948" max="7964" width="11.453125" style="45" customWidth="1"/>
    <col min="7965" max="7970" width="10.54296875" style="45" customWidth="1"/>
    <col min="7971" max="7972" width="11.453125" style="45" customWidth="1"/>
    <col min="7973" max="7973" width="1.54296875" style="45" customWidth="1"/>
    <col min="7974" max="7989" width="11.453125" style="45" customWidth="1"/>
    <col min="7990" max="7995" width="6.54296875" style="45" customWidth="1"/>
    <col min="7996" max="7997" width="11.453125" style="45" customWidth="1"/>
    <col min="7998" max="7998" width="1.453125" style="45" customWidth="1"/>
    <col min="7999" max="8201" width="11.453125" style="45"/>
    <col min="8202" max="8202" width="2.453125" style="45" customWidth="1"/>
    <col min="8203" max="8203" width="48.54296875" style="45" customWidth="1"/>
    <col min="8204" max="8220" width="11.453125" style="45" customWidth="1"/>
    <col min="8221" max="8226" width="10.54296875" style="45" customWidth="1"/>
    <col min="8227" max="8228" width="11.453125" style="45" customWidth="1"/>
    <col min="8229" max="8229" width="1.54296875" style="45" customWidth="1"/>
    <col min="8230" max="8245" width="11.453125" style="45" customWidth="1"/>
    <col min="8246" max="8251" width="6.54296875" style="45" customWidth="1"/>
    <col min="8252" max="8253" width="11.453125" style="45" customWidth="1"/>
    <col min="8254" max="8254" width="1.453125" style="45" customWidth="1"/>
    <col min="8255" max="8457" width="11.453125" style="45"/>
    <col min="8458" max="8458" width="2.453125" style="45" customWidth="1"/>
    <col min="8459" max="8459" width="48.54296875" style="45" customWidth="1"/>
    <col min="8460" max="8476" width="11.453125" style="45" customWidth="1"/>
    <col min="8477" max="8482" width="10.54296875" style="45" customWidth="1"/>
    <col min="8483" max="8484" width="11.453125" style="45" customWidth="1"/>
    <col min="8485" max="8485" width="1.54296875" style="45" customWidth="1"/>
    <col min="8486" max="8501" width="11.453125" style="45" customWidth="1"/>
    <col min="8502" max="8507" width="6.54296875" style="45" customWidth="1"/>
    <col min="8508" max="8509" width="11.453125" style="45" customWidth="1"/>
    <col min="8510" max="8510" width="1.453125" style="45" customWidth="1"/>
    <col min="8511" max="8713" width="11.453125" style="45"/>
    <col min="8714" max="8714" width="2.453125" style="45" customWidth="1"/>
    <col min="8715" max="8715" width="48.54296875" style="45" customWidth="1"/>
    <col min="8716" max="8732" width="11.453125" style="45" customWidth="1"/>
    <col min="8733" max="8738" width="10.54296875" style="45" customWidth="1"/>
    <col min="8739" max="8740" width="11.453125" style="45" customWidth="1"/>
    <col min="8741" max="8741" width="1.54296875" style="45" customWidth="1"/>
    <col min="8742" max="8757" width="11.453125" style="45" customWidth="1"/>
    <col min="8758" max="8763" width="6.54296875" style="45" customWidth="1"/>
    <col min="8764" max="8765" width="11.453125" style="45" customWidth="1"/>
    <col min="8766" max="8766" width="1.453125" style="45" customWidth="1"/>
    <col min="8767" max="8969" width="11.453125" style="45"/>
    <col min="8970" max="8970" width="2.453125" style="45" customWidth="1"/>
    <col min="8971" max="8971" width="48.54296875" style="45" customWidth="1"/>
    <col min="8972" max="8988" width="11.453125" style="45" customWidth="1"/>
    <col min="8989" max="8994" width="10.54296875" style="45" customWidth="1"/>
    <col min="8995" max="8996" width="11.453125" style="45" customWidth="1"/>
    <col min="8997" max="8997" width="1.54296875" style="45" customWidth="1"/>
    <col min="8998" max="9013" width="11.453125" style="45" customWidth="1"/>
    <col min="9014" max="9019" width="6.54296875" style="45" customWidth="1"/>
    <col min="9020" max="9021" width="11.453125" style="45" customWidth="1"/>
    <col min="9022" max="9022" width="1.453125" style="45" customWidth="1"/>
    <col min="9023" max="9225" width="11.453125" style="45"/>
    <col min="9226" max="9226" width="2.453125" style="45" customWidth="1"/>
    <col min="9227" max="9227" width="48.54296875" style="45" customWidth="1"/>
    <col min="9228" max="9244" width="11.453125" style="45" customWidth="1"/>
    <col min="9245" max="9250" width="10.54296875" style="45" customWidth="1"/>
    <col min="9251" max="9252" width="11.453125" style="45" customWidth="1"/>
    <col min="9253" max="9253" width="1.54296875" style="45" customWidth="1"/>
    <col min="9254" max="9269" width="11.453125" style="45" customWidth="1"/>
    <col min="9270" max="9275" width="6.54296875" style="45" customWidth="1"/>
    <col min="9276" max="9277" width="11.453125" style="45" customWidth="1"/>
    <col min="9278" max="9278" width="1.453125" style="45" customWidth="1"/>
    <col min="9279" max="9481" width="11.453125" style="45"/>
    <col min="9482" max="9482" width="2.453125" style="45" customWidth="1"/>
    <col min="9483" max="9483" width="48.54296875" style="45" customWidth="1"/>
    <col min="9484" max="9500" width="11.453125" style="45" customWidth="1"/>
    <col min="9501" max="9506" width="10.54296875" style="45" customWidth="1"/>
    <col min="9507" max="9508" width="11.453125" style="45" customWidth="1"/>
    <col min="9509" max="9509" width="1.54296875" style="45" customWidth="1"/>
    <col min="9510" max="9525" width="11.453125" style="45" customWidth="1"/>
    <col min="9526" max="9531" width="6.54296875" style="45" customWidth="1"/>
    <col min="9532" max="9533" width="11.453125" style="45" customWidth="1"/>
    <col min="9534" max="9534" width="1.453125" style="45" customWidth="1"/>
    <col min="9535" max="9737" width="11.453125" style="45"/>
    <col min="9738" max="9738" width="2.453125" style="45" customWidth="1"/>
    <col min="9739" max="9739" width="48.54296875" style="45" customWidth="1"/>
    <col min="9740" max="9756" width="11.453125" style="45" customWidth="1"/>
    <col min="9757" max="9762" width="10.54296875" style="45" customWidth="1"/>
    <col min="9763" max="9764" width="11.453125" style="45" customWidth="1"/>
    <col min="9765" max="9765" width="1.54296875" style="45" customWidth="1"/>
    <col min="9766" max="9781" width="11.453125" style="45" customWidth="1"/>
    <col min="9782" max="9787" width="6.54296875" style="45" customWidth="1"/>
    <col min="9788" max="9789" width="11.453125" style="45" customWidth="1"/>
    <col min="9790" max="9790" width="1.453125" style="45" customWidth="1"/>
    <col min="9791" max="9993" width="11.453125" style="45"/>
    <col min="9994" max="9994" width="2.453125" style="45" customWidth="1"/>
    <col min="9995" max="9995" width="48.54296875" style="45" customWidth="1"/>
    <col min="9996" max="10012" width="11.453125" style="45" customWidth="1"/>
    <col min="10013" max="10018" width="10.54296875" style="45" customWidth="1"/>
    <col min="10019" max="10020" width="11.453125" style="45" customWidth="1"/>
    <col min="10021" max="10021" width="1.54296875" style="45" customWidth="1"/>
    <col min="10022" max="10037" width="11.453125" style="45" customWidth="1"/>
    <col min="10038" max="10043" width="6.54296875" style="45" customWidth="1"/>
    <col min="10044" max="10045" width="11.453125" style="45" customWidth="1"/>
    <col min="10046" max="10046" width="1.453125" style="45" customWidth="1"/>
    <col min="10047" max="10249" width="11.453125" style="45"/>
    <col min="10250" max="10250" width="2.453125" style="45" customWidth="1"/>
    <col min="10251" max="10251" width="48.54296875" style="45" customWidth="1"/>
    <col min="10252" max="10268" width="11.453125" style="45" customWidth="1"/>
    <col min="10269" max="10274" width="10.54296875" style="45" customWidth="1"/>
    <col min="10275" max="10276" width="11.453125" style="45" customWidth="1"/>
    <col min="10277" max="10277" width="1.54296875" style="45" customWidth="1"/>
    <col min="10278" max="10293" width="11.453125" style="45" customWidth="1"/>
    <col min="10294" max="10299" width="6.54296875" style="45" customWidth="1"/>
    <col min="10300" max="10301" width="11.453125" style="45" customWidth="1"/>
    <col min="10302" max="10302" width="1.453125" style="45" customWidth="1"/>
    <col min="10303" max="10505" width="11.453125" style="45"/>
    <col min="10506" max="10506" width="2.453125" style="45" customWidth="1"/>
    <col min="10507" max="10507" width="48.54296875" style="45" customWidth="1"/>
    <col min="10508" max="10524" width="11.453125" style="45" customWidth="1"/>
    <col min="10525" max="10530" width="10.54296875" style="45" customWidth="1"/>
    <col min="10531" max="10532" width="11.453125" style="45" customWidth="1"/>
    <col min="10533" max="10533" width="1.54296875" style="45" customWidth="1"/>
    <col min="10534" max="10549" width="11.453125" style="45" customWidth="1"/>
    <col min="10550" max="10555" width="6.54296875" style="45" customWidth="1"/>
    <col min="10556" max="10557" width="11.453125" style="45" customWidth="1"/>
    <col min="10558" max="10558" width="1.453125" style="45" customWidth="1"/>
    <col min="10559" max="10761" width="11.453125" style="45"/>
    <col min="10762" max="10762" width="2.453125" style="45" customWidth="1"/>
    <col min="10763" max="10763" width="48.54296875" style="45" customWidth="1"/>
    <col min="10764" max="10780" width="11.453125" style="45" customWidth="1"/>
    <col min="10781" max="10786" width="10.54296875" style="45" customWidth="1"/>
    <col min="10787" max="10788" width="11.453125" style="45" customWidth="1"/>
    <col min="10789" max="10789" width="1.54296875" style="45" customWidth="1"/>
    <col min="10790" max="10805" width="11.453125" style="45" customWidth="1"/>
    <col min="10806" max="10811" width="6.54296875" style="45" customWidth="1"/>
    <col min="10812" max="10813" width="11.453125" style="45" customWidth="1"/>
    <col min="10814" max="10814" width="1.453125" style="45" customWidth="1"/>
    <col min="10815" max="11017" width="11.453125" style="45"/>
    <col min="11018" max="11018" width="2.453125" style="45" customWidth="1"/>
    <col min="11019" max="11019" width="48.54296875" style="45" customWidth="1"/>
    <col min="11020" max="11036" width="11.453125" style="45" customWidth="1"/>
    <col min="11037" max="11042" width="10.54296875" style="45" customWidth="1"/>
    <col min="11043" max="11044" width="11.453125" style="45" customWidth="1"/>
    <col min="11045" max="11045" width="1.54296875" style="45" customWidth="1"/>
    <col min="11046" max="11061" width="11.453125" style="45" customWidth="1"/>
    <col min="11062" max="11067" width="6.54296875" style="45" customWidth="1"/>
    <col min="11068" max="11069" width="11.453125" style="45" customWidth="1"/>
    <col min="11070" max="11070" width="1.453125" style="45" customWidth="1"/>
    <col min="11071" max="11273" width="11.453125" style="45"/>
    <col min="11274" max="11274" width="2.453125" style="45" customWidth="1"/>
    <col min="11275" max="11275" width="48.54296875" style="45" customWidth="1"/>
    <col min="11276" max="11292" width="11.453125" style="45" customWidth="1"/>
    <col min="11293" max="11298" width="10.54296875" style="45" customWidth="1"/>
    <col min="11299" max="11300" width="11.453125" style="45" customWidth="1"/>
    <col min="11301" max="11301" width="1.54296875" style="45" customWidth="1"/>
    <col min="11302" max="11317" width="11.453125" style="45" customWidth="1"/>
    <col min="11318" max="11323" width="6.54296875" style="45" customWidth="1"/>
    <col min="11324" max="11325" width="11.453125" style="45" customWidth="1"/>
    <col min="11326" max="11326" width="1.453125" style="45" customWidth="1"/>
    <col min="11327" max="11529" width="11.453125" style="45"/>
    <col min="11530" max="11530" width="2.453125" style="45" customWidth="1"/>
    <col min="11531" max="11531" width="48.54296875" style="45" customWidth="1"/>
    <col min="11532" max="11548" width="11.453125" style="45" customWidth="1"/>
    <col min="11549" max="11554" width="10.54296875" style="45" customWidth="1"/>
    <col min="11555" max="11556" width="11.453125" style="45" customWidth="1"/>
    <col min="11557" max="11557" width="1.54296875" style="45" customWidth="1"/>
    <col min="11558" max="11573" width="11.453125" style="45" customWidth="1"/>
    <col min="11574" max="11579" width="6.54296875" style="45" customWidth="1"/>
    <col min="11580" max="11581" width="11.453125" style="45" customWidth="1"/>
    <col min="11582" max="11582" width="1.453125" style="45" customWidth="1"/>
    <col min="11583" max="11785" width="11.453125" style="45"/>
    <col min="11786" max="11786" width="2.453125" style="45" customWidth="1"/>
    <col min="11787" max="11787" width="48.54296875" style="45" customWidth="1"/>
    <col min="11788" max="11804" width="11.453125" style="45" customWidth="1"/>
    <col min="11805" max="11810" width="10.54296875" style="45" customWidth="1"/>
    <col min="11811" max="11812" width="11.453125" style="45" customWidth="1"/>
    <col min="11813" max="11813" width="1.54296875" style="45" customWidth="1"/>
    <col min="11814" max="11829" width="11.453125" style="45" customWidth="1"/>
    <col min="11830" max="11835" width="6.54296875" style="45" customWidth="1"/>
    <col min="11836" max="11837" width="11.453125" style="45" customWidth="1"/>
    <col min="11838" max="11838" width="1.453125" style="45" customWidth="1"/>
    <col min="11839" max="12041" width="11.453125" style="45"/>
    <col min="12042" max="12042" width="2.453125" style="45" customWidth="1"/>
    <col min="12043" max="12043" width="48.54296875" style="45" customWidth="1"/>
    <col min="12044" max="12060" width="11.453125" style="45" customWidth="1"/>
    <col min="12061" max="12066" width="10.54296875" style="45" customWidth="1"/>
    <col min="12067" max="12068" width="11.453125" style="45" customWidth="1"/>
    <col min="12069" max="12069" width="1.54296875" style="45" customWidth="1"/>
    <col min="12070" max="12085" width="11.453125" style="45" customWidth="1"/>
    <col min="12086" max="12091" width="6.54296875" style="45" customWidth="1"/>
    <col min="12092" max="12093" width="11.453125" style="45" customWidth="1"/>
    <col min="12094" max="12094" width="1.453125" style="45" customWidth="1"/>
    <col min="12095" max="12297" width="11.453125" style="45"/>
    <col min="12298" max="12298" width="2.453125" style="45" customWidth="1"/>
    <col min="12299" max="12299" width="48.54296875" style="45" customWidth="1"/>
    <col min="12300" max="12316" width="11.453125" style="45" customWidth="1"/>
    <col min="12317" max="12322" width="10.54296875" style="45" customWidth="1"/>
    <col min="12323" max="12324" width="11.453125" style="45" customWidth="1"/>
    <col min="12325" max="12325" width="1.54296875" style="45" customWidth="1"/>
    <col min="12326" max="12341" width="11.453125" style="45" customWidth="1"/>
    <col min="12342" max="12347" width="6.54296875" style="45" customWidth="1"/>
    <col min="12348" max="12349" width="11.453125" style="45" customWidth="1"/>
    <col min="12350" max="12350" width="1.453125" style="45" customWidth="1"/>
    <col min="12351" max="12553" width="11.453125" style="45"/>
    <col min="12554" max="12554" width="2.453125" style="45" customWidth="1"/>
    <col min="12555" max="12555" width="48.54296875" style="45" customWidth="1"/>
    <col min="12556" max="12572" width="11.453125" style="45" customWidth="1"/>
    <col min="12573" max="12578" width="10.54296875" style="45" customWidth="1"/>
    <col min="12579" max="12580" width="11.453125" style="45" customWidth="1"/>
    <col min="12581" max="12581" width="1.54296875" style="45" customWidth="1"/>
    <col min="12582" max="12597" width="11.453125" style="45" customWidth="1"/>
    <col min="12598" max="12603" width="6.54296875" style="45" customWidth="1"/>
    <col min="12604" max="12605" width="11.453125" style="45" customWidth="1"/>
    <col min="12606" max="12606" width="1.453125" style="45" customWidth="1"/>
    <col min="12607" max="12809" width="11.453125" style="45"/>
    <col min="12810" max="12810" width="2.453125" style="45" customWidth="1"/>
    <col min="12811" max="12811" width="48.54296875" style="45" customWidth="1"/>
    <col min="12812" max="12828" width="11.453125" style="45" customWidth="1"/>
    <col min="12829" max="12834" width="10.54296875" style="45" customWidth="1"/>
    <col min="12835" max="12836" width="11.453125" style="45" customWidth="1"/>
    <col min="12837" max="12837" width="1.54296875" style="45" customWidth="1"/>
    <col min="12838" max="12853" width="11.453125" style="45" customWidth="1"/>
    <col min="12854" max="12859" width="6.54296875" style="45" customWidth="1"/>
    <col min="12860" max="12861" width="11.453125" style="45" customWidth="1"/>
    <col min="12862" max="12862" width="1.453125" style="45" customWidth="1"/>
    <col min="12863" max="13065" width="11.453125" style="45"/>
    <col min="13066" max="13066" width="2.453125" style="45" customWidth="1"/>
    <col min="13067" max="13067" width="48.54296875" style="45" customWidth="1"/>
    <col min="13068" max="13084" width="11.453125" style="45" customWidth="1"/>
    <col min="13085" max="13090" width="10.54296875" style="45" customWidth="1"/>
    <col min="13091" max="13092" width="11.453125" style="45" customWidth="1"/>
    <col min="13093" max="13093" width="1.54296875" style="45" customWidth="1"/>
    <col min="13094" max="13109" width="11.453125" style="45" customWidth="1"/>
    <col min="13110" max="13115" width="6.54296875" style="45" customWidth="1"/>
    <col min="13116" max="13117" width="11.453125" style="45" customWidth="1"/>
    <col min="13118" max="13118" width="1.453125" style="45" customWidth="1"/>
    <col min="13119" max="13321" width="11.453125" style="45"/>
    <col min="13322" max="13322" width="2.453125" style="45" customWidth="1"/>
    <col min="13323" max="13323" width="48.54296875" style="45" customWidth="1"/>
    <col min="13324" max="13340" width="11.453125" style="45" customWidth="1"/>
    <col min="13341" max="13346" width="10.54296875" style="45" customWidth="1"/>
    <col min="13347" max="13348" width="11.453125" style="45" customWidth="1"/>
    <col min="13349" max="13349" width="1.54296875" style="45" customWidth="1"/>
    <col min="13350" max="13365" width="11.453125" style="45" customWidth="1"/>
    <col min="13366" max="13371" width="6.54296875" style="45" customWidth="1"/>
    <col min="13372" max="13373" width="11.453125" style="45" customWidth="1"/>
    <col min="13374" max="13374" width="1.453125" style="45" customWidth="1"/>
    <col min="13375" max="13577" width="11.453125" style="45"/>
    <col min="13578" max="13578" width="2.453125" style="45" customWidth="1"/>
    <col min="13579" max="13579" width="48.54296875" style="45" customWidth="1"/>
    <col min="13580" max="13596" width="11.453125" style="45" customWidth="1"/>
    <col min="13597" max="13602" width="10.54296875" style="45" customWidth="1"/>
    <col min="13603" max="13604" width="11.453125" style="45" customWidth="1"/>
    <col min="13605" max="13605" width="1.54296875" style="45" customWidth="1"/>
    <col min="13606" max="13621" width="11.453125" style="45" customWidth="1"/>
    <col min="13622" max="13627" width="6.54296875" style="45" customWidth="1"/>
    <col min="13628" max="13629" width="11.453125" style="45" customWidth="1"/>
    <col min="13630" max="13630" width="1.453125" style="45" customWidth="1"/>
    <col min="13631" max="13833" width="11.453125" style="45"/>
    <col min="13834" max="13834" width="2.453125" style="45" customWidth="1"/>
    <col min="13835" max="13835" width="48.54296875" style="45" customWidth="1"/>
    <col min="13836" max="13852" width="11.453125" style="45" customWidth="1"/>
    <col min="13853" max="13858" width="10.54296875" style="45" customWidth="1"/>
    <col min="13859" max="13860" width="11.453125" style="45" customWidth="1"/>
    <col min="13861" max="13861" width="1.54296875" style="45" customWidth="1"/>
    <col min="13862" max="13877" width="11.453125" style="45" customWidth="1"/>
    <col min="13878" max="13883" width="6.54296875" style="45" customWidth="1"/>
    <col min="13884" max="13885" width="11.453125" style="45" customWidth="1"/>
    <col min="13886" max="13886" width="1.453125" style="45" customWidth="1"/>
    <col min="13887" max="14089" width="11.453125" style="45"/>
    <col min="14090" max="14090" width="2.453125" style="45" customWidth="1"/>
    <col min="14091" max="14091" width="48.54296875" style="45" customWidth="1"/>
    <col min="14092" max="14108" width="11.453125" style="45" customWidth="1"/>
    <col min="14109" max="14114" width="10.54296875" style="45" customWidth="1"/>
    <col min="14115" max="14116" width="11.453125" style="45" customWidth="1"/>
    <col min="14117" max="14117" width="1.54296875" style="45" customWidth="1"/>
    <col min="14118" max="14133" width="11.453125" style="45" customWidth="1"/>
    <col min="14134" max="14139" width="6.54296875" style="45" customWidth="1"/>
    <col min="14140" max="14141" width="11.453125" style="45" customWidth="1"/>
    <col min="14142" max="14142" width="1.453125" style="45" customWidth="1"/>
    <col min="14143" max="14345" width="11.453125" style="45"/>
    <col min="14346" max="14346" width="2.453125" style="45" customWidth="1"/>
    <col min="14347" max="14347" width="48.54296875" style="45" customWidth="1"/>
    <col min="14348" max="14364" width="11.453125" style="45" customWidth="1"/>
    <col min="14365" max="14370" width="10.54296875" style="45" customWidth="1"/>
    <col min="14371" max="14372" width="11.453125" style="45" customWidth="1"/>
    <col min="14373" max="14373" width="1.54296875" style="45" customWidth="1"/>
    <col min="14374" max="14389" width="11.453125" style="45" customWidth="1"/>
    <col min="14390" max="14395" width="6.54296875" style="45" customWidth="1"/>
    <col min="14396" max="14397" width="11.453125" style="45" customWidth="1"/>
    <col min="14398" max="14398" width="1.453125" style="45" customWidth="1"/>
    <col min="14399" max="14601" width="11.453125" style="45"/>
    <col min="14602" max="14602" width="2.453125" style="45" customWidth="1"/>
    <col min="14603" max="14603" width="48.54296875" style="45" customWidth="1"/>
    <col min="14604" max="14620" width="11.453125" style="45" customWidth="1"/>
    <col min="14621" max="14626" width="10.54296875" style="45" customWidth="1"/>
    <col min="14627" max="14628" width="11.453125" style="45" customWidth="1"/>
    <col min="14629" max="14629" width="1.54296875" style="45" customWidth="1"/>
    <col min="14630" max="14645" width="11.453125" style="45" customWidth="1"/>
    <col min="14646" max="14651" width="6.54296875" style="45" customWidth="1"/>
    <col min="14652" max="14653" width="11.453125" style="45" customWidth="1"/>
    <col min="14654" max="14654" width="1.453125" style="45" customWidth="1"/>
    <col min="14655" max="14857" width="11.453125" style="45"/>
    <col min="14858" max="14858" width="2.453125" style="45" customWidth="1"/>
    <col min="14859" max="14859" width="48.54296875" style="45" customWidth="1"/>
    <col min="14860" max="14876" width="11.453125" style="45" customWidth="1"/>
    <col min="14877" max="14882" width="10.54296875" style="45" customWidth="1"/>
    <col min="14883" max="14884" width="11.453125" style="45" customWidth="1"/>
    <col min="14885" max="14885" width="1.54296875" style="45" customWidth="1"/>
    <col min="14886" max="14901" width="11.453125" style="45" customWidth="1"/>
    <col min="14902" max="14907" width="6.54296875" style="45" customWidth="1"/>
    <col min="14908" max="14909" width="11.453125" style="45" customWidth="1"/>
    <col min="14910" max="14910" width="1.453125" style="45" customWidth="1"/>
    <col min="14911" max="15113" width="11.453125" style="45"/>
    <col min="15114" max="15114" width="2.453125" style="45" customWidth="1"/>
    <col min="15115" max="15115" width="48.54296875" style="45" customWidth="1"/>
    <col min="15116" max="15132" width="11.453125" style="45" customWidth="1"/>
    <col min="15133" max="15138" width="10.54296875" style="45" customWidth="1"/>
    <col min="15139" max="15140" width="11.453125" style="45" customWidth="1"/>
    <col min="15141" max="15141" width="1.54296875" style="45" customWidth="1"/>
    <col min="15142" max="15157" width="11.453125" style="45" customWidth="1"/>
    <col min="15158" max="15163" width="6.54296875" style="45" customWidth="1"/>
    <col min="15164" max="15165" width="11.453125" style="45" customWidth="1"/>
    <col min="15166" max="15166" width="1.453125" style="45" customWidth="1"/>
    <col min="15167" max="15369" width="11.453125" style="45"/>
    <col min="15370" max="15370" width="2.453125" style="45" customWidth="1"/>
    <col min="15371" max="15371" width="48.54296875" style="45" customWidth="1"/>
    <col min="15372" max="15388" width="11.453125" style="45" customWidth="1"/>
    <col min="15389" max="15394" width="10.54296875" style="45" customWidth="1"/>
    <col min="15395" max="15396" width="11.453125" style="45" customWidth="1"/>
    <col min="15397" max="15397" width="1.54296875" style="45" customWidth="1"/>
    <col min="15398" max="15413" width="11.453125" style="45" customWidth="1"/>
    <col min="15414" max="15419" width="6.54296875" style="45" customWidth="1"/>
    <col min="15420" max="15421" width="11.453125" style="45" customWidth="1"/>
    <col min="15422" max="15422" width="1.453125" style="45" customWidth="1"/>
    <col min="15423" max="15625" width="11.453125" style="45"/>
    <col min="15626" max="15626" width="2.453125" style="45" customWidth="1"/>
    <col min="15627" max="15627" width="48.54296875" style="45" customWidth="1"/>
    <col min="15628" max="15644" width="11.453125" style="45" customWidth="1"/>
    <col min="15645" max="15650" width="10.54296875" style="45" customWidth="1"/>
    <col min="15651" max="15652" width="11.453125" style="45" customWidth="1"/>
    <col min="15653" max="15653" width="1.54296875" style="45" customWidth="1"/>
    <col min="15654" max="15669" width="11.453125" style="45" customWidth="1"/>
    <col min="15670" max="15675" width="6.54296875" style="45" customWidth="1"/>
    <col min="15676" max="15677" width="11.453125" style="45" customWidth="1"/>
    <col min="15678" max="15678" width="1.453125" style="45" customWidth="1"/>
    <col min="15679" max="15881" width="11.453125" style="45"/>
    <col min="15882" max="15882" width="2.453125" style="45" customWidth="1"/>
    <col min="15883" max="15883" width="48.54296875" style="45" customWidth="1"/>
    <col min="15884" max="15900" width="11.453125" style="45" customWidth="1"/>
    <col min="15901" max="15906" width="10.54296875" style="45" customWidth="1"/>
    <col min="15907" max="15908" width="11.453125" style="45" customWidth="1"/>
    <col min="15909" max="15909" width="1.54296875" style="45" customWidth="1"/>
    <col min="15910" max="15925" width="11.453125" style="45" customWidth="1"/>
    <col min="15926" max="15931" width="6.54296875" style="45" customWidth="1"/>
    <col min="15932" max="15933" width="11.453125" style="45" customWidth="1"/>
    <col min="15934" max="15934" width="1.453125" style="45" customWidth="1"/>
    <col min="15935" max="16137" width="11.453125" style="45"/>
    <col min="16138" max="16138" width="2.453125" style="45" customWidth="1"/>
    <col min="16139" max="16139" width="48.54296875" style="45" customWidth="1"/>
    <col min="16140" max="16156" width="11.453125" style="45" customWidth="1"/>
    <col min="16157" max="16162" width="10.54296875" style="45" customWidth="1"/>
    <col min="16163" max="16164" width="11.453125" style="45" customWidth="1"/>
    <col min="16165" max="16165" width="1.54296875" style="45" customWidth="1"/>
    <col min="16166" max="16181" width="11.453125" style="45" customWidth="1"/>
    <col min="16182" max="16187" width="6.54296875" style="45" customWidth="1"/>
    <col min="16188" max="16189" width="11.453125" style="45" customWidth="1"/>
    <col min="16190" max="16190" width="1.453125" style="45" customWidth="1"/>
    <col min="16191" max="16384" width="11.453125" style="45"/>
  </cols>
  <sheetData>
    <row r="1" spans="1:65" ht="15" customHeight="1" x14ac:dyDescent="0.35">
      <c r="B1" s="1" t="s">
        <v>96</v>
      </c>
      <c r="W1" s="47"/>
      <c r="X1" s="47"/>
      <c r="Y1" s="188"/>
      <c r="Z1" s="188"/>
      <c r="AA1" s="188"/>
      <c r="AB1" s="47"/>
      <c r="AC1" s="47"/>
      <c r="AD1" s="47"/>
      <c r="AE1" s="47"/>
      <c r="AH1" s="226"/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/>
      <c r="AT1" s="226"/>
    </row>
    <row r="2" spans="1:65" ht="15" customHeight="1" x14ac:dyDescent="0.35">
      <c r="B2" s="3" t="s">
        <v>130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188"/>
      <c r="Z2" s="188"/>
      <c r="AA2" s="188"/>
      <c r="AB2" s="47"/>
      <c r="AC2" s="47"/>
      <c r="AD2" s="47"/>
      <c r="AE2" s="47"/>
    </row>
    <row r="3" spans="1:65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Y3" s="188"/>
      <c r="Z3" s="12"/>
      <c r="AA3" s="12"/>
      <c r="AB3" s="329"/>
      <c r="AC3"/>
      <c r="AD3"/>
      <c r="AE3"/>
    </row>
    <row r="4" spans="1:65" ht="12" customHeight="1" thickBot="1" x14ac:dyDescent="0.4">
      <c r="B4" s="186" t="s">
        <v>758</v>
      </c>
      <c r="W4"/>
      <c r="X4"/>
      <c r="Y4" s="188"/>
      <c r="Z4" s="297"/>
      <c r="AA4" s="386"/>
      <c r="AB4"/>
      <c r="AC4"/>
      <c r="AD4"/>
      <c r="AE4"/>
    </row>
    <row r="5" spans="1:65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09"/>
      <c r="BB5" s="484" t="s">
        <v>1</v>
      </c>
      <c r="BC5" s="485"/>
      <c r="BD5" s="485"/>
      <c r="BE5" s="485"/>
      <c r="BF5" s="485"/>
      <c r="BG5" s="485"/>
      <c r="BH5" s="486"/>
      <c r="BI5" s="46"/>
    </row>
    <row r="6" spans="1:65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93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282">
        <v>16</v>
      </c>
      <c r="BB6" s="411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  <c r="BK6" s="49"/>
    </row>
    <row r="7" spans="1:65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5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5" s="46" customFormat="1" ht="15" customHeight="1" x14ac:dyDescent="0.35">
      <c r="A9"/>
      <c r="B9" s="13" t="s">
        <v>629</v>
      </c>
      <c r="C9" s="14">
        <v>29873.351999999999</v>
      </c>
      <c r="D9" s="14">
        <v>30907.713999999993</v>
      </c>
      <c r="E9" s="14">
        <v>31579.455000000002</v>
      </c>
      <c r="F9" s="14">
        <v>34038.256999999998</v>
      </c>
      <c r="G9" s="14">
        <v>32652.635999999999</v>
      </c>
      <c r="H9" s="14">
        <v>36464.643000000004</v>
      </c>
      <c r="I9" s="14">
        <v>41147.043999999994</v>
      </c>
      <c r="J9" s="14">
        <v>44517.77</v>
      </c>
      <c r="K9" s="14">
        <v>44012.855999999992</v>
      </c>
      <c r="L9" s="14">
        <v>48302.629000000008</v>
      </c>
      <c r="M9" s="14">
        <v>54797.719000000005</v>
      </c>
      <c r="N9" s="14">
        <v>64637.684999999998</v>
      </c>
      <c r="O9" s="14">
        <v>67905.451000000001</v>
      </c>
      <c r="P9" s="14">
        <v>64812.758999999998</v>
      </c>
      <c r="Q9" s="14">
        <v>62831.907000000007</v>
      </c>
      <c r="R9" s="14">
        <v>66910.728000000003</v>
      </c>
      <c r="S9" s="14">
        <v>68384.084000000003</v>
      </c>
      <c r="T9" s="14">
        <v>69038.404999999999</v>
      </c>
      <c r="U9" s="14">
        <v>69443.792000000016</v>
      </c>
      <c r="V9" s="14">
        <v>70794.643000000011</v>
      </c>
      <c r="W9" s="14">
        <v>68070.298999999999</v>
      </c>
      <c r="X9" s="14">
        <v>71723.283377882282</v>
      </c>
      <c r="Y9" s="14">
        <v>76153.37000000001</v>
      </c>
      <c r="Z9" s="14">
        <v>81962.981</v>
      </c>
      <c r="AA9" s="14">
        <v>86393.605999999985</v>
      </c>
      <c r="AB9" s="14">
        <v>86188.2</v>
      </c>
      <c r="AC9" s="14">
        <v>96423.198999999993</v>
      </c>
      <c r="AD9" s="72">
        <v>107849.761</v>
      </c>
      <c r="AE9" s="72">
        <v>120803.50899999999</v>
      </c>
      <c r="AF9"/>
      <c r="AG9" s="162">
        <v>3.4624905835809581</v>
      </c>
      <c r="AH9" s="15">
        <v>2.1733765234142171</v>
      </c>
      <c r="AI9" s="15">
        <v>7.7860811720784788</v>
      </c>
      <c r="AJ9" s="15">
        <v>-4.0707754219024768</v>
      </c>
      <c r="AK9" s="15">
        <v>11.674423467679624</v>
      </c>
      <c r="AL9" s="15">
        <v>12.840934710371332</v>
      </c>
      <c r="AM9" s="15">
        <v>8.1919031656320254</v>
      </c>
      <c r="AN9" s="15">
        <v>-1.1341852927493994</v>
      </c>
      <c r="AO9" s="15">
        <v>9.7466363009935471</v>
      </c>
      <c r="AP9" s="15">
        <v>13.446659394046637</v>
      </c>
      <c r="AQ9" s="15">
        <v>17.956889774919265</v>
      </c>
      <c r="AR9" s="15">
        <v>5.0555121211411009</v>
      </c>
      <c r="AS9" s="15">
        <v>-4.5544090414773963</v>
      </c>
      <c r="AT9" s="15">
        <v>-3.0562685967434153</v>
      </c>
      <c r="AU9" s="15">
        <v>6.4916396696347221</v>
      </c>
      <c r="AV9" s="15">
        <v>2.2019727539057707</v>
      </c>
      <c r="AW9" s="15">
        <v>0.95683229448536045</v>
      </c>
      <c r="AX9" s="15">
        <v>0.58719056444020834</v>
      </c>
      <c r="AY9" s="15">
        <v>1.9452437159537526</v>
      </c>
      <c r="AZ9" s="15">
        <v>-3.8482346750445671</v>
      </c>
      <c r="BA9" s="15">
        <v>5.3664879272563253</v>
      </c>
      <c r="BB9" s="15">
        <v>6.1766366700995992</v>
      </c>
      <c r="BC9" s="15">
        <v>7.6288298206632073</v>
      </c>
      <c r="BD9" s="15">
        <v>5.4056416030061003</v>
      </c>
      <c r="BE9" s="15">
        <v>-0.23775602097218648</v>
      </c>
      <c r="BF9" s="15">
        <v>11.875174327808212</v>
      </c>
      <c r="BG9" s="15">
        <v>11.850428235636537</v>
      </c>
      <c r="BH9" s="15">
        <v>12.010919523502693</v>
      </c>
      <c r="BI9"/>
      <c r="BJ9" s="15"/>
      <c r="BK9" s="15"/>
      <c r="BM9" s="188"/>
    </row>
    <row r="10" spans="1:65" s="46" customFormat="1" ht="15" customHeight="1" x14ac:dyDescent="0.35">
      <c r="A10"/>
      <c r="B10" s="16" t="s">
        <v>132</v>
      </c>
      <c r="C10" s="17">
        <v>22727.659000000003</v>
      </c>
      <c r="D10" s="17">
        <v>24536.124000000003</v>
      </c>
      <c r="E10" s="17">
        <v>25829.882999999998</v>
      </c>
      <c r="F10" s="17">
        <v>28141.447999999997</v>
      </c>
      <c r="G10" s="17">
        <v>26930.869999999995</v>
      </c>
      <c r="H10" s="17">
        <v>30515.989000000005</v>
      </c>
      <c r="I10" s="17">
        <v>34803.331999999995</v>
      </c>
      <c r="J10" s="17">
        <v>38129.036</v>
      </c>
      <c r="K10" s="17">
        <v>39161.777000000002</v>
      </c>
      <c r="L10" s="17">
        <v>42895.294000000002</v>
      </c>
      <c r="M10" s="17">
        <v>47749.956999999995</v>
      </c>
      <c r="N10" s="17">
        <v>53788.188999999991</v>
      </c>
      <c r="O10" s="17">
        <v>58137.934000000008</v>
      </c>
      <c r="P10" s="17">
        <v>58588.568999999996</v>
      </c>
      <c r="Q10" s="17">
        <v>57777.517000000007</v>
      </c>
      <c r="R10" s="17">
        <v>61504.294000000002</v>
      </c>
      <c r="S10" s="17">
        <v>61849.241999999998</v>
      </c>
      <c r="T10" s="17">
        <v>61494.434999999998</v>
      </c>
      <c r="U10" s="17">
        <v>61254.194000000003</v>
      </c>
      <c r="V10" s="17">
        <v>62007.761999999995</v>
      </c>
      <c r="W10" s="17">
        <v>60312.877</v>
      </c>
      <c r="X10" s="17">
        <v>62217.282999999996</v>
      </c>
      <c r="Y10" s="17">
        <v>65021.617000000013</v>
      </c>
      <c r="Z10" s="17">
        <v>69330.835000000006</v>
      </c>
      <c r="AA10" s="17">
        <v>72839.175000000003</v>
      </c>
      <c r="AB10" s="17">
        <v>74114.655999999988</v>
      </c>
      <c r="AC10" s="17">
        <v>79247.318999999989</v>
      </c>
      <c r="AD10" s="73">
        <v>89451.069999999992</v>
      </c>
      <c r="AE10" s="73">
        <v>98888.483999999997</v>
      </c>
      <c r="AF10"/>
      <c r="AG10" s="18">
        <v>7.9571107609455058</v>
      </c>
      <c r="AH10" s="18">
        <v>5.2728743953201178</v>
      </c>
      <c r="AI10" s="18">
        <v>8.9491888135923769</v>
      </c>
      <c r="AJ10" s="18">
        <v>-4.3017615866816854</v>
      </c>
      <c r="AK10" s="18">
        <v>13.312302944539148</v>
      </c>
      <c r="AL10" s="18">
        <v>14.049497134108908</v>
      </c>
      <c r="AM10" s="18">
        <v>9.5557057582877558</v>
      </c>
      <c r="AN10" s="18">
        <v>2.7085421199738744</v>
      </c>
      <c r="AO10" s="18">
        <v>9.5335740255096173</v>
      </c>
      <c r="AP10" s="18">
        <v>11.317472261642486</v>
      </c>
      <c r="AQ10" s="18">
        <v>12.645523429476588</v>
      </c>
      <c r="AR10" s="18">
        <v>8.0868032199411246</v>
      </c>
      <c r="AS10" s="18">
        <v>0.775113542906405</v>
      </c>
      <c r="AT10" s="18">
        <v>-1.3843178180371478</v>
      </c>
      <c r="AU10" s="18">
        <v>6.450220074358672</v>
      </c>
      <c r="AV10" s="18">
        <v>0.56085189759270571</v>
      </c>
      <c r="AW10" s="18">
        <v>-0.57366426576416363</v>
      </c>
      <c r="AX10" s="18">
        <v>-0.39067112333009407</v>
      </c>
      <c r="AY10" s="18">
        <v>1.2302308638654065</v>
      </c>
      <c r="AZ10" s="18">
        <v>-2.7333432869259093</v>
      </c>
      <c r="BA10" s="18">
        <v>3.1575446152237032</v>
      </c>
      <c r="BB10" s="18">
        <v>4.5073231500642956</v>
      </c>
      <c r="BC10" s="18">
        <v>6.6273620971314706</v>
      </c>
      <c r="BD10" s="18">
        <v>5.0602881099008776</v>
      </c>
      <c r="BE10" s="18">
        <v>1.7510920462786477</v>
      </c>
      <c r="BF10" s="18">
        <v>6.92530098230504</v>
      </c>
      <c r="BG10" s="18">
        <v>12.875831168496697</v>
      </c>
      <c r="BH10" s="18">
        <v>10.550364573615502</v>
      </c>
      <c r="BI10"/>
      <c r="BJ10" s="18"/>
      <c r="BK10" s="18"/>
    </row>
    <row r="11" spans="1:65" s="46" customFormat="1" ht="15" customHeight="1" x14ac:dyDescent="0.35">
      <c r="A11"/>
      <c r="B11" s="16" t="s">
        <v>133</v>
      </c>
      <c r="C11" s="17">
        <v>4153.5029999999997</v>
      </c>
      <c r="D11" s="17">
        <v>3955.7660000000005</v>
      </c>
      <c r="E11" s="17">
        <v>3105.2279999999996</v>
      </c>
      <c r="F11" s="17">
        <v>3300.2529999999997</v>
      </c>
      <c r="G11" s="17">
        <v>3723.4289999999996</v>
      </c>
      <c r="H11" s="17">
        <v>3709.8040000000001</v>
      </c>
      <c r="I11" s="17">
        <v>3641.3679999999995</v>
      </c>
      <c r="J11" s="17">
        <v>3539.8090000000007</v>
      </c>
      <c r="K11" s="17">
        <v>2989.759</v>
      </c>
      <c r="L11" s="17">
        <v>2931.5860000000002</v>
      </c>
      <c r="M11" s="17">
        <v>3165.7030000000004</v>
      </c>
      <c r="N11" s="17">
        <v>4070.6579999999994</v>
      </c>
      <c r="O11" s="17">
        <v>6066.6060000000007</v>
      </c>
      <c r="P11" s="17">
        <v>7483.277</v>
      </c>
      <c r="Q11" s="17">
        <v>6861.2270000000008</v>
      </c>
      <c r="R11" s="17">
        <v>5812.1939999999995</v>
      </c>
      <c r="S11" s="17">
        <v>6346.6970000000001</v>
      </c>
      <c r="T11" s="17">
        <v>6447.4830000000011</v>
      </c>
      <c r="U11" s="17">
        <v>5912.0850000000009</v>
      </c>
      <c r="V11" s="17">
        <v>5245.0339999999997</v>
      </c>
      <c r="W11" s="17">
        <v>4627.5910000000003</v>
      </c>
      <c r="X11" s="17">
        <v>4304.3279999999995</v>
      </c>
      <c r="Y11" s="17">
        <v>4303.2259999999997</v>
      </c>
      <c r="Z11" s="17">
        <v>4652.0069999999996</v>
      </c>
      <c r="AA11" s="17">
        <v>4955.5129999999999</v>
      </c>
      <c r="AB11" s="17">
        <v>4134.37</v>
      </c>
      <c r="AC11" s="17">
        <v>4082.1240000000003</v>
      </c>
      <c r="AD11" s="73">
        <v>4851.1120000000001</v>
      </c>
      <c r="AE11" s="73">
        <v>5727.893</v>
      </c>
      <c r="AF11"/>
      <c r="AG11" s="18">
        <v>-4.7607284742541216</v>
      </c>
      <c r="AH11" s="18">
        <v>-21.501221255251217</v>
      </c>
      <c r="AI11" s="18">
        <v>6.2805372101501113</v>
      </c>
      <c r="AJ11" s="18">
        <v>12.822532090721529</v>
      </c>
      <c r="AK11" s="18">
        <v>-0.36592613958798587</v>
      </c>
      <c r="AL11" s="18">
        <v>-1.8447335762212937</v>
      </c>
      <c r="AM11" s="18">
        <v>-2.7890342310911405</v>
      </c>
      <c r="AN11" s="18">
        <v>-15.538973995489602</v>
      </c>
      <c r="AO11" s="18">
        <v>-1.945742114999897</v>
      </c>
      <c r="AP11" s="18">
        <v>7.9860184896503181</v>
      </c>
      <c r="AQ11" s="18">
        <v>28.586225555587458</v>
      </c>
      <c r="AR11" s="18">
        <v>49.032564268479483</v>
      </c>
      <c r="AS11" s="18">
        <v>23.351953299752765</v>
      </c>
      <c r="AT11" s="18">
        <v>-8.3125347357848618</v>
      </c>
      <c r="AU11" s="18">
        <v>-15.289291550913578</v>
      </c>
      <c r="AV11" s="18">
        <v>9.1962346748921426</v>
      </c>
      <c r="AW11" s="18">
        <v>1.5880071161424749</v>
      </c>
      <c r="AX11" s="18">
        <v>-8.3039846712275178</v>
      </c>
      <c r="AY11" s="18">
        <v>-11.282838457160226</v>
      </c>
      <c r="AZ11" s="18">
        <v>-11.771954195149151</v>
      </c>
      <c r="BA11" s="18">
        <v>-6.9855568480447126</v>
      </c>
      <c r="BB11" s="18">
        <v>-2.5602138127016852E-2</v>
      </c>
      <c r="BC11" s="18">
        <v>8.1051053326039568</v>
      </c>
      <c r="BD11" s="18">
        <v>6.5241948260181113</v>
      </c>
      <c r="BE11" s="18">
        <v>-16.570292520673441</v>
      </c>
      <c r="BF11" s="18">
        <v>-1.2636991851237225</v>
      </c>
      <c r="BG11" s="18">
        <v>18.837938288988767</v>
      </c>
      <c r="BH11" s="18">
        <v>18.073814828435211</v>
      </c>
      <c r="BI11"/>
      <c r="BJ11" s="18"/>
      <c r="BK11" s="18"/>
    </row>
    <row r="12" spans="1:65" s="46" customFormat="1" ht="15" customHeight="1" x14ac:dyDescent="0.35">
      <c r="A12"/>
      <c r="B12" s="16" t="s">
        <v>134</v>
      </c>
      <c r="C12" s="17">
        <v>4153.5029999999997</v>
      </c>
      <c r="D12" s="17">
        <v>3955.7660000000005</v>
      </c>
      <c r="E12" s="17">
        <v>3105.2279999999996</v>
      </c>
      <c r="F12" s="17">
        <v>2723.7910000000002</v>
      </c>
      <c r="G12" s="17">
        <v>2043.5840000000003</v>
      </c>
      <c r="H12" s="17">
        <v>1852.2709999999997</v>
      </c>
      <c r="I12" s="17">
        <v>2227.9279999999999</v>
      </c>
      <c r="J12" s="17">
        <v>2154.5</v>
      </c>
      <c r="K12" s="17">
        <v>1774.3160000000003</v>
      </c>
      <c r="L12" s="17">
        <v>1662.9730000000002</v>
      </c>
      <c r="M12" s="17">
        <v>1780.8979999999999</v>
      </c>
      <c r="N12" s="17">
        <v>2337.5450000000001</v>
      </c>
      <c r="O12" s="17">
        <v>3815.8820000000005</v>
      </c>
      <c r="P12" s="17">
        <v>4952.8209999999999</v>
      </c>
      <c r="Q12" s="17">
        <v>4893.2730000000001</v>
      </c>
      <c r="R12" s="17">
        <v>3957.223</v>
      </c>
      <c r="S12" s="17">
        <v>4590.3020000000006</v>
      </c>
      <c r="T12" s="17">
        <v>4639.9810000000007</v>
      </c>
      <c r="U12" s="17">
        <v>4281.6219999999994</v>
      </c>
      <c r="V12" s="17">
        <v>3602.625</v>
      </c>
      <c r="W12" s="17">
        <v>2971.9850000000001</v>
      </c>
      <c r="X12" s="17">
        <v>2786.6749999999997</v>
      </c>
      <c r="Y12" s="17">
        <v>2672.2840000000006</v>
      </c>
      <c r="Z12" s="17">
        <v>3027.7809999999999</v>
      </c>
      <c r="AA12" s="17">
        <v>3304.3980000000001</v>
      </c>
      <c r="AB12" s="17">
        <v>2629.1929999999998</v>
      </c>
      <c r="AC12" s="17">
        <v>2472.9749999999999</v>
      </c>
      <c r="AD12" s="73">
        <v>3175.9689999999996</v>
      </c>
      <c r="AE12" s="73">
        <v>4118.7510000000002</v>
      </c>
      <c r="AF12"/>
      <c r="AG12" s="18">
        <v>-4.7607284742541216</v>
      </c>
      <c r="AH12" s="18">
        <v>-21.501221255251217</v>
      </c>
      <c r="AI12" s="18">
        <v>-12.28370348328688</v>
      </c>
      <c r="AJ12" s="18">
        <v>-24.972804447918353</v>
      </c>
      <c r="AK12" s="18">
        <v>-9.3616411167830886</v>
      </c>
      <c r="AL12" s="18">
        <v>20.280887623895218</v>
      </c>
      <c r="AM12" s="18">
        <v>-3.2957977098003117</v>
      </c>
      <c r="AN12" s="18">
        <v>-17.646043165467614</v>
      </c>
      <c r="AO12" s="18">
        <v>-6.2752632563759807</v>
      </c>
      <c r="AP12" s="18">
        <v>7.0912155519061173</v>
      </c>
      <c r="AQ12" s="18">
        <v>31.256534624666894</v>
      </c>
      <c r="AR12" s="18">
        <v>63.243146121251158</v>
      </c>
      <c r="AS12" s="18">
        <v>29.794920283174353</v>
      </c>
      <c r="AT12" s="18">
        <v>-1.2023047067519657</v>
      </c>
      <c r="AU12" s="18">
        <v>-19.129323052280142</v>
      </c>
      <c r="AV12" s="18">
        <v>15.998062277511291</v>
      </c>
      <c r="AW12" s="18">
        <v>1.0822599471668766</v>
      </c>
      <c r="AX12" s="18">
        <v>-7.7232859358691597</v>
      </c>
      <c r="AY12" s="18">
        <v>-15.858405996605947</v>
      </c>
      <c r="AZ12" s="18">
        <v>-17.505013705284338</v>
      </c>
      <c r="BA12" s="18">
        <v>-6.2352266246296795</v>
      </c>
      <c r="BB12" s="18">
        <v>-4.1049279158853897</v>
      </c>
      <c r="BC12" s="18">
        <v>13.303114489328204</v>
      </c>
      <c r="BD12" s="18">
        <v>9.1359645892487009</v>
      </c>
      <c r="BE12" s="18">
        <v>-20.433525259366469</v>
      </c>
      <c r="BF12" s="18">
        <v>-5.9416710754973048</v>
      </c>
      <c r="BG12" s="18">
        <v>28.427056480554786</v>
      </c>
      <c r="BH12" s="18">
        <v>29.684861533598113</v>
      </c>
      <c r="BI12"/>
      <c r="BJ12" s="18"/>
      <c r="BK12" s="18"/>
    </row>
    <row r="13" spans="1:65" s="46" customFormat="1" ht="15" customHeight="1" x14ac:dyDescent="0.35">
      <c r="A13"/>
      <c r="B13" s="16" t="s">
        <v>135</v>
      </c>
      <c r="C13" s="17"/>
      <c r="D13" s="17"/>
      <c r="E13" s="17"/>
      <c r="F13" s="17">
        <v>576.46199999999999</v>
      </c>
      <c r="G13" s="17">
        <v>887.15000000000009</v>
      </c>
      <c r="H13" s="17">
        <v>893.14200000000005</v>
      </c>
      <c r="I13" s="17">
        <v>876.08799999999997</v>
      </c>
      <c r="J13" s="17">
        <v>934.73099999999999</v>
      </c>
      <c r="K13" s="17">
        <v>967.42399999999998</v>
      </c>
      <c r="L13" s="17">
        <v>1005.116</v>
      </c>
      <c r="M13" s="17">
        <v>1063.99</v>
      </c>
      <c r="N13" s="17">
        <v>1136.8319999999999</v>
      </c>
      <c r="O13" s="17">
        <v>1449.4469999999999</v>
      </c>
      <c r="P13" s="17">
        <v>1511.8180000000002</v>
      </c>
      <c r="Q13" s="17">
        <v>1434.0530000000001</v>
      </c>
      <c r="R13" s="17">
        <v>1450.1400000000003</v>
      </c>
      <c r="S13" s="17">
        <v>1404.1780000000003</v>
      </c>
      <c r="T13" s="17">
        <v>1450.421</v>
      </c>
      <c r="U13" s="17">
        <v>1337.078</v>
      </c>
      <c r="V13" s="17">
        <v>1300.3620000000001</v>
      </c>
      <c r="W13" s="17">
        <v>1226.0929999999998</v>
      </c>
      <c r="X13" s="17">
        <v>1205.653</v>
      </c>
      <c r="Y13" s="17">
        <v>1242.942</v>
      </c>
      <c r="Z13" s="17">
        <v>1280.6679999999999</v>
      </c>
      <c r="AA13" s="17">
        <v>1306.039</v>
      </c>
      <c r="AB13" s="17">
        <v>1117.597</v>
      </c>
      <c r="AC13" s="17">
        <v>1172.9199999999998</v>
      </c>
      <c r="AD13" s="73">
        <v>1296.0319999999999</v>
      </c>
      <c r="AE13" s="73">
        <v>1378.1770000000001</v>
      </c>
      <c r="AF13"/>
      <c r="AG13" s="18"/>
      <c r="AH13" s="18"/>
      <c r="AI13" s="18"/>
      <c r="AJ13" s="18">
        <v>53.895660078201182</v>
      </c>
      <c r="AK13" s="18">
        <v>0.67542129290423958</v>
      </c>
      <c r="AL13" s="18">
        <v>-1.9094388126412245</v>
      </c>
      <c r="AM13" s="18">
        <v>6.6937339627982615</v>
      </c>
      <c r="AN13" s="18">
        <v>3.4975837968356656</v>
      </c>
      <c r="AO13" s="18">
        <v>3.8961200052924063</v>
      </c>
      <c r="AP13" s="18">
        <v>5.8574333708746078</v>
      </c>
      <c r="AQ13" s="18">
        <v>6.8461169747835857</v>
      </c>
      <c r="AR13" s="18">
        <v>27.498786100320896</v>
      </c>
      <c r="AS13" s="18">
        <v>4.3030893851241423</v>
      </c>
      <c r="AT13" s="18">
        <v>-5.1438069926406547</v>
      </c>
      <c r="AU13" s="18">
        <v>1.1217855964877319</v>
      </c>
      <c r="AV13" s="18">
        <v>-3.1694870840056808</v>
      </c>
      <c r="AW13" s="18">
        <v>3.2932434491923175</v>
      </c>
      <c r="AX13" s="18">
        <v>-7.8144897240180651</v>
      </c>
      <c r="AY13" s="18">
        <v>-2.7459878930024946</v>
      </c>
      <c r="AZ13" s="18">
        <v>-5.7114095920982182</v>
      </c>
      <c r="BA13" s="18">
        <v>-1.6670839813945459</v>
      </c>
      <c r="BB13" s="18">
        <v>3.0928467809560449</v>
      </c>
      <c r="BC13" s="18">
        <v>3.0352180552270247</v>
      </c>
      <c r="BD13" s="18">
        <v>1.981075501222807</v>
      </c>
      <c r="BE13" s="18">
        <v>-14.428512471679637</v>
      </c>
      <c r="BF13" s="18">
        <v>4.9501743472825952</v>
      </c>
      <c r="BG13" s="18">
        <v>10.496197524127826</v>
      </c>
      <c r="BH13" s="18">
        <v>6.338192266857626</v>
      </c>
      <c r="BI13"/>
      <c r="BJ13" s="18"/>
      <c r="BK13" s="18"/>
    </row>
    <row r="14" spans="1:65" s="46" customFormat="1" ht="15" customHeight="1" x14ac:dyDescent="0.35">
      <c r="A14"/>
      <c r="B14" s="16" t="s">
        <v>136</v>
      </c>
      <c r="C14" s="17"/>
      <c r="D14" s="17"/>
      <c r="E14" s="17"/>
      <c r="F14" s="17"/>
      <c r="G14" s="17">
        <v>792.69500000000005</v>
      </c>
      <c r="H14" s="17">
        <v>964.39100000000008</v>
      </c>
      <c r="I14" s="17">
        <v>537.35199999999986</v>
      </c>
      <c r="J14" s="17">
        <v>450.57799999999997</v>
      </c>
      <c r="K14" s="17">
        <v>248.01899999999998</v>
      </c>
      <c r="L14" s="17">
        <v>263.49700000000001</v>
      </c>
      <c r="M14" s="17">
        <v>320.815</v>
      </c>
      <c r="N14" s="17">
        <v>596.28100000000006</v>
      </c>
      <c r="O14" s="17">
        <v>801.27700000000004</v>
      </c>
      <c r="P14" s="17">
        <v>1018.638</v>
      </c>
      <c r="Q14" s="17">
        <v>533.90099999999995</v>
      </c>
      <c r="R14" s="17">
        <v>404.83099999999996</v>
      </c>
      <c r="S14" s="17">
        <v>352.21699999999998</v>
      </c>
      <c r="T14" s="17">
        <v>357.0809999999999</v>
      </c>
      <c r="U14" s="17">
        <v>293.38499999999999</v>
      </c>
      <c r="V14" s="17">
        <v>342.04700000000003</v>
      </c>
      <c r="W14" s="17">
        <v>429.51300000000003</v>
      </c>
      <c r="X14" s="17">
        <v>312</v>
      </c>
      <c r="Y14" s="17">
        <v>388</v>
      </c>
      <c r="Z14" s="17">
        <v>343.55799999999999</v>
      </c>
      <c r="AA14" s="17">
        <v>345.07600000000002</v>
      </c>
      <c r="AB14" s="17">
        <v>387.58</v>
      </c>
      <c r="AC14" s="17">
        <v>436.22899999999993</v>
      </c>
      <c r="AD14" s="73">
        <v>379.11099999999999</v>
      </c>
      <c r="AE14" s="73">
        <v>230.96500000000003</v>
      </c>
      <c r="AF14"/>
      <c r="AG14" s="18"/>
      <c r="AH14" s="18"/>
      <c r="AI14" s="18"/>
      <c r="AJ14" s="18"/>
      <c r="AK14" s="18">
        <v>21.659780874106687</v>
      </c>
      <c r="AL14" s="18">
        <v>-44.280691130464739</v>
      </c>
      <c r="AM14" s="18">
        <v>-16.148446455954367</v>
      </c>
      <c r="AN14" s="18">
        <v>-44.95536843787314</v>
      </c>
      <c r="AO14" s="18">
        <v>6.2406509178732437</v>
      </c>
      <c r="AP14" s="18">
        <v>21.752809329897488</v>
      </c>
      <c r="AQ14" s="18">
        <v>85.864439006904306</v>
      </c>
      <c r="AR14" s="18">
        <v>34.379093078598842</v>
      </c>
      <c r="AS14" s="18">
        <v>27.126823807497278</v>
      </c>
      <c r="AT14" s="18">
        <v>-47.586777638375956</v>
      </c>
      <c r="AU14" s="18">
        <v>-24.174893847361218</v>
      </c>
      <c r="AV14" s="18">
        <v>-12.996534356311642</v>
      </c>
      <c r="AW14" s="18">
        <v>1.3809668471425056</v>
      </c>
      <c r="AX14" s="18">
        <v>-17.837969536323673</v>
      </c>
      <c r="AY14" s="18">
        <v>16.586396714215123</v>
      </c>
      <c r="AZ14" s="18">
        <v>25.571339611223017</v>
      </c>
      <c r="BA14" s="18">
        <v>-27.359590978619977</v>
      </c>
      <c r="BB14" s="18">
        <v>24.358974358974358</v>
      </c>
      <c r="BC14" s="18">
        <v>-11.454123711340207</v>
      </c>
      <c r="BD14" s="18">
        <v>0.44184679151701578</v>
      </c>
      <c r="BE14" s="18">
        <v>12.317286626714102</v>
      </c>
      <c r="BF14" s="18">
        <v>12.551989266732015</v>
      </c>
      <c r="BG14" s="18">
        <v>-13.093581582150648</v>
      </c>
      <c r="BH14" s="18">
        <v>-39.077209577142305</v>
      </c>
      <c r="BI14"/>
      <c r="BJ14" s="18"/>
      <c r="BK14" s="18"/>
    </row>
    <row r="15" spans="1:65" s="46" customFormat="1" ht="15" customHeight="1" x14ac:dyDescent="0.35">
      <c r="A15"/>
      <c r="B15" s="16" t="s">
        <v>137</v>
      </c>
      <c r="C15" s="17">
        <v>4056.5120000000002</v>
      </c>
      <c r="D15" s="17">
        <v>4098.8130000000001</v>
      </c>
      <c r="E15" s="17">
        <v>4261.6499999999996</v>
      </c>
      <c r="F15" s="17">
        <v>4834.7720000000008</v>
      </c>
      <c r="G15" s="17">
        <v>5027.3220000000001</v>
      </c>
      <c r="H15" s="17">
        <v>4990.6440000000002</v>
      </c>
      <c r="I15" s="17">
        <v>5219.8900000000003</v>
      </c>
      <c r="J15" s="17">
        <v>5461.45</v>
      </c>
      <c r="K15" s="17">
        <v>5429.2790000000005</v>
      </c>
      <c r="L15" s="17">
        <v>5769.8559999999998</v>
      </c>
      <c r="M15" s="17">
        <v>6109.1860000000006</v>
      </c>
      <c r="N15" s="17">
        <v>6507.6970000000001</v>
      </c>
      <c r="O15" s="17">
        <v>6854.0509999999995</v>
      </c>
      <c r="P15" s="17">
        <v>6053.6710000000003</v>
      </c>
      <c r="Q15" s="17">
        <v>5389.1530000000002</v>
      </c>
      <c r="R15" s="17">
        <v>5439.4390000000003</v>
      </c>
      <c r="S15" s="17">
        <v>5132.2479999999996</v>
      </c>
      <c r="T15" s="17">
        <v>5207.4050000000007</v>
      </c>
      <c r="U15" s="17">
        <v>5600.152</v>
      </c>
      <c r="V15" s="17">
        <v>5873.3580000000002</v>
      </c>
      <c r="W15" s="17">
        <v>5921.7309999999998</v>
      </c>
      <c r="X15" s="17">
        <v>5940.2993778822711</v>
      </c>
      <c r="Y15" s="17">
        <v>6386.1990000000005</v>
      </c>
      <c r="Z15" s="17">
        <v>6814.5420000000004</v>
      </c>
      <c r="AA15" s="17">
        <v>7080.4140000000007</v>
      </c>
      <c r="AB15" s="17">
        <v>6393.1080000000002</v>
      </c>
      <c r="AC15" s="17">
        <v>7639.4790000000003</v>
      </c>
      <c r="AD15" s="73">
        <v>8645.5439999999999</v>
      </c>
      <c r="AE15" s="73">
        <v>9109.8760000000002</v>
      </c>
      <c r="AF15"/>
      <c r="AG15" s="18">
        <v>1.042792428569173</v>
      </c>
      <c r="AH15" s="18">
        <v>3.9727843158494798</v>
      </c>
      <c r="AI15" s="18">
        <v>13.448359203594881</v>
      </c>
      <c r="AJ15" s="18">
        <v>3.9826076596786621</v>
      </c>
      <c r="AK15" s="18">
        <v>-0.72957331955263427</v>
      </c>
      <c r="AL15" s="18">
        <v>4.5935153859902664</v>
      </c>
      <c r="AM15" s="18">
        <v>4.6276837251359604</v>
      </c>
      <c r="AN15" s="18">
        <v>-0.58905601992143786</v>
      </c>
      <c r="AO15" s="18">
        <v>6.2729692100921559</v>
      </c>
      <c r="AP15" s="18">
        <v>5.8810826474699001</v>
      </c>
      <c r="AQ15" s="18">
        <v>6.5231439998716594</v>
      </c>
      <c r="AR15" s="18">
        <v>5.3222207487533506</v>
      </c>
      <c r="AS15" s="18">
        <v>-11.677473657549371</v>
      </c>
      <c r="AT15" s="18">
        <v>-10.977107939959076</v>
      </c>
      <c r="AU15" s="18">
        <v>0.93309653669138837</v>
      </c>
      <c r="AV15" s="18">
        <v>-5.6474757782925904</v>
      </c>
      <c r="AW15" s="18">
        <v>1.4644070200816692</v>
      </c>
      <c r="AX15" s="18">
        <v>7.5420867015336688</v>
      </c>
      <c r="AY15" s="18">
        <v>4.8785461537472576</v>
      </c>
      <c r="AZ15" s="18">
        <v>0.82360040031613246</v>
      </c>
      <c r="BA15" s="18">
        <v>0.31356334629640059</v>
      </c>
      <c r="BB15" s="18">
        <v>7.5063493226951401</v>
      </c>
      <c r="BC15" s="18">
        <v>6.7073230884286543</v>
      </c>
      <c r="BD15" s="18">
        <v>3.9015387974716464</v>
      </c>
      <c r="BE15" s="18">
        <v>-9.7071442432603572</v>
      </c>
      <c r="BF15" s="18">
        <v>19.49554113586068</v>
      </c>
      <c r="BG15" s="18">
        <v>13.169288115066479</v>
      </c>
      <c r="BH15" s="18">
        <v>5.3707667209836689</v>
      </c>
      <c r="BI15"/>
      <c r="BJ15" s="18"/>
      <c r="BK15" s="18"/>
    </row>
    <row r="16" spans="1:65" s="46" customFormat="1" ht="15" customHeight="1" x14ac:dyDescent="0.35">
      <c r="A16"/>
      <c r="B16" s="16" t="s">
        <v>98</v>
      </c>
      <c r="C16" s="17">
        <v>2521.2260000000001</v>
      </c>
      <c r="D16" s="17">
        <v>2466.866</v>
      </c>
      <c r="E16" s="17">
        <v>2477.7269999999999</v>
      </c>
      <c r="F16" s="17">
        <v>2465.3040000000001</v>
      </c>
      <c r="G16" s="17">
        <v>2379.1670000000004</v>
      </c>
      <c r="H16" s="17">
        <v>2425.7860000000001</v>
      </c>
      <c r="I16" s="17">
        <v>2500.9250000000002</v>
      </c>
      <c r="J16" s="17">
        <v>2607.0650000000001</v>
      </c>
      <c r="K16" s="17">
        <v>2793.44</v>
      </c>
      <c r="L16" s="17">
        <v>2917.2660000000001</v>
      </c>
      <c r="M16" s="17">
        <v>3048.8809999999999</v>
      </c>
      <c r="N16" s="17">
        <v>3219.0520000000006</v>
      </c>
      <c r="O16" s="17">
        <v>3269.049</v>
      </c>
      <c r="P16" s="17">
        <v>2554.5950000000003</v>
      </c>
      <c r="Q16" s="17">
        <v>2213.1480000000001</v>
      </c>
      <c r="R16" s="17">
        <v>2318.3620000000001</v>
      </c>
      <c r="S16" s="17">
        <v>2131.5529999999999</v>
      </c>
      <c r="T16" s="17">
        <v>1993.54</v>
      </c>
      <c r="U16" s="17">
        <v>1909.6030000000001</v>
      </c>
      <c r="V16" s="17">
        <v>2061.2619999999997</v>
      </c>
      <c r="W16" s="17">
        <v>2345.2240000000002</v>
      </c>
      <c r="X16" s="17">
        <v>2604.683</v>
      </c>
      <c r="Y16" s="17">
        <v>2805.4370000000004</v>
      </c>
      <c r="Z16" s="17">
        <v>3025.6180000000004</v>
      </c>
      <c r="AA16" s="17">
        <v>3219.9449999999997</v>
      </c>
      <c r="AB16" s="17">
        <v>2818.8420000000001</v>
      </c>
      <c r="AC16" s="17">
        <v>3527.2489999999998</v>
      </c>
      <c r="AD16" s="73">
        <v>4121.0190000000002</v>
      </c>
      <c r="AE16" s="73">
        <v>4452.8410000000003</v>
      </c>
      <c r="AF16"/>
      <c r="AG16" s="18">
        <v>-2.1560939003484862</v>
      </c>
      <c r="AH16" s="18">
        <v>0.44027523181234313</v>
      </c>
      <c r="AI16" s="18">
        <v>-0.50138695667439448</v>
      </c>
      <c r="AJ16" s="18">
        <v>-3.4939707232860417</v>
      </c>
      <c r="AK16" s="18">
        <v>1.9594673261691877</v>
      </c>
      <c r="AL16" s="18">
        <v>3.0975114869984459</v>
      </c>
      <c r="AM16" s="18">
        <v>4.2440297090076617</v>
      </c>
      <c r="AN16" s="18">
        <v>7.1488436230013441</v>
      </c>
      <c r="AO16" s="18">
        <v>4.4327424251102592</v>
      </c>
      <c r="AP16" s="18">
        <v>4.5115872189920214</v>
      </c>
      <c r="AQ16" s="18">
        <v>5.5814247915874944</v>
      </c>
      <c r="AR16" s="18">
        <v>1.5531591288366693</v>
      </c>
      <c r="AS16" s="18">
        <v>-21.855102202505979</v>
      </c>
      <c r="AT16" s="18">
        <v>-13.365993435358641</v>
      </c>
      <c r="AU16" s="18">
        <v>4.754042657788812</v>
      </c>
      <c r="AV16" s="18">
        <v>-8.0578011544357686</v>
      </c>
      <c r="AW16" s="18">
        <v>-6.4747627668652825</v>
      </c>
      <c r="AX16" s="18">
        <v>-4.2104497527012201</v>
      </c>
      <c r="AY16" s="18">
        <v>7.941912533652264</v>
      </c>
      <c r="AZ16" s="18">
        <v>13.77612355925644</v>
      </c>
      <c r="BA16" s="18">
        <v>11.0632928880141</v>
      </c>
      <c r="BB16" s="18">
        <v>7.7074254333444943</v>
      </c>
      <c r="BC16" s="18">
        <v>7.8483672953625421</v>
      </c>
      <c r="BD16" s="18">
        <v>6.422720911893018</v>
      </c>
      <c r="BE16" s="18">
        <v>-12.456827678733632</v>
      </c>
      <c r="BF16" s="18">
        <v>25.131135409505024</v>
      </c>
      <c r="BG16" s="18">
        <v>16.833798804677539</v>
      </c>
      <c r="BH16" s="18">
        <v>8.0519405515965854</v>
      </c>
      <c r="BI16"/>
      <c r="BJ16" s="18"/>
      <c r="BK16" s="18"/>
    </row>
    <row r="17" spans="1:68" s="46" customFormat="1" ht="15" customHeight="1" x14ac:dyDescent="0.35">
      <c r="A17"/>
      <c r="B17" s="16" t="s">
        <v>138</v>
      </c>
      <c r="C17" s="17">
        <v>1535.2860000000001</v>
      </c>
      <c r="D17" s="17">
        <v>1631.9470000000001</v>
      </c>
      <c r="E17" s="17">
        <v>1783.923</v>
      </c>
      <c r="F17" s="17">
        <v>2369.4679999999998</v>
      </c>
      <c r="G17" s="17">
        <v>2648.1549999999997</v>
      </c>
      <c r="H17" s="17">
        <v>2564.8580000000002</v>
      </c>
      <c r="I17" s="17">
        <v>2718.9650000000006</v>
      </c>
      <c r="J17" s="17">
        <v>2854.3849999999998</v>
      </c>
      <c r="K17" s="17">
        <v>2635.8389999999999</v>
      </c>
      <c r="L17" s="17">
        <v>2852.59</v>
      </c>
      <c r="M17" s="17">
        <v>3060.3050000000003</v>
      </c>
      <c r="N17" s="17">
        <v>3288.645</v>
      </c>
      <c r="O17" s="17">
        <v>3585.002</v>
      </c>
      <c r="P17" s="17">
        <v>3499.0760000000005</v>
      </c>
      <c r="Q17" s="17">
        <v>3176.0049999999997</v>
      </c>
      <c r="R17" s="17">
        <v>3121.0770000000002</v>
      </c>
      <c r="S17" s="17">
        <v>3000.6950000000002</v>
      </c>
      <c r="T17" s="17">
        <v>3213.8650000000007</v>
      </c>
      <c r="U17" s="17">
        <v>3690.549</v>
      </c>
      <c r="V17" s="17">
        <v>3812.096</v>
      </c>
      <c r="W17" s="17">
        <v>3576.5070000000001</v>
      </c>
      <c r="X17" s="17">
        <v>3335.616377882272</v>
      </c>
      <c r="Y17" s="17">
        <v>3580.7619999999997</v>
      </c>
      <c r="Z17" s="17">
        <v>3788.924</v>
      </c>
      <c r="AA17" s="17">
        <v>3860.4690000000001</v>
      </c>
      <c r="AB17" s="17">
        <v>3574.2660000000005</v>
      </c>
      <c r="AC17" s="17">
        <v>4112.2300000000014</v>
      </c>
      <c r="AD17" s="73">
        <v>4524.5249999999996</v>
      </c>
      <c r="AE17" s="73">
        <v>4657.0349999999999</v>
      </c>
      <c r="AF17"/>
      <c r="AG17" s="18">
        <v>6.2959604920516474</v>
      </c>
      <c r="AH17" s="18">
        <v>9.312557331825106</v>
      </c>
      <c r="AI17" s="18">
        <v>32.823445855006064</v>
      </c>
      <c r="AJ17" s="18">
        <v>11.761585301004272</v>
      </c>
      <c r="AK17" s="18">
        <v>-3.1454729802447203</v>
      </c>
      <c r="AL17" s="18">
        <v>6.0084028043657938</v>
      </c>
      <c r="AM17" s="18">
        <v>4.9805716513452412</v>
      </c>
      <c r="AN17" s="18">
        <v>-7.6565004370468541</v>
      </c>
      <c r="AO17" s="18">
        <v>8.2232260771617778</v>
      </c>
      <c r="AP17" s="18">
        <v>7.2816282746556684</v>
      </c>
      <c r="AQ17" s="18">
        <v>7.4613478068362369</v>
      </c>
      <c r="AR17" s="18">
        <v>9.0115229828698435</v>
      </c>
      <c r="AS17" s="18">
        <v>-2.3968187465446178</v>
      </c>
      <c r="AT17" s="18">
        <v>-9.2330375219058052</v>
      </c>
      <c r="AU17" s="18">
        <v>-1.7294683100309802</v>
      </c>
      <c r="AV17" s="18">
        <v>-3.857066006381773</v>
      </c>
      <c r="AW17" s="18">
        <v>7.1040209018244269</v>
      </c>
      <c r="AX17" s="18">
        <v>14.832110247319013</v>
      </c>
      <c r="AY17" s="18">
        <v>3.2934666359937244</v>
      </c>
      <c r="AZ17" s="18">
        <v>-6.180038488012892</v>
      </c>
      <c r="BA17" s="18">
        <v>-6.7353600067811428</v>
      </c>
      <c r="BB17" s="18">
        <v>7.3493350057648614</v>
      </c>
      <c r="BC17" s="18">
        <v>5.8133436402642866</v>
      </c>
      <c r="BD17" s="18">
        <v>1.888266959168357</v>
      </c>
      <c r="BE17" s="18">
        <v>-7.4136847103292247</v>
      </c>
      <c r="BF17" s="18">
        <v>15.051034254305661</v>
      </c>
      <c r="BG17" s="18">
        <v>10.026068580794316</v>
      </c>
      <c r="BH17" s="18">
        <v>2.9287052232002306</v>
      </c>
      <c r="BI17"/>
      <c r="BJ17" s="18"/>
      <c r="BK17" s="18"/>
    </row>
    <row r="18" spans="1:68" s="46" customFormat="1" ht="15" customHeight="1" x14ac:dyDescent="0.35">
      <c r="A18"/>
      <c r="B18" s="16" t="s">
        <v>24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>
        <v>383.56600000000003</v>
      </c>
      <c r="V18" s="17">
        <v>559.97800000000007</v>
      </c>
      <c r="W18" s="17">
        <v>443.87900000000002</v>
      </c>
      <c r="X18" s="17">
        <v>450.61999999999989</v>
      </c>
      <c r="Y18" s="17">
        <v>443.27700000000004</v>
      </c>
      <c r="Z18" s="17">
        <v>367.99100000000004</v>
      </c>
      <c r="AA18" s="17">
        <v>331.524</v>
      </c>
      <c r="AB18" s="17">
        <v>381.06000000000006</v>
      </c>
      <c r="AC18" s="17">
        <v>375.57500000000005</v>
      </c>
      <c r="AD18" s="73">
        <v>299.41499999999996</v>
      </c>
      <c r="AE18" s="73">
        <v>328.45000000000005</v>
      </c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>
        <v>45.992606226829288</v>
      </c>
      <c r="AZ18" s="18">
        <v>-20.732778787738095</v>
      </c>
      <c r="BA18" s="18">
        <v>1.5186571115100898</v>
      </c>
      <c r="BB18" s="18">
        <v>-1.6295326439127977</v>
      </c>
      <c r="BC18" s="18">
        <v>-16.983962623822123</v>
      </c>
      <c r="BD18" s="18">
        <v>-9.9097532276604703</v>
      </c>
      <c r="BE18" s="18">
        <v>14.941904658486282</v>
      </c>
      <c r="BF18" s="18">
        <v>-1.4394058678423378</v>
      </c>
      <c r="BG18" s="18">
        <v>-20.278240031951029</v>
      </c>
      <c r="BH18" s="18">
        <v>9.6972429570997054</v>
      </c>
      <c r="BI18"/>
      <c r="BJ18" s="18"/>
      <c r="BK18" s="18"/>
    </row>
    <row r="19" spans="1:68" s="46" customFormat="1" ht="15" customHeight="1" x14ac:dyDescent="0.35">
      <c r="A19"/>
      <c r="B19" s="16" t="s">
        <v>634</v>
      </c>
      <c r="C19" s="17">
        <v>57.505000000000003</v>
      </c>
      <c r="D19" s="17">
        <v>74.725999999999999</v>
      </c>
      <c r="E19" s="17">
        <v>82.448999999999998</v>
      </c>
      <c r="F19" s="17">
        <v>155.65</v>
      </c>
      <c r="G19" s="17">
        <v>256.52300000000002</v>
      </c>
      <c r="H19" s="17">
        <v>420.42399999999998</v>
      </c>
      <c r="I19" s="17">
        <v>508.214</v>
      </c>
      <c r="J19" s="17">
        <v>537.22900000000004</v>
      </c>
      <c r="K19" s="17">
        <v>870.42899999999997</v>
      </c>
      <c r="L19" s="17">
        <v>354.02100000000002</v>
      </c>
      <c r="M19" s="17">
        <v>391.85599999999999</v>
      </c>
      <c r="N19" s="17">
        <v>452.07</v>
      </c>
      <c r="O19" s="17">
        <v>544.47</v>
      </c>
      <c r="P19" s="17">
        <v>565.43899999999996</v>
      </c>
      <c r="Q19" s="17">
        <v>533.07100000000003</v>
      </c>
      <c r="R19" s="17">
        <v>542.93200000000002</v>
      </c>
      <c r="S19" s="17">
        <v>562.16800000000001</v>
      </c>
      <c r="T19" s="17">
        <v>595.52599999999995</v>
      </c>
      <c r="U19" s="17">
        <v>616.71199999999999</v>
      </c>
      <c r="V19" s="17">
        <v>621.49099999999999</v>
      </c>
      <c r="W19" s="17">
        <v>573.96500000000003</v>
      </c>
      <c r="X19" s="17">
        <v>505.38799999999998</v>
      </c>
      <c r="Y19" s="17">
        <v>514.66499999999996</v>
      </c>
      <c r="Z19" s="17">
        <v>526.56399999999996</v>
      </c>
      <c r="AA19" s="17">
        <v>544.56500000000005</v>
      </c>
      <c r="AB19" s="17">
        <v>477.01299999999998</v>
      </c>
      <c r="AC19" s="17">
        <v>506.3</v>
      </c>
      <c r="AD19" s="73">
        <v>565.36199999999997</v>
      </c>
      <c r="AE19" s="73">
        <v>565.36199999999997</v>
      </c>
      <c r="AF19"/>
      <c r="AG19" s="18">
        <v>29.946961133814444</v>
      </c>
      <c r="AH19" s="18">
        <v>10.335090865294543</v>
      </c>
      <c r="AI19" s="18">
        <v>88.783369113027447</v>
      </c>
      <c r="AJ19" s="18">
        <v>64.807581111468039</v>
      </c>
      <c r="AK19" s="18">
        <v>63.89329611769702</v>
      </c>
      <c r="AL19" s="18">
        <v>20.881300782067633</v>
      </c>
      <c r="AM19" s="18">
        <v>5.7092091126966285</v>
      </c>
      <c r="AN19" s="18">
        <v>62.021968285405272</v>
      </c>
      <c r="AO19" s="18">
        <v>-59.327986544565945</v>
      </c>
      <c r="AP19" s="18">
        <v>10.687219119769725</v>
      </c>
      <c r="AQ19" s="18">
        <v>15.366359070679025</v>
      </c>
      <c r="AR19" s="18">
        <v>20.43931249585242</v>
      </c>
      <c r="AS19" s="18">
        <v>3.8512682057780845</v>
      </c>
      <c r="AT19" s="18">
        <v>-5.7244017480223226</v>
      </c>
      <c r="AU19" s="18">
        <v>1.8498473936867676</v>
      </c>
      <c r="AV19" s="18">
        <v>3.5429851252090483</v>
      </c>
      <c r="AW19" s="18">
        <v>5.933813379630279</v>
      </c>
      <c r="AX19" s="18">
        <v>3.5575272951978651</v>
      </c>
      <c r="AY19" s="18">
        <v>0.77491600617468059</v>
      </c>
      <c r="AZ19" s="18">
        <v>-7.6470938436759264</v>
      </c>
      <c r="BA19" s="18">
        <v>-11.947941076546488</v>
      </c>
      <c r="BB19" s="18">
        <v>1.8356193657150521</v>
      </c>
      <c r="BC19" s="18">
        <v>2.3119893522971258</v>
      </c>
      <c r="BD19" s="18">
        <v>3.4185777987101456</v>
      </c>
      <c r="BE19" s="18">
        <v>-12.404763435035317</v>
      </c>
      <c r="BF19" s="18">
        <v>6.1396649567202646</v>
      </c>
      <c r="BG19" s="18">
        <v>11.665415761406271</v>
      </c>
      <c r="BH19" s="18">
        <v>0</v>
      </c>
      <c r="BI19"/>
      <c r="BJ19" s="18"/>
      <c r="BK19" s="18"/>
    </row>
    <row r="20" spans="1:68" s="46" customFormat="1" ht="15" customHeight="1" x14ac:dyDescent="0.35">
      <c r="A20"/>
      <c r="B20" s="16" t="s">
        <v>140</v>
      </c>
      <c r="C20" s="17">
        <v>-1121.827</v>
      </c>
      <c r="D20" s="17">
        <v>-1757.7149999999999</v>
      </c>
      <c r="E20" s="17">
        <v>-1699.7550000000001</v>
      </c>
      <c r="F20" s="17">
        <v>-2393.866</v>
      </c>
      <c r="G20" s="17">
        <v>-3285.5079999999998</v>
      </c>
      <c r="H20" s="17">
        <v>-3172.2179999999998</v>
      </c>
      <c r="I20" s="17">
        <v>-3025.76</v>
      </c>
      <c r="J20" s="17">
        <v>-3149.7539999999999</v>
      </c>
      <c r="K20" s="17">
        <v>-3829.1839999999997</v>
      </c>
      <c r="L20" s="17">
        <v>-2985.6430000000005</v>
      </c>
      <c r="M20" s="17">
        <v>-1901.8150000000003</v>
      </c>
      <c r="N20" s="17">
        <v>588.55000000000007</v>
      </c>
      <c r="O20" s="17">
        <v>-2339.6589999999997</v>
      </c>
      <c r="P20" s="17">
        <v>-5942.4250000000002</v>
      </c>
      <c r="Q20" s="17">
        <v>-5833.741</v>
      </c>
      <c r="R20" s="17">
        <v>-4516.2550000000001</v>
      </c>
      <c r="S20" s="17">
        <v>-4640.3770000000004</v>
      </c>
      <c r="T20" s="17">
        <v>-3870.1239999999998</v>
      </c>
      <c r="U20" s="17">
        <v>-3517.1239999999998</v>
      </c>
      <c r="V20" s="17">
        <v>-2720.2790000000005</v>
      </c>
      <c r="W20" s="17">
        <v>-2204.3139999999999</v>
      </c>
      <c r="X20" s="17">
        <v>86.719000000000023</v>
      </c>
      <c r="Y20" s="17">
        <v>1336.3569999999997</v>
      </c>
      <c r="Z20" s="17">
        <v>2649.2819999999997</v>
      </c>
      <c r="AA20" s="17">
        <v>3503.27</v>
      </c>
      <c r="AB20" s="17">
        <v>3395.7869999999994</v>
      </c>
      <c r="AC20" s="17">
        <v>7385.7920000000004</v>
      </c>
      <c r="AD20" s="73">
        <v>6985.3320000000003</v>
      </c>
      <c r="AE20" s="73">
        <v>9371.5580000000009</v>
      </c>
      <c r="AF20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 t="s">
        <v>233</v>
      </c>
      <c r="BC20" s="18">
        <v>98.246576326535518</v>
      </c>
      <c r="BD20" s="18">
        <v>32.234696042172949</v>
      </c>
      <c r="BE20" s="18">
        <v>-3.068076397194639</v>
      </c>
      <c r="BF20" s="18" t="s">
        <v>233</v>
      </c>
      <c r="BG20" s="18">
        <v>-5.4220319229136154</v>
      </c>
      <c r="BH20" s="18">
        <v>34.160523794717278</v>
      </c>
      <c r="BI20"/>
      <c r="BJ20" s="18"/>
      <c r="BP20" s="53"/>
    </row>
    <row r="21" spans="1:68" s="46" customFormat="1" ht="15" customHeight="1" x14ac:dyDescent="0.35">
      <c r="A21"/>
      <c r="B21" s="16" t="s">
        <v>141</v>
      </c>
      <c r="C21" s="17"/>
      <c r="D21" s="17"/>
      <c r="E21" s="17"/>
      <c r="F21" s="17"/>
      <c r="G21" s="17"/>
      <c r="H21" s="17"/>
      <c r="I21" s="17"/>
      <c r="J21" s="17"/>
      <c r="K21" s="17">
        <v>-609.20399999999995</v>
      </c>
      <c r="L21" s="17">
        <v>-662.4849999999999</v>
      </c>
      <c r="M21" s="17">
        <v>-717.16800000000001</v>
      </c>
      <c r="N21" s="17">
        <v>-769.47900000000004</v>
      </c>
      <c r="O21" s="17">
        <v>-1357.951</v>
      </c>
      <c r="P21" s="17">
        <v>-1935.7720000000004</v>
      </c>
      <c r="Q21" s="17">
        <v>-1895.32</v>
      </c>
      <c r="R21" s="17">
        <v>-1871.8759999999997</v>
      </c>
      <c r="S21" s="17">
        <v>-865.89400000000001</v>
      </c>
      <c r="T21" s="17">
        <v>-836.32</v>
      </c>
      <c r="U21" s="17">
        <v>-805.79300000000001</v>
      </c>
      <c r="V21" s="17">
        <v>-792.70100000000002</v>
      </c>
      <c r="W21" s="17">
        <v>-1605.43</v>
      </c>
      <c r="X21" s="17">
        <v>-1781.354</v>
      </c>
      <c r="Y21" s="17">
        <v>-1851.971</v>
      </c>
      <c r="Z21" s="17">
        <v>-2378.2400000000002</v>
      </c>
      <c r="AA21" s="17">
        <v>-2860.855</v>
      </c>
      <c r="AB21" s="17">
        <v>-2707.7939999999999</v>
      </c>
      <c r="AC21" s="17">
        <v>-2813.3900000000003</v>
      </c>
      <c r="AD21" s="73">
        <v>-2948.0739999999996</v>
      </c>
      <c r="AE21" s="73">
        <v>-3188.114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/>
      <c r="BJ21" s="18"/>
      <c r="BK21" s="188"/>
      <c r="BL21" s="188"/>
    </row>
    <row r="22" spans="1:68" s="46" customFormat="1" ht="15" customHeight="1" x14ac:dyDescent="0.35">
      <c r="A22"/>
      <c r="B22" s="13" t="s">
        <v>630</v>
      </c>
      <c r="C22" s="14">
        <v>7901.9809999999998</v>
      </c>
      <c r="D22" s="14">
        <v>9700.8630000000012</v>
      </c>
      <c r="E22" s="78">
        <v>12638.045999999998</v>
      </c>
      <c r="F22" s="78">
        <v>14417.228999999999</v>
      </c>
      <c r="G22" s="78">
        <v>16148.733999999999</v>
      </c>
      <c r="H22" s="78">
        <v>17268.901999999995</v>
      </c>
      <c r="I22" s="78">
        <v>19384.378000000001</v>
      </c>
      <c r="J22" s="78">
        <v>19889.961000000003</v>
      </c>
      <c r="K22" s="78">
        <v>23202.097999999998</v>
      </c>
      <c r="L22" s="78">
        <v>28468.976999999995</v>
      </c>
      <c r="M22" s="78">
        <v>32395.481000000003</v>
      </c>
      <c r="N22" s="78">
        <v>41674.894</v>
      </c>
      <c r="O22" s="78">
        <v>35254.17</v>
      </c>
      <c r="P22" s="78">
        <v>20738.194</v>
      </c>
      <c r="Q22" s="78">
        <v>17373.430999999997</v>
      </c>
      <c r="R22" s="78">
        <v>14689.613999999998</v>
      </c>
      <c r="S22" s="78">
        <v>13123.074000000001</v>
      </c>
      <c r="T22" s="78">
        <v>15138.043000000001</v>
      </c>
      <c r="U22" s="78">
        <v>16036.813000000004</v>
      </c>
      <c r="V22" s="78">
        <v>18802.808000000005</v>
      </c>
      <c r="W22" s="78">
        <v>18801.266000000003</v>
      </c>
      <c r="X22" s="78">
        <v>19051.312999999998</v>
      </c>
      <c r="Y22" s="78">
        <v>21024.745000000003</v>
      </c>
      <c r="Z22" s="78">
        <v>22236.789000000001</v>
      </c>
      <c r="AA22" s="78">
        <v>22427.652999999998</v>
      </c>
      <c r="AB22" s="78">
        <v>18647.624</v>
      </c>
      <c r="AC22" s="78">
        <v>25348.440000000002</v>
      </c>
      <c r="AD22" s="194">
        <v>30304.655000000002</v>
      </c>
      <c r="AE22" s="194">
        <v>37116.484999999993</v>
      </c>
      <c r="AF22"/>
      <c r="AG22" s="83">
        <v>22.764949700587756</v>
      </c>
      <c r="AH22" s="83">
        <v>30.277543348462881</v>
      </c>
      <c r="AI22" s="83">
        <v>14.077991170470508</v>
      </c>
      <c r="AJ22" s="83">
        <v>12.009970848073504</v>
      </c>
      <c r="AK22" s="83">
        <v>6.9365685260528549</v>
      </c>
      <c r="AL22" s="83">
        <v>12.2502056007962</v>
      </c>
      <c r="AM22" s="83">
        <v>2.6081982099193604</v>
      </c>
      <c r="AN22" s="83">
        <v>16.652305150321784</v>
      </c>
      <c r="AO22" s="83">
        <v>22.700011869616262</v>
      </c>
      <c r="AP22" s="83">
        <v>13.792220212198032</v>
      </c>
      <c r="AQ22" s="83">
        <v>28.644158733126993</v>
      </c>
      <c r="AR22" s="83">
        <v>-15.406695455542133</v>
      </c>
      <c r="AS22" s="83">
        <v>-41.175202819978459</v>
      </c>
      <c r="AT22" s="83">
        <v>-16.224956715131523</v>
      </c>
      <c r="AU22" s="83">
        <v>-15.447823748803557</v>
      </c>
      <c r="AV22" s="83">
        <v>-10.66426932661401</v>
      </c>
      <c r="AW22" s="83">
        <v>15.354397910123808</v>
      </c>
      <c r="AX22" s="83">
        <v>5.9371610980362668</v>
      </c>
      <c r="AY22" s="83">
        <v>17.247784831063377</v>
      </c>
      <c r="AZ22" s="83">
        <v>-8.2009027587862417E-3</v>
      </c>
      <c r="BA22" s="83">
        <v>1.3299476748001702</v>
      </c>
      <c r="BB22" s="83">
        <v>10.358509148424597</v>
      </c>
      <c r="BC22" s="83">
        <v>5.7648451859939227</v>
      </c>
      <c r="BD22" s="83">
        <v>0.85832536343263299</v>
      </c>
      <c r="BE22" s="83">
        <v>-16.854322652486189</v>
      </c>
      <c r="BF22" s="83">
        <v>35.933886268835117</v>
      </c>
      <c r="BG22" s="83">
        <v>19.552347205587402</v>
      </c>
      <c r="BH22" s="83">
        <v>22.477833850938051</v>
      </c>
      <c r="BI22"/>
      <c r="BJ22" s="83"/>
      <c r="BK22" s="83"/>
      <c r="BM22" s="188"/>
    </row>
    <row r="23" spans="1:68" s="46" customFormat="1" ht="15" customHeight="1" x14ac:dyDescent="0.35">
      <c r="A23"/>
      <c r="B23" s="16" t="s">
        <v>133</v>
      </c>
      <c r="C23" s="17">
        <v>3084.5229999999997</v>
      </c>
      <c r="D23" s="17">
        <v>2850.634</v>
      </c>
      <c r="E23" s="77">
        <v>2533.6879999999996</v>
      </c>
      <c r="F23" s="77">
        <v>2749.3430000000003</v>
      </c>
      <c r="G23" s="77">
        <v>2868.6680000000006</v>
      </c>
      <c r="H23" s="77">
        <v>2902.7229999999995</v>
      </c>
      <c r="I23" s="77">
        <v>2761.7419999999993</v>
      </c>
      <c r="J23" s="77">
        <v>2567.2179999999998</v>
      </c>
      <c r="K23" s="77">
        <v>2316.1899999999996</v>
      </c>
      <c r="L23" s="77">
        <v>2464.3680000000004</v>
      </c>
      <c r="M23" s="77">
        <v>2947.692</v>
      </c>
      <c r="N23" s="77">
        <v>3752.2219999999998</v>
      </c>
      <c r="O23" s="77">
        <v>5107.7070000000012</v>
      </c>
      <c r="P23" s="77">
        <v>5442.4419999999991</v>
      </c>
      <c r="Q23" s="77">
        <v>4324.0960000000014</v>
      </c>
      <c r="R23" s="77">
        <v>3921.877</v>
      </c>
      <c r="S23" s="77">
        <v>4333.6000000000004</v>
      </c>
      <c r="T23" s="77">
        <v>4223.7599999999993</v>
      </c>
      <c r="U23" s="77">
        <v>3586.1530000000002</v>
      </c>
      <c r="V23" s="77">
        <v>3525.306</v>
      </c>
      <c r="W23" s="77">
        <v>3365.3920000000003</v>
      </c>
      <c r="X23" s="77">
        <v>3106.7280000000001</v>
      </c>
      <c r="Y23" s="77">
        <v>3281.433</v>
      </c>
      <c r="Z23" s="77">
        <v>3311.6990000000001</v>
      </c>
      <c r="AA23" s="77">
        <v>3314.1580000000004</v>
      </c>
      <c r="AB23" s="77">
        <v>2807.4340000000002</v>
      </c>
      <c r="AC23" s="77">
        <v>3599.9559999999997</v>
      </c>
      <c r="AD23" s="177">
        <v>3802.1400000000003</v>
      </c>
      <c r="AE23" s="177">
        <v>3830.7540000000004</v>
      </c>
      <c r="AF23"/>
      <c r="AG23" s="84">
        <v>-7.5826635106951601</v>
      </c>
      <c r="AH23" s="84">
        <v>-11.118438915693854</v>
      </c>
      <c r="AI23" s="84">
        <v>8.5115057576150139</v>
      </c>
      <c r="AJ23" s="84">
        <v>4.3401278050792591</v>
      </c>
      <c r="AK23" s="84">
        <v>1.1871363294741295</v>
      </c>
      <c r="AL23" s="84">
        <v>-4.8568533752617888</v>
      </c>
      <c r="AM23" s="84">
        <v>-7.0435254270673902</v>
      </c>
      <c r="AN23" s="84">
        <v>-9.7782112777333392</v>
      </c>
      <c r="AO23" s="84">
        <v>6.3974889797469476</v>
      </c>
      <c r="AP23" s="84">
        <v>19.612492939366181</v>
      </c>
      <c r="AQ23" s="84">
        <v>27.293557128763783</v>
      </c>
      <c r="AR23" s="84">
        <v>36.124861482076525</v>
      </c>
      <c r="AS23" s="84">
        <v>6.5535278354846458</v>
      </c>
      <c r="AT23" s="84">
        <v>-20.548606673254358</v>
      </c>
      <c r="AU23" s="84">
        <v>-9.3018055103309756</v>
      </c>
      <c r="AV23" s="84">
        <v>10.498110981043016</v>
      </c>
      <c r="AW23" s="84">
        <v>-2.5346132545689737</v>
      </c>
      <c r="AX23" s="84">
        <v>-15.095720400780328</v>
      </c>
      <c r="AY23" s="84">
        <v>-1.6967206920619451</v>
      </c>
      <c r="AZ23" s="84">
        <v>-4.5361735974125299</v>
      </c>
      <c r="BA23" s="84">
        <v>-7.6859991347219045</v>
      </c>
      <c r="BB23" s="84">
        <v>5.6234404814325529</v>
      </c>
      <c r="BC23" s="84">
        <v>0.92234094068049166</v>
      </c>
      <c r="BD23" s="84">
        <v>7.4251917218330757E-2</v>
      </c>
      <c r="BE23" s="84">
        <v>-15.289675386629126</v>
      </c>
      <c r="BF23" s="84">
        <v>28.229408064446019</v>
      </c>
      <c r="BG23" s="84">
        <v>5.6162908657772679</v>
      </c>
      <c r="BH23" s="84">
        <v>0.75257618078240229</v>
      </c>
      <c r="BI23"/>
      <c r="BJ23" s="84"/>
      <c r="BK23" s="84"/>
    </row>
    <row r="24" spans="1:68" s="46" customFormat="1" ht="15" customHeight="1" x14ac:dyDescent="0.35">
      <c r="A24"/>
      <c r="B24" s="16" t="s">
        <v>134</v>
      </c>
      <c r="C24" s="17">
        <v>3084.5229999999997</v>
      </c>
      <c r="D24" s="17">
        <v>2850.634</v>
      </c>
      <c r="E24" s="77">
        <v>2533.6879999999996</v>
      </c>
      <c r="F24" s="77">
        <v>2502.0890000000004</v>
      </c>
      <c r="G24" s="77">
        <v>2333.7930000000001</v>
      </c>
      <c r="H24" s="77">
        <v>2228.0259999999994</v>
      </c>
      <c r="I24" s="77">
        <v>2180.0499999999997</v>
      </c>
      <c r="J24" s="77">
        <v>1969.5630000000003</v>
      </c>
      <c r="K24" s="77">
        <v>1587.1869999999992</v>
      </c>
      <c r="L24" s="77">
        <v>1623.777</v>
      </c>
      <c r="M24" s="77">
        <v>1936.52</v>
      </c>
      <c r="N24" s="77">
        <v>2527.3649999999998</v>
      </c>
      <c r="O24" s="77">
        <v>3396.6200000000003</v>
      </c>
      <c r="P24" s="77">
        <v>3736.8419999999996</v>
      </c>
      <c r="Q24" s="77">
        <v>2819.623</v>
      </c>
      <c r="R24" s="77">
        <v>2355.9169999999995</v>
      </c>
      <c r="S24" s="77">
        <v>2853.1459999999997</v>
      </c>
      <c r="T24" s="77">
        <v>2664.0589999999997</v>
      </c>
      <c r="U24" s="77">
        <v>2032.1040000000003</v>
      </c>
      <c r="V24" s="77">
        <v>1871.42</v>
      </c>
      <c r="W24" s="77">
        <v>1574.5020000000002</v>
      </c>
      <c r="X24" s="77">
        <v>1501.2219999999998</v>
      </c>
      <c r="Y24" s="77">
        <v>1516.8730000000003</v>
      </c>
      <c r="Z24" s="77">
        <v>1629.021</v>
      </c>
      <c r="AA24" s="77">
        <v>1504.491</v>
      </c>
      <c r="AB24" s="77">
        <v>1060.6590000000001</v>
      </c>
      <c r="AC24" s="77">
        <v>1140.0359999999998</v>
      </c>
      <c r="AD24" s="177">
        <v>1419.203</v>
      </c>
      <c r="AE24" s="177">
        <v>1684.3230000000003</v>
      </c>
      <c r="AF24"/>
      <c r="AG24" s="84">
        <v>-7.5826635106951601</v>
      </c>
      <c r="AH24" s="84">
        <v>-11.118438915693854</v>
      </c>
      <c r="AI24" s="84">
        <v>-1.2471543457599852</v>
      </c>
      <c r="AJ24" s="84">
        <v>-6.7262195709265438</v>
      </c>
      <c r="AK24" s="84">
        <v>-4.53197862878159</v>
      </c>
      <c r="AL24" s="84">
        <v>-2.15329623621985</v>
      </c>
      <c r="AM24" s="84">
        <v>-9.6551455241851976</v>
      </c>
      <c r="AN24" s="84">
        <v>-19.414255852694279</v>
      </c>
      <c r="AO24" s="84">
        <v>2.3053364222363744</v>
      </c>
      <c r="AP24" s="84">
        <v>19.260218613762849</v>
      </c>
      <c r="AQ24" s="84">
        <v>30.510658294259795</v>
      </c>
      <c r="AR24" s="84">
        <v>34.393726272224256</v>
      </c>
      <c r="AS24" s="84">
        <v>10.01648697823128</v>
      </c>
      <c r="AT24" s="84">
        <v>-24.545297874515427</v>
      </c>
      <c r="AU24" s="84">
        <v>-16.445673765606273</v>
      </c>
      <c r="AV24" s="84">
        <v>21.10553979618129</v>
      </c>
      <c r="AW24" s="84">
        <v>-6.6273159522856524</v>
      </c>
      <c r="AX24" s="84">
        <v>-23.721509170780362</v>
      </c>
      <c r="AY24" s="84">
        <v>-7.9072724624330339</v>
      </c>
      <c r="AZ24" s="84">
        <v>-15.86591999658013</v>
      </c>
      <c r="BA24" s="84">
        <v>-4.6541700169323645</v>
      </c>
      <c r="BB24" s="84">
        <v>1.0425506687219162</v>
      </c>
      <c r="BC24" s="84">
        <v>7.3933678033691459</v>
      </c>
      <c r="BD24" s="84">
        <v>-7.6444686716745807</v>
      </c>
      <c r="BE24" s="84">
        <v>-29.500475576125076</v>
      </c>
      <c r="BF24" s="84">
        <v>7.4837435971409958</v>
      </c>
      <c r="BG24" s="84">
        <v>24.487560041963604</v>
      </c>
      <c r="BH24" s="84">
        <v>18.680907523448045</v>
      </c>
      <c r="BI24"/>
      <c r="BJ24" s="84"/>
      <c r="BK24" s="84"/>
    </row>
    <row r="25" spans="1:68" s="46" customFormat="1" ht="15" customHeight="1" x14ac:dyDescent="0.35">
      <c r="A25"/>
      <c r="B25" s="16" t="s">
        <v>135</v>
      </c>
      <c r="C25" s="17"/>
      <c r="D25" s="17"/>
      <c r="E25" s="77"/>
      <c r="F25" s="77">
        <v>247.25400000000002</v>
      </c>
      <c r="G25" s="77">
        <v>393.56000000000006</v>
      </c>
      <c r="H25" s="77">
        <v>406.60199999999986</v>
      </c>
      <c r="I25" s="77">
        <v>434.98399999999998</v>
      </c>
      <c r="J25" s="77">
        <v>493.39899999999989</v>
      </c>
      <c r="K25" s="77">
        <v>617.88799999999992</v>
      </c>
      <c r="L25" s="77">
        <v>712.56400000000008</v>
      </c>
      <c r="M25" s="77">
        <v>826.45600000000013</v>
      </c>
      <c r="N25" s="77">
        <v>948.21699999999998</v>
      </c>
      <c r="O25" s="77">
        <v>1318.3520000000001</v>
      </c>
      <c r="P25" s="77">
        <v>1440.8510000000001</v>
      </c>
      <c r="Q25" s="77">
        <v>1392.454</v>
      </c>
      <c r="R25" s="77">
        <v>1421.0239999999999</v>
      </c>
      <c r="S25" s="77">
        <v>1371.614</v>
      </c>
      <c r="T25" s="77">
        <v>1421.8690000000001</v>
      </c>
      <c r="U25" s="77">
        <v>1335.0340000000001</v>
      </c>
      <c r="V25" s="77">
        <v>1296.7090000000001</v>
      </c>
      <c r="W25" s="77">
        <v>1251.7729999999999</v>
      </c>
      <c r="X25" s="77">
        <v>1245.7999999999997</v>
      </c>
      <c r="Y25" s="77">
        <v>1294.1329999999998</v>
      </c>
      <c r="Z25" s="77">
        <v>1348.6160000000002</v>
      </c>
      <c r="AA25" s="77">
        <v>1408.8579999999999</v>
      </c>
      <c r="AB25" s="77">
        <v>1278.5740000000001</v>
      </c>
      <c r="AC25" s="77">
        <v>1348.7120000000004</v>
      </c>
      <c r="AD25" s="177">
        <v>1529.6070000000002</v>
      </c>
      <c r="AE25" s="177">
        <v>1626.557</v>
      </c>
      <c r="AF25"/>
      <c r="AG25" s="84"/>
      <c r="AH25" s="84"/>
      <c r="AI25" s="84"/>
      <c r="AJ25" s="84">
        <v>59.172349082320217</v>
      </c>
      <c r="AK25" s="84">
        <v>3.3138530338448522</v>
      </c>
      <c r="AL25" s="84">
        <v>6.9802903084589172</v>
      </c>
      <c r="AM25" s="84">
        <v>13.429229580858125</v>
      </c>
      <c r="AN25" s="84">
        <v>25.230898319615576</v>
      </c>
      <c r="AO25" s="84">
        <v>15.322517996789092</v>
      </c>
      <c r="AP25" s="84">
        <v>15.983406402793298</v>
      </c>
      <c r="AQ25" s="84">
        <v>14.732907741004947</v>
      </c>
      <c r="AR25" s="84">
        <v>39.034841180868945</v>
      </c>
      <c r="AS25" s="84">
        <v>9.2918279791740002</v>
      </c>
      <c r="AT25" s="84">
        <v>-3.3589177506904018</v>
      </c>
      <c r="AU25" s="84">
        <v>2.0517733440386494</v>
      </c>
      <c r="AV25" s="84">
        <v>-3.4770700565226105</v>
      </c>
      <c r="AW25" s="84">
        <v>3.6639316892361924</v>
      </c>
      <c r="AX25" s="84">
        <v>-6.1071026937080717</v>
      </c>
      <c r="AY25" s="84">
        <v>-2.8707134050518595</v>
      </c>
      <c r="AZ25" s="84">
        <v>-3.4653881479962076</v>
      </c>
      <c r="BA25" s="84">
        <v>-0.47716319172886651</v>
      </c>
      <c r="BB25" s="84">
        <v>3.8796757103869077</v>
      </c>
      <c r="BC25" s="84">
        <v>4.2100000540902993</v>
      </c>
      <c r="BD25" s="84">
        <v>4.4669498211499583</v>
      </c>
      <c r="BE25" s="84">
        <v>-9.2474898108964751</v>
      </c>
      <c r="BF25" s="84">
        <v>5.4856425987076518</v>
      </c>
      <c r="BG25" s="84">
        <v>13.412426077620699</v>
      </c>
      <c r="BH25" s="84">
        <v>6.3382293621825614</v>
      </c>
      <c r="BI25"/>
      <c r="BJ25" s="84"/>
      <c r="BK25" s="84"/>
    </row>
    <row r="26" spans="1:68" s="46" customFormat="1" ht="15" customHeight="1" x14ac:dyDescent="0.35">
      <c r="A26"/>
      <c r="B26" s="16" t="s">
        <v>136</v>
      </c>
      <c r="C26" s="17"/>
      <c r="D26" s="17"/>
      <c r="E26" s="77"/>
      <c r="F26" s="77"/>
      <c r="G26" s="77">
        <v>141.315</v>
      </c>
      <c r="H26" s="77">
        <v>268.09499999999997</v>
      </c>
      <c r="I26" s="77">
        <v>146.70799999999997</v>
      </c>
      <c r="J26" s="77">
        <v>104.25600000000001</v>
      </c>
      <c r="K26" s="77">
        <v>111.11500000000001</v>
      </c>
      <c r="L26" s="77">
        <v>128.02700000000002</v>
      </c>
      <c r="M26" s="77">
        <v>184.71600000000004</v>
      </c>
      <c r="N26" s="77">
        <v>276.64</v>
      </c>
      <c r="O26" s="77">
        <v>392.73500000000007</v>
      </c>
      <c r="P26" s="77">
        <v>264.74899999999997</v>
      </c>
      <c r="Q26" s="77">
        <v>112.01900000000002</v>
      </c>
      <c r="R26" s="77">
        <v>144.93599999999998</v>
      </c>
      <c r="S26" s="77">
        <v>108.84</v>
      </c>
      <c r="T26" s="77">
        <v>137.83200000000002</v>
      </c>
      <c r="U26" s="77">
        <v>219.01499999999999</v>
      </c>
      <c r="V26" s="77">
        <v>357.17699999999996</v>
      </c>
      <c r="W26" s="77">
        <v>539.11699999999996</v>
      </c>
      <c r="X26" s="77">
        <v>359.70600000000002</v>
      </c>
      <c r="Y26" s="77">
        <v>470.42699999999996</v>
      </c>
      <c r="Z26" s="77">
        <v>334.06199999999995</v>
      </c>
      <c r="AA26" s="77">
        <v>400.80899999999997</v>
      </c>
      <c r="AB26" s="77">
        <v>468.20100000000002</v>
      </c>
      <c r="AC26" s="77">
        <v>1111.2079999999999</v>
      </c>
      <c r="AD26" s="177">
        <v>853.33</v>
      </c>
      <c r="AE26" s="177">
        <v>519.87399999999991</v>
      </c>
      <c r="AF26"/>
      <c r="AG26" s="84"/>
      <c r="AH26" s="84"/>
      <c r="AI26" s="84"/>
      <c r="AJ26" s="84"/>
      <c r="AK26" s="84">
        <v>89.714467678590353</v>
      </c>
      <c r="AL26" s="84">
        <v>-45.277606818478532</v>
      </c>
      <c r="AM26" s="84">
        <v>-28.936390653543064</v>
      </c>
      <c r="AN26" s="84">
        <v>6.5789978514425966</v>
      </c>
      <c r="AO26" s="84">
        <v>15.220267290644832</v>
      </c>
      <c r="AP26" s="84">
        <v>44.278941160848895</v>
      </c>
      <c r="AQ26" s="84">
        <v>49.765044717295702</v>
      </c>
      <c r="AR26" s="84">
        <v>41.966093117408938</v>
      </c>
      <c r="AS26" s="84">
        <v>-32.58838657109758</v>
      </c>
      <c r="AT26" s="84">
        <v>-57.688603167528484</v>
      </c>
      <c r="AU26" s="84">
        <v>29.385193583231374</v>
      </c>
      <c r="AV26" s="84">
        <v>-24.904785560523251</v>
      </c>
      <c r="AW26" s="84">
        <v>26.637265711135626</v>
      </c>
      <c r="AX26" s="84">
        <v>58.899965174995614</v>
      </c>
      <c r="AY26" s="84">
        <v>63.083350455448247</v>
      </c>
      <c r="AZ26" s="84">
        <v>50.938330295623743</v>
      </c>
      <c r="BA26" s="84">
        <v>-33.278676057330777</v>
      </c>
      <c r="BB26" s="84">
        <v>30.780971126419892</v>
      </c>
      <c r="BC26" s="84">
        <v>-28.987494340248329</v>
      </c>
      <c r="BD26" s="84">
        <v>19.980422795768458</v>
      </c>
      <c r="BE26" s="84">
        <v>16.813993697746323</v>
      </c>
      <c r="BF26" s="84" t="s">
        <v>233</v>
      </c>
      <c r="BG26" s="84">
        <v>-23.206996349918274</v>
      </c>
      <c r="BH26" s="84">
        <v>-39.077027644639251</v>
      </c>
      <c r="BI26"/>
      <c r="BJ26" s="84"/>
      <c r="BK26" s="84"/>
    </row>
    <row r="27" spans="1:68" s="46" customFormat="1" ht="15" customHeight="1" x14ac:dyDescent="0.35">
      <c r="A27"/>
      <c r="B27" s="16" t="s">
        <v>23</v>
      </c>
      <c r="C27" s="17">
        <v>2228.6180000000004</v>
      </c>
      <c r="D27" s="17">
        <v>2607.0720000000001</v>
      </c>
      <c r="E27" s="77">
        <v>6803.8789999999999</v>
      </c>
      <c r="F27" s="77">
        <v>8788.405999999999</v>
      </c>
      <c r="G27" s="77">
        <v>8435.7479999999996</v>
      </c>
      <c r="H27" s="77">
        <v>9955.2710000000006</v>
      </c>
      <c r="I27" s="77">
        <v>9880.0519999999997</v>
      </c>
      <c r="J27" s="77">
        <v>10994.550000000001</v>
      </c>
      <c r="K27" s="77">
        <v>13205.679</v>
      </c>
      <c r="L27" s="77">
        <v>15446.128000000001</v>
      </c>
      <c r="M27" s="77">
        <v>18565.404999999999</v>
      </c>
      <c r="N27" s="77">
        <v>21784.741999999998</v>
      </c>
      <c r="O27" s="77">
        <v>23131.932999999997</v>
      </c>
      <c r="P27" s="77">
        <v>13650.190999999999</v>
      </c>
      <c r="Q27" s="77">
        <v>12879.406000000001</v>
      </c>
      <c r="R27" s="77">
        <v>10324.669</v>
      </c>
      <c r="S27" s="77">
        <v>9560.6419999999998</v>
      </c>
      <c r="T27" s="77">
        <v>13584.727000000003</v>
      </c>
      <c r="U27" s="77">
        <v>16343.645000000002</v>
      </c>
      <c r="V27" s="77">
        <v>17686.594000000001</v>
      </c>
      <c r="W27" s="77">
        <v>18629.852999999999</v>
      </c>
      <c r="X27" s="77">
        <v>19928.644</v>
      </c>
      <c r="Y27" s="77">
        <v>21363.094000000005</v>
      </c>
      <c r="Z27" s="77">
        <v>23923.111000000001</v>
      </c>
      <c r="AA27" s="77">
        <v>22398.629999999997</v>
      </c>
      <c r="AB27" s="77">
        <v>16702.482</v>
      </c>
      <c r="AC27" s="77">
        <v>25127.870999999999</v>
      </c>
      <c r="AD27" s="177">
        <v>29496.001</v>
      </c>
      <c r="AE27" s="177">
        <v>33984.712</v>
      </c>
      <c r="AF27"/>
      <c r="AG27" s="84">
        <v>16.981555385445134</v>
      </c>
      <c r="AH27" s="84" t="s">
        <v>233</v>
      </c>
      <c r="AI27" s="84">
        <v>29.167582198331264</v>
      </c>
      <c r="AJ27" s="84">
        <v>-4.0127640894150716</v>
      </c>
      <c r="AK27" s="84">
        <v>18.012901760460377</v>
      </c>
      <c r="AL27" s="84">
        <v>-0.75556958720662604</v>
      </c>
      <c r="AM27" s="84">
        <v>11.280284759634883</v>
      </c>
      <c r="AN27" s="84">
        <v>20.111136881454893</v>
      </c>
      <c r="AO27" s="84">
        <v>16.965799335270837</v>
      </c>
      <c r="AP27" s="84">
        <v>20.194556202046222</v>
      </c>
      <c r="AQ27" s="84">
        <v>17.34051586808906</v>
      </c>
      <c r="AR27" s="84">
        <v>6.1841035344829836</v>
      </c>
      <c r="AS27" s="84">
        <v>-40.989838592390875</v>
      </c>
      <c r="AT27" s="84">
        <v>-5.6466975443786689</v>
      </c>
      <c r="AU27" s="84">
        <v>-19.835829385299299</v>
      </c>
      <c r="AV27" s="84">
        <v>-7.4000144701975445</v>
      </c>
      <c r="AW27" s="84">
        <v>42.090112776945347</v>
      </c>
      <c r="AX27" s="84">
        <v>20.30896903559416</v>
      </c>
      <c r="AY27" s="84">
        <v>8.2169491566905588</v>
      </c>
      <c r="AZ27" s="84">
        <v>5.3331862539502977</v>
      </c>
      <c r="BA27" s="84">
        <v>6.9715579613000767</v>
      </c>
      <c r="BB27" s="84">
        <v>7.1979307774277288</v>
      </c>
      <c r="BC27" s="84">
        <v>11.98336252230129</v>
      </c>
      <c r="BD27" s="84">
        <v>-6.3724195402512791</v>
      </c>
      <c r="BE27" s="84">
        <v>-25.430787507985968</v>
      </c>
      <c r="BF27" s="84">
        <v>50.443934021302937</v>
      </c>
      <c r="BG27" s="84">
        <v>17.383605638535798</v>
      </c>
      <c r="BH27" s="84">
        <v>15.218032437685363</v>
      </c>
      <c r="BI27"/>
      <c r="BJ27" s="84"/>
      <c r="BK27" s="84"/>
    </row>
    <row r="28" spans="1:68" s="46" customFormat="1" ht="15" customHeight="1" x14ac:dyDescent="0.35">
      <c r="A28"/>
      <c r="B28" s="16" t="s">
        <v>24</v>
      </c>
      <c r="C28" s="17"/>
      <c r="D28" s="1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>
        <v>1.7269999999999996</v>
      </c>
      <c r="V28" s="77">
        <v>2.3989999999999996</v>
      </c>
      <c r="W28" s="77">
        <v>2.9859999999999998</v>
      </c>
      <c r="X28" s="77">
        <v>4.3289999999999997</v>
      </c>
      <c r="Y28" s="77">
        <v>24.883000000000003</v>
      </c>
      <c r="Z28" s="77">
        <v>10.542999999999999</v>
      </c>
      <c r="AA28" s="77">
        <v>75.430000000000007</v>
      </c>
      <c r="AB28" s="77">
        <v>16.721</v>
      </c>
      <c r="AC28" s="77">
        <v>0.91299999999999992</v>
      </c>
      <c r="AD28" s="177">
        <v>25.876000000000001</v>
      </c>
      <c r="AE28" s="177">
        <v>0.45799999999999996</v>
      </c>
      <c r="AF28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>
        <v>38.911407064273305</v>
      </c>
      <c r="AZ28" s="84">
        <v>24.468528553563996</v>
      </c>
      <c r="BA28" s="84">
        <v>44.976557267247159</v>
      </c>
      <c r="BB28" s="84" t="s">
        <v>233</v>
      </c>
      <c r="BC28" s="84">
        <v>-57.62970702889524</v>
      </c>
      <c r="BD28" s="84" t="s">
        <v>233</v>
      </c>
      <c r="BE28" s="84">
        <v>-77.832427416147425</v>
      </c>
      <c r="BF28" s="84">
        <v>-94.539800251181148</v>
      </c>
      <c r="BG28" s="84" t="s">
        <v>233</v>
      </c>
      <c r="BH28" s="84">
        <v>-98.230020095841709</v>
      </c>
      <c r="BI28"/>
      <c r="BJ28" s="84"/>
      <c r="BK28" s="84"/>
    </row>
    <row r="29" spans="1:68" s="46" customFormat="1" ht="15" customHeight="1" x14ac:dyDescent="0.35">
      <c r="A29"/>
      <c r="B29" s="16" t="s">
        <v>139</v>
      </c>
      <c r="C29" s="17">
        <v>-57.505000000000003</v>
      </c>
      <c r="D29" s="17">
        <v>-74.725999999999999</v>
      </c>
      <c r="E29" s="77">
        <v>-82.448999999999998</v>
      </c>
      <c r="F29" s="77">
        <v>-155.65</v>
      </c>
      <c r="G29" s="77">
        <v>-256.52300000000002</v>
      </c>
      <c r="H29" s="77">
        <v>-420.42399999999998</v>
      </c>
      <c r="I29" s="77">
        <v>-508.214</v>
      </c>
      <c r="J29" s="77">
        <v>-537.22900000000004</v>
      </c>
      <c r="K29" s="77">
        <v>-870.42899999999997</v>
      </c>
      <c r="L29" s="77">
        <v>-354.02100000000002</v>
      </c>
      <c r="M29" s="77">
        <v>-391.85599999999999</v>
      </c>
      <c r="N29" s="77">
        <v>-452.07</v>
      </c>
      <c r="O29" s="77">
        <v>-544.47</v>
      </c>
      <c r="P29" s="77">
        <v>-565.43899999999996</v>
      </c>
      <c r="Q29" s="77">
        <v>-533.07100000000003</v>
      </c>
      <c r="R29" s="77">
        <v>-542.93200000000002</v>
      </c>
      <c r="S29" s="77">
        <v>-562.16800000000001</v>
      </c>
      <c r="T29" s="77">
        <v>-595.52599999999995</v>
      </c>
      <c r="U29" s="77">
        <v>-616.71199999999999</v>
      </c>
      <c r="V29" s="77">
        <v>-621.49099999999999</v>
      </c>
      <c r="W29" s="77">
        <v>-573.96500000000003</v>
      </c>
      <c r="X29" s="77">
        <v>-505.38799999999998</v>
      </c>
      <c r="Y29" s="77">
        <v>-514.66499999999996</v>
      </c>
      <c r="Z29" s="77">
        <v>-526.56399999999996</v>
      </c>
      <c r="AA29" s="77">
        <v>-544.56500000000005</v>
      </c>
      <c r="AB29" s="77">
        <v>-477.01299999999998</v>
      </c>
      <c r="AC29" s="77">
        <v>-506.3</v>
      </c>
      <c r="AD29" s="177">
        <v>-565.36199999999997</v>
      </c>
      <c r="AE29" s="177">
        <v>-565.36199999999997</v>
      </c>
      <c r="AF29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/>
      <c r="BJ29" s="84"/>
      <c r="BK29" s="188"/>
      <c r="BL29" s="188"/>
      <c r="BN29" s="188"/>
      <c r="BO29" s="188"/>
    </row>
    <row r="30" spans="1:68" s="54" customFormat="1" ht="15" customHeight="1" x14ac:dyDescent="0.35">
      <c r="A30"/>
      <c r="B30" s="16" t="s">
        <v>636</v>
      </c>
      <c r="C30" s="17">
        <v>2646.3449999999998</v>
      </c>
      <c r="D30" s="17">
        <v>4317.8829999999998</v>
      </c>
      <c r="E30" s="17">
        <v>3382.9269999999997</v>
      </c>
      <c r="F30" s="17">
        <v>3035.1289999999999</v>
      </c>
      <c r="G30" s="17">
        <v>5100.8410000000003</v>
      </c>
      <c r="H30" s="17">
        <v>4831.3320000000003</v>
      </c>
      <c r="I30" s="17">
        <v>7250.7979999999998</v>
      </c>
      <c r="J30" s="17">
        <v>6865.4219999999996</v>
      </c>
      <c r="K30" s="17">
        <v>8550.6579999999994</v>
      </c>
      <c r="L30" s="17">
        <v>10912.502</v>
      </c>
      <c r="M30" s="17">
        <v>11274.24</v>
      </c>
      <c r="N30" s="17">
        <v>16590</v>
      </c>
      <c r="O30" s="17">
        <v>7559</v>
      </c>
      <c r="P30" s="17">
        <v>2211</v>
      </c>
      <c r="Q30" s="17">
        <v>703</v>
      </c>
      <c r="R30" s="17">
        <v>986</v>
      </c>
      <c r="S30" s="17">
        <v>-209</v>
      </c>
      <c r="T30" s="17">
        <v>-2074.9180000000006</v>
      </c>
      <c r="U30" s="17">
        <v>-3278</v>
      </c>
      <c r="V30" s="17">
        <v>-1790</v>
      </c>
      <c r="W30" s="17">
        <v>-2622.9999999999955</v>
      </c>
      <c r="X30" s="77">
        <v>-3483.0000000000014</v>
      </c>
      <c r="Y30" s="77">
        <v>-3130.0000000000027</v>
      </c>
      <c r="Z30" s="77">
        <v>-4482</v>
      </c>
      <c r="AA30" s="77">
        <v>-2815.9999999999982</v>
      </c>
      <c r="AB30" s="77">
        <v>-402.00000000000131</v>
      </c>
      <c r="AC30" s="77">
        <v>-2873.999999999995</v>
      </c>
      <c r="AD30" s="177">
        <v>-2453.9999999999973</v>
      </c>
      <c r="AE30" s="177">
        <v>-134.07700000000705</v>
      </c>
      <c r="AF30"/>
      <c r="AG30" s="84">
        <v>63.16402434300894</v>
      </c>
      <c r="AH30" s="84">
        <v>-21.653111026862007</v>
      </c>
      <c r="AI30" s="84">
        <v>-10.280978572697542</v>
      </c>
      <c r="AJ30" s="84">
        <v>68.060105517755602</v>
      </c>
      <c r="AK30" s="84">
        <v>-5.2836189169589876</v>
      </c>
      <c r="AL30" s="84">
        <v>50.078653257528138</v>
      </c>
      <c r="AM30" s="84">
        <v>-5.3149460238721344</v>
      </c>
      <c r="AN30" s="84">
        <v>24.546721235781281</v>
      </c>
      <c r="AO30" s="84">
        <v>27.621780686351869</v>
      </c>
      <c r="AP30" s="84">
        <v>3.3148951542001948</v>
      </c>
      <c r="AQ30" s="84">
        <v>47.149608310626704</v>
      </c>
      <c r="AR30" s="84">
        <v>-54.436407474382158</v>
      </c>
      <c r="AS30" s="84">
        <v>-70.750099219473469</v>
      </c>
      <c r="AT30" s="84">
        <v>-68.204432383536854</v>
      </c>
      <c r="AU30" s="84">
        <v>40.256045519203411</v>
      </c>
      <c r="AV30" s="84" t="s">
        <v>233</v>
      </c>
      <c r="AW30" s="84" t="s">
        <v>233</v>
      </c>
      <c r="AX30" s="84" t="s">
        <v>233</v>
      </c>
      <c r="AY30" s="84" t="s">
        <v>233</v>
      </c>
      <c r="AZ30" s="84" t="s">
        <v>233</v>
      </c>
      <c r="BA30" s="84" t="s">
        <v>233</v>
      </c>
      <c r="BB30" s="84" t="s">
        <v>233</v>
      </c>
      <c r="BC30" s="84" t="s">
        <v>233</v>
      </c>
      <c r="BD30" s="84" t="s">
        <v>233</v>
      </c>
      <c r="BE30" s="84" t="s">
        <v>233</v>
      </c>
      <c r="BF30" s="84" t="s">
        <v>233</v>
      </c>
      <c r="BG30" s="84" t="s">
        <v>233</v>
      </c>
      <c r="BH30" s="84" t="s">
        <v>233</v>
      </c>
      <c r="BI30"/>
      <c r="BJ30" s="84"/>
      <c r="BK30" s="46"/>
      <c r="BL30" s="46"/>
    </row>
    <row r="31" spans="1:68" s="46" customFormat="1" ht="15" customHeight="1" x14ac:dyDescent="0.35">
      <c r="A31"/>
      <c r="B31" s="13" t="s">
        <v>142</v>
      </c>
      <c r="C31" s="79">
        <v>20412.528999999999</v>
      </c>
      <c r="D31" s="79">
        <v>22361.518999999997</v>
      </c>
      <c r="E31" s="79">
        <v>24414.025000000001</v>
      </c>
      <c r="F31" s="79">
        <v>27603.952999999998</v>
      </c>
      <c r="G31" s="79">
        <v>30935.377</v>
      </c>
      <c r="H31" s="79">
        <v>33041.478000000003</v>
      </c>
      <c r="I31" s="79">
        <v>35136.353000000003</v>
      </c>
      <c r="J31" s="79">
        <v>37361.590000000004</v>
      </c>
      <c r="K31" s="79">
        <v>41040.646999999997</v>
      </c>
      <c r="L31" s="79">
        <v>45279.422999999995</v>
      </c>
      <c r="M31" s="79">
        <v>49667.150999999998</v>
      </c>
      <c r="N31" s="79">
        <v>52816.656000000003</v>
      </c>
      <c r="O31" s="79">
        <v>55073.466</v>
      </c>
      <c r="P31" s="79">
        <v>47839.518999999993</v>
      </c>
      <c r="Q31" s="79">
        <v>46766.106999999996</v>
      </c>
      <c r="R31" s="79">
        <v>52176.795999999995</v>
      </c>
      <c r="S31" s="79">
        <v>51336.983000000007</v>
      </c>
      <c r="T31" s="79">
        <v>52112.905999999988</v>
      </c>
      <c r="U31" s="79">
        <v>56621.837999999989</v>
      </c>
      <c r="V31" s="79">
        <v>59360.050999999992</v>
      </c>
      <c r="W31" s="79">
        <v>62744.464</v>
      </c>
      <c r="X31" s="79">
        <v>64720.272999999994</v>
      </c>
      <c r="Y31" s="79">
        <v>68388.604000000007</v>
      </c>
      <c r="Z31" s="79">
        <v>72299.827000000005</v>
      </c>
      <c r="AA31" s="79">
        <v>74706.061000000002</v>
      </c>
      <c r="AB31" s="79">
        <v>64659.479000000007</v>
      </c>
      <c r="AC31" s="79">
        <v>76905.831000000006</v>
      </c>
      <c r="AD31" s="178">
        <v>87366.034</v>
      </c>
      <c r="AE31" s="178">
        <v>89368.667999999976</v>
      </c>
      <c r="AF31"/>
      <c r="AG31" s="15">
        <v>9.5480084804778382</v>
      </c>
      <c r="AH31" s="15">
        <v>9.1787413905111066</v>
      </c>
      <c r="AI31" s="15">
        <v>13.065965157322466</v>
      </c>
      <c r="AJ31" s="15">
        <v>12.068648283816461</v>
      </c>
      <c r="AK31" s="15">
        <v>6.8080663765629961</v>
      </c>
      <c r="AL31" s="15">
        <v>6.3401370846667326</v>
      </c>
      <c r="AM31" s="15">
        <v>6.3331473246526206</v>
      </c>
      <c r="AN31" s="15">
        <v>9.8471638921148514</v>
      </c>
      <c r="AO31" s="15">
        <v>10.328238733663234</v>
      </c>
      <c r="AP31" s="15">
        <v>9.6903354974289382</v>
      </c>
      <c r="AQ31" s="15">
        <v>6.3412233973315777</v>
      </c>
      <c r="AR31" s="15">
        <v>4.2729134536650664</v>
      </c>
      <c r="AS31" s="15">
        <v>-13.135085777967937</v>
      </c>
      <c r="AT31" s="15">
        <v>-2.2437767403137912</v>
      </c>
      <c r="AU31" s="15">
        <v>11.569680153192994</v>
      </c>
      <c r="AV31" s="15">
        <v>-1.609552644819332</v>
      </c>
      <c r="AW31" s="15">
        <v>1.5114308528804286</v>
      </c>
      <c r="AX31" s="15">
        <v>8.6522367415089114</v>
      </c>
      <c r="AY31" s="15">
        <v>4.8359662927226132</v>
      </c>
      <c r="AZ31" s="15">
        <v>5.7014994815284235</v>
      </c>
      <c r="BA31" s="15">
        <v>3.1489774141667604</v>
      </c>
      <c r="BB31" s="15">
        <v>5.667978254665293</v>
      </c>
      <c r="BC31" s="15">
        <v>5.7191151321059248</v>
      </c>
      <c r="BD31" s="15">
        <v>3.3281324449088885</v>
      </c>
      <c r="BE31" s="15">
        <v>-13.448148470844949</v>
      </c>
      <c r="BF31" s="15">
        <v>18.939762876839758</v>
      </c>
      <c r="BG31" s="15">
        <v>13.601313273631998</v>
      </c>
      <c r="BH31" s="15">
        <v>2.292234073484412</v>
      </c>
      <c r="BI31"/>
      <c r="BJ31" s="15"/>
      <c r="BK31" s="15"/>
      <c r="BL31" s="54"/>
      <c r="BM31" s="188"/>
      <c r="BN31" s="53"/>
      <c r="BO31" s="53"/>
      <c r="BP31" s="53"/>
    </row>
    <row r="32" spans="1:68" s="46" customFormat="1" ht="15" customHeight="1" x14ac:dyDescent="0.35">
      <c r="A32"/>
      <c r="B32" s="16" t="s">
        <v>143</v>
      </c>
      <c r="C32" s="80">
        <v>19835.431</v>
      </c>
      <c r="D32" s="80">
        <v>22001.920000000002</v>
      </c>
      <c r="E32" s="80">
        <v>23986.050999999999</v>
      </c>
      <c r="F32" s="80">
        <v>26884.596999999998</v>
      </c>
      <c r="G32" s="80">
        <v>29895.288</v>
      </c>
      <c r="H32" s="80">
        <v>32053.236000000001</v>
      </c>
      <c r="I32" s="80">
        <v>34667.038</v>
      </c>
      <c r="J32" s="80">
        <v>36801.542000000001</v>
      </c>
      <c r="K32" s="80">
        <v>39877.561999999998</v>
      </c>
      <c r="L32" s="80">
        <v>43733.235000000001</v>
      </c>
      <c r="M32" s="80">
        <v>47892.902000000002</v>
      </c>
      <c r="N32" s="80">
        <v>50678.226999999999</v>
      </c>
      <c r="O32" s="80">
        <v>54437.91</v>
      </c>
      <c r="P32" s="80">
        <v>50670.984000000011</v>
      </c>
      <c r="Q32" s="80">
        <v>48487.173999999999</v>
      </c>
      <c r="R32" s="80">
        <v>52445.947</v>
      </c>
      <c r="S32" s="80">
        <v>51813.87</v>
      </c>
      <c r="T32" s="80">
        <v>52342.966</v>
      </c>
      <c r="U32" s="80">
        <v>56948.03</v>
      </c>
      <c r="V32" s="80">
        <v>59173.002</v>
      </c>
      <c r="W32" s="80">
        <v>62378.2</v>
      </c>
      <c r="X32" s="80">
        <v>64229.202999999994</v>
      </c>
      <c r="Y32" s="80">
        <v>67738.528999999995</v>
      </c>
      <c r="Z32" s="80">
        <v>71783.407000000007</v>
      </c>
      <c r="AA32" s="80">
        <v>74321.025000000009</v>
      </c>
      <c r="AB32" s="80">
        <v>64234.813999999998</v>
      </c>
      <c r="AC32" s="80">
        <v>75757.34599999999</v>
      </c>
      <c r="AD32" s="179">
        <v>86528.292000000001</v>
      </c>
      <c r="AE32" s="179">
        <v>88607.684999999983</v>
      </c>
      <c r="AF32"/>
      <c r="AG32" s="18">
        <v>10.922318753749295</v>
      </c>
      <c r="AH32" s="18">
        <v>9.0179902481237875</v>
      </c>
      <c r="AI32" s="18">
        <v>12.084298494987769</v>
      </c>
      <c r="AJ32" s="18">
        <v>11.198572178708883</v>
      </c>
      <c r="AK32" s="18">
        <v>7.2183549461038821</v>
      </c>
      <c r="AL32" s="18">
        <v>8.1545651116161864</v>
      </c>
      <c r="AM32" s="18">
        <v>6.1571571242977283</v>
      </c>
      <c r="AN32" s="18">
        <v>8.3583997648794082</v>
      </c>
      <c r="AO32" s="18">
        <v>9.6687781464674369</v>
      </c>
      <c r="AP32" s="18">
        <v>9.5114550752991427</v>
      </c>
      <c r="AQ32" s="18">
        <v>5.8157365364913511</v>
      </c>
      <c r="AR32" s="18">
        <v>7.4187342820813456</v>
      </c>
      <c r="AS32" s="18">
        <v>-6.919674175588284</v>
      </c>
      <c r="AT32" s="18">
        <v>-4.3097840768200033</v>
      </c>
      <c r="AU32" s="18">
        <v>8.1645777087359246</v>
      </c>
      <c r="AV32" s="18">
        <v>-1.2051970383907789</v>
      </c>
      <c r="AW32" s="18">
        <v>1.0211474263551394</v>
      </c>
      <c r="AX32" s="18">
        <v>8.7978659826040406</v>
      </c>
      <c r="AY32" s="18">
        <v>3.9070218934702421</v>
      </c>
      <c r="AZ32" s="18">
        <v>5.4166560621683466</v>
      </c>
      <c r="BA32" s="18">
        <v>2.9673876450426544</v>
      </c>
      <c r="BB32" s="18">
        <v>5.4637545479117984</v>
      </c>
      <c r="BC32" s="18">
        <v>5.9713106554174091</v>
      </c>
      <c r="BD32" s="18">
        <v>3.5351038715674252</v>
      </c>
      <c r="BE32" s="18">
        <v>-13.571140871644342</v>
      </c>
      <c r="BF32" s="18">
        <v>17.938141768418593</v>
      </c>
      <c r="BG32" s="18">
        <v>14.217691839415826</v>
      </c>
      <c r="BH32" s="18">
        <v>2.4031365371224269</v>
      </c>
      <c r="BI32"/>
      <c r="BJ32" s="18"/>
      <c r="BK32" s="18"/>
    </row>
    <row r="33" spans="1:68" s="55" customFormat="1" ht="15" customHeight="1" x14ac:dyDescent="0.35">
      <c r="A33"/>
      <c r="B33" s="16" t="s">
        <v>144</v>
      </c>
      <c r="C33" s="80">
        <v>577.09899999999902</v>
      </c>
      <c r="D33" s="80">
        <v>359.59899999999902</v>
      </c>
      <c r="E33" s="80">
        <v>427.97300000000041</v>
      </c>
      <c r="F33" s="80">
        <v>719.35600000000113</v>
      </c>
      <c r="G33" s="80">
        <v>1040.0900000000001</v>
      </c>
      <c r="H33" s="80">
        <v>988.24200000000019</v>
      </c>
      <c r="I33" s="80">
        <v>469.31500000000051</v>
      </c>
      <c r="J33" s="80">
        <v>560.04799999999977</v>
      </c>
      <c r="K33" s="80">
        <v>1163.0849999999991</v>
      </c>
      <c r="L33" s="80">
        <v>1546.1880000000001</v>
      </c>
      <c r="M33" s="80">
        <v>1774.2489999999989</v>
      </c>
      <c r="N33" s="80">
        <v>2138.4290000000001</v>
      </c>
      <c r="O33" s="80">
        <v>635.55600000000049</v>
      </c>
      <c r="P33" s="80">
        <v>-2831.4650000000001</v>
      </c>
      <c r="Q33" s="80">
        <v>-1721.0670000000005</v>
      </c>
      <c r="R33" s="80">
        <v>-269.15100000000211</v>
      </c>
      <c r="S33" s="80">
        <v>-476.88699999999835</v>
      </c>
      <c r="T33" s="80">
        <v>-230.05999999999949</v>
      </c>
      <c r="U33" s="80">
        <v>-326.19200000000092</v>
      </c>
      <c r="V33" s="80">
        <v>187.04900000000089</v>
      </c>
      <c r="W33" s="80">
        <v>366.26399999999921</v>
      </c>
      <c r="X33" s="80">
        <v>491.06900000000132</v>
      </c>
      <c r="Y33" s="80">
        <v>650.07500000000073</v>
      </c>
      <c r="Z33" s="80">
        <v>516.41999999999825</v>
      </c>
      <c r="AA33" s="80">
        <v>385.03600000000506</v>
      </c>
      <c r="AB33" s="80">
        <v>424.66500000000451</v>
      </c>
      <c r="AC33" s="80">
        <v>1148.4850000000006</v>
      </c>
      <c r="AD33" s="179">
        <v>837.74199999999473</v>
      </c>
      <c r="AE33" s="179">
        <v>760.98299999999654</v>
      </c>
      <c r="AF33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/>
      <c r="BJ33" s="18"/>
      <c r="BK33" s="18"/>
    </row>
    <row r="34" spans="1:68" s="46" customFormat="1" ht="15" customHeight="1" x14ac:dyDescent="0.35">
      <c r="A34"/>
      <c r="B34" s="13" t="s">
        <v>637</v>
      </c>
      <c r="C34" s="14">
        <v>11483.816999999999</v>
      </c>
      <c r="D34" s="14">
        <v>12213.178000000002</v>
      </c>
      <c r="E34" s="14">
        <v>13180.789000000001</v>
      </c>
      <c r="F34" s="14">
        <v>14767.103999999999</v>
      </c>
      <c r="G34" s="14">
        <v>15698.86</v>
      </c>
      <c r="H34" s="14">
        <v>15844.053</v>
      </c>
      <c r="I34" s="14">
        <v>16908.455999999998</v>
      </c>
      <c r="J34" s="14">
        <v>15781.34</v>
      </c>
      <c r="K34" s="14">
        <v>16913.857999999997</v>
      </c>
      <c r="L34" s="14">
        <v>17557.951000000001</v>
      </c>
      <c r="M34" s="14">
        <v>17723.04</v>
      </c>
      <c r="N34" s="14">
        <v>18699.402999999998</v>
      </c>
      <c r="O34" s="14">
        <v>19592.932000000001</v>
      </c>
      <c r="P34" s="14">
        <v>19673.841</v>
      </c>
      <c r="Q34" s="14">
        <v>19323.744999999995</v>
      </c>
      <c r="R34" s="14">
        <v>19924.511999999995</v>
      </c>
      <c r="S34" s="14">
        <v>18990.338</v>
      </c>
      <c r="T34" s="14">
        <v>18130.955000000002</v>
      </c>
      <c r="U34" s="14">
        <v>19148.101999999999</v>
      </c>
      <c r="V34" s="14">
        <v>19190.738000000001</v>
      </c>
      <c r="W34" s="14">
        <v>19614.16</v>
      </c>
      <c r="X34" s="14">
        <v>20011.611000000001</v>
      </c>
      <c r="Y34" s="14">
        <v>20050.66</v>
      </c>
      <c r="Z34" s="14">
        <v>20424.743999999999</v>
      </c>
      <c r="AA34" s="14">
        <v>21559.994238930001</v>
      </c>
      <c r="AB34" s="14">
        <v>18704.266000000003</v>
      </c>
      <c r="AC34" s="14">
        <v>20030.178</v>
      </c>
      <c r="AD34" s="72">
        <v>20289.332999999999</v>
      </c>
      <c r="AE34" s="72">
        <v>20895.726999999999</v>
      </c>
      <c r="AF34"/>
      <c r="AG34" s="15">
        <v>6.3512070942962842</v>
      </c>
      <c r="AH34" s="15">
        <v>7.9226799118132787</v>
      </c>
      <c r="AI34" s="15">
        <v>12.035053440275835</v>
      </c>
      <c r="AJ34" s="15">
        <v>6.3096731762707252</v>
      </c>
      <c r="AK34" s="15">
        <v>0.92486333402552345</v>
      </c>
      <c r="AL34" s="15">
        <v>6.7179969670639101</v>
      </c>
      <c r="AM34" s="15">
        <v>-6.6659900821222129</v>
      </c>
      <c r="AN34" s="15">
        <v>7.1763107568812048</v>
      </c>
      <c r="AO34" s="15">
        <v>3.8080785590135884</v>
      </c>
      <c r="AP34" s="15">
        <v>0.94025208294521345</v>
      </c>
      <c r="AQ34" s="15">
        <v>5.509004098619636</v>
      </c>
      <c r="AR34" s="15">
        <v>4.7783824970241158</v>
      </c>
      <c r="AS34" s="15">
        <v>0.4129499352113285</v>
      </c>
      <c r="AT34" s="15">
        <v>-1.779499996975705</v>
      </c>
      <c r="AU34" s="15">
        <v>3.1089573993032924</v>
      </c>
      <c r="AV34" s="15">
        <v>-4.688566525493802</v>
      </c>
      <c r="AW34" s="15">
        <v>-4.525369690628982</v>
      </c>
      <c r="AX34" s="15">
        <v>5.6100023412997118</v>
      </c>
      <c r="AY34" s="15">
        <v>0.22266436642128939</v>
      </c>
      <c r="AZ34" s="15">
        <v>2.2063872686917962</v>
      </c>
      <c r="BA34" s="15">
        <v>2.0263472919564283</v>
      </c>
      <c r="BB34" s="15">
        <v>0.19513171628210776</v>
      </c>
      <c r="BC34" s="15">
        <v>1.8656941966000069</v>
      </c>
      <c r="BD34" s="15">
        <v>5.5582103693931373</v>
      </c>
      <c r="BE34" s="15">
        <v>-13.245496298758402</v>
      </c>
      <c r="BF34" s="15">
        <v>7.0888213416126371</v>
      </c>
      <c r="BG34" s="15">
        <v>1.2938227508512348</v>
      </c>
      <c r="BH34" s="15">
        <v>2.9887330450932037</v>
      </c>
      <c r="BI34"/>
      <c r="BJ34" s="15"/>
      <c r="BK34" s="15"/>
      <c r="BM34" s="188"/>
      <c r="BP34" s="188"/>
    </row>
    <row r="35" spans="1:68" s="46" customFormat="1" ht="15" customHeight="1" x14ac:dyDescent="0.35">
      <c r="A35"/>
      <c r="B35" s="16" t="s">
        <v>35</v>
      </c>
      <c r="C35" s="17">
        <v>506.745</v>
      </c>
      <c r="D35" s="17">
        <v>555.87599999999998</v>
      </c>
      <c r="E35" s="17">
        <v>702.90600000000006</v>
      </c>
      <c r="F35" s="17">
        <v>664.13</v>
      </c>
      <c r="G35" s="17">
        <v>743.26799999999992</v>
      </c>
      <c r="H35" s="17">
        <v>772.49399999999991</v>
      </c>
      <c r="I35" s="17">
        <v>934.49200000000008</v>
      </c>
      <c r="J35" s="17">
        <v>673.52800000000002</v>
      </c>
      <c r="K35" s="17">
        <v>839.11199999999985</v>
      </c>
      <c r="L35" s="17">
        <v>915.96799999999996</v>
      </c>
      <c r="M35" s="17">
        <v>869.58300000000008</v>
      </c>
      <c r="N35" s="17">
        <v>958.29399999999998</v>
      </c>
      <c r="O35" s="17">
        <v>967.95200000000011</v>
      </c>
      <c r="P35" s="17">
        <v>889.82</v>
      </c>
      <c r="Q35" s="17">
        <v>842.11199999999997</v>
      </c>
      <c r="R35" s="17">
        <v>828.43500000000006</v>
      </c>
      <c r="S35" s="17">
        <v>789.13699999999994</v>
      </c>
      <c r="T35" s="17">
        <v>715.42600000000004</v>
      </c>
      <c r="U35" s="17">
        <v>745.57600000000002</v>
      </c>
      <c r="V35" s="17">
        <v>774.82400000000007</v>
      </c>
      <c r="W35" s="17">
        <v>780.8900000000001</v>
      </c>
      <c r="X35" s="17">
        <v>848.24899999999991</v>
      </c>
      <c r="Y35" s="17">
        <v>838.11899999999991</v>
      </c>
      <c r="Z35" s="17">
        <v>846.5870000000001</v>
      </c>
      <c r="AA35" s="17">
        <v>858.56599999999992</v>
      </c>
      <c r="AB35" s="17">
        <v>613.56600000000003</v>
      </c>
      <c r="AC35" s="17">
        <v>810.94100000000003</v>
      </c>
      <c r="AD35" s="73">
        <v>934.0859999999999</v>
      </c>
      <c r="AE35" s="73">
        <v>886.07300000000009</v>
      </c>
      <c r="AF35"/>
      <c r="AG35" s="18">
        <v>9.6954089334872506</v>
      </c>
      <c r="AH35" s="18">
        <v>26.450143557196228</v>
      </c>
      <c r="AI35" s="18">
        <v>-5.5165271031973075</v>
      </c>
      <c r="AJ35" s="18">
        <v>11.916040534232744</v>
      </c>
      <c r="AK35" s="18">
        <v>3.9320944800529558</v>
      </c>
      <c r="AL35" s="18">
        <v>20.970777766558726</v>
      </c>
      <c r="AM35" s="18">
        <v>-27.925760734174293</v>
      </c>
      <c r="AN35" s="18">
        <v>24.584575548455273</v>
      </c>
      <c r="AO35" s="18">
        <v>9.1592063991457788</v>
      </c>
      <c r="AP35" s="18">
        <v>-5.0640415385690192</v>
      </c>
      <c r="AQ35" s="18">
        <v>10.201556378172054</v>
      </c>
      <c r="AR35" s="18">
        <v>1.0078326693060928</v>
      </c>
      <c r="AS35" s="18">
        <v>-8.0718878622080492</v>
      </c>
      <c r="AT35" s="18">
        <v>-5.3615337933514731</v>
      </c>
      <c r="AU35" s="18">
        <v>-1.6241307569539334</v>
      </c>
      <c r="AV35" s="18">
        <v>-4.743643134343686</v>
      </c>
      <c r="AW35" s="18">
        <v>-9.3407101681963844</v>
      </c>
      <c r="AX35" s="18">
        <v>4.2142723356433756</v>
      </c>
      <c r="AY35" s="18">
        <v>3.9228730538536709</v>
      </c>
      <c r="AZ35" s="18">
        <v>0.78288746863804304</v>
      </c>
      <c r="BA35" s="18">
        <v>8.6259268270818943</v>
      </c>
      <c r="BB35" s="18">
        <v>-1.1942248089888696</v>
      </c>
      <c r="BC35" s="18">
        <v>1.0103577176988219</v>
      </c>
      <c r="BD35" s="18">
        <v>1.4149756610956479</v>
      </c>
      <c r="BE35" s="18">
        <v>-28.535954137480392</v>
      </c>
      <c r="BF35" s="18">
        <v>32.168503469879361</v>
      </c>
      <c r="BG35" s="18">
        <v>15.185445057038658</v>
      </c>
      <c r="BH35" s="18">
        <v>-5.1401048725705998</v>
      </c>
      <c r="BI35"/>
      <c r="BJ35" s="18"/>
      <c r="BK35" s="18"/>
    </row>
    <row r="36" spans="1:68" s="46" customFormat="1" ht="15" customHeight="1" x14ac:dyDescent="0.35">
      <c r="A36"/>
      <c r="B36" s="16" t="s">
        <v>36</v>
      </c>
      <c r="C36" s="17">
        <v>188.15300000000002</v>
      </c>
      <c r="D36" s="17">
        <v>182.74299999999999</v>
      </c>
      <c r="E36" s="17">
        <v>179.154</v>
      </c>
      <c r="F36" s="17">
        <v>178.48900000000003</v>
      </c>
      <c r="G36" s="17">
        <v>188.786</v>
      </c>
      <c r="H36" s="17">
        <v>198.88000000000002</v>
      </c>
      <c r="I36" s="17">
        <v>205.52800000000002</v>
      </c>
      <c r="J36" s="17">
        <v>220.69800000000001</v>
      </c>
      <c r="K36" s="17">
        <v>240.55900000000003</v>
      </c>
      <c r="L36" s="17">
        <v>246.18600000000001</v>
      </c>
      <c r="M36" s="17">
        <v>262.07</v>
      </c>
      <c r="N36" s="17">
        <v>295.62100000000004</v>
      </c>
      <c r="O36" s="17">
        <v>298.79000000000002</v>
      </c>
      <c r="P36" s="17">
        <v>293.28400000000005</v>
      </c>
      <c r="Q36" s="17">
        <v>296.57099999999997</v>
      </c>
      <c r="R36" s="17">
        <v>294.81899999999996</v>
      </c>
      <c r="S36" s="17">
        <v>296.892</v>
      </c>
      <c r="T36" s="17">
        <v>298.608</v>
      </c>
      <c r="U36" s="17">
        <v>298.46699999999998</v>
      </c>
      <c r="V36" s="17">
        <v>309.50399999999996</v>
      </c>
      <c r="W36" s="17">
        <v>317.85899999999998</v>
      </c>
      <c r="X36" s="17">
        <v>327.81799999999998</v>
      </c>
      <c r="Y36" s="17">
        <v>342.95699999999999</v>
      </c>
      <c r="Z36" s="17">
        <v>348.89800000000002</v>
      </c>
      <c r="AA36" s="17">
        <v>357.88099999999997</v>
      </c>
      <c r="AB36" s="17">
        <v>321.76499999999999</v>
      </c>
      <c r="AC36" s="17">
        <v>349.48000000000008</v>
      </c>
      <c r="AD36" s="73">
        <v>370.70099999999996</v>
      </c>
      <c r="AE36" s="73">
        <v>370.78500000000008</v>
      </c>
      <c r="AF36"/>
      <c r="AG36" s="18">
        <v>-2.8753195537674259</v>
      </c>
      <c r="AH36" s="18">
        <v>-1.9639603158534109</v>
      </c>
      <c r="AI36" s="18">
        <v>-0.37118903289904975</v>
      </c>
      <c r="AJ36" s="18">
        <v>5.768982962535488</v>
      </c>
      <c r="AK36" s="18">
        <v>5.3467947835115011</v>
      </c>
      <c r="AL36" s="18">
        <v>3.3427192276749778</v>
      </c>
      <c r="AM36" s="18">
        <v>7.3809894515589045</v>
      </c>
      <c r="AN36" s="18">
        <v>8.9991753436823245</v>
      </c>
      <c r="AO36" s="18">
        <v>2.3391350978346188</v>
      </c>
      <c r="AP36" s="18">
        <v>6.4520322032934398</v>
      </c>
      <c r="AQ36" s="18">
        <v>12.802304727744513</v>
      </c>
      <c r="AR36" s="18">
        <v>1.0719806779626557</v>
      </c>
      <c r="AS36" s="18">
        <v>-1.8427658221493262</v>
      </c>
      <c r="AT36" s="18">
        <v>1.1207566727131109</v>
      </c>
      <c r="AU36" s="18">
        <v>-0.59075229877500146</v>
      </c>
      <c r="AV36" s="18">
        <v>0.70314328452373698</v>
      </c>
      <c r="AW36" s="18">
        <v>0.57798795521604096</v>
      </c>
      <c r="AX36" s="18">
        <v>-4.7219096608268882E-2</v>
      </c>
      <c r="AY36" s="18">
        <v>3.6978962498366581</v>
      </c>
      <c r="AZ36" s="18">
        <v>2.699480459057078</v>
      </c>
      <c r="BA36" s="18">
        <v>3.1331502332795371</v>
      </c>
      <c r="BB36" s="18">
        <v>4.6181112690578345</v>
      </c>
      <c r="BC36" s="18">
        <v>1.7322871380377223</v>
      </c>
      <c r="BD36" s="18">
        <v>2.5746779861162707</v>
      </c>
      <c r="BE36" s="18">
        <v>-10.091622634339345</v>
      </c>
      <c r="BF36" s="18">
        <v>8.613429055366522</v>
      </c>
      <c r="BG36" s="18">
        <v>6.0721643584754164</v>
      </c>
      <c r="BH36" s="18">
        <v>2.2659771621904683E-2</v>
      </c>
      <c r="BI36"/>
      <c r="BJ36" s="18"/>
      <c r="BK36" s="18"/>
    </row>
    <row r="37" spans="1:68" s="46" customFormat="1" ht="15" customHeight="1" x14ac:dyDescent="0.35">
      <c r="A37"/>
      <c r="B37" s="16" t="s">
        <v>37</v>
      </c>
      <c r="C37" s="17">
        <v>23.361000000000004</v>
      </c>
      <c r="D37" s="17">
        <v>25.428999999999998</v>
      </c>
      <c r="E37" s="17">
        <v>24.587999999999997</v>
      </c>
      <c r="F37" s="17">
        <v>21.714000000000002</v>
      </c>
      <c r="G37" s="17">
        <v>18.314</v>
      </c>
      <c r="H37" s="17">
        <v>17.803999999999998</v>
      </c>
      <c r="I37" s="17">
        <v>18.013999999999999</v>
      </c>
      <c r="J37" s="17">
        <v>16.960999999999999</v>
      </c>
      <c r="K37" s="17">
        <v>17.829999999999998</v>
      </c>
      <c r="L37" s="17">
        <v>18.891000000000002</v>
      </c>
      <c r="M37" s="17">
        <v>19.721000000000004</v>
      </c>
      <c r="N37" s="17">
        <v>20.436999999999998</v>
      </c>
      <c r="O37" s="17">
        <v>20.255000000000003</v>
      </c>
      <c r="P37" s="17">
        <v>19.393000000000001</v>
      </c>
      <c r="Q37" s="17">
        <v>18.497</v>
      </c>
      <c r="R37" s="17">
        <v>18.075000000000003</v>
      </c>
      <c r="S37" s="17">
        <v>17.934000000000001</v>
      </c>
      <c r="T37" s="17">
        <v>17.088000000000001</v>
      </c>
      <c r="U37" s="17">
        <v>17.157999999999998</v>
      </c>
      <c r="V37" s="17">
        <v>18.661000000000001</v>
      </c>
      <c r="W37" s="17">
        <v>19.462</v>
      </c>
      <c r="X37" s="17">
        <v>20.841999999999999</v>
      </c>
      <c r="Y37" s="17">
        <v>21.327999999999999</v>
      </c>
      <c r="Z37" s="17">
        <v>21.414999999999999</v>
      </c>
      <c r="AA37" s="17">
        <v>22.345000000000006</v>
      </c>
      <c r="AB37" s="17">
        <v>19.401999999999997</v>
      </c>
      <c r="AC37" s="17">
        <v>23.535</v>
      </c>
      <c r="AD37" s="73">
        <v>23.869999999999994</v>
      </c>
      <c r="AE37" s="73">
        <v>22.482999999999997</v>
      </c>
      <c r="AF37"/>
      <c r="AG37" s="18">
        <v>8.8523607722271915</v>
      </c>
      <c r="AH37" s="18">
        <v>-3.3072476306579146</v>
      </c>
      <c r="AI37" s="18">
        <v>-11.688628599316722</v>
      </c>
      <c r="AJ37" s="18">
        <v>-15.658100764483752</v>
      </c>
      <c r="AK37" s="18">
        <v>-2.7847548323686881</v>
      </c>
      <c r="AL37" s="18">
        <v>1.1795102224219325</v>
      </c>
      <c r="AM37" s="18">
        <v>-5.8454535361385638</v>
      </c>
      <c r="AN37" s="18">
        <v>5.1235186604563401</v>
      </c>
      <c r="AO37" s="18">
        <v>5.9506449803701829</v>
      </c>
      <c r="AP37" s="18">
        <v>4.3936265946747222</v>
      </c>
      <c r="AQ37" s="18">
        <v>3.6306475330865262</v>
      </c>
      <c r="AR37" s="18">
        <v>-0.89054166462785667</v>
      </c>
      <c r="AS37" s="18">
        <v>-4.2557393236238052</v>
      </c>
      <c r="AT37" s="18">
        <v>-4.6202237920899334</v>
      </c>
      <c r="AU37" s="18">
        <v>-2.2814510461155701</v>
      </c>
      <c r="AV37" s="18">
        <v>-0.78008298755187699</v>
      </c>
      <c r="AW37" s="18">
        <v>-4.7172967547674807</v>
      </c>
      <c r="AX37" s="18">
        <v>0.40964419475653513</v>
      </c>
      <c r="AY37" s="18">
        <v>8.7597622100478123</v>
      </c>
      <c r="AZ37" s="18">
        <v>4.2923744708214908</v>
      </c>
      <c r="BA37" s="18">
        <v>7.0907409310451079</v>
      </c>
      <c r="BB37" s="18">
        <v>2.3318299587371687</v>
      </c>
      <c r="BC37" s="18">
        <v>0.40791447861965374</v>
      </c>
      <c r="BD37" s="18">
        <v>4.3427504085921402</v>
      </c>
      <c r="BE37" s="18">
        <v>-13.170731707317108</v>
      </c>
      <c r="BF37" s="18">
        <v>21.30192763632617</v>
      </c>
      <c r="BG37" s="18">
        <v>1.4234119396643032</v>
      </c>
      <c r="BH37" s="18">
        <v>-5.8106409719312833</v>
      </c>
      <c r="BI37"/>
      <c r="BJ37" s="18"/>
      <c r="BK37" s="18"/>
    </row>
    <row r="38" spans="1:68" s="46" customFormat="1" ht="15" customHeight="1" x14ac:dyDescent="0.35">
      <c r="A38"/>
      <c r="B38" s="16" t="s">
        <v>38</v>
      </c>
      <c r="C38" s="17">
        <v>7760.0869999999995</v>
      </c>
      <c r="D38" s="17">
        <v>8234.509</v>
      </c>
      <c r="E38" s="17">
        <v>8204.9120000000003</v>
      </c>
      <c r="F38" s="17">
        <v>8324.2709999999988</v>
      </c>
      <c r="G38" s="17">
        <v>8774.5939999999991</v>
      </c>
      <c r="H38" s="17">
        <v>8799.8619999999992</v>
      </c>
      <c r="I38" s="17">
        <v>9115.9969999999994</v>
      </c>
      <c r="J38" s="17">
        <v>9262.2749999999996</v>
      </c>
      <c r="K38" s="17">
        <v>9644.896999999999</v>
      </c>
      <c r="L38" s="17">
        <v>9918.6560000000027</v>
      </c>
      <c r="M38" s="17">
        <v>9986.0730000000003</v>
      </c>
      <c r="N38" s="17">
        <v>10157.725</v>
      </c>
      <c r="O38" s="17">
        <v>10568.821</v>
      </c>
      <c r="P38" s="17">
        <v>10042.948</v>
      </c>
      <c r="Q38" s="17">
        <v>9771.6610000000001</v>
      </c>
      <c r="R38" s="17">
        <v>9843.7379999999994</v>
      </c>
      <c r="S38" s="17">
        <v>9151.9060000000009</v>
      </c>
      <c r="T38" s="17">
        <v>8370.1479999999992</v>
      </c>
      <c r="U38" s="17">
        <v>9948.7170000000006</v>
      </c>
      <c r="V38" s="17">
        <v>9857.3859999999986</v>
      </c>
      <c r="W38" s="17">
        <v>10256.829999999998</v>
      </c>
      <c r="X38" s="17">
        <v>10526.723</v>
      </c>
      <c r="Y38" s="17">
        <v>10797.320999999998</v>
      </c>
      <c r="Z38" s="17">
        <v>10989.530999999999</v>
      </c>
      <c r="AA38" s="17">
        <v>12366.578000000001</v>
      </c>
      <c r="AB38" s="17">
        <v>10253.395</v>
      </c>
      <c r="AC38" s="17">
        <v>11646.75</v>
      </c>
      <c r="AD38" s="73">
        <v>11984.092000000001</v>
      </c>
      <c r="AE38" s="73">
        <v>11993.605</v>
      </c>
      <c r="AF38"/>
      <c r="AG38" s="18">
        <v>6.1136170251699564</v>
      </c>
      <c r="AH38" s="18">
        <v>-0.35942640903057793</v>
      </c>
      <c r="AI38" s="18">
        <v>1.4547261445338908</v>
      </c>
      <c r="AJ38" s="18">
        <v>5.40975900472246</v>
      </c>
      <c r="AK38" s="18">
        <v>0.28796773959000305</v>
      </c>
      <c r="AL38" s="18">
        <v>3.5924995187424558</v>
      </c>
      <c r="AM38" s="18">
        <v>1.6046297514139183</v>
      </c>
      <c r="AN38" s="18">
        <v>4.1309721423732224</v>
      </c>
      <c r="AO38" s="18">
        <v>2.8383817888361449</v>
      </c>
      <c r="AP38" s="18">
        <v>0.67969894308258727</v>
      </c>
      <c r="AQ38" s="18">
        <v>1.7189139314323061</v>
      </c>
      <c r="AR38" s="18">
        <v>4.047126694215482</v>
      </c>
      <c r="AS38" s="18">
        <v>-4.9757016416495237</v>
      </c>
      <c r="AT38" s="18">
        <v>-2.7012685916525729</v>
      </c>
      <c r="AU38" s="18">
        <v>0.73761257170095562</v>
      </c>
      <c r="AV38" s="18">
        <v>-7.0281431708157873</v>
      </c>
      <c r="AW38" s="18">
        <v>-8.5420239237597233</v>
      </c>
      <c r="AX38" s="18">
        <v>18.85951120577559</v>
      </c>
      <c r="AY38" s="18">
        <v>-0.9180178710481155</v>
      </c>
      <c r="AZ38" s="18">
        <v>4.0522304797641038</v>
      </c>
      <c r="BA38" s="18">
        <v>2.6313490620396545</v>
      </c>
      <c r="BB38" s="18">
        <v>2.570581557052448</v>
      </c>
      <c r="BC38" s="18">
        <v>1.7801638017430526</v>
      </c>
      <c r="BD38" s="18">
        <v>12.53053474256547</v>
      </c>
      <c r="BE38" s="18">
        <v>-17.087855670339852</v>
      </c>
      <c r="BF38" s="18">
        <v>13.58920630678911</v>
      </c>
      <c r="BG38" s="18">
        <v>2.8964475068152109</v>
      </c>
      <c r="BH38" s="18">
        <v>7.9380231727184752E-2</v>
      </c>
      <c r="BI38"/>
      <c r="BJ38" s="18"/>
      <c r="BK38" s="18"/>
    </row>
    <row r="39" spans="1:68" s="46" customFormat="1" ht="15" customHeight="1" x14ac:dyDescent="0.35">
      <c r="A39"/>
      <c r="B39" s="16" t="s">
        <v>39</v>
      </c>
      <c r="C39" s="17">
        <v>2264.7359999999999</v>
      </c>
      <c r="D39" s="17">
        <v>2504.59</v>
      </c>
      <c r="E39" s="17">
        <v>3278.7159999999999</v>
      </c>
      <c r="F39" s="17">
        <v>4044.7120000000009</v>
      </c>
      <c r="G39" s="17">
        <v>4130.5569999999998</v>
      </c>
      <c r="H39" s="17">
        <v>4172.9960000000001</v>
      </c>
      <c r="I39" s="17">
        <v>4718.2979999999998</v>
      </c>
      <c r="J39" s="17">
        <v>4908.7879999999996</v>
      </c>
      <c r="K39" s="17">
        <v>5407.2579999999998</v>
      </c>
      <c r="L39" s="17">
        <v>5641.3579999999993</v>
      </c>
      <c r="M39" s="17">
        <v>5725.6109999999999</v>
      </c>
      <c r="N39" s="17">
        <v>6293.9479999999994</v>
      </c>
      <c r="O39" s="17">
        <v>6663.1380000000008</v>
      </c>
      <c r="P39" s="17">
        <v>7212.3359999999993</v>
      </c>
      <c r="Q39" s="17">
        <v>7095.4390000000012</v>
      </c>
      <c r="R39" s="17">
        <v>7568.8619999999992</v>
      </c>
      <c r="S39" s="17">
        <v>7318.4690000000001</v>
      </c>
      <c r="T39" s="17">
        <v>7229.2039999999997</v>
      </c>
      <c r="U39" s="17">
        <v>6467.7950000000001</v>
      </c>
      <c r="V39" s="17">
        <v>6589.6529999999993</v>
      </c>
      <c r="W39" s="17">
        <v>6565.2849999999999</v>
      </c>
      <c r="X39" s="17">
        <v>6768.1880000000001</v>
      </c>
      <c r="Y39" s="17">
        <v>6445.7829999999994</v>
      </c>
      <c r="Z39" s="17">
        <v>6599.7249999999995</v>
      </c>
      <c r="AA39" s="17">
        <v>6508.0382389300003</v>
      </c>
      <c r="AB39" s="17">
        <v>6232.2360000000008</v>
      </c>
      <c r="AC39" s="17">
        <v>6184.67</v>
      </c>
      <c r="AD39" s="73">
        <v>6692.0399999999991</v>
      </c>
      <c r="AE39" s="73">
        <v>6741.5559999999996</v>
      </c>
      <c r="AF39"/>
      <c r="AG39" s="18">
        <v>10.590815000070661</v>
      </c>
      <c r="AH39" s="18">
        <v>30.908292375199125</v>
      </c>
      <c r="AI39" s="18">
        <v>23.36268222072302</v>
      </c>
      <c r="AJ39" s="18">
        <v>2.1224008038149287</v>
      </c>
      <c r="AK39" s="18">
        <v>1.027440124903259</v>
      </c>
      <c r="AL39" s="18">
        <v>13.06739809959079</v>
      </c>
      <c r="AM39" s="18">
        <v>4.037260893652749</v>
      </c>
      <c r="AN39" s="18">
        <v>10.154645097730851</v>
      </c>
      <c r="AO39" s="18">
        <v>4.3293661963235239</v>
      </c>
      <c r="AP39" s="18">
        <v>1.4934879154983716</v>
      </c>
      <c r="AQ39" s="18">
        <v>9.9262244675720996</v>
      </c>
      <c r="AR39" s="18">
        <v>5.8657936163438515</v>
      </c>
      <c r="AS39" s="18">
        <v>8.2423326666804506</v>
      </c>
      <c r="AT39" s="18">
        <v>-1.6207924866506236</v>
      </c>
      <c r="AU39" s="18">
        <v>6.672215771286286</v>
      </c>
      <c r="AV39" s="18">
        <v>-3.3081987754565896</v>
      </c>
      <c r="AW39" s="18">
        <v>-1.219722321704175</v>
      </c>
      <c r="AX39" s="18">
        <v>-10.532404397496594</v>
      </c>
      <c r="AY39" s="18">
        <v>1.8840733201964388</v>
      </c>
      <c r="AZ39" s="18">
        <v>-0.369791853986841</v>
      </c>
      <c r="BA39" s="18">
        <v>3.0905436702290952</v>
      </c>
      <c r="BB39" s="18">
        <v>-4.7635349372683002</v>
      </c>
      <c r="BC39" s="18">
        <v>2.3882591145249541</v>
      </c>
      <c r="BD39" s="18">
        <v>-1.389251235013568</v>
      </c>
      <c r="BE39" s="18">
        <v>-4.2378705963987189</v>
      </c>
      <c r="BF39" s="18">
        <v>-0.76322526938968149</v>
      </c>
      <c r="BG39" s="18">
        <v>8.2036713357381874</v>
      </c>
      <c r="BH39" s="18">
        <v>0.73992384982756432</v>
      </c>
      <c r="BI39"/>
      <c r="BJ39" s="18"/>
      <c r="BK39" s="18"/>
    </row>
    <row r="40" spans="1:68" s="46" customFormat="1" ht="15" customHeight="1" x14ac:dyDescent="0.35">
      <c r="A40"/>
      <c r="B40" s="16" t="s">
        <v>40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>
        <v>233.65800000000002</v>
      </c>
      <c r="V40" s="17">
        <v>268.92099999999999</v>
      </c>
      <c r="W40" s="17">
        <v>299.00400000000002</v>
      </c>
      <c r="X40" s="17">
        <v>230.36899999999997</v>
      </c>
      <c r="Y40" s="17">
        <v>300.59900000000005</v>
      </c>
      <c r="Z40" s="17">
        <v>255.262</v>
      </c>
      <c r="AA40" s="17">
        <v>81.766999999999996</v>
      </c>
      <c r="AB40" s="17">
        <v>34.756</v>
      </c>
      <c r="AC40" s="17">
        <v>31.5</v>
      </c>
      <c r="AD40" s="73">
        <v>52.37</v>
      </c>
      <c r="AE40" s="73">
        <v>33.207000000000001</v>
      </c>
      <c r="AF40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>
        <v>15.091715241934782</v>
      </c>
      <c r="AZ40" s="18">
        <v>11.186556646747569</v>
      </c>
      <c r="BA40" s="18">
        <v>-22.954542414148321</v>
      </c>
      <c r="BB40" s="18">
        <v>30.485872665158976</v>
      </c>
      <c r="BC40" s="18">
        <v>-15.082219169059124</v>
      </c>
      <c r="BD40" s="18">
        <v>-67.967421707892285</v>
      </c>
      <c r="BE40" s="18">
        <v>-57.493854488974769</v>
      </c>
      <c r="BF40" s="18">
        <v>-9.3681666474853262</v>
      </c>
      <c r="BG40" s="18">
        <v>66.253968253968239</v>
      </c>
      <c r="BH40" s="18">
        <v>-36.59156005346572</v>
      </c>
      <c r="BI40"/>
      <c r="BJ40" s="18"/>
      <c r="BK40" s="18"/>
    </row>
    <row r="41" spans="1:68" s="46" customFormat="1" ht="15" customHeight="1" x14ac:dyDescent="0.35">
      <c r="A41"/>
      <c r="B41" s="16" t="s">
        <v>1312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73"/>
      <c r="AE41" s="73">
        <v>662.53</v>
      </c>
      <c r="AF41" s="355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84" t="s">
        <v>233</v>
      </c>
      <c r="BI41" s="355"/>
      <c r="BJ41" s="18"/>
      <c r="BK41" s="18"/>
    </row>
    <row r="42" spans="1:68" s="46" customFormat="1" ht="15" customHeight="1" x14ac:dyDescent="0.35">
      <c r="A42"/>
      <c r="B42" s="16" t="s">
        <v>41</v>
      </c>
      <c r="C42" s="17"/>
      <c r="D42" s="17"/>
      <c r="E42" s="17"/>
      <c r="F42" s="17">
        <v>561.83800000000008</v>
      </c>
      <c r="G42" s="17">
        <v>612.83999999999992</v>
      </c>
      <c r="H42" s="17">
        <v>633.46799999999996</v>
      </c>
      <c r="I42" s="17">
        <v>657.35300000000007</v>
      </c>
      <c r="J42" s="17">
        <v>699.09</v>
      </c>
      <c r="K42" s="17">
        <v>764.20199999999988</v>
      </c>
      <c r="L42" s="17">
        <v>816.89200000000005</v>
      </c>
      <c r="M42" s="17">
        <v>859.98199999999997</v>
      </c>
      <c r="N42" s="17">
        <v>973.37800000000016</v>
      </c>
      <c r="O42" s="17">
        <v>1073.9760000000001</v>
      </c>
      <c r="P42" s="17">
        <v>1216.06</v>
      </c>
      <c r="Q42" s="17">
        <v>1299.4649999999999</v>
      </c>
      <c r="R42" s="17">
        <v>1370.5830000000001</v>
      </c>
      <c r="S42" s="17">
        <v>1416</v>
      </c>
      <c r="T42" s="17">
        <v>1500.481</v>
      </c>
      <c r="U42" s="17">
        <v>1436.731</v>
      </c>
      <c r="V42" s="17">
        <v>1371.789</v>
      </c>
      <c r="W42" s="17">
        <v>1374.83</v>
      </c>
      <c r="X42" s="17">
        <v>1289.422</v>
      </c>
      <c r="Y42" s="17">
        <v>1304.5529999999999</v>
      </c>
      <c r="Z42" s="17">
        <v>1363.3259999999998</v>
      </c>
      <c r="AA42" s="17">
        <v>1364.819</v>
      </c>
      <c r="AB42" s="17">
        <v>1229.146</v>
      </c>
      <c r="AC42" s="17">
        <v>983.30200000000002</v>
      </c>
      <c r="AD42" s="73">
        <v>232.17399999999998</v>
      </c>
      <c r="AE42" s="73">
        <v>185.488</v>
      </c>
      <c r="AF42"/>
      <c r="AG42" s="18"/>
      <c r="AH42" s="18"/>
      <c r="AI42" s="18"/>
      <c r="AJ42" s="18">
        <v>9.0777056731655446</v>
      </c>
      <c r="AK42" s="18">
        <v>3.3659682788329817</v>
      </c>
      <c r="AL42" s="18">
        <v>3.7705140591158677</v>
      </c>
      <c r="AM42" s="18">
        <v>6.3492522282548292</v>
      </c>
      <c r="AN42" s="18">
        <v>9.313822254645304</v>
      </c>
      <c r="AO42" s="18">
        <v>6.8947738948602817</v>
      </c>
      <c r="AP42" s="18">
        <v>5.2748710967912427</v>
      </c>
      <c r="AQ42" s="18">
        <v>13.185857378410267</v>
      </c>
      <c r="AR42" s="18">
        <v>10.334936684412421</v>
      </c>
      <c r="AS42" s="18">
        <v>13.229718354972533</v>
      </c>
      <c r="AT42" s="18">
        <v>6.8586253967731832</v>
      </c>
      <c r="AU42" s="18">
        <v>5.4728676801606948</v>
      </c>
      <c r="AV42" s="18">
        <v>3.3136993527571779</v>
      </c>
      <c r="AW42" s="18">
        <v>5.9661723163841796</v>
      </c>
      <c r="AX42" s="18">
        <v>-4.2486376035417974</v>
      </c>
      <c r="AY42" s="18">
        <v>-4.5201224167920095</v>
      </c>
      <c r="AZ42" s="18">
        <v>0.22168132271070407</v>
      </c>
      <c r="BA42" s="18">
        <v>-6.2122589701999456</v>
      </c>
      <c r="BB42" s="18">
        <v>1.1734715244504792</v>
      </c>
      <c r="BC42" s="18">
        <v>4.5052213286849918</v>
      </c>
      <c r="BD42" s="18">
        <v>0.10951159150490535</v>
      </c>
      <c r="BE42" s="18">
        <v>-9.9407320677686926</v>
      </c>
      <c r="BF42" s="18">
        <v>-20.001204088041611</v>
      </c>
      <c r="BG42" s="18">
        <v>-76.388332373980731</v>
      </c>
      <c r="BH42" s="18">
        <v>-20.108194716031932</v>
      </c>
      <c r="BI42"/>
      <c r="BJ42" s="18"/>
      <c r="BK42" s="18"/>
    </row>
    <row r="43" spans="1:68" s="46" customFormat="1" ht="15" customHeight="1" x14ac:dyDescent="0.35">
      <c r="A43"/>
      <c r="B43" s="13" t="s">
        <v>631</v>
      </c>
      <c r="C43" s="79">
        <v>375.43699999999995</v>
      </c>
      <c r="D43" s="79">
        <v>403.34200000000004</v>
      </c>
      <c r="E43" s="79">
        <v>539.46699999999998</v>
      </c>
      <c r="F43" s="79">
        <v>588.59900000000005</v>
      </c>
      <c r="G43" s="79">
        <v>703.94199999999978</v>
      </c>
      <c r="H43" s="79">
        <v>828.41600000000005</v>
      </c>
      <c r="I43" s="79">
        <v>923.09100000000012</v>
      </c>
      <c r="J43" s="79">
        <v>1059.7530000000002</v>
      </c>
      <c r="K43" s="79">
        <v>1010.4299999999996</v>
      </c>
      <c r="L43" s="79">
        <v>1395.4259999999995</v>
      </c>
      <c r="M43" s="79">
        <v>1357.5939999999998</v>
      </c>
      <c r="N43" s="79">
        <v>1634.6230000000007</v>
      </c>
      <c r="O43" s="79">
        <v>2426.223</v>
      </c>
      <c r="P43" s="79">
        <v>2251.3940000000002</v>
      </c>
      <c r="Q43" s="79">
        <v>2520.3390000000004</v>
      </c>
      <c r="R43" s="79">
        <v>2381.8860000000004</v>
      </c>
      <c r="S43" s="79">
        <v>2051.3150000000001</v>
      </c>
      <c r="T43" s="79">
        <v>1622.6400000000003</v>
      </c>
      <c r="U43" s="79">
        <v>1489.0709999999997</v>
      </c>
      <c r="V43" s="79">
        <v>1808.7800000000002</v>
      </c>
      <c r="W43" s="79">
        <v>1832.5920000000001</v>
      </c>
      <c r="X43" s="79">
        <v>1764.2950000000003</v>
      </c>
      <c r="Y43" s="79">
        <v>2038.432</v>
      </c>
      <c r="Z43" s="79">
        <v>2248.5559999999996</v>
      </c>
      <c r="AA43" s="79">
        <v>2282.3220000000001</v>
      </c>
      <c r="AB43" s="79">
        <v>1658.0500000000006</v>
      </c>
      <c r="AC43" s="79">
        <v>2092.7619999999988</v>
      </c>
      <c r="AD43" s="178">
        <v>2902.6380000000004</v>
      </c>
      <c r="AE43" s="178">
        <v>3488.4550000000008</v>
      </c>
      <c r="AF43"/>
      <c r="AG43" s="15">
        <v>7.4326717931370885</v>
      </c>
      <c r="AH43" s="15">
        <v>33.74927480897103</v>
      </c>
      <c r="AI43" s="15">
        <v>9.107507966196275</v>
      </c>
      <c r="AJ43" s="15">
        <v>19.596193673451658</v>
      </c>
      <c r="AK43" s="15">
        <v>17.682422699597453</v>
      </c>
      <c r="AL43" s="15">
        <v>11.428436920580973</v>
      </c>
      <c r="AM43" s="15">
        <v>14.804824226430549</v>
      </c>
      <c r="AN43" s="15">
        <v>-4.6541977234318317</v>
      </c>
      <c r="AO43" s="15">
        <v>38.102194115376619</v>
      </c>
      <c r="AP43" s="15">
        <v>-2.7111434071028966</v>
      </c>
      <c r="AQ43" s="15">
        <v>20.405879813847211</v>
      </c>
      <c r="AR43" s="15">
        <v>48.427068504480786</v>
      </c>
      <c r="AS43" s="15">
        <v>-7.2058091939611373</v>
      </c>
      <c r="AT43" s="15">
        <v>11.945710080065956</v>
      </c>
      <c r="AU43" s="15">
        <v>-5.4934276698491731</v>
      </c>
      <c r="AV43" s="15">
        <v>-13.878539946916028</v>
      </c>
      <c r="AW43" s="15">
        <v>-20.897570582772499</v>
      </c>
      <c r="AX43" s="15">
        <v>-8.2315855642656786</v>
      </c>
      <c r="AY43" s="15">
        <v>21.47036642309202</v>
      </c>
      <c r="AZ43" s="15">
        <v>1.3164674532004941</v>
      </c>
      <c r="BA43" s="15">
        <v>-3.7267978906379486</v>
      </c>
      <c r="BB43" s="15">
        <v>15.538047775457034</v>
      </c>
      <c r="BC43" s="15">
        <v>10.308119181802462</v>
      </c>
      <c r="BD43" s="15">
        <v>1.5016748526610206</v>
      </c>
      <c r="BE43" s="15">
        <v>-27.352494520930851</v>
      </c>
      <c r="BF43" s="15">
        <v>26.218268447875396</v>
      </c>
      <c r="BG43" s="15">
        <v>38.69890603900501</v>
      </c>
      <c r="BH43" s="15">
        <v>20.182227339406445</v>
      </c>
      <c r="BI43"/>
      <c r="BJ43" s="15"/>
      <c r="BK43" s="15"/>
    </row>
    <row r="44" spans="1:68" s="46" customFormat="1" ht="15" customHeight="1" x14ac:dyDescent="0.35">
      <c r="A44"/>
      <c r="B44" s="13" t="s">
        <v>29</v>
      </c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>
        <v>2103.0910000000003</v>
      </c>
      <c r="V44" s="79">
        <v>1703.231</v>
      </c>
      <c r="W44" s="79">
        <v>1827.1650000000002</v>
      </c>
      <c r="X44" s="79">
        <v>1586.6309999999999</v>
      </c>
      <c r="Y44" s="79">
        <v>1797.1359999999997</v>
      </c>
      <c r="Z44" s="79">
        <v>1518.038</v>
      </c>
      <c r="AA44" s="79">
        <v>1406.7459999999999</v>
      </c>
      <c r="AB44" s="79">
        <v>1485.9620000000002</v>
      </c>
      <c r="AC44" s="79">
        <v>1105.606</v>
      </c>
      <c r="AD44" s="178">
        <v>286.83100000000002</v>
      </c>
      <c r="AE44" s="178">
        <v>310.81200000000001</v>
      </c>
      <c r="AF44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>
        <v>-19.012967104133882</v>
      </c>
      <c r="AZ44" s="15">
        <v>7.2764058427776499</v>
      </c>
      <c r="BA44" s="15">
        <v>-13.164328344730789</v>
      </c>
      <c r="BB44" s="15">
        <v>13.267420086964133</v>
      </c>
      <c r="BC44" s="15">
        <v>-15.530154646059051</v>
      </c>
      <c r="BD44" s="15">
        <v>-7.3313052769430112</v>
      </c>
      <c r="BE44" s="15">
        <v>5.631151608037297</v>
      </c>
      <c r="BF44" s="15">
        <v>-25.596616871763892</v>
      </c>
      <c r="BG44" s="15">
        <v>-74.056671183043505</v>
      </c>
      <c r="BH44" s="15">
        <v>8.3606723122675</v>
      </c>
      <c r="BI44"/>
      <c r="BJ44" s="18"/>
      <c r="BK44" s="18"/>
    </row>
    <row r="45" spans="1:68" s="46" customFormat="1" ht="15" customHeight="1" x14ac:dyDescent="0.35">
      <c r="A45"/>
      <c r="B45" s="13" t="s">
        <v>42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 s="14">
        <v>69.134999999999991</v>
      </c>
      <c r="W45" s="14">
        <v>98.449999999999989</v>
      </c>
      <c r="X45" s="14">
        <v>99.457999999999998</v>
      </c>
      <c r="Y45" s="14">
        <v>118.77500000000001</v>
      </c>
      <c r="Z45" s="14">
        <v>91.75</v>
      </c>
      <c r="AA45" s="14">
        <v>73.628000000000014</v>
      </c>
      <c r="AB45" s="14">
        <v>61.91</v>
      </c>
      <c r="AC45" s="14">
        <v>62.741999999999997</v>
      </c>
      <c r="AD45" s="72">
        <v>93.647999999999996</v>
      </c>
      <c r="AE45" s="72">
        <v>97.902000000000001</v>
      </c>
      <c r="AF45"/>
      <c r="AG45"/>
      <c r="AH45"/>
      <c r="AI45"/>
      <c r="AJ45"/>
      <c r="AK45"/>
      <c r="AL45"/>
      <c r="AM45"/>
      <c r="AN45"/>
      <c r="AO45"/>
      <c r="AP45"/>
      <c r="AQ45" s="15"/>
      <c r="AR45" s="15"/>
      <c r="AS45" s="15"/>
      <c r="AT45" s="15"/>
      <c r="AU45" s="15"/>
      <c r="AV45" s="15"/>
      <c r="AW45" s="15"/>
      <c r="AX45" s="15"/>
      <c r="AY45" s="15"/>
      <c r="AZ45" s="15">
        <v>42.40254574383453</v>
      </c>
      <c r="BA45" s="15">
        <v>1.0238699847638495</v>
      </c>
      <c r="BB45" s="15">
        <v>19.42226869633414</v>
      </c>
      <c r="BC45" s="15">
        <v>-22.753104609555887</v>
      </c>
      <c r="BD45" s="15">
        <v>-19.751498637602165</v>
      </c>
      <c r="BE45" s="15">
        <v>-15.91514097897541</v>
      </c>
      <c r="BF45" s="15">
        <v>1.3438862865449859</v>
      </c>
      <c r="BG45" s="15">
        <v>49.258869656689299</v>
      </c>
      <c r="BH45" s="15">
        <v>4.5425422860071816</v>
      </c>
      <c r="BI45"/>
      <c r="BJ45" s="15"/>
      <c r="BK45" s="15"/>
    </row>
    <row r="46" spans="1:68" s="55" customFormat="1" ht="15" customHeight="1" x14ac:dyDescent="0.35">
      <c r="A46"/>
      <c r="B46" s="13" t="s">
        <v>813</v>
      </c>
      <c r="C46" s="14">
        <v>732.86799999999994</v>
      </c>
      <c r="D46" s="14">
        <v>590.72800000000007</v>
      </c>
      <c r="E46" s="14">
        <v>678.65300000000002</v>
      </c>
      <c r="F46" s="14">
        <v>809.07499999999993</v>
      </c>
      <c r="G46" s="14">
        <v>875.82500000000005</v>
      </c>
      <c r="H46" s="14">
        <v>973.24699999999984</v>
      </c>
      <c r="I46" s="14">
        <v>947.41900000000021</v>
      </c>
      <c r="J46" s="14">
        <v>925.68299999999999</v>
      </c>
      <c r="K46" s="14">
        <v>1018.038</v>
      </c>
      <c r="L46" s="14">
        <v>1269.5449999999998</v>
      </c>
      <c r="M46" s="14">
        <v>1480.915</v>
      </c>
      <c r="N46" s="14">
        <v>1604.3410000000001</v>
      </c>
      <c r="O46" s="14">
        <v>1716.3309999999997</v>
      </c>
      <c r="P46" s="14">
        <v>1541.0599999999997</v>
      </c>
      <c r="Q46" s="14">
        <v>1313.5230000000001</v>
      </c>
      <c r="R46" s="14">
        <v>1546.7649999999999</v>
      </c>
      <c r="S46" s="14">
        <v>1522.008</v>
      </c>
      <c r="T46" s="14">
        <v>1410.6999999999998</v>
      </c>
      <c r="U46" s="14">
        <v>1309.2179999999998</v>
      </c>
      <c r="V46" s="14">
        <v>1538.6360000000002</v>
      </c>
      <c r="W46" s="14">
        <v>1784.3990000000001</v>
      </c>
      <c r="X46" s="14">
        <v>1869.982</v>
      </c>
      <c r="Y46" s="14">
        <v>1934.0399999999997</v>
      </c>
      <c r="Z46" s="14">
        <v>1892.867</v>
      </c>
      <c r="AA46" s="14">
        <v>1979.125</v>
      </c>
      <c r="AB46" s="14">
        <v>1638.7529999999999</v>
      </c>
      <c r="AC46" s="14">
        <v>2046.6510000000001</v>
      </c>
      <c r="AD46" s="72">
        <v>2794.038</v>
      </c>
      <c r="AE46" s="72">
        <v>2631.886</v>
      </c>
      <c r="AF46"/>
      <c r="AG46" s="15">
        <v>-19.395034303585351</v>
      </c>
      <c r="AH46" s="15">
        <v>14.884176812340019</v>
      </c>
      <c r="AI46" s="15">
        <v>19.217774031795322</v>
      </c>
      <c r="AJ46" s="15">
        <v>8.2501622222909017</v>
      </c>
      <c r="AK46" s="15">
        <v>11.123455028116323</v>
      </c>
      <c r="AL46" s="15">
        <v>-2.6537970319969788</v>
      </c>
      <c r="AM46" s="15">
        <v>-2.2942330690011721</v>
      </c>
      <c r="AN46" s="15">
        <v>9.9769575545840219</v>
      </c>
      <c r="AO46" s="15">
        <v>24.705069948273032</v>
      </c>
      <c r="AP46" s="15">
        <v>16.649271983269607</v>
      </c>
      <c r="AQ46" s="15">
        <v>8.3344418822147226</v>
      </c>
      <c r="AR46" s="15">
        <v>6.9804362040239294</v>
      </c>
      <c r="AS46" s="15">
        <v>-10.211957949836016</v>
      </c>
      <c r="AT46" s="15">
        <v>-14.764966970786316</v>
      </c>
      <c r="AU46" s="15">
        <v>17.756978751038218</v>
      </c>
      <c r="AV46" s="15">
        <v>-1.6005663433035942</v>
      </c>
      <c r="AW46" s="15">
        <v>-7.313233570388606</v>
      </c>
      <c r="AX46" s="15">
        <v>-7.1937336074289346</v>
      </c>
      <c r="AY46" s="15">
        <v>17.523284892202856</v>
      </c>
      <c r="AZ46" s="15">
        <v>15.972783686329963</v>
      </c>
      <c r="BA46" s="15">
        <v>4.7961806748378493</v>
      </c>
      <c r="BB46" s="15">
        <v>3.4255944709628094</v>
      </c>
      <c r="BC46" s="15">
        <v>-2.128859796074527</v>
      </c>
      <c r="BD46" s="15">
        <v>4.5570026842879097</v>
      </c>
      <c r="BE46" s="15">
        <v>-17.198105223267859</v>
      </c>
      <c r="BF46" s="15">
        <v>24.890755348731638</v>
      </c>
      <c r="BG46" s="15">
        <v>36.517559662101647</v>
      </c>
      <c r="BH46" s="15">
        <v>-5.8035001671416078</v>
      </c>
      <c r="BI46"/>
      <c r="BJ46" s="15"/>
      <c r="BK46" s="15"/>
    </row>
    <row r="47" spans="1:68" s="46" customFormat="1" ht="15" customHeight="1" x14ac:dyDescent="0.35">
      <c r="A47"/>
      <c r="B47" s="13" t="s">
        <v>816</v>
      </c>
      <c r="C47" s="14"/>
      <c r="D47" s="14"/>
      <c r="E47" s="14">
        <v>422.83600000000001</v>
      </c>
      <c r="F47" s="14">
        <v>690.97299999999996</v>
      </c>
      <c r="G47" s="14">
        <v>690.91</v>
      </c>
      <c r="H47" s="14">
        <v>796.05799999999999</v>
      </c>
      <c r="I47" s="14">
        <v>881.495</v>
      </c>
      <c r="J47" s="14">
        <v>1018.571</v>
      </c>
      <c r="K47" s="14">
        <v>1131.7849999999999</v>
      </c>
      <c r="L47" s="14">
        <v>1240.9369999999999</v>
      </c>
      <c r="M47" s="14">
        <v>1321.9969999999998</v>
      </c>
      <c r="N47" s="14">
        <v>1388.741</v>
      </c>
      <c r="O47" s="14">
        <v>1493.3579999999997</v>
      </c>
      <c r="P47" s="14">
        <v>1499.877</v>
      </c>
      <c r="Q47" s="14">
        <v>1396.684</v>
      </c>
      <c r="R47" s="14">
        <v>1433.963</v>
      </c>
      <c r="S47" s="14">
        <v>1421.9680000000003</v>
      </c>
      <c r="T47" s="14">
        <v>1371.2570000000001</v>
      </c>
      <c r="U47" s="14">
        <v>1325.643</v>
      </c>
      <c r="V47" s="14">
        <v>1316.7449999999999</v>
      </c>
      <c r="W47" s="14">
        <v>1359.595</v>
      </c>
      <c r="X47" s="14">
        <v>1403.979</v>
      </c>
      <c r="Y47" s="14">
        <v>1449.1870000000001</v>
      </c>
      <c r="Z47" s="14">
        <v>1510.6079999999999</v>
      </c>
      <c r="AA47" s="14">
        <v>1550.748</v>
      </c>
      <c r="AB47" s="14">
        <v>1561.4920000000002</v>
      </c>
      <c r="AC47" s="14">
        <v>2095.1759999999999</v>
      </c>
      <c r="AD47" s="72">
        <v>2250.9159999999997</v>
      </c>
      <c r="AE47" s="72">
        <v>2373.8289999999997</v>
      </c>
      <c r="AF47"/>
      <c r="AG47" s="15"/>
      <c r="AH47" s="15"/>
      <c r="AI47" s="15">
        <v>63.413947724413234</v>
      </c>
      <c r="AJ47" s="15">
        <v>-9.1175776766947731E-3</v>
      </c>
      <c r="AK47" s="15">
        <v>15.218769448987572</v>
      </c>
      <c r="AL47" s="15">
        <v>10.732509440266917</v>
      </c>
      <c r="AM47" s="15">
        <v>15.550400172434333</v>
      </c>
      <c r="AN47" s="15">
        <v>11.114983638843029</v>
      </c>
      <c r="AO47" s="15">
        <v>9.6442345498482531</v>
      </c>
      <c r="AP47" s="15">
        <v>6.5321607785084943</v>
      </c>
      <c r="AQ47" s="15">
        <v>5.0487255266086191</v>
      </c>
      <c r="AR47" s="15">
        <v>7.5332261379191463</v>
      </c>
      <c r="AS47" s="15">
        <v>0.43653296798224095</v>
      </c>
      <c r="AT47" s="15">
        <v>-6.880097501328442</v>
      </c>
      <c r="AU47" s="15">
        <v>2.6691076864917189</v>
      </c>
      <c r="AV47" s="15">
        <v>-0.83649299179962555</v>
      </c>
      <c r="AW47" s="15">
        <v>-3.5662546555196903</v>
      </c>
      <c r="AX47" s="15">
        <v>-3.3264369844602455</v>
      </c>
      <c r="AY47" s="15">
        <v>-0.67122143744583862</v>
      </c>
      <c r="AZ47" s="15">
        <v>3.2542367732552728</v>
      </c>
      <c r="BA47" s="15">
        <v>3.2645015611266599</v>
      </c>
      <c r="BB47" s="15">
        <v>3.2199911822042981</v>
      </c>
      <c r="BC47" s="15">
        <v>4.2383074096027507</v>
      </c>
      <c r="BD47" s="15">
        <v>2.6572082234438121</v>
      </c>
      <c r="BE47" s="15">
        <v>0.69282694544827017</v>
      </c>
      <c r="BF47" s="15">
        <v>34.17782479833388</v>
      </c>
      <c r="BG47" s="15">
        <v>7.433265749512203</v>
      </c>
      <c r="BH47" s="15">
        <v>5.4605769384552794</v>
      </c>
      <c r="BI47"/>
      <c r="BJ47" s="15"/>
      <c r="BK47" s="15"/>
      <c r="BM47" s="219"/>
    </row>
    <row r="48" spans="1:68" s="46" customFormat="1" ht="15" customHeight="1" x14ac:dyDescent="0.35">
      <c r="A48"/>
      <c r="B48" s="13" t="s">
        <v>1167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>
        <v>252.64099999999999</v>
      </c>
      <c r="AD48" s="72">
        <v>236.89099999999996</v>
      </c>
      <c r="AE48" s="72">
        <v>200.685</v>
      </c>
      <c r="AF48" s="35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>
        <v>-6.2341425184352612</v>
      </c>
      <c r="BH48" s="15">
        <v>-15.283822517529144</v>
      </c>
      <c r="BI48" s="355"/>
      <c r="BJ48" s="15"/>
      <c r="BK48" s="15"/>
      <c r="BM48" s="219"/>
    </row>
    <row r="49" spans="1:65" s="46" customFormat="1" ht="15" customHeight="1" x14ac:dyDescent="0.35">
      <c r="A49"/>
      <c r="B49" s="13" t="s">
        <v>1166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>
        <v>229.05500000000001</v>
      </c>
      <c r="AD49" s="72">
        <v>285.20800000000003</v>
      </c>
      <c r="AE49" s="72">
        <v>322.11900000000003</v>
      </c>
      <c r="AF49" s="35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>
        <v>24.515072799109394</v>
      </c>
      <c r="BH49" s="15">
        <v>12.941782839191047</v>
      </c>
      <c r="BI49" s="355"/>
      <c r="BJ49" s="15"/>
      <c r="BK49" s="15"/>
    </row>
    <row r="50" spans="1:65" s="46" customFormat="1" ht="15" customHeight="1" x14ac:dyDescent="0.35">
      <c r="A50"/>
      <c r="B50" s="13" t="s">
        <v>817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>
        <v>101.22800000000001</v>
      </c>
      <c r="U50" s="14">
        <v>74.537999999999997</v>
      </c>
      <c r="V50" s="14">
        <v>76.08</v>
      </c>
      <c r="W50" s="14">
        <v>62.254000000000005</v>
      </c>
      <c r="X50" s="14">
        <v>71.400000000000006</v>
      </c>
      <c r="Y50" s="14">
        <v>52.951999999999991</v>
      </c>
      <c r="Z50" s="14">
        <v>49.239000000000011</v>
      </c>
      <c r="AA50" s="14">
        <v>53.178999999999995</v>
      </c>
      <c r="AB50" s="14">
        <v>39.573999999999998</v>
      </c>
      <c r="AC50" s="14">
        <v>44.581999999999994</v>
      </c>
      <c r="AD50" s="72">
        <v>36.552999999999997</v>
      </c>
      <c r="AE50" s="72">
        <v>41.584999999999994</v>
      </c>
      <c r="AF50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>
        <v>-26.366222784209913</v>
      </c>
      <c r="AY50" s="15">
        <v>2.0687434597118273</v>
      </c>
      <c r="AZ50" s="15">
        <v>-18.172975814931643</v>
      </c>
      <c r="BA50" s="15">
        <v>14.691425450573458</v>
      </c>
      <c r="BB50" s="15">
        <v>-25.837535014005621</v>
      </c>
      <c r="BC50" s="15">
        <v>-7.0120108777760617</v>
      </c>
      <c r="BD50" s="15">
        <v>8.0017872012022639</v>
      </c>
      <c r="BE50" s="15">
        <v>-25.583406983959833</v>
      </c>
      <c r="BF50" s="15">
        <v>12.654773336028695</v>
      </c>
      <c r="BG50" s="15">
        <v>-18.009510564801932</v>
      </c>
      <c r="BH50" s="15">
        <v>13.766311930621281</v>
      </c>
      <c r="BI50"/>
      <c r="BJ50" s="15"/>
      <c r="BK50" s="15"/>
      <c r="BM50" s="16"/>
    </row>
    <row r="51" spans="1:65" s="46" customFormat="1" ht="15" customHeight="1" x14ac:dyDescent="0.35">
      <c r="A51"/>
      <c r="B51" s="13" t="s">
        <v>102</v>
      </c>
      <c r="C51" s="14">
        <v>1141.1009999999956</v>
      </c>
      <c r="D51" s="14">
        <v>797.96100000000433</v>
      </c>
      <c r="E51" s="14">
        <v>701.524999999996</v>
      </c>
      <c r="F51" s="14">
        <v>969.61299999999119</v>
      </c>
      <c r="G51" s="14">
        <v>1016.489999999994</v>
      </c>
      <c r="H51" s="14">
        <v>1045.5779999999918</v>
      </c>
      <c r="I51" s="14">
        <v>1144.9860000000012</v>
      </c>
      <c r="J51" s="14">
        <v>1095.6809999999909</v>
      </c>
      <c r="K51" s="14">
        <v>697.97200000004659</v>
      </c>
      <c r="L51" s="14">
        <v>697.46700000000078</v>
      </c>
      <c r="M51" s="14">
        <v>886.48899999998821</v>
      </c>
      <c r="N51" s="14">
        <v>1067.9129999999941</v>
      </c>
      <c r="O51" s="14">
        <v>1217.4319999999543</v>
      </c>
      <c r="P51" s="14">
        <v>1138.6930000000125</v>
      </c>
      <c r="Q51" s="14">
        <v>1142.6580000000338</v>
      </c>
      <c r="R51" s="14">
        <v>892.26300000000742</v>
      </c>
      <c r="S51" s="14">
        <v>822.70200000000523</v>
      </c>
      <c r="T51" s="14">
        <v>2077.485000000012</v>
      </c>
      <c r="U51" s="14">
        <v>1001.3479999999849</v>
      </c>
      <c r="V51" s="14">
        <v>990.35299999997267</v>
      </c>
      <c r="W51" s="14">
        <v>1503.458999999971</v>
      </c>
      <c r="X51" s="14">
        <v>1041.2830000000022</v>
      </c>
      <c r="Y51" s="14">
        <v>973.53300000001127</v>
      </c>
      <c r="Z51" s="14">
        <v>913.52599999998165</v>
      </c>
      <c r="AA51" s="14">
        <v>1243.5180000000146</v>
      </c>
      <c r="AB51" s="14">
        <v>851.63200000000688</v>
      </c>
      <c r="AC51" s="14">
        <v>1031.6880000000365</v>
      </c>
      <c r="AD51" s="72">
        <v>1760.0540000000019</v>
      </c>
      <c r="AE51" s="72">
        <v>1137.9560000000656</v>
      </c>
      <c r="AF51"/>
      <c r="AG51" s="15">
        <v>-30.070957785506508</v>
      </c>
      <c r="AH51" s="15">
        <v>-12.085302414530009</v>
      </c>
      <c r="AI51" s="15">
        <v>38.215031538433657</v>
      </c>
      <c r="AJ51" s="15">
        <v>4.8346092719469747</v>
      </c>
      <c r="AK51" s="15">
        <v>2.8616120178258493</v>
      </c>
      <c r="AL51" s="15">
        <v>9.5074685963180396</v>
      </c>
      <c r="AM51" s="15">
        <v>-4.3061661889324618</v>
      </c>
      <c r="AN51" s="15">
        <v>-36.297882321583344</v>
      </c>
      <c r="AO51" s="15">
        <v>-7.2352472598582393E-2</v>
      </c>
      <c r="AP51" s="15">
        <v>27.101210523220054</v>
      </c>
      <c r="AQ51" s="15">
        <v>20.465454168072963</v>
      </c>
      <c r="AR51" s="15">
        <v>14.001046901757077</v>
      </c>
      <c r="AS51" s="15">
        <v>-6.4676302249279454</v>
      </c>
      <c r="AT51" s="15">
        <v>0.34820623293734554</v>
      </c>
      <c r="AU51" s="15">
        <v>-21.913380906624635</v>
      </c>
      <c r="AV51" s="15">
        <v>-7.7960197834048497</v>
      </c>
      <c r="AW51" s="15" t="s">
        <v>233</v>
      </c>
      <c r="AX51" s="15">
        <v>-51.799988928922268</v>
      </c>
      <c r="AY51" s="15">
        <v>-1.0980198692175396</v>
      </c>
      <c r="AZ51" s="15">
        <v>51.81041507422227</v>
      </c>
      <c r="BA51" s="15">
        <v>-30.740844944888934</v>
      </c>
      <c r="BB51" s="15">
        <v>-6.5063964359343966</v>
      </c>
      <c r="BC51" s="15">
        <v>-6.1638383085143413</v>
      </c>
      <c r="BD51" s="15">
        <v>36.122890864632154</v>
      </c>
      <c r="BE51" s="15">
        <v>-31.514300556968465</v>
      </c>
      <c r="BF51" s="15">
        <v>21.142465290175586</v>
      </c>
      <c r="BG51" s="15">
        <v>70.599444793381295</v>
      </c>
      <c r="BH51" s="15">
        <v>-35.345392811807798</v>
      </c>
      <c r="BI51"/>
      <c r="BJ51" s="15"/>
      <c r="BK51" s="15"/>
      <c r="BM51" s="16"/>
    </row>
    <row r="52" spans="1:65" s="46" customFormat="1" ht="15" customHeight="1" x14ac:dyDescent="0.35">
      <c r="A52"/>
      <c r="B52" s="24" t="s">
        <v>146</v>
      </c>
      <c r="C52" s="25">
        <v>71921.084999999992</v>
      </c>
      <c r="D52" s="25">
        <v>76975.304999999993</v>
      </c>
      <c r="E52" s="25">
        <v>84154.796000000002</v>
      </c>
      <c r="F52" s="25">
        <v>93884.802999999985</v>
      </c>
      <c r="G52" s="25">
        <v>98722.77399999999</v>
      </c>
      <c r="H52" s="25">
        <v>106262.37499999999</v>
      </c>
      <c r="I52" s="25">
        <v>116473.22199999999</v>
      </c>
      <c r="J52" s="25">
        <v>121650.34899999999</v>
      </c>
      <c r="K52" s="25">
        <v>129027.68400000002</v>
      </c>
      <c r="L52" s="25">
        <v>144212.35500000001</v>
      </c>
      <c r="M52" s="25">
        <v>159630.386</v>
      </c>
      <c r="N52" s="25">
        <v>183524.25599999999</v>
      </c>
      <c r="O52" s="25">
        <v>184679.36299999995</v>
      </c>
      <c r="P52" s="25">
        <v>159495.337</v>
      </c>
      <c r="Q52" s="25">
        <v>152668.39400000003</v>
      </c>
      <c r="R52" s="25">
        <v>159956.527</v>
      </c>
      <c r="S52" s="25">
        <v>157652.47200000001</v>
      </c>
      <c r="T52" s="25">
        <v>161003.61900000001</v>
      </c>
      <c r="U52" s="25">
        <v>168553.454</v>
      </c>
      <c r="V52" s="25">
        <v>175651.19999999998</v>
      </c>
      <c r="W52" s="25">
        <v>177698.103</v>
      </c>
      <c r="X52" s="25">
        <v>183343.50837788227</v>
      </c>
      <c r="Y52" s="25">
        <v>193981.43400000004</v>
      </c>
      <c r="Z52" s="25">
        <v>205148.92499999999</v>
      </c>
      <c r="AA52" s="25">
        <v>213676.58023893001</v>
      </c>
      <c r="AB52" s="25">
        <v>195496.94200000001</v>
      </c>
      <c r="AC52" s="25">
        <v>227668.55100000004</v>
      </c>
      <c r="AD52" s="180">
        <v>256456.56</v>
      </c>
      <c r="AE52" s="180">
        <v>278789.61800000002</v>
      </c>
      <c r="AF52" s="163"/>
      <c r="AG52" s="164">
        <v>7.0274523806196774</v>
      </c>
      <c r="AH52" s="164">
        <v>9.3270055896498363</v>
      </c>
      <c r="AI52" s="164">
        <v>11.562035038383295</v>
      </c>
      <c r="AJ52" s="164">
        <v>5.1530927747699549</v>
      </c>
      <c r="AK52" s="164">
        <v>7.637144596443366</v>
      </c>
      <c r="AL52" s="164">
        <v>9.6090897648391635</v>
      </c>
      <c r="AM52" s="164">
        <v>4.4449075170256673</v>
      </c>
      <c r="AN52" s="164">
        <v>6.0643763545635494</v>
      </c>
      <c r="AO52" s="164">
        <v>11.76853720787547</v>
      </c>
      <c r="AP52" s="164">
        <v>10.691199793526696</v>
      </c>
      <c r="AQ52" s="164">
        <v>14.968246709620809</v>
      </c>
      <c r="AR52" s="164">
        <v>0.62940290573904301</v>
      </c>
      <c r="AS52" s="165">
        <v>-13.636621651115377</v>
      </c>
      <c r="AT52" s="164">
        <v>-4.2803401832368113</v>
      </c>
      <c r="AU52" s="164">
        <v>4.7738322314440351</v>
      </c>
      <c r="AV52" s="164">
        <v>-1.4404257476783007</v>
      </c>
      <c r="AW52" s="164">
        <v>2.1256545853591162</v>
      </c>
      <c r="AX52" s="164">
        <v>4.6892331035117856</v>
      </c>
      <c r="AY52" s="164">
        <v>4.210976299542331</v>
      </c>
      <c r="AZ52" s="164">
        <v>1.1653225255506483</v>
      </c>
      <c r="BA52" s="164">
        <v>3.1769643471558449</v>
      </c>
      <c r="BB52" s="164">
        <v>5.8021828622327565</v>
      </c>
      <c r="BC52" s="164">
        <v>5.7569896096344699</v>
      </c>
      <c r="BD52" s="164">
        <v>4.1568120519910208</v>
      </c>
      <c r="BE52" s="164">
        <v>-8.5080162826463219</v>
      </c>
      <c r="BF52" s="164">
        <v>16.456323393539336</v>
      </c>
      <c r="BG52" s="164">
        <v>12.644701639094613</v>
      </c>
      <c r="BH52" s="164">
        <v>8.7083200367344933</v>
      </c>
      <c r="BI52"/>
      <c r="BJ52" s="28"/>
      <c r="BK52" s="28"/>
      <c r="BM52" s="188"/>
    </row>
    <row r="53" spans="1:65" s="46" customFormat="1" ht="15" customHeight="1" x14ac:dyDescent="0.35">
      <c r="A53"/>
      <c r="B53" s="29" t="s">
        <v>756</v>
      </c>
      <c r="C53" s="30">
        <v>70396.56700000001</v>
      </c>
      <c r="D53" s="30">
        <v>74415.137000000017</v>
      </c>
      <c r="E53" s="30">
        <v>82471.624000000011</v>
      </c>
      <c r="F53" s="30">
        <v>93243.539999999979</v>
      </c>
      <c r="G53" s="30">
        <v>96907.440999999992</v>
      </c>
      <c r="H53" s="30">
        <v>104603.261</v>
      </c>
      <c r="I53" s="30">
        <v>112248.18400000001</v>
      </c>
      <c r="J53" s="30">
        <v>117934.681</v>
      </c>
      <c r="K53" s="30">
        <v>124915.41400000002</v>
      </c>
      <c r="L53" s="30">
        <v>136947.981</v>
      </c>
      <c r="M53" s="30">
        <v>150975.12899999999</v>
      </c>
      <c r="N53" s="30">
        <v>167115.18499999997</v>
      </c>
      <c r="O53" s="30">
        <v>180817.973</v>
      </c>
      <c r="P53" s="30">
        <v>165162.53399999999</v>
      </c>
      <c r="Q53" s="30">
        <v>159694.45500000002</v>
      </c>
      <c r="R53" s="30">
        <v>165358.658</v>
      </c>
      <c r="S53" s="30">
        <v>163367.74300000002</v>
      </c>
      <c r="T53" s="30">
        <v>167882.88500000001</v>
      </c>
      <c r="U53" s="30">
        <v>176154.37099999998</v>
      </c>
      <c r="V53" s="30">
        <v>180954.18</v>
      </c>
      <c r="W53" s="30">
        <v>184130.84700000001</v>
      </c>
      <c r="X53" s="30">
        <v>188521.14337788228</v>
      </c>
      <c r="Y53" s="30">
        <v>197627.04800000004</v>
      </c>
      <c r="Z53" s="30">
        <v>209359.883</v>
      </c>
      <c r="AA53" s="30">
        <v>215850.16523893</v>
      </c>
      <c r="AB53" s="30">
        <v>195210.94899999999</v>
      </c>
      <c r="AC53" s="30">
        <v>225970.14900000003</v>
      </c>
      <c r="AD53" s="204">
        <v>254873.30199999997</v>
      </c>
      <c r="AE53" s="204">
        <v>272740.25100000005</v>
      </c>
      <c r="AF53" s="163"/>
      <c r="AG53" s="31">
        <v>5.7084743919401726</v>
      </c>
      <c r="AH53" s="31">
        <v>10.826408879688001</v>
      </c>
      <c r="AI53" s="31">
        <v>13.061360353471356</v>
      </c>
      <c r="AJ53" s="31">
        <v>3.9293885667575612</v>
      </c>
      <c r="AK53" s="31">
        <v>7.9414128787076397</v>
      </c>
      <c r="AL53" s="31">
        <v>7.3084939483865705</v>
      </c>
      <c r="AM53" s="31">
        <v>5.0660035622491559</v>
      </c>
      <c r="AN53" s="31">
        <v>5.9191519753210011</v>
      </c>
      <c r="AO53" s="31">
        <v>9.632571845777159</v>
      </c>
      <c r="AP53" s="31">
        <v>10.242683314915016</v>
      </c>
      <c r="AQ53" s="31">
        <v>10.690539631862135</v>
      </c>
      <c r="AR53" s="31">
        <v>8.1996067562621757</v>
      </c>
      <c r="AS53" s="31">
        <v>-8.6581210596802851</v>
      </c>
      <c r="AT53" s="31">
        <v>-3.3107260270055976</v>
      </c>
      <c r="AU53" s="31">
        <v>3.5469002352022674</v>
      </c>
      <c r="AV53" s="31">
        <v>-1.2039980392196816</v>
      </c>
      <c r="AW53" s="31">
        <v>2.763790401389087</v>
      </c>
      <c r="AX53" s="31">
        <v>4.9269382045703916</v>
      </c>
      <c r="AY53" s="31">
        <v>2.7247742833471946</v>
      </c>
      <c r="AZ53" s="31">
        <v>1.7555090465442778</v>
      </c>
      <c r="BA53" s="31">
        <v>2.3843350798697371</v>
      </c>
      <c r="BB53" s="31">
        <v>4.8301768485805185</v>
      </c>
      <c r="BC53" s="31">
        <v>5.9368568820599696</v>
      </c>
      <c r="BD53" s="31">
        <v>3.1000601194117015</v>
      </c>
      <c r="BE53" s="31">
        <v>-9.5618255450876948</v>
      </c>
      <c r="BF53" s="31">
        <v>15.756903061825719</v>
      </c>
      <c r="BG53" s="31">
        <v>12.790695199302599</v>
      </c>
      <c r="BH53" s="31">
        <v>7.010129683963557</v>
      </c>
      <c r="BI53"/>
      <c r="BJ53" s="28"/>
      <c r="BK53" s="28"/>
      <c r="BM53" s="188"/>
    </row>
    <row r="54" spans="1:65" ht="6" customHeight="1" thickBot="1" x14ac:dyDescent="0.4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136"/>
      <c r="Z54" s="136"/>
      <c r="AA54" s="136"/>
      <c r="AB54" s="32"/>
      <c r="AC54" s="136"/>
      <c r="AD54" s="32"/>
      <c r="AE54" s="32"/>
      <c r="AF54"/>
      <c r="AG54" s="34" t="s">
        <v>233</v>
      </c>
      <c r="AH54" s="34" t="s">
        <v>233</v>
      </c>
      <c r="AI54" s="34" t="s">
        <v>233</v>
      </c>
      <c r="AJ54" s="34" t="s">
        <v>233</v>
      </c>
      <c r="AK54" s="34" t="s">
        <v>233</v>
      </c>
      <c r="AL54" s="34" t="s">
        <v>233</v>
      </c>
      <c r="AM54" s="34" t="s">
        <v>233</v>
      </c>
      <c r="AN54" s="34" t="s">
        <v>233</v>
      </c>
      <c r="AO54" s="34" t="s">
        <v>233</v>
      </c>
      <c r="AP54" s="34" t="s">
        <v>233</v>
      </c>
      <c r="AQ54" s="34" t="s">
        <v>233</v>
      </c>
      <c r="AR54" s="34" t="s">
        <v>233</v>
      </c>
      <c r="AS54" s="34" t="s">
        <v>233</v>
      </c>
      <c r="AT54" s="34" t="s">
        <v>233</v>
      </c>
      <c r="AU54" s="34" t="s">
        <v>233</v>
      </c>
      <c r="AV54" s="34" t="s">
        <v>233</v>
      </c>
      <c r="AW54" s="34" t="s">
        <v>233</v>
      </c>
      <c r="AX54" s="34" t="s">
        <v>233</v>
      </c>
      <c r="AY54" s="34" t="s">
        <v>233</v>
      </c>
      <c r="AZ54" s="34" t="s">
        <v>233</v>
      </c>
      <c r="BA54" s="34" t="s">
        <v>233</v>
      </c>
      <c r="BB54" s="34"/>
      <c r="BC54" s="34"/>
      <c r="BD54" s="34"/>
      <c r="BE54" s="34"/>
      <c r="BF54" s="34"/>
      <c r="BG54" s="34"/>
      <c r="BH54" s="34"/>
      <c r="BI54"/>
      <c r="BJ54" s="2"/>
      <c r="BK54" s="2"/>
    </row>
    <row r="55" spans="1:65" s="55" customFormat="1" ht="6" customHeight="1" x14ac:dyDescent="0.35">
      <c r="A55"/>
      <c r="Y55" s="52"/>
      <c r="Z55" s="52"/>
      <c r="AA55" s="52"/>
      <c r="AF55"/>
      <c r="BI55"/>
    </row>
    <row r="56" spans="1:65" ht="12" customHeight="1" x14ac:dyDescent="0.35">
      <c r="B56" s="35" t="s">
        <v>824</v>
      </c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230"/>
      <c r="Z56" s="230"/>
      <c r="AA56" s="230"/>
      <c r="AB56" s="185"/>
      <c r="AC56" s="185"/>
      <c r="AD56" s="185"/>
      <c r="AE56" s="185"/>
      <c r="AF56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36"/>
      <c r="BC56" s="36"/>
      <c r="BD56" s="36"/>
      <c r="BE56" s="36"/>
      <c r="BF56" s="36"/>
      <c r="BG56" s="36"/>
      <c r="BH56" s="36"/>
      <c r="BI56"/>
      <c r="BJ56" s="2"/>
      <c r="BK56" s="2"/>
    </row>
    <row r="57" spans="1:65" ht="12" customHeight="1" x14ac:dyDescent="0.35">
      <c r="B57" s="35" t="s">
        <v>178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230"/>
      <c r="Z57" s="230"/>
      <c r="AA57" s="230"/>
      <c r="AB57" s="185"/>
      <c r="AC57" s="185"/>
      <c r="AD57" s="185"/>
      <c r="AE57" s="185"/>
      <c r="AF57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36"/>
      <c r="BC57" s="36"/>
      <c r="BD57" s="36"/>
      <c r="BE57" s="36"/>
      <c r="BF57" s="36"/>
      <c r="BG57" s="36"/>
      <c r="BH57" s="36"/>
      <c r="BI57"/>
      <c r="BJ57" s="2"/>
      <c r="BK57" s="2"/>
    </row>
    <row r="58" spans="1:65" s="55" customFormat="1" ht="12" customHeight="1" x14ac:dyDescent="0.35">
      <c r="A58"/>
      <c r="B58" s="35" t="s">
        <v>635</v>
      </c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AF58"/>
      <c r="BI58"/>
    </row>
    <row r="59" spans="1:65" s="55" customFormat="1" ht="12" customHeight="1" x14ac:dyDescent="0.35">
      <c r="A59"/>
      <c r="B59" s="35" t="s">
        <v>707</v>
      </c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AF59"/>
      <c r="BI59"/>
    </row>
    <row r="60" spans="1:65" s="55" customFormat="1" ht="12" customHeight="1" x14ac:dyDescent="0.35">
      <c r="A60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/>
      <c r="BI60"/>
    </row>
    <row r="61" spans="1:65" s="55" customFormat="1" ht="12" customHeight="1" x14ac:dyDescent="0.35">
      <c r="A61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355"/>
      <c r="BI61" s="355"/>
    </row>
  </sheetData>
  <mergeCells count="1">
    <mergeCell ref="BB5:BH5"/>
  </mergeCells>
  <hyperlinks>
    <hyperlink ref="B4" location="Indice!A1" display="Volver al índice" xr:uid="{00000000-0004-0000-05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6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G130"/>
  <sheetViews>
    <sheetView zoomScale="90" zoomScaleNormal="90" workbookViewId="0">
      <pane xSplit="2" ySplit="7" topLeftCell="Z8" activePane="bottomRight" state="frozen"/>
      <selection pane="topRight"/>
      <selection pane="bottomLeft"/>
      <selection pane="bottomRight" activeCell="BB9" sqref="BB9"/>
    </sheetView>
  </sheetViews>
  <sheetFormatPr defaultColWidth="11.453125" defaultRowHeight="13.5" x14ac:dyDescent="0.3"/>
  <cols>
    <col min="1" max="1" width="3.6328125" style="45" customWidth="1"/>
    <col min="2" max="2" width="50.54296875" style="45" customWidth="1"/>
    <col min="3" max="24" width="10.54296875" style="45" customWidth="1"/>
    <col min="25" max="25" width="10.54296875" style="7" customWidth="1"/>
    <col min="26" max="28" width="10.54296875" style="2" customWidth="1"/>
    <col min="29" max="31" width="10.54296875" style="7" customWidth="1"/>
    <col min="32" max="32" width="1.54296875" style="45" customWidth="1"/>
    <col min="33" max="50" width="11.453125" style="45" hidden="1" customWidth="1"/>
    <col min="51" max="53" width="0" style="45" hidden="1" customWidth="1"/>
    <col min="54" max="54" width="9" style="45" customWidth="1"/>
    <col min="55" max="234" width="11.453125" style="45"/>
    <col min="235" max="235" width="2.453125" style="45" customWidth="1"/>
    <col min="236" max="236" width="48.54296875" style="45" customWidth="1"/>
    <col min="237" max="253" width="11.453125" style="45" customWidth="1"/>
    <col min="254" max="259" width="10.54296875" style="45" customWidth="1"/>
    <col min="260" max="261" width="11.453125" style="45" customWidth="1"/>
    <col min="262" max="262" width="1.54296875" style="45" customWidth="1"/>
    <col min="263" max="278" width="11.453125" style="45" customWidth="1"/>
    <col min="279" max="284" width="6.54296875" style="45" customWidth="1"/>
    <col min="285" max="286" width="11.453125" style="45" customWidth="1"/>
    <col min="287" max="287" width="1.453125" style="45" customWidth="1"/>
    <col min="288" max="490" width="11.453125" style="45"/>
    <col min="491" max="491" width="2.453125" style="45" customWidth="1"/>
    <col min="492" max="492" width="48.54296875" style="45" customWidth="1"/>
    <col min="493" max="509" width="11.453125" style="45" customWidth="1"/>
    <col min="510" max="515" width="10.54296875" style="45" customWidth="1"/>
    <col min="516" max="517" width="11.453125" style="45" customWidth="1"/>
    <col min="518" max="518" width="1.54296875" style="45" customWidth="1"/>
    <col min="519" max="534" width="11.453125" style="45" customWidth="1"/>
    <col min="535" max="540" width="6.54296875" style="45" customWidth="1"/>
    <col min="541" max="542" width="11.453125" style="45" customWidth="1"/>
    <col min="543" max="543" width="1.453125" style="45" customWidth="1"/>
    <col min="544" max="746" width="11.453125" style="45"/>
    <col min="747" max="747" width="2.453125" style="45" customWidth="1"/>
    <col min="748" max="748" width="48.54296875" style="45" customWidth="1"/>
    <col min="749" max="765" width="11.453125" style="45" customWidth="1"/>
    <col min="766" max="771" width="10.54296875" style="45" customWidth="1"/>
    <col min="772" max="773" width="11.453125" style="45" customWidth="1"/>
    <col min="774" max="774" width="1.54296875" style="45" customWidth="1"/>
    <col min="775" max="790" width="11.453125" style="45" customWidth="1"/>
    <col min="791" max="796" width="6.54296875" style="45" customWidth="1"/>
    <col min="797" max="798" width="11.453125" style="45" customWidth="1"/>
    <col min="799" max="799" width="1.453125" style="45" customWidth="1"/>
    <col min="800" max="1002" width="11.453125" style="45"/>
    <col min="1003" max="1003" width="2.453125" style="45" customWidth="1"/>
    <col min="1004" max="1004" width="48.54296875" style="45" customWidth="1"/>
    <col min="1005" max="1021" width="11.453125" style="45" customWidth="1"/>
    <col min="1022" max="1027" width="10.54296875" style="45" customWidth="1"/>
    <col min="1028" max="1029" width="11.453125" style="45" customWidth="1"/>
    <col min="1030" max="1030" width="1.54296875" style="45" customWidth="1"/>
    <col min="1031" max="1046" width="11.453125" style="45" customWidth="1"/>
    <col min="1047" max="1052" width="6.54296875" style="45" customWidth="1"/>
    <col min="1053" max="1054" width="11.453125" style="45" customWidth="1"/>
    <col min="1055" max="1055" width="1.453125" style="45" customWidth="1"/>
    <col min="1056" max="1258" width="11.453125" style="45"/>
    <col min="1259" max="1259" width="2.453125" style="45" customWidth="1"/>
    <col min="1260" max="1260" width="48.54296875" style="45" customWidth="1"/>
    <col min="1261" max="1277" width="11.453125" style="45" customWidth="1"/>
    <col min="1278" max="1283" width="10.54296875" style="45" customWidth="1"/>
    <col min="1284" max="1285" width="11.453125" style="45" customWidth="1"/>
    <col min="1286" max="1286" width="1.54296875" style="45" customWidth="1"/>
    <col min="1287" max="1302" width="11.453125" style="45" customWidth="1"/>
    <col min="1303" max="1308" width="6.54296875" style="45" customWidth="1"/>
    <col min="1309" max="1310" width="11.453125" style="45" customWidth="1"/>
    <col min="1311" max="1311" width="1.453125" style="45" customWidth="1"/>
    <col min="1312" max="1514" width="11.453125" style="45"/>
    <col min="1515" max="1515" width="2.453125" style="45" customWidth="1"/>
    <col min="1516" max="1516" width="48.54296875" style="45" customWidth="1"/>
    <col min="1517" max="1533" width="11.453125" style="45" customWidth="1"/>
    <col min="1534" max="1539" width="10.54296875" style="45" customWidth="1"/>
    <col min="1540" max="1541" width="11.453125" style="45" customWidth="1"/>
    <col min="1542" max="1542" width="1.54296875" style="45" customWidth="1"/>
    <col min="1543" max="1558" width="11.453125" style="45" customWidth="1"/>
    <col min="1559" max="1564" width="6.54296875" style="45" customWidth="1"/>
    <col min="1565" max="1566" width="11.453125" style="45" customWidth="1"/>
    <col min="1567" max="1567" width="1.453125" style="45" customWidth="1"/>
    <col min="1568" max="1770" width="11.453125" style="45"/>
    <col min="1771" max="1771" width="2.453125" style="45" customWidth="1"/>
    <col min="1772" max="1772" width="48.54296875" style="45" customWidth="1"/>
    <col min="1773" max="1789" width="11.453125" style="45" customWidth="1"/>
    <col min="1790" max="1795" width="10.54296875" style="45" customWidth="1"/>
    <col min="1796" max="1797" width="11.453125" style="45" customWidth="1"/>
    <col min="1798" max="1798" width="1.54296875" style="45" customWidth="1"/>
    <col min="1799" max="1814" width="11.453125" style="45" customWidth="1"/>
    <col min="1815" max="1820" width="6.54296875" style="45" customWidth="1"/>
    <col min="1821" max="1822" width="11.453125" style="45" customWidth="1"/>
    <col min="1823" max="1823" width="1.453125" style="45" customWidth="1"/>
    <col min="1824" max="2026" width="11.453125" style="45"/>
    <col min="2027" max="2027" width="2.453125" style="45" customWidth="1"/>
    <col min="2028" max="2028" width="48.54296875" style="45" customWidth="1"/>
    <col min="2029" max="2045" width="11.453125" style="45" customWidth="1"/>
    <col min="2046" max="2051" width="10.54296875" style="45" customWidth="1"/>
    <col min="2052" max="2053" width="11.453125" style="45" customWidth="1"/>
    <col min="2054" max="2054" width="1.54296875" style="45" customWidth="1"/>
    <col min="2055" max="2070" width="11.453125" style="45" customWidth="1"/>
    <col min="2071" max="2076" width="6.54296875" style="45" customWidth="1"/>
    <col min="2077" max="2078" width="11.453125" style="45" customWidth="1"/>
    <col min="2079" max="2079" width="1.453125" style="45" customWidth="1"/>
    <col min="2080" max="2282" width="11.453125" style="45"/>
    <col min="2283" max="2283" width="2.453125" style="45" customWidth="1"/>
    <col min="2284" max="2284" width="48.54296875" style="45" customWidth="1"/>
    <col min="2285" max="2301" width="11.453125" style="45" customWidth="1"/>
    <col min="2302" max="2307" width="10.54296875" style="45" customWidth="1"/>
    <col min="2308" max="2309" width="11.453125" style="45" customWidth="1"/>
    <col min="2310" max="2310" width="1.54296875" style="45" customWidth="1"/>
    <col min="2311" max="2326" width="11.453125" style="45" customWidth="1"/>
    <col min="2327" max="2332" width="6.54296875" style="45" customWidth="1"/>
    <col min="2333" max="2334" width="11.453125" style="45" customWidth="1"/>
    <col min="2335" max="2335" width="1.453125" style="45" customWidth="1"/>
    <col min="2336" max="2538" width="11.453125" style="45"/>
    <col min="2539" max="2539" width="2.453125" style="45" customWidth="1"/>
    <col min="2540" max="2540" width="48.54296875" style="45" customWidth="1"/>
    <col min="2541" max="2557" width="11.453125" style="45" customWidth="1"/>
    <col min="2558" max="2563" width="10.54296875" style="45" customWidth="1"/>
    <col min="2564" max="2565" width="11.453125" style="45" customWidth="1"/>
    <col min="2566" max="2566" width="1.54296875" style="45" customWidth="1"/>
    <col min="2567" max="2582" width="11.453125" style="45" customWidth="1"/>
    <col min="2583" max="2588" width="6.54296875" style="45" customWidth="1"/>
    <col min="2589" max="2590" width="11.453125" style="45" customWidth="1"/>
    <col min="2591" max="2591" width="1.453125" style="45" customWidth="1"/>
    <col min="2592" max="2794" width="11.453125" style="45"/>
    <col min="2795" max="2795" width="2.453125" style="45" customWidth="1"/>
    <col min="2796" max="2796" width="48.54296875" style="45" customWidth="1"/>
    <col min="2797" max="2813" width="11.453125" style="45" customWidth="1"/>
    <col min="2814" max="2819" width="10.54296875" style="45" customWidth="1"/>
    <col min="2820" max="2821" width="11.453125" style="45" customWidth="1"/>
    <col min="2822" max="2822" width="1.54296875" style="45" customWidth="1"/>
    <col min="2823" max="2838" width="11.453125" style="45" customWidth="1"/>
    <col min="2839" max="2844" width="6.54296875" style="45" customWidth="1"/>
    <col min="2845" max="2846" width="11.453125" style="45" customWidth="1"/>
    <col min="2847" max="2847" width="1.453125" style="45" customWidth="1"/>
    <col min="2848" max="3050" width="11.453125" style="45"/>
    <col min="3051" max="3051" width="2.453125" style="45" customWidth="1"/>
    <col min="3052" max="3052" width="48.54296875" style="45" customWidth="1"/>
    <col min="3053" max="3069" width="11.453125" style="45" customWidth="1"/>
    <col min="3070" max="3075" width="10.54296875" style="45" customWidth="1"/>
    <col min="3076" max="3077" width="11.453125" style="45" customWidth="1"/>
    <col min="3078" max="3078" width="1.54296875" style="45" customWidth="1"/>
    <col min="3079" max="3094" width="11.453125" style="45" customWidth="1"/>
    <col min="3095" max="3100" width="6.54296875" style="45" customWidth="1"/>
    <col min="3101" max="3102" width="11.453125" style="45" customWidth="1"/>
    <col min="3103" max="3103" width="1.453125" style="45" customWidth="1"/>
    <col min="3104" max="3306" width="11.453125" style="45"/>
    <col min="3307" max="3307" width="2.453125" style="45" customWidth="1"/>
    <col min="3308" max="3308" width="48.54296875" style="45" customWidth="1"/>
    <col min="3309" max="3325" width="11.453125" style="45" customWidth="1"/>
    <col min="3326" max="3331" width="10.54296875" style="45" customWidth="1"/>
    <col min="3332" max="3333" width="11.453125" style="45" customWidth="1"/>
    <col min="3334" max="3334" width="1.54296875" style="45" customWidth="1"/>
    <col min="3335" max="3350" width="11.453125" style="45" customWidth="1"/>
    <col min="3351" max="3356" width="6.54296875" style="45" customWidth="1"/>
    <col min="3357" max="3358" width="11.453125" style="45" customWidth="1"/>
    <col min="3359" max="3359" width="1.453125" style="45" customWidth="1"/>
    <col min="3360" max="3562" width="11.453125" style="45"/>
    <col min="3563" max="3563" width="2.453125" style="45" customWidth="1"/>
    <col min="3564" max="3564" width="48.54296875" style="45" customWidth="1"/>
    <col min="3565" max="3581" width="11.453125" style="45" customWidth="1"/>
    <col min="3582" max="3587" width="10.54296875" style="45" customWidth="1"/>
    <col min="3588" max="3589" width="11.453125" style="45" customWidth="1"/>
    <col min="3590" max="3590" width="1.54296875" style="45" customWidth="1"/>
    <col min="3591" max="3606" width="11.453125" style="45" customWidth="1"/>
    <col min="3607" max="3612" width="6.54296875" style="45" customWidth="1"/>
    <col min="3613" max="3614" width="11.453125" style="45" customWidth="1"/>
    <col min="3615" max="3615" width="1.453125" style="45" customWidth="1"/>
    <col min="3616" max="3818" width="11.453125" style="45"/>
    <col min="3819" max="3819" width="2.453125" style="45" customWidth="1"/>
    <col min="3820" max="3820" width="48.54296875" style="45" customWidth="1"/>
    <col min="3821" max="3837" width="11.453125" style="45" customWidth="1"/>
    <col min="3838" max="3843" width="10.54296875" style="45" customWidth="1"/>
    <col min="3844" max="3845" width="11.453125" style="45" customWidth="1"/>
    <col min="3846" max="3846" width="1.54296875" style="45" customWidth="1"/>
    <col min="3847" max="3862" width="11.453125" style="45" customWidth="1"/>
    <col min="3863" max="3868" width="6.54296875" style="45" customWidth="1"/>
    <col min="3869" max="3870" width="11.453125" style="45" customWidth="1"/>
    <col min="3871" max="3871" width="1.453125" style="45" customWidth="1"/>
    <col min="3872" max="4074" width="11.453125" style="45"/>
    <col min="4075" max="4075" width="2.453125" style="45" customWidth="1"/>
    <col min="4076" max="4076" width="48.54296875" style="45" customWidth="1"/>
    <col min="4077" max="4093" width="11.453125" style="45" customWidth="1"/>
    <col min="4094" max="4099" width="10.54296875" style="45" customWidth="1"/>
    <col min="4100" max="4101" width="11.453125" style="45" customWidth="1"/>
    <col min="4102" max="4102" width="1.54296875" style="45" customWidth="1"/>
    <col min="4103" max="4118" width="11.453125" style="45" customWidth="1"/>
    <col min="4119" max="4124" width="6.54296875" style="45" customWidth="1"/>
    <col min="4125" max="4126" width="11.453125" style="45" customWidth="1"/>
    <col min="4127" max="4127" width="1.453125" style="45" customWidth="1"/>
    <col min="4128" max="4330" width="11.453125" style="45"/>
    <col min="4331" max="4331" width="2.453125" style="45" customWidth="1"/>
    <col min="4332" max="4332" width="48.54296875" style="45" customWidth="1"/>
    <col min="4333" max="4349" width="11.453125" style="45" customWidth="1"/>
    <col min="4350" max="4355" width="10.54296875" style="45" customWidth="1"/>
    <col min="4356" max="4357" width="11.453125" style="45" customWidth="1"/>
    <col min="4358" max="4358" width="1.54296875" style="45" customWidth="1"/>
    <col min="4359" max="4374" width="11.453125" style="45" customWidth="1"/>
    <col min="4375" max="4380" width="6.54296875" style="45" customWidth="1"/>
    <col min="4381" max="4382" width="11.453125" style="45" customWidth="1"/>
    <col min="4383" max="4383" width="1.453125" style="45" customWidth="1"/>
    <col min="4384" max="4586" width="11.453125" style="45"/>
    <col min="4587" max="4587" width="2.453125" style="45" customWidth="1"/>
    <col min="4588" max="4588" width="48.54296875" style="45" customWidth="1"/>
    <col min="4589" max="4605" width="11.453125" style="45" customWidth="1"/>
    <col min="4606" max="4611" width="10.54296875" style="45" customWidth="1"/>
    <col min="4612" max="4613" width="11.453125" style="45" customWidth="1"/>
    <col min="4614" max="4614" width="1.54296875" style="45" customWidth="1"/>
    <col min="4615" max="4630" width="11.453125" style="45" customWidth="1"/>
    <col min="4631" max="4636" width="6.54296875" style="45" customWidth="1"/>
    <col min="4637" max="4638" width="11.453125" style="45" customWidth="1"/>
    <col min="4639" max="4639" width="1.453125" style="45" customWidth="1"/>
    <col min="4640" max="4842" width="11.453125" style="45"/>
    <col min="4843" max="4843" width="2.453125" style="45" customWidth="1"/>
    <col min="4844" max="4844" width="48.54296875" style="45" customWidth="1"/>
    <col min="4845" max="4861" width="11.453125" style="45" customWidth="1"/>
    <col min="4862" max="4867" width="10.54296875" style="45" customWidth="1"/>
    <col min="4868" max="4869" width="11.453125" style="45" customWidth="1"/>
    <col min="4870" max="4870" width="1.54296875" style="45" customWidth="1"/>
    <col min="4871" max="4886" width="11.453125" style="45" customWidth="1"/>
    <col min="4887" max="4892" width="6.54296875" style="45" customWidth="1"/>
    <col min="4893" max="4894" width="11.453125" style="45" customWidth="1"/>
    <col min="4895" max="4895" width="1.453125" style="45" customWidth="1"/>
    <col min="4896" max="5098" width="11.453125" style="45"/>
    <col min="5099" max="5099" width="2.453125" style="45" customWidth="1"/>
    <col min="5100" max="5100" width="48.54296875" style="45" customWidth="1"/>
    <col min="5101" max="5117" width="11.453125" style="45" customWidth="1"/>
    <col min="5118" max="5123" width="10.54296875" style="45" customWidth="1"/>
    <col min="5124" max="5125" width="11.453125" style="45" customWidth="1"/>
    <col min="5126" max="5126" width="1.54296875" style="45" customWidth="1"/>
    <col min="5127" max="5142" width="11.453125" style="45" customWidth="1"/>
    <col min="5143" max="5148" width="6.54296875" style="45" customWidth="1"/>
    <col min="5149" max="5150" width="11.453125" style="45" customWidth="1"/>
    <col min="5151" max="5151" width="1.453125" style="45" customWidth="1"/>
    <col min="5152" max="5354" width="11.453125" style="45"/>
    <col min="5355" max="5355" width="2.453125" style="45" customWidth="1"/>
    <col min="5356" max="5356" width="48.54296875" style="45" customWidth="1"/>
    <col min="5357" max="5373" width="11.453125" style="45" customWidth="1"/>
    <col min="5374" max="5379" width="10.54296875" style="45" customWidth="1"/>
    <col min="5380" max="5381" width="11.453125" style="45" customWidth="1"/>
    <col min="5382" max="5382" width="1.54296875" style="45" customWidth="1"/>
    <col min="5383" max="5398" width="11.453125" style="45" customWidth="1"/>
    <col min="5399" max="5404" width="6.54296875" style="45" customWidth="1"/>
    <col min="5405" max="5406" width="11.453125" style="45" customWidth="1"/>
    <col min="5407" max="5407" width="1.453125" style="45" customWidth="1"/>
    <col min="5408" max="5610" width="11.453125" style="45"/>
    <col min="5611" max="5611" width="2.453125" style="45" customWidth="1"/>
    <col min="5612" max="5612" width="48.54296875" style="45" customWidth="1"/>
    <col min="5613" max="5629" width="11.453125" style="45" customWidth="1"/>
    <col min="5630" max="5635" width="10.54296875" style="45" customWidth="1"/>
    <col min="5636" max="5637" width="11.453125" style="45" customWidth="1"/>
    <col min="5638" max="5638" width="1.54296875" style="45" customWidth="1"/>
    <col min="5639" max="5654" width="11.453125" style="45" customWidth="1"/>
    <col min="5655" max="5660" width="6.54296875" style="45" customWidth="1"/>
    <col min="5661" max="5662" width="11.453125" style="45" customWidth="1"/>
    <col min="5663" max="5663" width="1.453125" style="45" customWidth="1"/>
    <col min="5664" max="5866" width="11.453125" style="45"/>
    <col min="5867" max="5867" width="2.453125" style="45" customWidth="1"/>
    <col min="5868" max="5868" width="48.54296875" style="45" customWidth="1"/>
    <col min="5869" max="5885" width="11.453125" style="45" customWidth="1"/>
    <col min="5886" max="5891" width="10.54296875" style="45" customWidth="1"/>
    <col min="5892" max="5893" width="11.453125" style="45" customWidth="1"/>
    <col min="5894" max="5894" width="1.54296875" style="45" customWidth="1"/>
    <col min="5895" max="5910" width="11.453125" style="45" customWidth="1"/>
    <col min="5911" max="5916" width="6.54296875" style="45" customWidth="1"/>
    <col min="5917" max="5918" width="11.453125" style="45" customWidth="1"/>
    <col min="5919" max="5919" width="1.453125" style="45" customWidth="1"/>
    <col min="5920" max="6122" width="11.453125" style="45"/>
    <col min="6123" max="6123" width="2.453125" style="45" customWidth="1"/>
    <col min="6124" max="6124" width="48.54296875" style="45" customWidth="1"/>
    <col min="6125" max="6141" width="11.453125" style="45" customWidth="1"/>
    <col min="6142" max="6147" width="10.54296875" style="45" customWidth="1"/>
    <col min="6148" max="6149" width="11.453125" style="45" customWidth="1"/>
    <col min="6150" max="6150" width="1.54296875" style="45" customWidth="1"/>
    <col min="6151" max="6166" width="11.453125" style="45" customWidth="1"/>
    <col min="6167" max="6172" width="6.54296875" style="45" customWidth="1"/>
    <col min="6173" max="6174" width="11.453125" style="45" customWidth="1"/>
    <col min="6175" max="6175" width="1.453125" style="45" customWidth="1"/>
    <col min="6176" max="6378" width="11.453125" style="45"/>
    <col min="6379" max="6379" width="2.453125" style="45" customWidth="1"/>
    <col min="6380" max="6380" width="48.54296875" style="45" customWidth="1"/>
    <col min="6381" max="6397" width="11.453125" style="45" customWidth="1"/>
    <col min="6398" max="6403" width="10.54296875" style="45" customWidth="1"/>
    <col min="6404" max="6405" width="11.453125" style="45" customWidth="1"/>
    <col min="6406" max="6406" width="1.54296875" style="45" customWidth="1"/>
    <col min="6407" max="6422" width="11.453125" style="45" customWidth="1"/>
    <col min="6423" max="6428" width="6.54296875" style="45" customWidth="1"/>
    <col min="6429" max="6430" width="11.453125" style="45" customWidth="1"/>
    <col min="6431" max="6431" width="1.453125" style="45" customWidth="1"/>
    <col min="6432" max="6634" width="11.453125" style="45"/>
    <col min="6635" max="6635" width="2.453125" style="45" customWidth="1"/>
    <col min="6636" max="6636" width="48.54296875" style="45" customWidth="1"/>
    <col min="6637" max="6653" width="11.453125" style="45" customWidth="1"/>
    <col min="6654" max="6659" width="10.54296875" style="45" customWidth="1"/>
    <col min="6660" max="6661" width="11.453125" style="45" customWidth="1"/>
    <col min="6662" max="6662" width="1.54296875" style="45" customWidth="1"/>
    <col min="6663" max="6678" width="11.453125" style="45" customWidth="1"/>
    <col min="6679" max="6684" width="6.54296875" style="45" customWidth="1"/>
    <col min="6685" max="6686" width="11.453125" style="45" customWidth="1"/>
    <col min="6687" max="6687" width="1.453125" style="45" customWidth="1"/>
    <col min="6688" max="6890" width="11.453125" style="45"/>
    <col min="6891" max="6891" width="2.453125" style="45" customWidth="1"/>
    <col min="6892" max="6892" width="48.54296875" style="45" customWidth="1"/>
    <col min="6893" max="6909" width="11.453125" style="45" customWidth="1"/>
    <col min="6910" max="6915" width="10.54296875" style="45" customWidth="1"/>
    <col min="6916" max="6917" width="11.453125" style="45" customWidth="1"/>
    <col min="6918" max="6918" width="1.54296875" style="45" customWidth="1"/>
    <col min="6919" max="6934" width="11.453125" style="45" customWidth="1"/>
    <col min="6935" max="6940" width="6.54296875" style="45" customWidth="1"/>
    <col min="6941" max="6942" width="11.453125" style="45" customWidth="1"/>
    <col min="6943" max="6943" width="1.453125" style="45" customWidth="1"/>
    <col min="6944" max="7146" width="11.453125" style="45"/>
    <col min="7147" max="7147" width="2.453125" style="45" customWidth="1"/>
    <col min="7148" max="7148" width="48.54296875" style="45" customWidth="1"/>
    <col min="7149" max="7165" width="11.453125" style="45" customWidth="1"/>
    <col min="7166" max="7171" width="10.54296875" style="45" customWidth="1"/>
    <col min="7172" max="7173" width="11.453125" style="45" customWidth="1"/>
    <col min="7174" max="7174" width="1.54296875" style="45" customWidth="1"/>
    <col min="7175" max="7190" width="11.453125" style="45" customWidth="1"/>
    <col min="7191" max="7196" width="6.54296875" style="45" customWidth="1"/>
    <col min="7197" max="7198" width="11.453125" style="45" customWidth="1"/>
    <col min="7199" max="7199" width="1.453125" style="45" customWidth="1"/>
    <col min="7200" max="7402" width="11.453125" style="45"/>
    <col min="7403" max="7403" width="2.453125" style="45" customWidth="1"/>
    <col min="7404" max="7404" width="48.54296875" style="45" customWidth="1"/>
    <col min="7405" max="7421" width="11.453125" style="45" customWidth="1"/>
    <col min="7422" max="7427" width="10.54296875" style="45" customWidth="1"/>
    <col min="7428" max="7429" width="11.453125" style="45" customWidth="1"/>
    <col min="7430" max="7430" width="1.54296875" style="45" customWidth="1"/>
    <col min="7431" max="7446" width="11.453125" style="45" customWidth="1"/>
    <col min="7447" max="7452" width="6.54296875" style="45" customWidth="1"/>
    <col min="7453" max="7454" width="11.453125" style="45" customWidth="1"/>
    <col min="7455" max="7455" width="1.453125" style="45" customWidth="1"/>
    <col min="7456" max="7658" width="11.453125" style="45"/>
    <col min="7659" max="7659" width="2.453125" style="45" customWidth="1"/>
    <col min="7660" max="7660" width="48.54296875" style="45" customWidth="1"/>
    <col min="7661" max="7677" width="11.453125" style="45" customWidth="1"/>
    <col min="7678" max="7683" width="10.54296875" style="45" customWidth="1"/>
    <col min="7684" max="7685" width="11.453125" style="45" customWidth="1"/>
    <col min="7686" max="7686" width="1.54296875" style="45" customWidth="1"/>
    <col min="7687" max="7702" width="11.453125" style="45" customWidth="1"/>
    <col min="7703" max="7708" width="6.54296875" style="45" customWidth="1"/>
    <col min="7709" max="7710" width="11.453125" style="45" customWidth="1"/>
    <col min="7711" max="7711" width="1.453125" style="45" customWidth="1"/>
    <col min="7712" max="7914" width="11.453125" style="45"/>
    <col min="7915" max="7915" width="2.453125" style="45" customWidth="1"/>
    <col min="7916" max="7916" width="48.54296875" style="45" customWidth="1"/>
    <col min="7917" max="7933" width="11.453125" style="45" customWidth="1"/>
    <col min="7934" max="7939" width="10.54296875" style="45" customWidth="1"/>
    <col min="7940" max="7941" width="11.453125" style="45" customWidth="1"/>
    <col min="7942" max="7942" width="1.54296875" style="45" customWidth="1"/>
    <col min="7943" max="7958" width="11.453125" style="45" customWidth="1"/>
    <col min="7959" max="7964" width="6.54296875" style="45" customWidth="1"/>
    <col min="7965" max="7966" width="11.453125" style="45" customWidth="1"/>
    <col min="7967" max="7967" width="1.453125" style="45" customWidth="1"/>
    <col min="7968" max="8170" width="11.453125" style="45"/>
    <col min="8171" max="8171" width="2.453125" style="45" customWidth="1"/>
    <col min="8172" max="8172" width="48.54296875" style="45" customWidth="1"/>
    <col min="8173" max="8189" width="11.453125" style="45" customWidth="1"/>
    <col min="8190" max="8195" width="10.54296875" style="45" customWidth="1"/>
    <col min="8196" max="8197" width="11.453125" style="45" customWidth="1"/>
    <col min="8198" max="8198" width="1.54296875" style="45" customWidth="1"/>
    <col min="8199" max="8214" width="11.453125" style="45" customWidth="1"/>
    <col min="8215" max="8220" width="6.54296875" style="45" customWidth="1"/>
    <col min="8221" max="8222" width="11.453125" style="45" customWidth="1"/>
    <col min="8223" max="8223" width="1.453125" style="45" customWidth="1"/>
    <col min="8224" max="8426" width="11.453125" style="45"/>
    <col min="8427" max="8427" width="2.453125" style="45" customWidth="1"/>
    <col min="8428" max="8428" width="48.54296875" style="45" customWidth="1"/>
    <col min="8429" max="8445" width="11.453125" style="45" customWidth="1"/>
    <col min="8446" max="8451" width="10.54296875" style="45" customWidth="1"/>
    <col min="8452" max="8453" width="11.453125" style="45" customWidth="1"/>
    <col min="8454" max="8454" width="1.54296875" style="45" customWidth="1"/>
    <col min="8455" max="8470" width="11.453125" style="45" customWidth="1"/>
    <col min="8471" max="8476" width="6.54296875" style="45" customWidth="1"/>
    <col min="8477" max="8478" width="11.453125" style="45" customWidth="1"/>
    <col min="8479" max="8479" width="1.453125" style="45" customWidth="1"/>
    <col min="8480" max="8682" width="11.453125" style="45"/>
    <col min="8683" max="8683" width="2.453125" style="45" customWidth="1"/>
    <col min="8684" max="8684" width="48.54296875" style="45" customWidth="1"/>
    <col min="8685" max="8701" width="11.453125" style="45" customWidth="1"/>
    <col min="8702" max="8707" width="10.54296875" style="45" customWidth="1"/>
    <col min="8708" max="8709" width="11.453125" style="45" customWidth="1"/>
    <col min="8710" max="8710" width="1.54296875" style="45" customWidth="1"/>
    <col min="8711" max="8726" width="11.453125" style="45" customWidth="1"/>
    <col min="8727" max="8732" width="6.54296875" style="45" customWidth="1"/>
    <col min="8733" max="8734" width="11.453125" style="45" customWidth="1"/>
    <col min="8735" max="8735" width="1.453125" style="45" customWidth="1"/>
    <col min="8736" max="8938" width="11.453125" style="45"/>
    <col min="8939" max="8939" width="2.453125" style="45" customWidth="1"/>
    <col min="8940" max="8940" width="48.54296875" style="45" customWidth="1"/>
    <col min="8941" max="8957" width="11.453125" style="45" customWidth="1"/>
    <col min="8958" max="8963" width="10.54296875" style="45" customWidth="1"/>
    <col min="8964" max="8965" width="11.453125" style="45" customWidth="1"/>
    <col min="8966" max="8966" width="1.54296875" style="45" customWidth="1"/>
    <col min="8967" max="8982" width="11.453125" style="45" customWidth="1"/>
    <col min="8983" max="8988" width="6.54296875" style="45" customWidth="1"/>
    <col min="8989" max="8990" width="11.453125" style="45" customWidth="1"/>
    <col min="8991" max="8991" width="1.453125" style="45" customWidth="1"/>
    <col min="8992" max="9194" width="11.453125" style="45"/>
    <col min="9195" max="9195" width="2.453125" style="45" customWidth="1"/>
    <col min="9196" max="9196" width="48.54296875" style="45" customWidth="1"/>
    <col min="9197" max="9213" width="11.453125" style="45" customWidth="1"/>
    <col min="9214" max="9219" width="10.54296875" style="45" customWidth="1"/>
    <col min="9220" max="9221" width="11.453125" style="45" customWidth="1"/>
    <col min="9222" max="9222" width="1.54296875" style="45" customWidth="1"/>
    <col min="9223" max="9238" width="11.453125" style="45" customWidth="1"/>
    <col min="9239" max="9244" width="6.54296875" style="45" customWidth="1"/>
    <col min="9245" max="9246" width="11.453125" style="45" customWidth="1"/>
    <col min="9247" max="9247" width="1.453125" style="45" customWidth="1"/>
    <col min="9248" max="9450" width="11.453125" style="45"/>
    <col min="9451" max="9451" width="2.453125" style="45" customWidth="1"/>
    <col min="9452" max="9452" width="48.54296875" style="45" customWidth="1"/>
    <col min="9453" max="9469" width="11.453125" style="45" customWidth="1"/>
    <col min="9470" max="9475" width="10.54296875" style="45" customWidth="1"/>
    <col min="9476" max="9477" width="11.453125" style="45" customWidth="1"/>
    <col min="9478" max="9478" width="1.54296875" style="45" customWidth="1"/>
    <col min="9479" max="9494" width="11.453125" style="45" customWidth="1"/>
    <col min="9495" max="9500" width="6.54296875" style="45" customWidth="1"/>
    <col min="9501" max="9502" width="11.453125" style="45" customWidth="1"/>
    <col min="9503" max="9503" width="1.453125" style="45" customWidth="1"/>
    <col min="9504" max="9706" width="11.453125" style="45"/>
    <col min="9707" max="9707" width="2.453125" style="45" customWidth="1"/>
    <col min="9708" max="9708" width="48.54296875" style="45" customWidth="1"/>
    <col min="9709" max="9725" width="11.453125" style="45" customWidth="1"/>
    <col min="9726" max="9731" width="10.54296875" style="45" customWidth="1"/>
    <col min="9732" max="9733" width="11.453125" style="45" customWidth="1"/>
    <col min="9734" max="9734" width="1.54296875" style="45" customWidth="1"/>
    <col min="9735" max="9750" width="11.453125" style="45" customWidth="1"/>
    <col min="9751" max="9756" width="6.54296875" style="45" customWidth="1"/>
    <col min="9757" max="9758" width="11.453125" style="45" customWidth="1"/>
    <col min="9759" max="9759" width="1.453125" style="45" customWidth="1"/>
    <col min="9760" max="9962" width="11.453125" style="45"/>
    <col min="9963" max="9963" width="2.453125" style="45" customWidth="1"/>
    <col min="9964" max="9964" width="48.54296875" style="45" customWidth="1"/>
    <col min="9965" max="9981" width="11.453125" style="45" customWidth="1"/>
    <col min="9982" max="9987" width="10.54296875" style="45" customWidth="1"/>
    <col min="9988" max="9989" width="11.453125" style="45" customWidth="1"/>
    <col min="9990" max="9990" width="1.54296875" style="45" customWidth="1"/>
    <col min="9991" max="10006" width="11.453125" style="45" customWidth="1"/>
    <col min="10007" max="10012" width="6.54296875" style="45" customWidth="1"/>
    <col min="10013" max="10014" width="11.453125" style="45" customWidth="1"/>
    <col min="10015" max="10015" width="1.453125" style="45" customWidth="1"/>
    <col min="10016" max="10218" width="11.453125" style="45"/>
    <col min="10219" max="10219" width="2.453125" style="45" customWidth="1"/>
    <col min="10220" max="10220" width="48.54296875" style="45" customWidth="1"/>
    <col min="10221" max="10237" width="11.453125" style="45" customWidth="1"/>
    <col min="10238" max="10243" width="10.54296875" style="45" customWidth="1"/>
    <col min="10244" max="10245" width="11.453125" style="45" customWidth="1"/>
    <col min="10246" max="10246" width="1.54296875" style="45" customWidth="1"/>
    <col min="10247" max="10262" width="11.453125" style="45" customWidth="1"/>
    <col min="10263" max="10268" width="6.54296875" style="45" customWidth="1"/>
    <col min="10269" max="10270" width="11.453125" style="45" customWidth="1"/>
    <col min="10271" max="10271" width="1.453125" style="45" customWidth="1"/>
    <col min="10272" max="10474" width="11.453125" style="45"/>
    <col min="10475" max="10475" width="2.453125" style="45" customWidth="1"/>
    <col min="10476" max="10476" width="48.54296875" style="45" customWidth="1"/>
    <col min="10477" max="10493" width="11.453125" style="45" customWidth="1"/>
    <col min="10494" max="10499" width="10.54296875" style="45" customWidth="1"/>
    <col min="10500" max="10501" width="11.453125" style="45" customWidth="1"/>
    <col min="10502" max="10502" width="1.54296875" style="45" customWidth="1"/>
    <col min="10503" max="10518" width="11.453125" style="45" customWidth="1"/>
    <col min="10519" max="10524" width="6.54296875" style="45" customWidth="1"/>
    <col min="10525" max="10526" width="11.453125" style="45" customWidth="1"/>
    <col min="10527" max="10527" width="1.453125" style="45" customWidth="1"/>
    <col min="10528" max="10730" width="11.453125" style="45"/>
    <col min="10731" max="10731" width="2.453125" style="45" customWidth="1"/>
    <col min="10732" max="10732" width="48.54296875" style="45" customWidth="1"/>
    <col min="10733" max="10749" width="11.453125" style="45" customWidth="1"/>
    <col min="10750" max="10755" width="10.54296875" style="45" customWidth="1"/>
    <col min="10756" max="10757" width="11.453125" style="45" customWidth="1"/>
    <col min="10758" max="10758" width="1.54296875" style="45" customWidth="1"/>
    <col min="10759" max="10774" width="11.453125" style="45" customWidth="1"/>
    <col min="10775" max="10780" width="6.54296875" style="45" customWidth="1"/>
    <col min="10781" max="10782" width="11.453125" style="45" customWidth="1"/>
    <col min="10783" max="10783" width="1.453125" style="45" customWidth="1"/>
    <col min="10784" max="10986" width="11.453125" style="45"/>
    <col min="10987" max="10987" width="2.453125" style="45" customWidth="1"/>
    <col min="10988" max="10988" width="48.54296875" style="45" customWidth="1"/>
    <col min="10989" max="11005" width="11.453125" style="45" customWidth="1"/>
    <col min="11006" max="11011" width="10.54296875" style="45" customWidth="1"/>
    <col min="11012" max="11013" width="11.453125" style="45" customWidth="1"/>
    <col min="11014" max="11014" width="1.54296875" style="45" customWidth="1"/>
    <col min="11015" max="11030" width="11.453125" style="45" customWidth="1"/>
    <col min="11031" max="11036" width="6.54296875" style="45" customWidth="1"/>
    <col min="11037" max="11038" width="11.453125" style="45" customWidth="1"/>
    <col min="11039" max="11039" width="1.453125" style="45" customWidth="1"/>
    <col min="11040" max="11242" width="11.453125" style="45"/>
    <col min="11243" max="11243" width="2.453125" style="45" customWidth="1"/>
    <col min="11244" max="11244" width="48.54296875" style="45" customWidth="1"/>
    <col min="11245" max="11261" width="11.453125" style="45" customWidth="1"/>
    <col min="11262" max="11267" width="10.54296875" style="45" customWidth="1"/>
    <col min="11268" max="11269" width="11.453125" style="45" customWidth="1"/>
    <col min="11270" max="11270" width="1.54296875" style="45" customWidth="1"/>
    <col min="11271" max="11286" width="11.453125" style="45" customWidth="1"/>
    <col min="11287" max="11292" width="6.54296875" style="45" customWidth="1"/>
    <col min="11293" max="11294" width="11.453125" style="45" customWidth="1"/>
    <col min="11295" max="11295" width="1.453125" style="45" customWidth="1"/>
    <col min="11296" max="11498" width="11.453125" style="45"/>
    <col min="11499" max="11499" width="2.453125" style="45" customWidth="1"/>
    <col min="11500" max="11500" width="48.54296875" style="45" customWidth="1"/>
    <col min="11501" max="11517" width="11.453125" style="45" customWidth="1"/>
    <col min="11518" max="11523" width="10.54296875" style="45" customWidth="1"/>
    <col min="11524" max="11525" width="11.453125" style="45" customWidth="1"/>
    <col min="11526" max="11526" width="1.54296875" style="45" customWidth="1"/>
    <col min="11527" max="11542" width="11.453125" style="45" customWidth="1"/>
    <col min="11543" max="11548" width="6.54296875" style="45" customWidth="1"/>
    <col min="11549" max="11550" width="11.453125" style="45" customWidth="1"/>
    <col min="11551" max="11551" width="1.453125" style="45" customWidth="1"/>
    <col min="11552" max="11754" width="11.453125" style="45"/>
    <col min="11755" max="11755" width="2.453125" style="45" customWidth="1"/>
    <col min="11756" max="11756" width="48.54296875" style="45" customWidth="1"/>
    <col min="11757" max="11773" width="11.453125" style="45" customWidth="1"/>
    <col min="11774" max="11779" width="10.54296875" style="45" customWidth="1"/>
    <col min="11780" max="11781" width="11.453125" style="45" customWidth="1"/>
    <col min="11782" max="11782" width="1.54296875" style="45" customWidth="1"/>
    <col min="11783" max="11798" width="11.453125" style="45" customWidth="1"/>
    <col min="11799" max="11804" width="6.54296875" style="45" customWidth="1"/>
    <col min="11805" max="11806" width="11.453125" style="45" customWidth="1"/>
    <col min="11807" max="11807" width="1.453125" style="45" customWidth="1"/>
    <col min="11808" max="12010" width="11.453125" style="45"/>
    <col min="12011" max="12011" width="2.453125" style="45" customWidth="1"/>
    <col min="12012" max="12012" width="48.54296875" style="45" customWidth="1"/>
    <col min="12013" max="12029" width="11.453125" style="45" customWidth="1"/>
    <col min="12030" max="12035" width="10.54296875" style="45" customWidth="1"/>
    <col min="12036" max="12037" width="11.453125" style="45" customWidth="1"/>
    <col min="12038" max="12038" width="1.54296875" style="45" customWidth="1"/>
    <col min="12039" max="12054" width="11.453125" style="45" customWidth="1"/>
    <col min="12055" max="12060" width="6.54296875" style="45" customWidth="1"/>
    <col min="12061" max="12062" width="11.453125" style="45" customWidth="1"/>
    <col min="12063" max="12063" width="1.453125" style="45" customWidth="1"/>
    <col min="12064" max="12266" width="11.453125" style="45"/>
    <col min="12267" max="12267" width="2.453125" style="45" customWidth="1"/>
    <col min="12268" max="12268" width="48.54296875" style="45" customWidth="1"/>
    <col min="12269" max="12285" width="11.453125" style="45" customWidth="1"/>
    <col min="12286" max="12291" width="10.54296875" style="45" customWidth="1"/>
    <col min="12292" max="12293" width="11.453125" style="45" customWidth="1"/>
    <col min="12294" max="12294" width="1.54296875" style="45" customWidth="1"/>
    <col min="12295" max="12310" width="11.453125" style="45" customWidth="1"/>
    <col min="12311" max="12316" width="6.54296875" style="45" customWidth="1"/>
    <col min="12317" max="12318" width="11.453125" style="45" customWidth="1"/>
    <col min="12319" max="12319" width="1.453125" style="45" customWidth="1"/>
    <col min="12320" max="12522" width="11.453125" style="45"/>
    <col min="12523" max="12523" width="2.453125" style="45" customWidth="1"/>
    <col min="12524" max="12524" width="48.54296875" style="45" customWidth="1"/>
    <col min="12525" max="12541" width="11.453125" style="45" customWidth="1"/>
    <col min="12542" max="12547" width="10.54296875" style="45" customWidth="1"/>
    <col min="12548" max="12549" width="11.453125" style="45" customWidth="1"/>
    <col min="12550" max="12550" width="1.54296875" style="45" customWidth="1"/>
    <col min="12551" max="12566" width="11.453125" style="45" customWidth="1"/>
    <col min="12567" max="12572" width="6.54296875" style="45" customWidth="1"/>
    <col min="12573" max="12574" width="11.453125" style="45" customWidth="1"/>
    <col min="12575" max="12575" width="1.453125" style="45" customWidth="1"/>
    <col min="12576" max="12778" width="11.453125" style="45"/>
    <col min="12779" max="12779" width="2.453125" style="45" customWidth="1"/>
    <col min="12780" max="12780" width="48.54296875" style="45" customWidth="1"/>
    <col min="12781" max="12797" width="11.453125" style="45" customWidth="1"/>
    <col min="12798" max="12803" width="10.54296875" style="45" customWidth="1"/>
    <col min="12804" max="12805" width="11.453125" style="45" customWidth="1"/>
    <col min="12806" max="12806" width="1.54296875" style="45" customWidth="1"/>
    <col min="12807" max="12822" width="11.453125" style="45" customWidth="1"/>
    <col min="12823" max="12828" width="6.54296875" style="45" customWidth="1"/>
    <col min="12829" max="12830" width="11.453125" style="45" customWidth="1"/>
    <col min="12831" max="12831" width="1.453125" style="45" customWidth="1"/>
    <col min="12832" max="13034" width="11.453125" style="45"/>
    <col min="13035" max="13035" width="2.453125" style="45" customWidth="1"/>
    <col min="13036" max="13036" width="48.54296875" style="45" customWidth="1"/>
    <col min="13037" max="13053" width="11.453125" style="45" customWidth="1"/>
    <col min="13054" max="13059" width="10.54296875" style="45" customWidth="1"/>
    <col min="13060" max="13061" width="11.453125" style="45" customWidth="1"/>
    <col min="13062" max="13062" width="1.54296875" style="45" customWidth="1"/>
    <col min="13063" max="13078" width="11.453125" style="45" customWidth="1"/>
    <col min="13079" max="13084" width="6.54296875" style="45" customWidth="1"/>
    <col min="13085" max="13086" width="11.453125" style="45" customWidth="1"/>
    <col min="13087" max="13087" width="1.453125" style="45" customWidth="1"/>
    <col min="13088" max="13290" width="11.453125" style="45"/>
    <col min="13291" max="13291" width="2.453125" style="45" customWidth="1"/>
    <col min="13292" max="13292" width="48.54296875" style="45" customWidth="1"/>
    <col min="13293" max="13309" width="11.453125" style="45" customWidth="1"/>
    <col min="13310" max="13315" width="10.54296875" style="45" customWidth="1"/>
    <col min="13316" max="13317" width="11.453125" style="45" customWidth="1"/>
    <col min="13318" max="13318" width="1.54296875" style="45" customWidth="1"/>
    <col min="13319" max="13334" width="11.453125" style="45" customWidth="1"/>
    <col min="13335" max="13340" width="6.54296875" style="45" customWidth="1"/>
    <col min="13341" max="13342" width="11.453125" style="45" customWidth="1"/>
    <col min="13343" max="13343" width="1.453125" style="45" customWidth="1"/>
    <col min="13344" max="13546" width="11.453125" style="45"/>
    <col min="13547" max="13547" width="2.453125" style="45" customWidth="1"/>
    <col min="13548" max="13548" width="48.54296875" style="45" customWidth="1"/>
    <col min="13549" max="13565" width="11.453125" style="45" customWidth="1"/>
    <col min="13566" max="13571" width="10.54296875" style="45" customWidth="1"/>
    <col min="13572" max="13573" width="11.453125" style="45" customWidth="1"/>
    <col min="13574" max="13574" width="1.54296875" style="45" customWidth="1"/>
    <col min="13575" max="13590" width="11.453125" style="45" customWidth="1"/>
    <col min="13591" max="13596" width="6.54296875" style="45" customWidth="1"/>
    <col min="13597" max="13598" width="11.453125" style="45" customWidth="1"/>
    <col min="13599" max="13599" width="1.453125" style="45" customWidth="1"/>
    <col min="13600" max="13802" width="11.453125" style="45"/>
    <col min="13803" max="13803" width="2.453125" style="45" customWidth="1"/>
    <col min="13804" max="13804" width="48.54296875" style="45" customWidth="1"/>
    <col min="13805" max="13821" width="11.453125" style="45" customWidth="1"/>
    <col min="13822" max="13827" width="10.54296875" style="45" customWidth="1"/>
    <col min="13828" max="13829" width="11.453125" style="45" customWidth="1"/>
    <col min="13830" max="13830" width="1.54296875" style="45" customWidth="1"/>
    <col min="13831" max="13846" width="11.453125" style="45" customWidth="1"/>
    <col min="13847" max="13852" width="6.54296875" style="45" customWidth="1"/>
    <col min="13853" max="13854" width="11.453125" style="45" customWidth="1"/>
    <col min="13855" max="13855" width="1.453125" style="45" customWidth="1"/>
    <col min="13856" max="14058" width="11.453125" style="45"/>
    <col min="14059" max="14059" width="2.453125" style="45" customWidth="1"/>
    <col min="14060" max="14060" width="48.54296875" style="45" customWidth="1"/>
    <col min="14061" max="14077" width="11.453125" style="45" customWidth="1"/>
    <col min="14078" max="14083" width="10.54296875" style="45" customWidth="1"/>
    <col min="14084" max="14085" width="11.453125" style="45" customWidth="1"/>
    <col min="14086" max="14086" width="1.54296875" style="45" customWidth="1"/>
    <col min="14087" max="14102" width="11.453125" style="45" customWidth="1"/>
    <col min="14103" max="14108" width="6.54296875" style="45" customWidth="1"/>
    <col min="14109" max="14110" width="11.453125" style="45" customWidth="1"/>
    <col min="14111" max="14111" width="1.453125" style="45" customWidth="1"/>
    <col min="14112" max="14314" width="11.453125" style="45"/>
    <col min="14315" max="14315" width="2.453125" style="45" customWidth="1"/>
    <col min="14316" max="14316" width="48.54296875" style="45" customWidth="1"/>
    <col min="14317" max="14333" width="11.453125" style="45" customWidth="1"/>
    <col min="14334" max="14339" width="10.54296875" style="45" customWidth="1"/>
    <col min="14340" max="14341" width="11.453125" style="45" customWidth="1"/>
    <col min="14342" max="14342" width="1.54296875" style="45" customWidth="1"/>
    <col min="14343" max="14358" width="11.453125" style="45" customWidth="1"/>
    <col min="14359" max="14364" width="6.54296875" style="45" customWidth="1"/>
    <col min="14365" max="14366" width="11.453125" style="45" customWidth="1"/>
    <col min="14367" max="14367" width="1.453125" style="45" customWidth="1"/>
    <col min="14368" max="14570" width="11.453125" style="45"/>
    <col min="14571" max="14571" width="2.453125" style="45" customWidth="1"/>
    <col min="14572" max="14572" width="48.54296875" style="45" customWidth="1"/>
    <col min="14573" max="14589" width="11.453125" style="45" customWidth="1"/>
    <col min="14590" max="14595" width="10.54296875" style="45" customWidth="1"/>
    <col min="14596" max="14597" width="11.453125" style="45" customWidth="1"/>
    <col min="14598" max="14598" width="1.54296875" style="45" customWidth="1"/>
    <col min="14599" max="14614" width="11.453125" style="45" customWidth="1"/>
    <col min="14615" max="14620" width="6.54296875" style="45" customWidth="1"/>
    <col min="14621" max="14622" width="11.453125" style="45" customWidth="1"/>
    <col min="14623" max="14623" width="1.453125" style="45" customWidth="1"/>
    <col min="14624" max="14826" width="11.453125" style="45"/>
    <col min="14827" max="14827" width="2.453125" style="45" customWidth="1"/>
    <col min="14828" max="14828" width="48.54296875" style="45" customWidth="1"/>
    <col min="14829" max="14845" width="11.453125" style="45" customWidth="1"/>
    <col min="14846" max="14851" width="10.54296875" style="45" customWidth="1"/>
    <col min="14852" max="14853" width="11.453125" style="45" customWidth="1"/>
    <col min="14854" max="14854" width="1.54296875" style="45" customWidth="1"/>
    <col min="14855" max="14870" width="11.453125" style="45" customWidth="1"/>
    <col min="14871" max="14876" width="6.54296875" style="45" customWidth="1"/>
    <col min="14877" max="14878" width="11.453125" style="45" customWidth="1"/>
    <col min="14879" max="14879" width="1.453125" style="45" customWidth="1"/>
    <col min="14880" max="15082" width="11.453125" style="45"/>
    <col min="15083" max="15083" width="2.453125" style="45" customWidth="1"/>
    <col min="15084" max="15084" width="48.54296875" style="45" customWidth="1"/>
    <col min="15085" max="15101" width="11.453125" style="45" customWidth="1"/>
    <col min="15102" max="15107" width="10.54296875" style="45" customWidth="1"/>
    <col min="15108" max="15109" width="11.453125" style="45" customWidth="1"/>
    <col min="15110" max="15110" width="1.54296875" style="45" customWidth="1"/>
    <col min="15111" max="15126" width="11.453125" style="45" customWidth="1"/>
    <col min="15127" max="15132" width="6.54296875" style="45" customWidth="1"/>
    <col min="15133" max="15134" width="11.453125" style="45" customWidth="1"/>
    <col min="15135" max="15135" width="1.453125" style="45" customWidth="1"/>
    <col min="15136" max="15338" width="11.453125" style="45"/>
    <col min="15339" max="15339" width="2.453125" style="45" customWidth="1"/>
    <col min="15340" max="15340" width="48.54296875" style="45" customWidth="1"/>
    <col min="15341" max="15357" width="11.453125" style="45" customWidth="1"/>
    <col min="15358" max="15363" width="10.54296875" style="45" customWidth="1"/>
    <col min="15364" max="15365" width="11.453125" style="45" customWidth="1"/>
    <col min="15366" max="15366" width="1.54296875" style="45" customWidth="1"/>
    <col min="15367" max="15382" width="11.453125" style="45" customWidth="1"/>
    <col min="15383" max="15388" width="6.54296875" style="45" customWidth="1"/>
    <col min="15389" max="15390" width="11.453125" style="45" customWidth="1"/>
    <col min="15391" max="15391" width="1.453125" style="45" customWidth="1"/>
    <col min="15392" max="15594" width="11.453125" style="45"/>
    <col min="15595" max="15595" width="2.453125" style="45" customWidth="1"/>
    <col min="15596" max="15596" width="48.54296875" style="45" customWidth="1"/>
    <col min="15597" max="15613" width="11.453125" style="45" customWidth="1"/>
    <col min="15614" max="15619" width="10.54296875" style="45" customWidth="1"/>
    <col min="15620" max="15621" width="11.453125" style="45" customWidth="1"/>
    <col min="15622" max="15622" width="1.54296875" style="45" customWidth="1"/>
    <col min="15623" max="15638" width="11.453125" style="45" customWidth="1"/>
    <col min="15639" max="15644" width="6.54296875" style="45" customWidth="1"/>
    <col min="15645" max="15646" width="11.453125" style="45" customWidth="1"/>
    <col min="15647" max="15647" width="1.453125" style="45" customWidth="1"/>
    <col min="15648" max="15850" width="11.453125" style="45"/>
    <col min="15851" max="15851" width="2.453125" style="45" customWidth="1"/>
    <col min="15852" max="15852" width="48.54296875" style="45" customWidth="1"/>
    <col min="15853" max="15869" width="11.453125" style="45" customWidth="1"/>
    <col min="15870" max="15875" width="10.54296875" style="45" customWidth="1"/>
    <col min="15876" max="15877" width="11.453125" style="45" customWidth="1"/>
    <col min="15878" max="15878" width="1.54296875" style="45" customWidth="1"/>
    <col min="15879" max="15894" width="11.453125" style="45" customWidth="1"/>
    <col min="15895" max="15900" width="6.54296875" style="45" customWidth="1"/>
    <col min="15901" max="15902" width="11.453125" style="45" customWidth="1"/>
    <col min="15903" max="15903" width="1.453125" style="45" customWidth="1"/>
    <col min="15904" max="16106" width="11.453125" style="45"/>
    <col min="16107" max="16107" width="2.453125" style="45" customWidth="1"/>
    <col min="16108" max="16108" width="48.54296875" style="45" customWidth="1"/>
    <col min="16109" max="16125" width="11.453125" style="45" customWidth="1"/>
    <col min="16126" max="16131" width="10.54296875" style="45" customWidth="1"/>
    <col min="16132" max="16133" width="11.453125" style="45" customWidth="1"/>
    <col min="16134" max="16134" width="1.54296875" style="45" customWidth="1"/>
    <col min="16135" max="16150" width="11.453125" style="45" customWidth="1"/>
    <col min="16151" max="16156" width="6.54296875" style="45" customWidth="1"/>
    <col min="16157" max="16158" width="11.453125" style="45" customWidth="1"/>
    <col min="16159" max="16159" width="1.453125" style="45" customWidth="1"/>
    <col min="16160" max="16384" width="11.453125" style="45"/>
  </cols>
  <sheetData>
    <row r="1" spans="1:59" ht="15" customHeight="1" x14ac:dyDescent="0.3">
      <c r="B1" s="1" t="s">
        <v>104</v>
      </c>
    </row>
    <row r="2" spans="1:59" ht="15" customHeight="1" x14ac:dyDescent="0.3">
      <c r="B2" s="3" t="s">
        <v>821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59" ht="15" customHeight="1" x14ac:dyDescent="0.35">
      <c r="B3" s="5" t="s">
        <v>450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55"/>
      <c r="X3" s="355"/>
      <c r="Z3" s="355"/>
      <c r="AA3" s="355"/>
      <c r="AB3" s="355"/>
      <c r="AC3" s="12"/>
      <c r="AD3" s="12"/>
      <c r="AE3" s="12"/>
    </row>
    <row r="4" spans="1:59" s="355" customFormat="1" ht="12" customHeight="1" x14ac:dyDescent="0.35">
      <c r="A4" s="45"/>
      <c r="B4" s="186" t="s">
        <v>758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Y4" s="7"/>
      <c r="AC4" s="12"/>
      <c r="AD4" s="12"/>
      <c r="AE4" s="12"/>
    </row>
    <row r="5" spans="1:59" s="355" customFormat="1" ht="12" customHeight="1" thickBo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7"/>
      <c r="Z5" s="7"/>
      <c r="AA5" s="7"/>
      <c r="AB5" s="7"/>
      <c r="AC5" s="7"/>
      <c r="AD5" s="7"/>
      <c r="AE5" s="7"/>
      <c r="AF5" s="46"/>
      <c r="BD5" s="206"/>
      <c r="BE5" s="206"/>
    </row>
    <row r="6" spans="1:59" s="355" customFormat="1" ht="24" customHeight="1" thickTop="1" thickBot="1" x14ac:dyDescent="0.4">
      <c r="A6" s="45"/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79">
        <v>2023</v>
      </c>
      <c r="AF6" s="81"/>
    </row>
    <row r="7" spans="1:59" s="355" customFormat="1" ht="6" customHeight="1" thickTop="1" thickBot="1" x14ac:dyDescent="0.4">
      <c r="A7" s="45"/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</row>
    <row r="8" spans="1:59" s="355" customFormat="1" ht="6" customHeight="1" x14ac:dyDescent="0.35">
      <c r="A8" s="45"/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59" s="46" customFormat="1" ht="15" customHeight="1" x14ac:dyDescent="0.35">
      <c r="B9" s="13" t="s">
        <v>629</v>
      </c>
      <c r="C9" s="14"/>
      <c r="D9" s="14"/>
      <c r="E9" s="14"/>
      <c r="F9" s="14"/>
      <c r="G9" s="14">
        <v>-3904</v>
      </c>
      <c r="H9" s="14">
        <v>-946</v>
      </c>
      <c r="I9" s="14"/>
      <c r="J9" s="14"/>
      <c r="K9" s="14">
        <v>-4315</v>
      </c>
      <c r="L9" s="14">
        <v>-600</v>
      </c>
      <c r="M9" s="14"/>
      <c r="N9" s="14"/>
      <c r="O9" s="14">
        <v>-1845</v>
      </c>
      <c r="P9" s="14">
        <v>-8620</v>
      </c>
      <c r="Q9" s="14">
        <v>-2867</v>
      </c>
      <c r="R9" s="14">
        <v>2974</v>
      </c>
      <c r="S9" s="14">
        <v>2418</v>
      </c>
      <c r="T9" s="14">
        <v>3525</v>
      </c>
      <c r="U9" s="14">
        <v>2209</v>
      </c>
      <c r="V9" s="14">
        <v>339</v>
      </c>
      <c r="W9" s="14">
        <v>-4390</v>
      </c>
      <c r="X9" s="14">
        <v>-4152</v>
      </c>
      <c r="Y9" s="14">
        <v>1067</v>
      </c>
      <c r="Z9" s="14">
        <f t="shared" ref="Z9:AD9" si="0">Z14+Z18+Z19+Z20+Z21</f>
        <v>-365</v>
      </c>
      <c r="AA9" s="14">
        <f t="shared" si="0"/>
        <v>-2748</v>
      </c>
      <c r="AB9" s="14">
        <f t="shared" si="0"/>
        <v>1088</v>
      </c>
      <c r="AC9" s="14">
        <f t="shared" si="0"/>
        <v>94</v>
      </c>
      <c r="AD9" s="14">
        <f t="shared" si="0"/>
        <v>836</v>
      </c>
      <c r="AE9" s="14">
        <f>AE14+AE18+AE19+AE20+AE21</f>
        <v>-3841</v>
      </c>
      <c r="AF9" s="355"/>
      <c r="AG9" s="188"/>
      <c r="AH9" s="188"/>
      <c r="AI9" s="188"/>
      <c r="AJ9" s="188"/>
      <c r="AK9" s="188"/>
      <c r="AL9" s="188"/>
      <c r="BB9" s="355"/>
      <c r="BC9" s="355"/>
      <c r="BD9" s="355"/>
      <c r="BE9" s="355"/>
      <c r="BF9" s="355"/>
      <c r="BG9" s="355"/>
    </row>
    <row r="10" spans="1:59" s="46" customFormat="1" ht="15" customHeight="1" x14ac:dyDescent="0.35">
      <c r="B10" s="16" t="s">
        <v>685</v>
      </c>
      <c r="C10" s="17"/>
      <c r="D10" s="17"/>
      <c r="E10" s="17"/>
      <c r="F10" s="17"/>
      <c r="G10" s="17">
        <v>-3904</v>
      </c>
      <c r="H10" s="17">
        <v>-946</v>
      </c>
      <c r="I10" s="17"/>
      <c r="J10" s="17"/>
      <c r="K10" s="17">
        <v>-4315</v>
      </c>
      <c r="L10" s="17">
        <v>-600</v>
      </c>
      <c r="M10" s="17"/>
      <c r="N10" s="17"/>
      <c r="O10" s="17">
        <v>-1480</v>
      </c>
      <c r="P10" s="17">
        <v>-2400</v>
      </c>
      <c r="Q10" s="17"/>
      <c r="R10" s="17"/>
      <c r="S10" s="17"/>
      <c r="T10" s="17"/>
      <c r="U10" s="17"/>
      <c r="V10" s="17"/>
      <c r="W10" s="17">
        <v>-4813</v>
      </c>
      <c r="X10" s="17">
        <v>-4487</v>
      </c>
      <c r="Y10" s="17">
        <v>1602</v>
      </c>
      <c r="Z10" s="17"/>
      <c r="AA10" s="17"/>
      <c r="AB10" s="17"/>
      <c r="AC10" s="17"/>
      <c r="AD10" s="17"/>
      <c r="AE10" s="17"/>
      <c r="AF10" s="355"/>
      <c r="AG10" s="188"/>
      <c r="AH10" s="188"/>
      <c r="AI10" s="188"/>
      <c r="AJ10" s="188"/>
      <c r="AK10" s="188"/>
      <c r="AL10" s="188"/>
      <c r="BB10" s="355"/>
      <c r="BC10" s="355"/>
      <c r="BD10" s="355"/>
      <c r="BE10" s="355"/>
      <c r="BF10" s="355"/>
      <c r="BG10" s="355"/>
    </row>
    <row r="11" spans="1:59" s="46" customFormat="1" ht="15" customHeight="1" x14ac:dyDescent="0.35">
      <c r="B11" s="16" t="s">
        <v>577</v>
      </c>
      <c r="C11" s="17"/>
      <c r="D11" s="17"/>
      <c r="E11" s="17"/>
      <c r="F11" s="17"/>
      <c r="G11" s="17">
        <v>-3904</v>
      </c>
      <c r="H11" s="17"/>
      <c r="I11" s="17"/>
      <c r="J11" s="17"/>
      <c r="K11" s="17">
        <v>-4315</v>
      </c>
      <c r="L11" s="17"/>
      <c r="M11" s="17"/>
      <c r="N11" s="17"/>
      <c r="O11" s="17">
        <v>-1480</v>
      </c>
      <c r="P11" s="17"/>
      <c r="Q11" s="17"/>
      <c r="R11" s="17"/>
      <c r="S11" s="17"/>
      <c r="T11" s="17"/>
      <c r="U11" s="17"/>
      <c r="V11" s="17"/>
      <c r="W11" s="17">
        <v>-4546</v>
      </c>
      <c r="X11" s="17">
        <v>-3132</v>
      </c>
      <c r="Y11" s="17">
        <v>-64</v>
      </c>
      <c r="Z11" s="17"/>
      <c r="AA11" s="17"/>
      <c r="AB11" s="17"/>
      <c r="AC11" s="17"/>
      <c r="AD11" s="17"/>
      <c r="AE11" s="355"/>
      <c r="AF11" s="355"/>
      <c r="AG11" s="188"/>
      <c r="AH11" s="188"/>
      <c r="AI11" s="188"/>
      <c r="AJ11" s="188"/>
      <c r="AK11" s="188"/>
      <c r="AL11" s="188"/>
      <c r="BB11" s="355"/>
      <c r="BC11" s="355"/>
      <c r="BD11" s="355"/>
      <c r="BE11" s="355"/>
      <c r="BF11" s="355"/>
      <c r="BG11" s="355"/>
    </row>
    <row r="12" spans="1:59" s="46" customFormat="1" ht="15" customHeight="1" x14ac:dyDescent="0.35">
      <c r="B12" s="16" t="s">
        <v>97</v>
      </c>
      <c r="C12" s="17"/>
      <c r="D12" s="17"/>
      <c r="E12" s="17"/>
      <c r="F12" s="17"/>
      <c r="G12" s="17"/>
      <c r="H12" s="17">
        <v>-946</v>
      </c>
      <c r="I12" s="17"/>
      <c r="J12" s="17"/>
      <c r="K12" s="17"/>
      <c r="L12" s="17">
        <v>-600</v>
      </c>
      <c r="M12" s="17"/>
      <c r="N12" s="17"/>
      <c r="O12" s="17"/>
      <c r="P12" s="17">
        <v>-2400</v>
      </c>
      <c r="Q12" s="17"/>
      <c r="R12" s="17"/>
      <c r="S12" s="17"/>
      <c r="T12" s="17"/>
      <c r="U12" s="17"/>
      <c r="V12" s="17"/>
      <c r="W12" s="17"/>
      <c r="X12" s="17">
        <v>-1255</v>
      </c>
      <c r="Y12" s="17">
        <v>1666</v>
      </c>
      <c r="Z12" s="17"/>
      <c r="AA12" s="17"/>
      <c r="AB12" s="17"/>
      <c r="AC12" s="17"/>
      <c r="AD12" s="17"/>
      <c r="AE12" s="17"/>
      <c r="AF12" s="355"/>
      <c r="AG12" s="188"/>
      <c r="AH12" s="188"/>
      <c r="AI12" s="188"/>
      <c r="AJ12" s="188"/>
      <c r="AK12" s="188"/>
      <c r="AL12" s="188"/>
      <c r="BB12" s="355"/>
      <c r="BC12" s="355"/>
      <c r="BD12" s="355"/>
      <c r="BE12" s="355"/>
      <c r="BF12" s="355"/>
      <c r="BG12" s="355"/>
    </row>
    <row r="13" spans="1:59" s="46" customFormat="1" ht="15" customHeight="1" x14ac:dyDescent="0.35">
      <c r="B13" s="16" t="s">
        <v>686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>
        <v>-267</v>
      </c>
      <c r="X13" s="17">
        <v>-100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355"/>
      <c r="BD13" s="355"/>
      <c r="BE13" s="355"/>
      <c r="BF13" s="355"/>
      <c r="BG13" s="355"/>
    </row>
    <row r="14" spans="1:59" s="46" customFormat="1" ht="15" customHeight="1" x14ac:dyDescent="0.35">
      <c r="B14" s="16" t="s">
        <v>1284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v>-1030</v>
      </c>
      <c r="Q14" s="17"/>
      <c r="R14" s="17">
        <v>171</v>
      </c>
      <c r="S14" s="17">
        <v>563</v>
      </c>
      <c r="T14" s="17">
        <v>3802</v>
      </c>
      <c r="U14" s="17">
        <v>1781</v>
      </c>
      <c r="V14" s="17">
        <v>-522</v>
      </c>
      <c r="W14" s="17"/>
      <c r="X14" s="17"/>
      <c r="Y14" s="17"/>
      <c r="Z14" s="17">
        <f t="shared" ref="Z14:AD14" si="1">+Z15+Z16+Z17</f>
        <v>-267</v>
      </c>
      <c r="AA14" s="17">
        <f t="shared" si="1"/>
        <v>-1115</v>
      </c>
      <c r="AB14" s="17">
        <f t="shared" si="1"/>
        <v>-251</v>
      </c>
      <c r="AC14" s="17">
        <f t="shared" si="1"/>
        <v>131</v>
      </c>
      <c r="AD14" s="17">
        <f t="shared" si="1"/>
        <v>691</v>
      </c>
      <c r="AE14" s="17">
        <f>+AE15+AE16+AE17</f>
        <v>-3635</v>
      </c>
      <c r="AF14" s="355"/>
      <c r="AG14" s="188"/>
      <c r="AH14" s="188"/>
      <c r="AI14" s="188"/>
      <c r="AJ14" s="188"/>
      <c r="AK14" s="188"/>
      <c r="AL14" s="188"/>
      <c r="BB14" s="355"/>
      <c r="BC14" s="355"/>
      <c r="BD14" s="355"/>
      <c r="BE14" s="355"/>
      <c r="BF14" s="355"/>
      <c r="BG14" s="355"/>
    </row>
    <row r="15" spans="1:59" s="46" customFormat="1" ht="15" customHeight="1" x14ac:dyDescent="0.35">
      <c r="B15" s="16" t="s">
        <v>577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-1030</v>
      </c>
      <c r="Q15" s="17"/>
      <c r="R15" s="17">
        <v>301</v>
      </c>
      <c r="S15" s="17">
        <v>563</v>
      </c>
      <c r="T15" s="17">
        <v>3775</v>
      </c>
      <c r="U15" s="17">
        <v>1088</v>
      </c>
      <c r="V15" s="17"/>
      <c r="W15" s="17"/>
      <c r="X15" s="17"/>
      <c r="Y15" s="17"/>
      <c r="Z15" s="17">
        <v>-263</v>
      </c>
      <c r="AA15" s="17">
        <v>-648</v>
      </c>
      <c r="AB15" s="17"/>
      <c r="AC15" s="387">
        <v>131</v>
      </c>
      <c r="AD15" s="387">
        <v>13</v>
      </c>
      <c r="AE15" s="387">
        <v>-1726</v>
      </c>
      <c r="AF15" s="355"/>
      <c r="AG15" s="188"/>
      <c r="AH15" s="188"/>
      <c r="AI15" s="188"/>
      <c r="AJ15" s="188"/>
      <c r="AK15" s="188"/>
      <c r="AL15" s="188"/>
      <c r="BB15" s="355"/>
      <c r="BC15" s="355"/>
      <c r="BD15" s="355"/>
      <c r="BE15" s="355"/>
      <c r="BF15" s="355"/>
      <c r="BG15" s="355"/>
    </row>
    <row r="16" spans="1:59" s="46" customFormat="1" ht="15" customHeight="1" x14ac:dyDescent="0.35">
      <c r="B16" s="16" t="s">
        <v>97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>
        <v>-130</v>
      </c>
      <c r="S16" s="17"/>
      <c r="T16" s="17">
        <v>27</v>
      </c>
      <c r="U16" s="17">
        <v>693</v>
      </c>
      <c r="V16" s="17">
        <v>-522</v>
      </c>
      <c r="W16" s="17"/>
      <c r="X16" s="17"/>
      <c r="Y16" s="17"/>
      <c r="Z16" s="17"/>
      <c r="AA16" s="465">
        <f>-150-52-265</f>
        <v>-467</v>
      </c>
      <c r="AB16" s="465">
        <v>-251</v>
      </c>
      <c r="AC16" s="12"/>
      <c r="AD16" s="12">
        <v>326</v>
      </c>
      <c r="AE16" s="17">
        <v>-1677</v>
      </c>
      <c r="AF16" s="355"/>
      <c r="AG16" s="188"/>
      <c r="AH16" s="188"/>
      <c r="AI16" s="188"/>
      <c r="AJ16" s="188"/>
      <c r="AK16" s="188"/>
      <c r="AL16" s="188"/>
      <c r="BB16" s="355"/>
      <c r="BC16" s="355"/>
      <c r="BD16" s="355"/>
      <c r="BE16" s="355"/>
      <c r="BF16" s="355"/>
      <c r="BG16" s="355"/>
    </row>
    <row r="17" spans="2:59" s="46" customFormat="1" ht="15" customHeight="1" x14ac:dyDescent="0.35">
      <c r="B17" s="16" t="s">
        <v>1285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>
        <v>-365</v>
      </c>
      <c r="P17" s="17">
        <v>-5190</v>
      </c>
      <c r="Q17" s="17">
        <v>-2222</v>
      </c>
      <c r="R17" s="17">
        <v>3373</v>
      </c>
      <c r="S17" s="17">
        <v>2770</v>
      </c>
      <c r="T17" s="17">
        <v>130</v>
      </c>
      <c r="U17" s="17">
        <v>430</v>
      </c>
      <c r="V17" s="17">
        <v>80</v>
      </c>
      <c r="W17" s="17">
        <v>90</v>
      </c>
      <c r="X17" s="17"/>
      <c r="Y17" s="17"/>
      <c r="Z17" s="17">
        <v>-4</v>
      </c>
      <c r="AA17" s="17"/>
      <c r="AB17" s="17"/>
      <c r="AC17" s="17"/>
      <c r="AD17" s="17">
        <v>352</v>
      </c>
      <c r="AE17" s="17">
        <f>-41-104-87</f>
        <v>-232</v>
      </c>
      <c r="AF17" s="355"/>
      <c r="AG17" s="188"/>
      <c r="AH17" s="188"/>
      <c r="AI17" s="188"/>
      <c r="AJ17" s="188"/>
      <c r="AK17" s="188"/>
      <c r="AL17" s="188"/>
      <c r="BB17" s="355"/>
      <c r="BC17" s="355"/>
      <c r="BD17" s="355"/>
      <c r="BE17" s="355"/>
      <c r="BF17" s="355"/>
      <c r="BG17" s="355"/>
    </row>
    <row r="18" spans="2:59" s="46" customFormat="1" ht="15" customHeight="1" x14ac:dyDescent="0.35">
      <c r="B18" s="16" t="s">
        <v>687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>
        <v>267</v>
      </c>
      <c r="V18" s="17">
        <v>118</v>
      </c>
      <c r="W18" s="17"/>
      <c r="X18" s="17"/>
      <c r="Y18" s="17"/>
      <c r="Z18" s="17">
        <v>-5</v>
      </c>
      <c r="AA18" s="17">
        <v>-17</v>
      </c>
      <c r="AB18" s="17">
        <v>-45</v>
      </c>
      <c r="AC18" s="17"/>
      <c r="AD18" s="17"/>
      <c r="AE18" s="17"/>
      <c r="AF18" s="355"/>
      <c r="AG18" s="188"/>
      <c r="AH18" s="188"/>
      <c r="AI18" s="188"/>
      <c r="AJ18" s="188"/>
      <c r="AK18" s="188"/>
      <c r="AL18" s="188"/>
      <c r="BB18" s="355"/>
      <c r="BC18" s="355"/>
      <c r="BD18" s="355"/>
      <c r="BE18" s="355"/>
      <c r="BF18" s="355"/>
      <c r="BG18" s="355"/>
    </row>
    <row r="19" spans="2:59" s="46" customFormat="1" ht="15" customHeight="1" x14ac:dyDescent="0.35">
      <c r="B19" s="16" t="s">
        <v>688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>
        <v>-570</v>
      </c>
      <c r="S19" s="17">
        <v>-915</v>
      </c>
      <c r="T19" s="17">
        <v>-407</v>
      </c>
      <c r="U19" s="17">
        <v>-269</v>
      </c>
      <c r="V19" s="17">
        <v>676</v>
      </c>
      <c r="W19" s="17">
        <v>349</v>
      </c>
      <c r="X19" s="17">
        <v>254</v>
      </c>
      <c r="Y19" s="17">
        <v>-603</v>
      </c>
      <c r="Z19" s="17"/>
      <c r="AA19" s="17"/>
      <c r="AB19" s="17"/>
      <c r="AC19" s="17"/>
      <c r="AD19" s="17"/>
      <c r="AE19" s="17"/>
      <c r="AF19" s="355"/>
      <c r="AG19" s="188"/>
      <c r="AH19" s="188"/>
      <c r="AI19" s="188"/>
      <c r="AJ19" s="188"/>
      <c r="AK19" s="188"/>
      <c r="AL19" s="188"/>
      <c r="BB19" s="355"/>
      <c r="BC19" s="355"/>
      <c r="BD19" s="355"/>
      <c r="BE19" s="355"/>
      <c r="BF19" s="355"/>
      <c r="BG19" s="355"/>
    </row>
    <row r="20" spans="2:59" s="46" customFormat="1" ht="15" customHeight="1" x14ac:dyDescent="0.35">
      <c r="B20" s="16" t="s">
        <v>1054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>
        <f>-121-11-2-64</f>
        <v>-198</v>
      </c>
      <c r="AC20" s="17">
        <f>-8+144+21-6-177-1-37</f>
        <v>-64</v>
      </c>
      <c r="AD20" s="387">
        <f>8-23-10+5+172</f>
        <v>152</v>
      </c>
      <c r="AE20" s="387">
        <f>69+3</f>
        <v>72</v>
      </c>
      <c r="AF20" s="355"/>
      <c r="AG20" s="188"/>
      <c r="AH20" s="188"/>
      <c r="AI20" s="188"/>
      <c r="AJ20" s="188"/>
      <c r="AK20" s="188"/>
      <c r="AL20" s="188"/>
      <c r="BB20" s="355"/>
      <c r="BC20" s="355"/>
      <c r="BD20" s="355"/>
      <c r="BE20" s="355"/>
      <c r="BF20" s="355"/>
      <c r="BG20" s="355"/>
    </row>
    <row r="21" spans="2:59" s="46" customFormat="1" ht="15" customHeight="1" x14ac:dyDescent="0.35">
      <c r="B21" s="16" t="s">
        <v>689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>
        <v>-645</v>
      </c>
      <c r="R21" s="17"/>
      <c r="S21" s="17"/>
      <c r="T21" s="17"/>
      <c r="U21" s="17"/>
      <c r="V21" s="17">
        <v>-13</v>
      </c>
      <c r="W21" s="17">
        <v>-16</v>
      </c>
      <c r="X21" s="17">
        <v>81</v>
      </c>
      <c r="Y21" s="17">
        <v>68</v>
      </c>
      <c r="Z21" s="17">
        <f>-94+1</f>
        <v>-93</v>
      </c>
      <c r="AA21" s="17">
        <v>-1616</v>
      </c>
      <c r="AB21" s="17">
        <v>1582</v>
      </c>
      <c r="AC21" s="17">
        <f>27</f>
        <v>27</v>
      </c>
      <c r="AD21" s="17">
        <f>-2-5</f>
        <v>-7</v>
      </c>
      <c r="AE21" s="387">
        <f>-166-89-49-18-33+74+1+2</f>
        <v>-278</v>
      </c>
      <c r="AF21" s="355"/>
      <c r="AG21" s="188"/>
      <c r="AH21" s="188"/>
      <c r="AI21" s="188"/>
      <c r="AJ21" s="188"/>
      <c r="AK21" s="188"/>
      <c r="AL21" s="188"/>
      <c r="BB21" s="355"/>
      <c r="BC21" s="355"/>
      <c r="BD21" s="355"/>
      <c r="BE21" s="355"/>
      <c r="BF21" s="355"/>
      <c r="BG21" s="355"/>
    </row>
    <row r="22" spans="2:59" s="46" customFormat="1" ht="15" customHeight="1" x14ac:dyDescent="0.35">
      <c r="B22" s="13" t="s">
        <v>630</v>
      </c>
      <c r="C22" s="17"/>
      <c r="D22" s="17"/>
      <c r="E22" s="17"/>
      <c r="F22" s="17"/>
      <c r="G22" s="14"/>
      <c r="H22" s="14"/>
      <c r="I22" s="14"/>
      <c r="J22" s="14">
        <v>-1700</v>
      </c>
      <c r="K22" s="14"/>
      <c r="L22" s="14"/>
      <c r="M22" s="14"/>
      <c r="N22" s="14"/>
      <c r="O22" s="14">
        <v>-738</v>
      </c>
      <c r="P22" s="14">
        <v>-8120</v>
      </c>
      <c r="Q22" s="14">
        <v>1261</v>
      </c>
      <c r="R22" s="14">
        <v>-551</v>
      </c>
      <c r="S22" s="14">
        <v>1351</v>
      </c>
      <c r="T22" s="14">
        <v>4607</v>
      </c>
      <c r="U22" s="14">
        <v>-434</v>
      </c>
      <c r="V22" s="14">
        <v>-1277</v>
      </c>
      <c r="W22" s="14">
        <v>-3041</v>
      </c>
      <c r="X22" s="14">
        <v>1047</v>
      </c>
      <c r="Y22" s="14">
        <v>-1049</v>
      </c>
      <c r="Z22" s="14">
        <f>+Z23+Z26+Z29+Z33+Z34</f>
        <v>-49</v>
      </c>
      <c r="AA22" s="14">
        <f t="shared" ref="AA22:AE22" si="2">+AA23+AA26+AA29+AA33+AA34</f>
        <v>-1216</v>
      </c>
      <c r="AB22" s="14">
        <f t="shared" si="2"/>
        <v>1669</v>
      </c>
      <c r="AC22" s="14">
        <f t="shared" si="2"/>
        <v>114</v>
      </c>
      <c r="AD22" s="14">
        <f t="shared" si="2"/>
        <v>-1937</v>
      </c>
      <c r="AE22" s="14">
        <f t="shared" si="2"/>
        <v>2645</v>
      </c>
      <c r="AF22" s="355"/>
      <c r="AG22" s="188"/>
      <c r="AH22" s="188"/>
      <c r="AI22" s="188"/>
      <c r="AJ22" s="188"/>
      <c r="AK22" s="188"/>
      <c r="AL22" s="188"/>
      <c r="BB22" s="355"/>
      <c r="BC22" s="355"/>
      <c r="BD22" s="355"/>
      <c r="BE22" s="355"/>
      <c r="BF22" s="355"/>
      <c r="BG22" s="355"/>
    </row>
    <row r="23" spans="2:59" s="46" customFormat="1" ht="15" customHeight="1" x14ac:dyDescent="0.35">
      <c r="B23" s="16" t="s">
        <v>690</v>
      </c>
      <c r="C23" s="17"/>
      <c r="D23" s="17"/>
      <c r="E23" s="17"/>
      <c r="F23" s="17"/>
      <c r="G23" s="14"/>
      <c r="H23" s="14"/>
      <c r="I23" s="14"/>
      <c r="J23" s="17"/>
      <c r="K23" s="17"/>
      <c r="L23" s="17"/>
      <c r="M23" s="17"/>
      <c r="N23" s="17"/>
      <c r="O23" s="17">
        <v>-738</v>
      </c>
      <c r="P23" s="17">
        <v>-5520</v>
      </c>
      <c r="Q23" s="17">
        <v>-1000</v>
      </c>
      <c r="R23" s="17"/>
      <c r="S23" s="17"/>
      <c r="T23" s="17"/>
      <c r="U23" s="17"/>
      <c r="V23" s="17"/>
      <c r="W23" s="17">
        <v>-1089</v>
      </c>
      <c r="X23" s="17">
        <v>-1920</v>
      </c>
      <c r="Y23" s="17">
        <v>618</v>
      </c>
      <c r="Z23" s="17"/>
      <c r="AA23" s="17"/>
      <c r="AB23" s="17"/>
      <c r="AC23" s="17"/>
      <c r="AD23" s="17"/>
      <c r="AE23" s="17"/>
      <c r="AF23" s="355"/>
      <c r="AG23" s="188"/>
      <c r="AH23" s="188"/>
      <c r="AI23" s="188"/>
      <c r="AJ23" s="188"/>
      <c r="AK23" s="188"/>
      <c r="AL23" s="188"/>
      <c r="BB23" s="355"/>
      <c r="BC23" s="355"/>
      <c r="BD23" s="355"/>
      <c r="BE23" s="355"/>
      <c r="BF23" s="355"/>
      <c r="BG23" s="355"/>
    </row>
    <row r="24" spans="2:59" s="46" customFormat="1" ht="15" customHeight="1" x14ac:dyDescent="0.35">
      <c r="B24" s="16" t="s">
        <v>577</v>
      </c>
      <c r="C24" s="17"/>
      <c r="D24" s="17"/>
      <c r="E24" s="17"/>
      <c r="F24" s="17"/>
      <c r="G24" s="14"/>
      <c r="H24" s="14"/>
      <c r="I24" s="14"/>
      <c r="J24" s="17"/>
      <c r="K24" s="17"/>
      <c r="L24" s="17"/>
      <c r="M24" s="17"/>
      <c r="N24" s="17"/>
      <c r="O24" s="17">
        <v>-738</v>
      </c>
      <c r="P24" s="17">
        <v>-1220</v>
      </c>
      <c r="Q24" s="17"/>
      <c r="R24" s="17"/>
      <c r="S24" s="17"/>
      <c r="T24" s="17"/>
      <c r="U24" s="17"/>
      <c r="V24" s="17"/>
      <c r="W24" s="17">
        <v>-1089</v>
      </c>
      <c r="X24" s="17">
        <v>-2099</v>
      </c>
      <c r="Y24" s="17">
        <v>-11</v>
      </c>
      <c r="Z24" s="17"/>
      <c r="AA24" s="17"/>
      <c r="AB24" s="17"/>
      <c r="AC24" s="17"/>
      <c r="AD24" s="17"/>
      <c r="AE24" s="17"/>
      <c r="AF24" s="355"/>
      <c r="AG24" s="188"/>
      <c r="AH24" s="188"/>
      <c r="AI24" s="188"/>
      <c r="AJ24" s="188"/>
      <c r="AK24" s="188"/>
      <c r="AL24" s="188"/>
      <c r="BB24" s="355"/>
      <c r="BC24" s="355"/>
      <c r="BD24" s="355"/>
      <c r="BE24" s="355"/>
      <c r="BF24" s="355"/>
      <c r="BG24" s="355"/>
    </row>
    <row r="25" spans="2:59" s="46" customFormat="1" ht="15" customHeight="1" x14ac:dyDescent="0.35">
      <c r="B25" s="16" t="s">
        <v>97</v>
      </c>
      <c r="C25" s="17"/>
      <c r="D25" s="17"/>
      <c r="E25" s="17"/>
      <c r="F25" s="17"/>
      <c r="G25" s="14"/>
      <c r="H25" s="14"/>
      <c r="I25" s="14"/>
      <c r="J25" s="17"/>
      <c r="K25" s="17"/>
      <c r="L25" s="17"/>
      <c r="M25" s="17"/>
      <c r="N25" s="17"/>
      <c r="O25" s="17"/>
      <c r="P25" s="17">
        <v>-4300</v>
      </c>
      <c r="Q25" s="17">
        <v>-1000</v>
      </c>
      <c r="R25" s="17"/>
      <c r="S25" s="17"/>
      <c r="T25" s="17"/>
      <c r="U25" s="17"/>
      <c r="V25" s="17"/>
      <c r="W25" s="17"/>
      <c r="X25" s="17">
        <v>179</v>
      </c>
      <c r="Y25" s="17">
        <v>629</v>
      </c>
      <c r="Z25" s="17"/>
      <c r="AA25" s="17"/>
      <c r="AB25" s="17"/>
      <c r="AC25" s="17"/>
      <c r="AD25" s="17"/>
      <c r="AE25" s="17"/>
      <c r="AF25" s="355"/>
      <c r="AG25" s="188"/>
      <c r="AH25" s="188"/>
      <c r="AI25" s="188"/>
      <c r="AJ25" s="188"/>
      <c r="AK25" s="188"/>
      <c r="AL25" s="188"/>
      <c r="BB25" s="355"/>
      <c r="BC25" s="355"/>
      <c r="BD25" s="355"/>
      <c r="BE25" s="355"/>
      <c r="BF25" s="355"/>
      <c r="BG25" s="355"/>
    </row>
    <row r="26" spans="2:59" s="46" customFormat="1" ht="15" customHeight="1" x14ac:dyDescent="0.35">
      <c r="B26" s="16" t="s">
        <v>691</v>
      </c>
      <c r="C26" s="17"/>
      <c r="D26" s="17"/>
      <c r="E26" s="17"/>
      <c r="F26" s="17"/>
      <c r="G26" s="14"/>
      <c r="H26" s="14"/>
      <c r="I26" s="14"/>
      <c r="J26" s="17"/>
      <c r="K26" s="17"/>
      <c r="L26" s="17"/>
      <c r="M26" s="17"/>
      <c r="N26" s="17"/>
      <c r="O26" s="17"/>
      <c r="P26" s="17">
        <v>-2600</v>
      </c>
      <c r="Q26" s="17">
        <v>2600</v>
      </c>
      <c r="R26" s="17">
        <v>129</v>
      </c>
      <c r="S26" s="17">
        <v>1908</v>
      </c>
      <c r="T26" s="17">
        <v>1595</v>
      </c>
      <c r="U26" s="17">
        <v>-3415</v>
      </c>
      <c r="V26" s="17"/>
      <c r="W26" s="17"/>
      <c r="X26" s="17">
        <v>2967</v>
      </c>
      <c r="Y26" s="17">
        <v>-2950</v>
      </c>
      <c r="Z26" s="17"/>
      <c r="AA26" s="17"/>
      <c r="AB26" s="17"/>
      <c r="AC26" s="17"/>
      <c r="AD26" s="17"/>
      <c r="AE26" s="17"/>
      <c r="AF26" s="355"/>
      <c r="AG26" s="188"/>
      <c r="AH26" s="188"/>
      <c r="AI26" s="188"/>
      <c r="AJ26" s="188"/>
      <c r="AK26" s="188"/>
      <c r="AL26" s="188"/>
      <c r="BB26" s="355"/>
      <c r="BC26" s="355"/>
      <c r="BD26" s="355"/>
      <c r="BE26" s="355"/>
      <c r="BF26" s="355"/>
      <c r="BG26" s="355"/>
    </row>
    <row r="27" spans="2:59" s="46" customFormat="1" ht="15" customHeight="1" x14ac:dyDescent="0.35">
      <c r="B27" s="16" t="s">
        <v>577</v>
      </c>
      <c r="C27" s="17"/>
      <c r="D27" s="17"/>
      <c r="E27" s="17"/>
      <c r="F27" s="17"/>
      <c r="G27" s="14"/>
      <c r="H27" s="14"/>
      <c r="I27" s="14"/>
      <c r="J27" s="17"/>
      <c r="K27" s="17"/>
      <c r="L27" s="17"/>
      <c r="M27" s="17"/>
      <c r="N27" s="17"/>
      <c r="O27" s="17"/>
      <c r="P27" s="17">
        <v>-2600</v>
      </c>
      <c r="Q27" s="17">
        <v>2600</v>
      </c>
      <c r="R27" s="17">
        <v>129</v>
      </c>
      <c r="S27" s="17">
        <v>2064</v>
      </c>
      <c r="T27" s="17">
        <v>3160</v>
      </c>
      <c r="U27" s="17">
        <v>43</v>
      </c>
      <c r="V27" s="17"/>
      <c r="W27" s="17"/>
      <c r="X27" s="17">
        <v>2967</v>
      </c>
      <c r="Y27" s="17">
        <v>17</v>
      </c>
      <c r="Z27" s="17"/>
      <c r="AA27" s="17"/>
      <c r="AB27" s="17"/>
      <c r="AC27" s="17"/>
      <c r="AD27" s="17"/>
      <c r="AE27" s="17"/>
      <c r="AF27" s="355"/>
      <c r="AG27" s="188"/>
      <c r="AH27" s="188"/>
      <c r="AI27" s="188"/>
      <c r="AJ27" s="188"/>
      <c r="AK27" s="188"/>
      <c r="AL27" s="188"/>
      <c r="BB27" s="355"/>
      <c r="BC27" s="355"/>
      <c r="BD27" s="355"/>
      <c r="BE27" s="355"/>
      <c r="BF27" s="355"/>
      <c r="BG27" s="355"/>
    </row>
    <row r="28" spans="2:59" s="46" customFormat="1" ht="15" customHeight="1" x14ac:dyDescent="0.35">
      <c r="B28" s="16" t="s">
        <v>97</v>
      </c>
      <c r="C28" s="17"/>
      <c r="D28" s="17"/>
      <c r="E28" s="17"/>
      <c r="F28" s="17"/>
      <c r="G28" s="14"/>
      <c r="H28" s="14"/>
      <c r="I28" s="14"/>
      <c r="J28" s="17"/>
      <c r="K28" s="17"/>
      <c r="L28" s="17"/>
      <c r="M28" s="17"/>
      <c r="N28" s="17"/>
      <c r="O28" s="17"/>
      <c r="P28" s="17"/>
      <c r="Q28" s="17"/>
      <c r="R28" s="17"/>
      <c r="S28" s="17">
        <v>-156</v>
      </c>
      <c r="T28" s="17">
        <v>-1565</v>
      </c>
      <c r="U28" s="17">
        <v>-3458</v>
      </c>
      <c r="V28" s="17"/>
      <c r="W28" s="17"/>
      <c r="X28" s="17"/>
      <c r="Y28" s="17">
        <v>-2967</v>
      </c>
      <c r="Z28" s="17"/>
      <c r="AA28" s="17"/>
      <c r="AB28" s="17"/>
      <c r="AC28" s="17"/>
      <c r="AD28" s="17"/>
      <c r="AE28" s="17"/>
      <c r="AF28" s="355"/>
      <c r="AG28" s="188"/>
      <c r="AH28" s="188"/>
      <c r="AI28" s="188"/>
      <c r="AJ28" s="188"/>
      <c r="AK28" s="188"/>
      <c r="AL28" s="188"/>
      <c r="BB28" s="355"/>
      <c r="BC28" s="355"/>
      <c r="BD28" s="355"/>
      <c r="BE28" s="355"/>
      <c r="BF28" s="355"/>
      <c r="BG28" s="355"/>
    </row>
    <row r="29" spans="2:59" s="46" customFormat="1" ht="15" customHeight="1" x14ac:dyDescent="0.35">
      <c r="B29" s="16" t="s">
        <v>689</v>
      </c>
      <c r="C29" s="17"/>
      <c r="D29" s="17"/>
      <c r="E29" s="17"/>
      <c r="F29" s="17"/>
      <c r="G29" s="14"/>
      <c r="H29" s="14"/>
      <c r="I29" s="14"/>
      <c r="J29" s="17">
        <v>-1700</v>
      </c>
      <c r="K29" s="17"/>
      <c r="L29" s="17"/>
      <c r="M29" s="17"/>
      <c r="N29" s="17"/>
      <c r="O29" s="17"/>
      <c r="P29" s="17"/>
      <c r="Q29" s="17">
        <f>+Q30+Q31+Q32</f>
        <v>-339</v>
      </c>
      <c r="R29" s="17">
        <f t="shared" ref="R29:AE29" si="3">+R30+R31+R32</f>
        <v>-680</v>
      </c>
      <c r="S29" s="17">
        <f t="shared" si="3"/>
        <v>-557</v>
      </c>
      <c r="T29" s="17">
        <f t="shared" si="3"/>
        <v>3012</v>
      </c>
      <c r="U29" s="17">
        <f t="shared" si="3"/>
        <v>2981</v>
      </c>
      <c r="V29" s="17">
        <f t="shared" si="3"/>
        <v>-1277</v>
      </c>
      <c r="W29" s="17">
        <f t="shared" si="3"/>
        <v>-1952</v>
      </c>
      <c r="X29" s="17"/>
      <c r="Y29" s="17">
        <f t="shared" si="3"/>
        <v>1283</v>
      </c>
      <c r="Z29" s="17">
        <f t="shared" si="3"/>
        <v>80</v>
      </c>
      <c r="AA29" s="17">
        <f t="shared" si="3"/>
        <v>0</v>
      </c>
      <c r="AB29" s="17">
        <f t="shared" si="3"/>
        <v>0</v>
      </c>
      <c r="AC29" s="17">
        <f t="shared" si="3"/>
        <v>79</v>
      </c>
      <c r="AD29" s="17">
        <f t="shared" si="3"/>
        <v>344</v>
      </c>
      <c r="AE29" s="17">
        <f t="shared" si="3"/>
        <v>1653</v>
      </c>
      <c r="AF29" s="355"/>
      <c r="AG29" s="188"/>
      <c r="AH29" s="188"/>
      <c r="AI29" s="188"/>
      <c r="AJ29" s="188"/>
      <c r="AK29" s="188"/>
      <c r="AL29" s="188"/>
      <c r="BB29" s="355"/>
      <c r="BC29" s="355"/>
      <c r="BD29" s="355"/>
      <c r="BE29" s="355"/>
      <c r="BF29" s="355"/>
      <c r="BG29" s="355"/>
    </row>
    <row r="30" spans="2:59" s="46" customFormat="1" ht="15" customHeight="1" x14ac:dyDescent="0.35">
      <c r="B30" s="16" t="s">
        <v>577</v>
      </c>
      <c r="C30" s="17"/>
      <c r="D30" s="17"/>
      <c r="E30" s="17"/>
      <c r="F30" s="17"/>
      <c r="G30" s="14"/>
      <c r="H30" s="14"/>
      <c r="I30" s="14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>
        <v>3026</v>
      </c>
      <c r="U30" s="17">
        <v>1900</v>
      </c>
      <c r="V30" s="17"/>
      <c r="W30" s="17">
        <v>-2673</v>
      </c>
      <c r="X30" s="17"/>
      <c r="Y30" s="17">
        <v>301</v>
      </c>
      <c r="Z30" s="17"/>
      <c r="AA30" s="17"/>
      <c r="AB30" s="17"/>
      <c r="AC30" s="17">
        <v>79</v>
      </c>
      <c r="AD30" s="17">
        <v>11</v>
      </c>
      <c r="AE30" s="17">
        <v>1098</v>
      </c>
      <c r="AF30" s="355"/>
      <c r="AG30" s="188"/>
      <c r="AH30" s="188"/>
      <c r="AI30" s="188"/>
      <c r="AJ30" s="188"/>
      <c r="AK30" s="188"/>
      <c r="AL30" s="188"/>
      <c r="BB30" s="355"/>
      <c r="BC30" s="355"/>
      <c r="BD30" s="355"/>
      <c r="BE30" s="355"/>
      <c r="BF30" s="355"/>
      <c r="BG30" s="355"/>
    </row>
    <row r="31" spans="2:59" s="46" customFormat="1" ht="15" customHeight="1" x14ac:dyDescent="0.35">
      <c r="B31" s="16" t="s">
        <v>97</v>
      </c>
      <c r="C31" s="17"/>
      <c r="D31" s="17"/>
      <c r="E31" s="17"/>
      <c r="F31" s="17"/>
      <c r="G31" s="14"/>
      <c r="H31" s="14"/>
      <c r="I31" s="14"/>
      <c r="J31" s="17">
        <v>-1700</v>
      </c>
      <c r="K31" s="17"/>
      <c r="L31" s="17"/>
      <c r="M31" s="17"/>
      <c r="N31" s="17"/>
      <c r="O31" s="17"/>
      <c r="P31" s="17"/>
      <c r="Q31" s="17">
        <v>-339</v>
      </c>
      <c r="R31" s="17">
        <v>-680</v>
      </c>
      <c r="S31" s="17">
        <v>-557</v>
      </c>
      <c r="T31" s="17">
        <v>-103</v>
      </c>
      <c r="U31" s="17">
        <v>775</v>
      </c>
      <c r="V31" s="17">
        <v>-888</v>
      </c>
      <c r="W31" s="17">
        <v>727</v>
      </c>
      <c r="X31" s="17"/>
      <c r="Y31" s="17">
        <v>982</v>
      </c>
      <c r="Z31" s="17">
        <v>80</v>
      </c>
      <c r="AA31" s="17"/>
      <c r="AB31" s="17"/>
      <c r="AC31" s="17"/>
      <c r="AD31" s="17">
        <v>333</v>
      </c>
      <c r="AE31" s="17">
        <f>596+27</f>
        <v>623</v>
      </c>
      <c r="AF31" s="355"/>
      <c r="AG31" s="188"/>
      <c r="AH31" s="188"/>
      <c r="AI31" s="188"/>
      <c r="AJ31" s="188"/>
      <c r="AK31" s="188"/>
      <c r="AL31" s="188"/>
      <c r="BB31" s="355"/>
      <c r="BC31" s="355"/>
      <c r="BD31" s="355"/>
      <c r="BE31" s="355"/>
      <c r="BF31" s="355"/>
      <c r="BG31" s="355"/>
    </row>
    <row r="32" spans="2:59" s="46" customFormat="1" ht="15" customHeight="1" x14ac:dyDescent="0.35">
      <c r="B32" s="16" t="s">
        <v>456</v>
      </c>
      <c r="C32" s="17"/>
      <c r="D32" s="17"/>
      <c r="E32" s="17"/>
      <c r="F32" s="17"/>
      <c r="G32" s="14"/>
      <c r="H32" s="14"/>
      <c r="I32" s="14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>
        <v>89</v>
      </c>
      <c r="U32" s="17">
        <v>306</v>
      </c>
      <c r="V32" s="17">
        <v>-389</v>
      </c>
      <c r="W32" s="17">
        <v>-6</v>
      </c>
      <c r="X32" s="17"/>
      <c r="Y32" s="17"/>
      <c r="Z32" s="355"/>
      <c r="AA32" s="355"/>
      <c r="AB32" s="355"/>
      <c r="AC32" s="355"/>
      <c r="AD32" s="355"/>
      <c r="AE32" s="357">
        <f>-86+18</f>
        <v>-68</v>
      </c>
      <c r="AF32" s="355"/>
      <c r="AG32" s="188"/>
      <c r="AH32" s="188"/>
      <c r="AI32" s="188"/>
      <c r="AJ32" s="188"/>
      <c r="AK32" s="188"/>
      <c r="AL32" s="188"/>
      <c r="BB32" s="355"/>
      <c r="BC32" s="355"/>
      <c r="BD32" s="355"/>
      <c r="BE32" s="355"/>
      <c r="BF32" s="355"/>
      <c r="BG32" s="355"/>
    </row>
    <row r="33" spans="2:59" s="46" customFormat="1" ht="15" customHeight="1" x14ac:dyDescent="0.35">
      <c r="B33" s="16" t="s">
        <v>1286</v>
      </c>
      <c r="C33" s="17"/>
      <c r="D33" s="17"/>
      <c r="E33" s="17"/>
      <c r="F33" s="17"/>
      <c r="G33" s="14"/>
      <c r="H33" s="14"/>
      <c r="I33" s="14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>
        <v>-129</v>
      </c>
      <c r="AA33" s="17">
        <v>-1216</v>
      </c>
      <c r="AB33" s="357">
        <f>1308-419+652+429</f>
        <v>1970</v>
      </c>
      <c r="AC33" s="357">
        <f>368-652</f>
        <v>-284</v>
      </c>
      <c r="AD33" s="357">
        <v>-2202</v>
      </c>
      <c r="AE33" s="357">
        <v>992</v>
      </c>
      <c r="AF33" s="355"/>
      <c r="AG33" s="188"/>
      <c r="AH33" s="188"/>
      <c r="AI33" s="188"/>
      <c r="AJ33" s="188"/>
      <c r="AK33" s="188"/>
      <c r="AL33" s="188"/>
      <c r="BB33" s="355"/>
      <c r="BC33" s="355"/>
      <c r="BD33" s="355"/>
      <c r="BE33" s="355"/>
      <c r="BF33" s="355"/>
      <c r="BG33" s="355"/>
    </row>
    <row r="34" spans="2:59" s="46" customFormat="1" ht="15" customHeight="1" x14ac:dyDescent="0.35">
      <c r="B34" s="16" t="s">
        <v>1054</v>
      </c>
      <c r="C34" s="17"/>
      <c r="D34" s="17"/>
      <c r="E34" s="17"/>
      <c r="F34" s="17"/>
      <c r="G34" s="14"/>
      <c r="H34" s="14"/>
      <c r="I34" s="14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>
        <f>-29-182-90</f>
        <v>-301</v>
      </c>
      <c r="AC34" s="17">
        <f>-1+32+259+62-18-15</f>
        <v>319</v>
      </c>
      <c r="AD34" s="387">
        <f>1-3-77</f>
        <v>-79</v>
      </c>
      <c r="AE34" s="387"/>
      <c r="AF34" s="355"/>
      <c r="AG34" s="188"/>
      <c r="AH34" s="188"/>
      <c r="AI34" s="188"/>
      <c r="AJ34" s="188"/>
      <c r="AK34" s="188"/>
      <c r="AL34" s="188"/>
      <c r="BB34" s="355"/>
      <c r="BC34" s="355"/>
      <c r="BD34" s="355"/>
      <c r="BE34" s="355"/>
      <c r="BF34" s="355"/>
      <c r="BG34" s="355"/>
    </row>
    <row r="35" spans="2:59" s="46" customFormat="1" ht="15" customHeight="1" x14ac:dyDescent="0.35">
      <c r="B35" s="13" t="s">
        <v>631</v>
      </c>
      <c r="C35" s="17"/>
      <c r="D35" s="17"/>
      <c r="E35" s="17"/>
      <c r="F35" s="17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>
        <v>104</v>
      </c>
      <c r="U35" s="14">
        <v>27</v>
      </c>
      <c r="V35" s="14"/>
      <c r="W35" s="14">
        <v>-82</v>
      </c>
      <c r="X35" s="14">
        <v>-82</v>
      </c>
      <c r="Y35" s="14">
        <v>-6</v>
      </c>
      <c r="Z35" s="14"/>
      <c r="AA35" s="14"/>
      <c r="AB35" s="14">
        <v>-2</v>
      </c>
      <c r="AC35" s="14">
        <f>2-94</f>
        <v>-92</v>
      </c>
      <c r="AD35" s="14">
        <v>42</v>
      </c>
      <c r="AE35" s="14">
        <v>-454</v>
      </c>
      <c r="AF35" s="355"/>
      <c r="AG35" s="188"/>
      <c r="AH35" s="188"/>
      <c r="AI35" s="188"/>
      <c r="AJ35" s="188"/>
      <c r="AK35" s="188"/>
      <c r="AL35" s="188"/>
      <c r="BB35" s="355"/>
      <c r="BC35" s="355"/>
      <c r="BD35" s="355"/>
      <c r="BE35" s="355"/>
      <c r="BF35" s="355"/>
      <c r="BG35" s="355"/>
    </row>
    <row r="36" spans="2:59" s="46" customFormat="1" ht="15" customHeight="1" x14ac:dyDescent="0.35">
      <c r="B36" s="13" t="s">
        <v>29</v>
      </c>
      <c r="C36" s="17"/>
      <c r="D36" s="17"/>
      <c r="E36" s="17"/>
      <c r="F36" s="17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>
        <v>1570</v>
      </c>
      <c r="V36" s="14">
        <v>408</v>
      </c>
      <c r="W36" s="14"/>
      <c r="X36" s="14"/>
      <c r="Y36" s="14"/>
      <c r="Z36" s="14"/>
      <c r="AA36" s="14">
        <v>-762</v>
      </c>
      <c r="AB36" s="14">
        <v>530</v>
      </c>
      <c r="AC36" s="14">
        <v>-760</v>
      </c>
      <c r="AD36" s="14">
        <f>-1139-1251-1009-161</f>
        <v>-3560</v>
      </c>
      <c r="AE36" s="14">
        <v>161</v>
      </c>
      <c r="AF36" s="355"/>
      <c r="AG36" s="188"/>
      <c r="AH36" s="188"/>
      <c r="AI36" s="188"/>
      <c r="AJ36" s="188"/>
      <c r="AK36" s="188"/>
      <c r="AL36" s="188"/>
      <c r="BB36" s="355"/>
      <c r="BC36" s="355"/>
      <c r="BD36" s="355"/>
      <c r="BE36" s="355"/>
      <c r="BF36" s="355"/>
      <c r="BG36" s="466"/>
    </row>
    <row r="37" spans="2:59" s="46" customFormat="1" ht="15" customHeight="1" x14ac:dyDescent="0.35">
      <c r="B37" s="13" t="s">
        <v>1242</v>
      </c>
      <c r="C37" s="33"/>
      <c r="D37" s="33"/>
      <c r="E37" s="33"/>
      <c r="F37" s="33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4">
        <v>1196</v>
      </c>
      <c r="U37" s="14">
        <v>-1196</v>
      </c>
      <c r="V37" s="17"/>
      <c r="W37" s="17"/>
      <c r="X37" s="17"/>
      <c r="Y37" s="17"/>
      <c r="Z37" s="17"/>
      <c r="AA37" s="17"/>
      <c r="AB37" s="17"/>
      <c r="AC37" s="17"/>
      <c r="AD37" s="17"/>
      <c r="AE37" s="14">
        <v>623</v>
      </c>
      <c r="AF37" s="355"/>
      <c r="AG37" s="188"/>
      <c r="AH37" s="188"/>
      <c r="AI37" s="188"/>
      <c r="AJ37" s="188"/>
      <c r="AK37" s="188"/>
      <c r="AL37" s="188"/>
      <c r="BB37" s="355"/>
      <c r="BC37" s="355"/>
      <c r="BD37" s="355"/>
      <c r="BE37" s="355"/>
      <c r="BF37" s="355"/>
      <c r="BG37" s="355"/>
    </row>
    <row r="38" spans="2:59" s="46" customFormat="1" ht="15" customHeight="1" x14ac:dyDescent="0.35">
      <c r="B38" s="13" t="s">
        <v>632</v>
      </c>
      <c r="C38" s="17"/>
      <c r="D38" s="17"/>
      <c r="E38" s="17"/>
      <c r="F38" s="17"/>
      <c r="G38" s="14"/>
      <c r="H38" s="14"/>
      <c r="I38" s="14"/>
      <c r="J38" s="14"/>
      <c r="K38" s="14"/>
      <c r="L38" s="14"/>
      <c r="M38" s="14"/>
      <c r="N38" s="14"/>
      <c r="O38" s="14"/>
      <c r="P38" s="14">
        <v>-2800</v>
      </c>
      <c r="Q38" s="14">
        <v>-5600</v>
      </c>
      <c r="R38" s="14">
        <v>2899</v>
      </c>
      <c r="S38" s="14">
        <v>3251</v>
      </c>
      <c r="T38" s="14">
        <v>1505</v>
      </c>
      <c r="U38" s="14">
        <v>8050</v>
      </c>
      <c r="V38" s="14">
        <v>223</v>
      </c>
      <c r="W38" s="14">
        <v>-710</v>
      </c>
      <c r="X38" s="14">
        <v>1237</v>
      </c>
      <c r="Y38" s="14">
        <v>-3515</v>
      </c>
      <c r="Z38" s="14">
        <f>+Z40+Z41</f>
        <v>4003</v>
      </c>
      <c r="AA38" s="14">
        <f>+AA40+AA41</f>
        <v>61</v>
      </c>
      <c r="AB38" s="14">
        <f>+AB40+AB41+AB42</f>
        <v>-443</v>
      </c>
      <c r="AC38" s="14">
        <f>+AC40+AC41+AC42+AC43</f>
        <v>-596</v>
      </c>
      <c r="AD38" s="14">
        <f>+AD40+AD41+AD42+AD43</f>
        <v>-775</v>
      </c>
      <c r="AE38" s="14">
        <f>+AE40+AE41+AE42+AE43</f>
        <v>-3097</v>
      </c>
      <c r="AF38" s="355"/>
      <c r="AG38" s="188"/>
      <c r="AH38" s="188"/>
      <c r="AI38" s="188"/>
      <c r="AJ38" s="188"/>
      <c r="AK38" s="188"/>
      <c r="AL38" s="188"/>
      <c r="BB38" s="355"/>
      <c r="BC38" s="355"/>
      <c r="BD38" s="355"/>
      <c r="BE38" s="466"/>
      <c r="BF38" s="355"/>
      <c r="BG38" s="355"/>
    </row>
    <row r="39" spans="2:59" s="46" customFormat="1" ht="15" customHeight="1" x14ac:dyDescent="0.35">
      <c r="B39" s="16" t="s">
        <v>692</v>
      </c>
      <c r="C39" s="17"/>
      <c r="D39" s="17"/>
      <c r="E39" s="17"/>
      <c r="F39" s="17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77">
        <v>2899</v>
      </c>
      <c r="S39" s="77">
        <v>3393</v>
      </c>
      <c r="T39" s="77">
        <v>2263</v>
      </c>
      <c r="U39" s="77">
        <v>7438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355"/>
      <c r="AG39" s="188"/>
      <c r="AH39" s="188"/>
      <c r="AI39" s="188"/>
      <c r="AJ39" s="188"/>
      <c r="AK39" s="188"/>
      <c r="AL39" s="188"/>
      <c r="BB39" s="355"/>
      <c r="BC39" s="355"/>
      <c r="BD39" s="355"/>
      <c r="BE39" s="355"/>
      <c r="BF39" s="355"/>
      <c r="BG39" s="355"/>
    </row>
    <row r="40" spans="2:59" s="46" customFormat="1" ht="15" customHeight="1" x14ac:dyDescent="0.35">
      <c r="B40" s="16" t="s">
        <v>693</v>
      </c>
      <c r="C40" s="17"/>
      <c r="D40" s="17"/>
      <c r="E40" s="17"/>
      <c r="F40" s="17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77">
        <v>-142</v>
      </c>
      <c r="T40" s="77">
        <v>-758</v>
      </c>
      <c r="U40" s="77">
        <v>612</v>
      </c>
      <c r="V40" s="77">
        <v>288</v>
      </c>
      <c r="W40" s="77">
        <v>387</v>
      </c>
      <c r="X40" s="77">
        <v>75</v>
      </c>
      <c r="Y40" s="77">
        <v>-21</v>
      </c>
      <c r="Z40" s="77">
        <v>-49</v>
      </c>
      <c r="AA40" s="77">
        <v>-37</v>
      </c>
      <c r="AB40" s="77"/>
      <c r="AC40" s="77">
        <f>314-509</f>
        <v>-195</v>
      </c>
      <c r="AD40" s="77">
        <f>75-1313-219</f>
        <v>-1457</v>
      </c>
      <c r="AE40" s="77">
        <f>3-514-214-1703-21</f>
        <v>-2449</v>
      </c>
      <c r="AF40" s="355"/>
      <c r="AG40" s="188"/>
      <c r="AH40" s="188"/>
      <c r="AI40" s="188"/>
      <c r="AJ40" s="188"/>
      <c r="AK40" s="188"/>
      <c r="AL40" s="188"/>
      <c r="BG40" s="355"/>
    </row>
    <row r="41" spans="2:59" s="46" customFormat="1" ht="15" customHeight="1" x14ac:dyDescent="0.35">
      <c r="B41" s="16" t="s">
        <v>694</v>
      </c>
      <c r="C41" s="17"/>
      <c r="D41" s="17"/>
      <c r="E41" s="17"/>
      <c r="F41" s="17"/>
      <c r="G41" s="14"/>
      <c r="H41" s="14"/>
      <c r="I41" s="14"/>
      <c r="J41" s="14"/>
      <c r="K41" s="14"/>
      <c r="L41" s="14"/>
      <c r="M41" s="14"/>
      <c r="N41" s="14"/>
      <c r="O41" s="14"/>
      <c r="P41" s="17">
        <v>-2800</v>
      </c>
      <c r="Q41" s="77">
        <v>-5600</v>
      </c>
      <c r="R41" s="14"/>
      <c r="S41" s="77"/>
      <c r="T41" s="77"/>
      <c r="U41" s="77"/>
      <c r="V41" s="77">
        <v>-65</v>
      </c>
      <c r="W41" s="77">
        <v>-1097</v>
      </c>
      <c r="X41" s="77">
        <v>1162</v>
      </c>
      <c r="Y41" s="77">
        <v>-3494</v>
      </c>
      <c r="Z41" s="77">
        <v>4052</v>
      </c>
      <c r="AA41" s="77">
        <v>98</v>
      </c>
      <c r="AB41" s="77"/>
      <c r="AC41" s="77"/>
      <c r="AD41" s="77"/>
      <c r="AE41" s="77"/>
      <c r="AF41" s="355"/>
      <c r="AG41" s="188"/>
      <c r="AH41" s="188"/>
      <c r="AI41" s="188"/>
      <c r="AJ41" s="188"/>
      <c r="AK41" s="188"/>
      <c r="AL41" s="188"/>
      <c r="BB41" s="355"/>
      <c r="BC41" s="355"/>
      <c r="BD41" s="355"/>
      <c r="BE41" s="355"/>
      <c r="BF41" s="355"/>
      <c r="BG41" s="355"/>
    </row>
    <row r="42" spans="2:59" s="46" customFormat="1" ht="15" customHeight="1" x14ac:dyDescent="0.35">
      <c r="B42" s="16" t="s">
        <v>1054</v>
      </c>
      <c r="C42" s="17"/>
      <c r="D42" s="17"/>
      <c r="E42" s="17"/>
      <c r="F42" s="17"/>
      <c r="G42" s="14"/>
      <c r="H42" s="14"/>
      <c r="I42" s="14"/>
      <c r="J42" s="14"/>
      <c r="K42" s="14"/>
      <c r="L42" s="14"/>
      <c r="M42" s="14"/>
      <c r="N42" s="14"/>
      <c r="O42" s="14"/>
      <c r="P42" s="17"/>
      <c r="Q42" s="77"/>
      <c r="R42" s="14"/>
      <c r="S42" s="77"/>
      <c r="T42" s="77"/>
      <c r="U42" s="77"/>
      <c r="V42" s="77"/>
      <c r="W42" s="77"/>
      <c r="X42" s="77"/>
      <c r="Y42" s="77"/>
      <c r="Z42" s="77"/>
      <c r="AA42" s="77"/>
      <c r="AB42" s="17">
        <f>-58-51-4-29-298-3</f>
        <v>-443</v>
      </c>
      <c r="AC42" s="17">
        <f>-3+73+56-6-57+146-137</f>
        <v>72</v>
      </c>
      <c r="AD42" s="17">
        <f>3-15-5+7+86+26+51</f>
        <v>153</v>
      </c>
      <c r="AE42" s="17">
        <f>43+15</f>
        <v>58</v>
      </c>
      <c r="AF42" s="355"/>
      <c r="AG42" s="188"/>
      <c r="AH42" s="188"/>
      <c r="AI42" s="188"/>
      <c r="AJ42" s="188"/>
      <c r="AK42" s="188"/>
      <c r="AL42" s="188"/>
      <c r="BB42" s="355"/>
      <c r="BC42" s="355"/>
      <c r="BD42" s="355"/>
      <c r="BE42" s="355"/>
      <c r="BF42" s="355"/>
      <c r="BG42" s="355"/>
    </row>
    <row r="43" spans="2:59" s="46" customFormat="1" ht="15" customHeight="1" x14ac:dyDescent="0.35">
      <c r="B43" s="16" t="s">
        <v>689</v>
      </c>
      <c r="C43" s="17"/>
      <c r="D43" s="17"/>
      <c r="E43" s="17"/>
      <c r="F43" s="17"/>
      <c r="G43" s="14"/>
      <c r="H43" s="14"/>
      <c r="I43" s="14"/>
      <c r="J43" s="14"/>
      <c r="K43" s="14"/>
      <c r="L43" s="14"/>
      <c r="M43" s="14"/>
      <c r="N43" s="14"/>
      <c r="O43" s="14"/>
      <c r="P43" s="17"/>
      <c r="Q43" s="77"/>
      <c r="R43" s="14"/>
      <c r="S43" s="77"/>
      <c r="T43" s="77"/>
      <c r="U43" s="77"/>
      <c r="V43" s="77"/>
      <c r="W43" s="77"/>
      <c r="X43" s="77"/>
      <c r="Y43" s="77"/>
      <c r="Z43" s="77"/>
      <c r="AA43" s="77"/>
      <c r="AB43" s="17"/>
      <c r="AC43" s="17">
        <v>-473</v>
      </c>
      <c r="AD43" s="17">
        <v>529</v>
      </c>
      <c r="AE43" s="17">
        <f>-285-421</f>
        <v>-706</v>
      </c>
      <c r="AF43" s="355"/>
      <c r="AG43" s="188"/>
      <c r="AH43" s="188"/>
      <c r="AI43" s="188"/>
      <c r="AJ43" s="188"/>
      <c r="AK43" s="188"/>
      <c r="AL43" s="188"/>
      <c r="BB43" s="355"/>
      <c r="BC43" s="355"/>
      <c r="BD43" s="355"/>
      <c r="BE43" s="355"/>
      <c r="BF43" s="355"/>
      <c r="BG43" s="355"/>
    </row>
    <row r="44" spans="2:59" s="46" customFormat="1" ht="15" customHeight="1" x14ac:dyDescent="0.35">
      <c r="B44" s="13" t="s">
        <v>99</v>
      </c>
      <c r="C44" s="55"/>
      <c r="D44" s="55"/>
      <c r="E44" s="55"/>
      <c r="F44" s="55"/>
      <c r="G44" s="78"/>
      <c r="H44" s="78"/>
      <c r="I44" s="78"/>
      <c r="J44" s="78">
        <v>70</v>
      </c>
      <c r="K44" s="78">
        <v>7</v>
      </c>
      <c r="L44" s="78"/>
      <c r="M44" s="78">
        <v>27</v>
      </c>
      <c r="N44" s="78">
        <v>1018</v>
      </c>
      <c r="O44" s="78"/>
      <c r="P44" s="78"/>
      <c r="Q44" s="78">
        <v>450</v>
      </c>
      <c r="R44" s="78">
        <v>700</v>
      </c>
      <c r="S44" s="78">
        <v>833</v>
      </c>
      <c r="T44" s="78">
        <v>236</v>
      </c>
      <c r="U44" s="78">
        <v>177</v>
      </c>
      <c r="V44" s="78">
        <v>191</v>
      </c>
      <c r="W44" s="78"/>
      <c r="X44" s="78"/>
      <c r="Y44" s="78">
        <v>133</v>
      </c>
      <c r="Z44" s="78"/>
      <c r="AA44" s="78"/>
      <c r="AB44" s="78"/>
      <c r="AC44" s="78"/>
      <c r="AD44" s="78"/>
      <c r="AE44" s="78"/>
      <c r="AF44" s="355"/>
      <c r="AG44" s="188"/>
      <c r="AH44" s="188"/>
      <c r="AI44" s="188"/>
      <c r="AJ44" s="188"/>
      <c r="AK44" s="188"/>
      <c r="AL44" s="188"/>
      <c r="BB44" s="355"/>
      <c r="BC44" s="355"/>
      <c r="BD44" s="355"/>
      <c r="BE44" s="355"/>
      <c r="BF44" s="355"/>
      <c r="BG44" s="355"/>
    </row>
    <row r="45" spans="2:59" s="46" customFormat="1" ht="15" customHeight="1" x14ac:dyDescent="0.35">
      <c r="B45" s="13" t="s">
        <v>695</v>
      </c>
      <c r="C45" s="55"/>
      <c r="D45" s="55"/>
      <c r="E45" s="55"/>
      <c r="F45" s="55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>
        <v>400</v>
      </c>
      <c r="R45" s="79">
        <v>490</v>
      </c>
      <c r="S45" s="79"/>
      <c r="T45" s="79">
        <v>65</v>
      </c>
      <c r="U45" s="79">
        <v>1184</v>
      </c>
      <c r="V45" s="79">
        <v>113</v>
      </c>
      <c r="W45" s="79"/>
      <c r="X45" s="79"/>
      <c r="Y45" s="14">
        <v>16</v>
      </c>
      <c r="Z45" s="14">
        <f>+Z46+Z47</f>
        <v>3</v>
      </c>
      <c r="AA45" s="14">
        <f>+AA46+AA47</f>
        <v>1025</v>
      </c>
      <c r="AB45" s="14">
        <f>+AB46+AB47+AB48</f>
        <v>29</v>
      </c>
      <c r="AC45" s="14">
        <f>+AC46+AC47+AC48</f>
        <v>31</v>
      </c>
      <c r="AD45" s="14">
        <f>+AD46+AD47+AD48</f>
        <v>-9</v>
      </c>
      <c r="AE45" s="14">
        <f>+AE46+AE47+AE48</f>
        <v>0</v>
      </c>
      <c r="AF45" s="355"/>
      <c r="AG45" s="188"/>
      <c r="AH45" s="188"/>
      <c r="AI45" s="188"/>
      <c r="AJ45" s="188"/>
      <c r="AK45" s="188"/>
      <c r="AL45" s="188"/>
      <c r="BB45" s="355"/>
      <c r="BC45" s="355"/>
      <c r="BD45" s="355"/>
      <c r="BE45" s="355"/>
      <c r="BF45" s="355"/>
      <c r="BG45" s="355"/>
    </row>
    <row r="46" spans="2:59" s="46" customFormat="1" ht="15" customHeight="1" x14ac:dyDescent="0.35">
      <c r="B46" s="16" t="s">
        <v>991</v>
      </c>
      <c r="C46" s="55"/>
      <c r="D46" s="55"/>
      <c r="E46" s="55"/>
      <c r="F46" s="55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>
        <v>400</v>
      </c>
      <c r="R46" s="80">
        <v>490</v>
      </c>
      <c r="S46" s="80"/>
      <c r="T46" s="80"/>
      <c r="U46" s="80">
        <v>1149</v>
      </c>
      <c r="V46" s="80">
        <v>113</v>
      </c>
      <c r="W46" s="80"/>
      <c r="X46" s="80"/>
      <c r="Y46" s="17"/>
      <c r="Z46" s="17">
        <v>-5</v>
      </c>
      <c r="AA46" s="17"/>
      <c r="AB46" s="17"/>
      <c r="AC46" s="17"/>
      <c r="AD46" s="17"/>
      <c r="AE46" s="17"/>
      <c r="AF46" s="355"/>
      <c r="AG46" s="188"/>
      <c r="AH46" s="188"/>
      <c r="AI46" s="188"/>
      <c r="AJ46" s="188"/>
      <c r="AK46" s="188"/>
      <c r="AL46" s="188"/>
      <c r="BB46" s="355"/>
      <c r="BC46" s="355"/>
      <c r="BD46" s="355"/>
      <c r="BE46" s="355"/>
      <c r="BF46" s="355"/>
      <c r="BG46" s="355"/>
    </row>
    <row r="47" spans="2:59" s="46" customFormat="1" ht="15" customHeight="1" x14ac:dyDescent="0.35">
      <c r="B47" s="16" t="s">
        <v>990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65</v>
      </c>
      <c r="U47" s="17">
        <v>35</v>
      </c>
      <c r="V47" s="17"/>
      <c r="W47" s="17"/>
      <c r="X47" s="17"/>
      <c r="Y47" s="17">
        <v>16</v>
      </c>
      <c r="Z47" s="17">
        <v>8</v>
      </c>
      <c r="AA47" s="17">
        <f>1163-138</f>
        <v>1025</v>
      </c>
      <c r="AB47" s="17">
        <v>53</v>
      </c>
      <c r="AC47" s="17"/>
      <c r="AD47" s="17"/>
      <c r="AE47" s="17"/>
      <c r="AF47" s="355"/>
      <c r="AG47" s="188"/>
      <c r="AH47" s="188"/>
      <c r="AI47" s="188"/>
      <c r="AJ47" s="188"/>
      <c r="AK47" s="188"/>
      <c r="AL47" s="188"/>
      <c r="BB47" s="355"/>
      <c r="BC47" s="355"/>
      <c r="BD47" s="355"/>
      <c r="BE47" s="355"/>
      <c r="BF47" s="355"/>
      <c r="BG47" s="355"/>
    </row>
    <row r="48" spans="2:59" s="46" customFormat="1" ht="15" customHeight="1" x14ac:dyDescent="0.35">
      <c r="B48" s="16" t="s">
        <v>1054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>
        <v>-24</v>
      </c>
      <c r="AC48" s="17">
        <v>31</v>
      </c>
      <c r="AD48" s="17">
        <v>-9</v>
      </c>
      <c r="AE48" s="17"/>
      <c r="AF48" s="355"/>
      <c r="AG48" s="188"/>
      <c r="AH48" s="188"/>
      <c r="AI48" s="188"/>
      <c r="AJ48" s="188"/>
      <c r="AK48" s="188"/>
      <c r="AL48" s="188"/>
      <c r="BB48" s="355"/>
      <c r="BC48" s="355"/>
      <c r="BD48" s="355"/>
      <c r="BE48" s="355"/>
      <c r="BF48" s="355"/>
      <c r="BG48" s="355"/>
    </row>
    <row r="49" spans="2:59" s="46" customFormat="1" ht="15" customHeight="1" x14ac:dyDescent="0.35">
      <c r="B49" s="13" t="s">
        <v>100</v>
      </c>
      <c r="C49" s="17"/>
      <c r="D49" s="17"/>
      <c r="E49" s="17"/>
      <c r="F49" s="17"/>
      <c r="G49" s="14"/>
      <c r="H49" s="14"/>
      <c r="I49" s="14"/>
      <c r="J49" s="14">
        <v>32</v>
      </c>
      <c r="K49" s="14">
        <v>18</v>
      </c>
      <c r="L49" s="14"/>
      <c r="M49" s="14">
        <v>18</v>
      </c>
      <c r="N49" s="14">
        <v>68</v>
      </c>
      <c r="O49" s="14"/>
      <c r="P49" s="14"/>
      <c r="Q49" s="14"/>
      <c r="R49" s="14"/>
      <c r="S49" s="14"/>
      <c r="T49" s="14"/>
      <c r="U49" s="14">
        <v>13</v>
      </c>
      <c r="V49" s="14">
        <v>52</v>
      </c>
      <c r="W49" s="14"/>
      <c r="X49" s="14"/>
      <c r="Y49" s="14">
        <v>35</v>
      </c>
      <c r="Z49" s="14">
        <v>6</v>
      </c>
      <c r="AA49" s="14"/>
      <c r="AB49" s="14">
        <v>-5</v>
      </c>
      <c r="AC49" s="14">
        <v>7</v>
      </c>
      <c r="AD49" s="14"/>
      <c r="AE49" s="14"/>
      <c r="AF49" s="355"/>
      <c r="AG49" s="188"/>
      <c r="AH49" s="188"/>
      <c r="AI49" s="188"/>
      <c r="AJ49" s="188"/>
      <c r="AK49" s="188"/>
      <c r="AL49" s="188"/>
      <c r="BB49" s="355"/>
      <c r="BC49" s="355"/>
      <c r="BD49" s="355"/>
      <c r="BE49" s="355"/>
      <c r="BF49" s="355"/>
      <c r="BG49" s="355"/>
    </row>
    <row r="50" spans="2:59" s="46" customFormat="1" ht="15" customHeight="1" x14ac:dyDescent="0.35">
      <c r="B50" s="13" t="s">
        <v>696</v>
      </c>
      <c r="C50" s="17"/>
      <c r="D50" s="17"/>
      <c r="E50" s="17"/>
      <c r="F50" s="17"/>
      <c r="G50" s="14"/>
      <c r="H50" s="14"/>
      <c r="I50" s="14"/>
      <c r="J50" s="14">
        <v>13</v>
      </c>
      <c r="K50" s="14">
        <v>3</v>
      </c>
      <c r="L50" s="14"/>
      <c r="M50" s="14">
        <v>5</v>
      </c>
      <c r="N50" s="14">
        <v>26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355"/>
      <c r="AG50" s="188"/>
      <c r="AH50" s="188"/>
      <c r="AI50" s="188"/>
      <c r="AJ50" s="188"/>
      <c r="AK50" s="188"/>
      <c r="AL50" s="188"/>
      <c r="BB50" s="355"/>
      <c r="BC50" s="355"/>
      <c r="BD50" s="355"/>
      <c r="BE50" s="355"/>
      <c r="BF50" s="355"/>
      <c r="BG50" s="355"/>
    </row>
    <row r="51" spans="2:59" s="46" customFormat="1" ht="15" customHeight="1" x14ac:dyDescent="0.35">
      <c r="B51" s="13" t="s">
        <v>101</v>
      </c>
      <c r="C51" s="17"/>
      <c r="D51" s="17"/>
      <c r="E51" s="17"/>
      <c r="F51" s="17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>
        <v>-38</v>
      </c>
      <c r="W51" s="14">
        <v>-59</v>
      </c>
      <c r="X51" s="14">
        <v>-6</v>
      </c>
      <c r="Y51" s="14"/>
      <c r="Z51" s="14"/>
      <c r="AA51" s="14"/>
      <c r="AB51" s="14"/>
      <c r="AC51" s="14">
        <v>-336</v>
      </c>
      <c r="AD51" s="14">
        <v>-1705</v>
      </c>
      <c r="AE51" s="14"/>
      <c r="AF51" s="355"/>
      <c r="AG51" s="188"/>
      <c r="AH51" s="188"/>
      <c r="AI51" s="188"/>
      <c r="AJ51" s="188"/>
      <c r="AK51" s="188"/>
      <c r="AL51" s="188"/>
      <c r="BB51" s="355"/>
      <c r="BC51" s="355"/>
      <c r="BD51" s="355"/>
      <c r="BE51" s="355"/>
      <c r="BF51" s="355"/>
      <c r="BG51" s="355"/>
    </row>
    <row r="52" spans="2:59" s="46" customFormat="1" ht="15" customHeight="1" x14ac:dyDescent="0.35">
      <c r="B52" s="13" t="s">
        <v>1243</v>
      </c>
      <c r="C52" s="17"/>
      <c r="D52" s="17"/>
      <c r="E52" s="17"/>
      <c r="F52" s="17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>
        <v>591</v>
      </c>
      <c r="AF52" s="355"/>
      <c r="AG52" s="188"/>
      <c r="AH52" s="188"/>
      <c r="AI52" s="188"/>
      <c r="AJ52" s="188"/>
      <c r="AK52" s="188"/>
      <c r="AL52" s="188"/>
      <c r="BB52" s="355"/>
      <c r="BC52" s="355"/>
      <c r="BD52" s="355"/>
      <c r="BE52" s="355"/>
      <c r="BF52" s="355"/>
      <c r="BG52" s="355"/>
    </row>
    <row r="53" spans="2:59" s="46" customFormat="1" ht="15" customHeight="1" x14ac:dyDescent="0.35">
      <c r="B53" s="13" t="s">
        <v>697</v>
      </c>
      <c r="C53" s="17"/>
      <c r="D53" s="17"/>
      <c r="E53" s="17"/>
      <c r="F53" s="17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>
        <v>148</v>
      </c>
      <c r="V53" s="14">
        <v>83</v>
      </c>
      <c r="W53" s="14"/>
      <c r="X53" s="14"/>
      <c r="Y53" s="14"/>
      <c r="Z53" s="14"/>
      <c r="AA53" s="14"/>
      <c r="AB53" s="14"/>
      <c r="AC53" s="14"/>
      <c r="AD53" s="14"/>
      <c r="AE53" s="14"/>
      <c r="AF53" s="355"/>
      <c r="AG53" s="188"/>
      <c r="AH53" s="188"/>
      <c r="AI53" s="188"/>
      <c r="AJ53" s="188"/>
      <c r="AK53" s="188"/>
      <c r="AL53" s="188"/>
      <c r="BB53" s="355"/>
      <c r="BC53" s="355"/>
      <c r="BD53" s="355"/>
      <c r="BE53" s="355"/>
      <c r="BF53" s="355"/>
      <c r="BG53" s="355"/>
    </row>
    <row r="54" spans="2:59" s="46" customFormat="1" ht="15" customHeight="1" x14ac:dyDescent="0.35">
      <c r="B54" s="13" t="s">
        <v>42</v>
      </c>
      <c r="C54" s="17"/>
      <c r="D54" s="17"/>
      <c r="E54" s="17"/>
      <c r="F54" s="17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>
        <v>31</v>
      </c>
      <c r="W54" s="14">
        <v>66</v>
      </c>
      <c r="X54" s="14">
        <v>16</v>
      </c>
      <c r="Y54" s="14">
        <v>28</v>
      </c>
      <c r="Z54" s="14">
        <v>12</v>
      </c>
      <c r="AA54" s="14">
        <v>-24</v>
      </c>
      <c r="AB54" s="14"/>
      <c r="AC54" s="14"/>
      <c r="AD54" s="14">
        <v>21</v>
      </c>
      <c r="AE54" s="14"/>
      <c r="AF54" s="355"/>
      <c r="AG54" s="188"/>
      <c r="AH54" s="188"/>
      <c r="AI54" s="188"/>
      <c r="AJ54" s="188"/>
      <c r="AK54" s="188"/>
      <c r="AL54" s="188"/>
      <c r="BB54" s="355"/>
      <c r="BC54" s="355"/>
      <c r="BD54" s="355"/>
      <c r="BE54" s="355"/>
      <c r="BF54" s="355"/>
      <c r="BG54" s="355"/>
    </row>
    <row r="55" spans="2:59" s="46" customFormat="1" ht="15" customHeight="1" x14ac:dyDescent="0.35">
      <c r="B55" s="13" t="s">
        <v>1168</v>
      </c>
      <c r="C55" s="17"/>
      <c r="D55" s="17"/>
      <c r="E55" s="17"/>
      <c r="F55" s="17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>
        <v>476</v>
      </c>
      <c r="AD55" s="14">
        <v>46</v>
      </c>
      <c r="AE55" s="14"/>
      <c r="AF55" s="355"/>
      <c r="AG55" s="188"/>
      <c r="AH55" s="188"/>
      <c r="AI55" s="188"/>
      <c r="AJ55" s="188"/>
      <c r="AK55" s="188"/>
      <c r="AL55" s="188"/>
      <c r="BB55" s="355"/>
      <c r="BC55" s="355"/>
      <c r="BD55" s="355"/>
      <c r="BE55" s="355"/>
      <c r="BF55" s="355"/>
      <c r="BG55" s="355"/>
    </row>
    <row r="56" spans="2:59" s="46" customFormat="1" ht="15" customHeight="1" x14ac:dyDescent="0.35">
      <c r="B56" s="13" t="s">
        <v>1167</v>
      </c>
      <c r="C56" s="17"/>
      <c r="D56" s="17"/>
      <c r="E56" s="17"/>
      <c r="F56" s="17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>
        <v>296</v>
      </c>
      <c r="AD56" s="14">
        <f>26-110</f>
        <v>-84</v>
      </c>
      <c r="AE56" s="14">
        <v>32</v>
      </c>
      <c r="AF56" s="355"/>
      <c r="AG56" s="188"/>
      <c r="AH56" s="188"/>
      <c r="AI56" s="188"/>
      <c r="AJ56" s="188"/>
      <c r="AK56" s="188"/>
      <c r="AL56" s="188"/>
      <c r="BB56" s="355"/>
      <c r="BC56" s="355"/>
      <c r="BD56" s="355"/>
      <c r="BE56" s="355"/>
      <c r="BF56" s="355"/>
      <c r="BG56" s="355"/>
    </row>
    <row r="57" spans="2:59" s="46" customFormat="1" ht="15" customHeight="1" x14ac:dyDescent="0.35">
      <c r="B57" s="13" t="s">
        <v>1169</v>
      </c>
      <c r="C57" s="17"/>
      <c r="D57" s="17"/>
      <c r="E57" s="17"/>
      <c r="F57" s="17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>
        <v>166</v>
      </c>
      <c r="AD57" s="14">
        <f>73-12</f>
        <v>61</v>
      </c>
      <c r="AE57" s="14">
        <v>7</v>
      </c>
      <c r="AF57" s="355"/>
      <c r="AG57" s="188"/>
      <c r="AH57" s="188"/>
      <c r="AI57" s="188"/>
      <c r="AJ57" s="188"/>
      <c r="AK57" s="188"/>
      <c r="AL57" s="188"/>
      <c r="BB57" s="355"/>
      <c r="BC57" s="355"/>
      <c r="BD57" s="355"/>
      <c r="BE57" s="355"/>
      <c r="BF57" s="355"/>
      <c r="BG57" s="355"/>
    </row>
    <row r="58" spans="2:59" s="46" customFormat="1" ht="15" customHeight="1" x14ac:dyDescent="0.35">
      <c r="B58" s="13" t="s">
        <v>1053</v>
      </c>
      <c r="C58" s="17"/>
      <c r="D58" s="17"/>
      <c r="E58" s="17"/>
      <c r="F58" s="17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>
        <v>-124</v>
      </c>
      <c r="AB58" s="14">
        <v>124</v>
      </c>
      <c r="AC58" s="14"/>
      <c r="AD58" s="14">
        <v>90</v>
      </c>
      <c r="AE58" s="14">
        <v>-90</v>
      </c>
      <c r="AF58" s="355"/>
      <c r="AG58" s="188"/>
      <c r="AH58" s="188"/>
      <c r="AI58" s="188"/>
      <c r="AJ58" s="188"/>
      <c r="AK58" s="188"/>
      <c r="AL58" s="188"/>
      <c r="BB58" s="355"/>
      <c r="BC58" s="355"/>
      <c r="BD58" s="355"/>
      <c r="BE58" s="355"/>
      <c r="BF58" s="355"/>
      <c r="BG58" s="355"/>
    </row>
    <row r="59" spans="2:59" s="46" customFormat="1" ht="15" customHeight="1" x14ac:dyDescent="0.35">
      <c r="B59" s="13" t="s">
        <v>698</v>
      </c>
      <c r="C59" s="55"/>
      <c r="D59" s="55"/>
      <c r="E59" s="55"/>
      <c r="F59" s="55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>
        <v>149</v>
      </c>
      <c r="V59" s="79"/>
      <c r="W59" s="79">
        <v>-83</v>
      </c>
      <c r="X59" s="79">
        <v>-73</v>
      </c>
      <c r="Y59" s="14">
        <v>-70</v>
      </c>
      <c r="Z59" s="14"/>
      <c r="AA59" s="14"/>
      <c r="AB59" s="14"/>
      <c r="AC59" s="14"/>
      <c r="AD59" s="14"/>
      <c r="AE59" s="14"/>
      <c r="AF59" s="355"/>
      <c r="AG59" s="188"/>
      <c r="AH59" s="188"/>
      <c r="AI59" s="188"/>
      <c r="AJ59" s="188"/>
      <c r="AK59" s="188"/>
      <c r="AL59" s="188"/>
      <c r="BB59" s="355"/>
      <c r="BC59" s="355"/>
      <c r="BD59" s="355"/>
      <c r="BE59" s="355"/>
      <c r="BF59" s="355"/>
      <c r="BG59" s="355"/>
    </row>
    <row r="60" spans="2:59" s="46" customFormat="1" ht="15" customHeight="1" x14ac:dyDescent="0.35">
      <c r="B60" s="13" t="s">
        <v>699</v>
      </c>
      <c r="C60" s="55"/>
      <c r="D60" s="55"/>
      <c r="E60" s="55"/>
      <c r="F60" s="55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>
        <v>453</v>
      </c>
      <c r="X60" s="79">
        <v>-251</v>
      </c>
      <c r="Y60" s="14"/>
      <c r="Z60" s="14">
        <v>7</v>
      </c>
      <c r="AA60" s="14"/>
      <c r="AB60" s="14"/>
      <c r="AC60" s="14"/>
      <c r="AD60" s="14">
        <v>-177</v>
      </c>
      <c r="AE60" s="14">
        <v>81</v>
      </c>
      <c r="AF60" s="355"/>
      <c r="AG60" s="188"/>
      <c r="AH60" s="188"/>
      <c r="AI60" s="188"/>
      <c r="AJ60" s="188"/>
      <c r="AK60" s="188"/>
      <c r="AL60" s="188"/>
      <c r="BB60" s="355"/>
      <c r="BC60" s="355"/>
      <c r="BD60" s="355"/>
      <c r="BE60" s="355"/>
      <c r="BF60" s="355"/>
      <c r="BG60" s="355"/>
    </row>
    <row r="61" spans="2:59" s="46" customFormat="1" ht="15" customHeight="1" x14ac:dyDescent="0.35">
      <c r="B61" s="13" t="s">
        <v>1056</v>
      </c>
      <c r="C61" s="55"/>
      <c r="D61" s="55"/>
      <c r="E61" s="55"/>
      <c r="F61" s="55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14"/>
      <c r="Z61" s="14"/>
      <c r="AA61" s="14"/>
      <c r="AB61" s="14">
        <f>-15-25-10</f>
        <v>-50</v>
      </c>
      <c r="AC61" s="14">
        <v>99</v>
      </c>
      <c r="AD61" s="14">
        <v>-49</v>
      </c>
      <c r="AE61" s="14"/>
      <c r="AF61" s="355"/>
      <c r="AG61" s="188"/>
      <c r="AH61" s="188"/>
      <c r="AI61" s="188"/>
      <c r="AJ61" s="188"/>
      <c r="AK61" s="188"/>
      <c r="AL61" s="188"/>
      <c r="BA61" s="7" t="s">
        <v>1057</v>
      </c>
      <c r="BB61" s="355"/>
      <c r="BC61" s="355"/>
      <c r="BD61" s="355"/>
      <c r="BE61" s="355"/>
      <c r="BF61" s="355"/>
      <c r="BG61" s="355"/>
    </row>
    <row r="62" spans="2:59" s="46" customFormat="1" ht="15" customHeight="1" x14ac:dyDescent="0.35">
      <c r="B62" s="13" t="s">
        <v>700</v>
      </c>
      <c r="C62" s="55"/>
      <c r="D62" s="55"/>
      <c r="E62" s="55"/>
      <c r="F62" s="55"/>
      <c r="G62" s="79"/>
      <c r="H62" s="79"/>
      <c r="I62" s="79"/>
      <c r="J62" s="79">
        <v>-1768</v>
      </c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14"/>
      <c r="Z62" s="14"/>
      <c r="AA62" s="14"/>
      <c r="AB62" s="14"/>
      <c r="AC62" s="14"/>
      <c r="AD62" s="14"/>
      <c r="AE62" s="14"/>
      <c r="AF62" s="355"/>
      <c r="AG62" s="188"/>
      <c r="AH62" s="188"/>
      <c r="AI62" s="188"/>
      <c r="AJ62" s="188"/>
      <c r="AK62" s="188"/>
      <c r="AL62" s="188"/>
      <c r="BA62" s="7" t="s">
        <v>1055</v>
      </c>
      <c r="BB62" s="355"/>
      <c r="BC62" s="355"/>
      <c r="BD62" s="355"/>
      <c r="BE62" s="355"/>
      <c r="BF62" s="355"/>
      <c r="BG62" s="355"/>
    </row>
    <row r="63" spans="2:59" s="46" customFormat="1" ht="15" customHeight="1" x14ac:dyDescent="0.35">
      <c r="B63" s="13" t="s">
        <v>103</v>
      </c>
      <c r="C63" s="17"/>
      <c r="D63" s="17"/>
      <c r="E63" s="17"/>
      <c r="F63" s="17"/>
      <c r="G63" s="168">
        <v>-3904</v>
      </c>
      <c r="H63" s="168">
        <v>-946</v>
      </c>
      <c r="I63" s="168">
        <v>0</v>
      </c>
      <c r="J63" s="168">
        <v>-3353</v>
      </c>
      <c r="K63" s="168">
        <v>-4287</v>
      </c>
      <c r="L63" s="168">
        <v>-600</v>
      </c>
      <c r="M63" s="168">
        <v>50</v>
      </c>
      <c r="N63" s="168">
        <v>1112</v>
      </c>
      <c r="O63" s="168">
        <v>-2583</v>
      </c>
      <c r="P63" s="168">
        <v>-19540</v>
      </c>
      <c r="Q63" s="168">
        <v>-6356</v>
      </c>
      <c r="R63" s="168">
        <v>6512</v>
      </c>
      <c r="S63" s="168">
        <v>7853</v>
      </c>
      <c r="T63" s="168">
        <v>11237</v>
      </c>
      <c r="U63" s="168">
        <v>11897</v>
      </c>
      <c r="V63" s="168">
        <v>125</v>
      </c>
      <c r="W63" s="168">
        <v>-7846</v>
      </c>
      <c r="X63" s="168">
        <v>-2264</v>
      </c>
      <c r="Y63" s="63">
        <v>-3361</v>
      </c>
      <c r="Z63" s="63">
        <f>+Z9+Z22+Z38+Z45+Z49+Z54+Z60</f>
        <v>3617</v>
      </c>
      <c r="AA63" s="63">
        <f>+AA9+AA22+AA35+AA36+AA38+AA45+AA49+AA54+AA58+AA60</f>
        <v>-3788</v>
      </c>
      <c r="AB63" s="63">
        <f>+AB9+AB22+AB35+AB36+AB38+AB45+AB49+AB54+AB58+AB60+AB61</f>
        <v>2940</v>
      </c>
      <c r="AC63" s="63">
        <f>+AC9+AC22+AC35+AC36+AC38+AC45+AC49+AC50+AC51+AC53+AC54+AC55+AC56+AC57+AC58+AC59+AC60+AC61</f>
        <v>-501</v>
      </c>
      <c r="AD63" s="63">
        <f>+AD9+AD22+AD35+AD36+AD38+AD45+AD49+AD50+AD51+AD53+AD54+AD55+AD56+AD57+AD58+AD59+AD60+AD61</f>
        <v>-7200</v>
      </c>
      <c r="AE63" s="63">
        <f>+AE9+AE22+AE35+AE36+AE37+AE38+AE45+AE49+AE50+AE51+AE52+AE53+AE54+AE55+AE56+AE57+AE58+AE59+AE60+AE61</f>
        <v>-3342</v>
      </c>
      <c r="AF63" s="355"/>
      <c r="AG63" s="188"/>
      <c r="AH63" s="188"/>
      <c r="AI63" s="188"/>
      <c r="AJ63" s="188"/>
      <c r="AK63" s="188"/>
      <c r="AL63" s="188"/>
      <c r="BA63" s="7"/>
      <c r="BB63" s="355"/>
      <c r="BC63" s="355"/>
      <c r="BD63" s="355"/>
      <c r="BE63" s="355"/>
      <c r="BF63" s="355"/>
      <c r="BG63" s="355"/>
    </row>
    <row r="64" spans="2:59" ht="6" customHeight="1" thickBot="1" x14ac:dyDescent="0.4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136"/>
      <c r="Z64" s="32"/>
      <c r="AA64" s="32"/>
      <c r="AB64" s="32"/>
      <c r="AC64" s="136"/>
      <c r="AD64" s="136"/>
      <c r="AE64" s="136"/>
      <c r="AF64" s="355"/>
      <c r="BB64" s="355"/>
      <c r="BC64" s="355"/>
      <c r="BD64" s="355"/>
      <c r="BE64" s="355"/>
      <c r="BF64" s="355"/>
      <c r="BG64" s="355"/>
    </row>
    <row r="65" spans="2:59" s="55" customFormat="1" ht="6" customHeight="1" x14ac:dyDescent="0.35">
      <c r="Y65" s="52"/>
      <c r="AC65" s="52"/>
      <c r="AD65" s="52"/>
      <c r="AE65" s="52"/>
      <c r="AF65" s="355"/>
      <c r="BB65" s="355"/>
      <c r="BC65" s="355"/>
      <c r="BD65" s="355"/>
      <c r="BE65" s="355"/>
      <c r="BF65" s="355"/>
      <c r="BG65" s="355"/>
    </row>
    <row r="66" spans="2:59" ht="12" customHeight="1" x14ac:dyDescent="0.35">
      <c r="B66" s="35" t="s">
        <v>829</v>
      </c>
      <c r="C66" s="58"/>
      <c r="D66" s="2"/>
      <c r="E66" s="2"/>
      <c r="F66" s="2"/>
      <c r="G66" s="2"/>
      <c r="H66" s="2"/>
      <c r="I66" s="2"/>
      <c r="J66" s="2"/>
      <c r="K66" s="2"/>
      <c r="L66" s="2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AF66" s="355"/>
      <c r="BB66" s="355"/>
      <c r="BC66" s="355"/>
      <c r="BD66" s="355"/>
      <c r="BE66" s="355"/>
      <c r="BF66" s="355"/>
      <c r="BG66" s="355"/>
    </row>
    <row r="67" spans="2:59" s="55" customFormat="1" ht="12" customHeight="1" x14ac:dyDescent="0.35">
      <c r="B67" s="56"/>
      <c r="G67" s="355"/>
      <c r="H67" s="355"/>
      <c r="I67" s="355"/>
      <c r="J67" s="355"/>
      <c r="K67" s="355"/>
      <c r="L67" s="355"/>
      <c r="M67" s="355"/>
      <c r="N67" s="355"/>
      <c r="O67" s="355"/>
      <c r="P67" s="355"/>
      <c r="Q67" s="355"/>
      <c r="R67" s="355"/>
      <c r="S67" s="355"/>
      <c r="T67" s="355"/>
      <c r="U67" s="355"/>
      <c r="V67" s="355"/>
      <c r="W67" s="355"/>
      <c r="X67" s="355"/>
      <c r="Y67" s="12"/>
      <c r="Z67" s="355"/>
      <c r="AA67" s="355"/>
      <c r="AB67" s="355"/>
      <c r="AC67" s="12"/>
      <c r="AD67" s="12"/>
      <c r="AE67" s="12"/>
      <c r="BB67" s="355"/>
      <c r="BC67" s="355"/>
      <c r="BD67" s="355"/>
      <c r="BE67" s="355"/>
      <c r="BF67" s="355"/>
      <c r="BG67" s="355"/>
    </row>
    <row r="68" spans="2:59" s="55" customFormat="1" ht="12" customHeight="1" x14ac:dyDescent="0.35"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12"/>
      <c r="Z68" s="355"/>
      <c r="AA68" s="355"/>
      <c r="AB68" s="355"/>
      <c r="AC68" s="12"/>
      <c r="AD68" s="233"/>
      <c r="AE68" s="233"/>
      <c r="BB68" s="355"/>
      <c r="BC68" s="355"/>
      <c r="BD68" s="355"/>
      <c r="BE68" s="355"/>
      <c r="BF68" s="355"/>
      <c r="BG68" s="355"/>
    </row>
    <row r="69" spans="2:59" s="55" customFormat="1" ht="12" customHeight="1" x14ac:dyDescent="0.35"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12"/>
      <c r="Z69" s="355"/>
      <c r="AA69" s="355"/>
      <c r="AB69" s="355"/>
      <c r="AC69" s="12"/>
      <c r="AD69" s="12"/>
      <c r="AE69" s="12"/>
      <c r="BB69" s="355"/>
      <c r="BC69" s="355"/>
      <c r="BD69" s="355"/>
      <c r="BE69" s="355"/>
      <c r="BF69" s="355"/>
      <c r="BG69" s="355"/>
    </row>
    <row r="70" spans="2:59" s="55" customFormat="1" ht="12" customHeight="1" x14ac:dyDescent="0.35">
      <c r="B70" s="16"/>
      <c r="C70" s="17"/>
      <c r="D70" s="17"/>
      <c r="E70" s="17"/>
      <c r="F70" s="17"/>
      <c r="G70" s="355"/>
      <c r="H70" s="355"/>
      <c r="I70" s="355"/>
      <c r="J70" s="355"/>
      <c r="K70" s="355"/>
      <c r="L70" s="355"/>
      <c r="M70" s="355"/>
      <c r="N70" s="355"/>
      <c r="O70" s="355"/>
      <c r="P70" s="355"/>
      <c r="Q70" s="355"/>
      <c r="R70" s="355"/>
      <c r="S70" s="355"/>
      <c r="T70" s="355"/>
      <c r="U70" s="355"/>
      <c r="V70" s="355"/>
      <c r="W70" s="355"/>
      <c r="X70" s="355"/>
      <c r="Y70" s="12"/>
      <c r="Z70" s="355"/>
      <c r="AA70" s="355"/>
      <c r="AB70" s="355"/>
      <c r="AC70" s="12"/>
      <c r="AD70" s="12"/>
      <c r="AE70" s="12"/>
      <c r="BB70" s="355"/>
      <c r="BC70" s="355"/>
      <c r="BD70" s="355"/>
      <c r="BE70" s="355"/>
      <c r="BF70" s="355"/>
      <c r="BG70" s="355"/>
    </row>
    <row r="71" spans="2:59" s="55" customFormat="1" ht="12" customHeight="1" x14ac:dyDescent="0.35">
      <c r="G71" s="355"/>
      <c r="H71" s="355"/>
      <c r="I71" s="355"/>
      <c r="J71" s="355"/>
      <c r="K71" s="355"/>
      <c r="L71" s="355"/>
      <c r="M71" s="355"/>
      <c r="N71" s="355"/>
      <c r="O71" s="355"/>
      <c r="P71" s="355"/>
      <c r="Q71" s="355"/>
      <c r="R71" s="355"/>
      <c r="S71" s="355"/>
      <c r="T71" s="355"/>
      <c r="U71" s="355"/>
      <c r="V71" s="355"/>
      <c r="W71" s="355"/>
      <c r="X71" s="355"/>
      <c r="Y71" s="12"/>
      <c r="Z71" s="355"/>
      <c r="AA71" s="355"/>
      <c r="AB71" s="355"/>
      <c r="AC71" s="12"/>
      <c r="AD71" s="12"/>
      <c r="AE71" s="12"/>
      <c r="BB71" s="355"/>
      <c r="BC71" s="355"/>
      <c r="BD71" s="355"/>
      <c r="BE71" s="355"/>
      <c r="BF71" s="355"/>
      <c r="BG71" s="355"/>
    </row>
    <row r="72" spans="2:59" s="55" customFormat="1" ht="12" customHeight="1" x14ac:dyDescent="0.35">
      <c r="G72" s="355"/>
      <c r="H72" s="355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5"/>
      <c r="W72" s="355"/>
      <c r="X72" s="355"/>
      <c r="Y72" s="12"/>
      <c r="Z72" s="355"/>
      <c r="AA72" s="355"/>
      <c r="AB72" s="355"/>
      <c r="AC72" s="12"/>
      <c r="AD72" s="12"/>
      <c r="AE72" s="12"/>
      <c r="BB72" s="355"/>
      <c r="BC72" s="355"/>
      <c r="BD72" s="355"/>
      <c r="BE72" s="355"/>
      <c r="BF72" s="355"/>
      <c r="BG72" s="355"/>
    </row>
    <row r="73" spans="2:59" s="55" customFormat="1" ht="12" customHeight="1" x14ac:dyDescent="0.35">
      <c r="G73" s="355"/>
      <c r="H73" s="355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12"/>
      <c r="Z73" s="355"/>
      <c r="AA73" s="355"/>
      <c r="AB73" s="355"/>
      <c r="AC73" s="12"/>
      <c r="AD73" s="12"/>
      <c r="AE73" s="12"/>
    </row>
    <row r="74" spans="2:59" s="55" customFormat="1" ht="12" customHeight="1" x14ac:dyDescent="0.35">
      <c r="G74" s="355"/>
      <c r="H74" s="355"/>
      <c r="I74" s="355"/>
      <c r="J74" s="355"/>
      <c r="K74" s="355"/>
      <c r="L74" s="355"/>
      <c r="M74" s="355"/>
      <c r="N74" s="355"/>
      <c r="O74" s="355"/>
      <c r="P74" s="355"/>
      <c r="Q74" s="355"/>
      <c r="R74" s="355"/>
      <c r="S74" s="355"/>
      <c r="T74" s="355"/>
      <c r="U74" s="355"/>
      <c r="V74" s="355"/>
      <c r="W74" s="355"/>
      <c r="X74" s="355"/>
      <c r="Y74" s="12"/>
      <c r="Z74" s="355"/>
      <c r="AA74" s="355"/>
      <c r="AB74" s="355"/>
      <c r="AC74" s="12"/>
      <c r="AD74" s="12"/>
      <c r="AE74" s="12"/>
    </row>
    <row r="75" spans="2:59" ht="12" customHeight="1" x14ac:dyDescent="0.35">
      <c r="B75" s="37"/>
      <c r="C75" s="61"/>
      <c r="D75" s="2"/>
      <c r="E75" s="2"/>
      <c r="F75" s="2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12"/>
      <c r="Z75" s="355"/>
      <c r="AA75" s="355"/>
      <c r="AB75" s="355"/>
      <c r="AC75" s="12"/>
      <c r="AD75" s="12"/>
      <c r="AE75" s="12"/>
      <c r="AF75" s="2"/>
    </row>
    <row r="76" spans="2:59" ht="12" customHeight="1" x14ac:dyDescent="0.35">
      <c r="B76" s="37"/>
      <c r="C76" s="61"/>
      <c r="D76" s="2"/>
      <c r="E76" s="2"/>
      <c r="F76" s="2"/>
      <c r="G76" s="355"/>
      <c r="H76" s="355"/>
      <c r="I76" s="355"/>
      <c r="J76" s="355"/>
      <c r="K76" s="355"/>
      <c r="L76" s="355"/>
      <c r="M76" s="355"/>
      <c r="N76" s="355"/>
      <c r="O76" s="355"/>
      <c r="P76" s="355"/>
      <c r="Q76" s="355"/>
      <c r="R76" s="355"/>
      <c r="S76" s="355"/>
      <c r="T76" s="355"/>
      <c r="U76" s="355"/>
      <c r="V76" s="355"/>
      <c r="W76" s="355"/>
      <c r="X76" s="355"/>
      <c r="Y76" s="12"/>
      <c r="Z76" s="355"/>
      <c r="AA76" s="355"/>
      <c r="AB76" s="355"/>
      <c r="AC76" s="12"/>
      <c r="AD76" s="12"/>
      <c r="AE76" s="12"/>
      <c r="AF76" s="2"/>
    </row>
    <row r="77" spans="2:59" ht="12" customHeight="1" x14ac:dyDescent="0.35">
      <c r="B77" s="37"/>
      <c r="C77" s="61"/>
      <c r="D77" s="2"/>
      <c r="E77" s="2"/>
      <c r="F77" s="2"/>
      <c r="G77" s="355"/>
      <c r="H77" s="355"/>
      <c r="I77" s="355"/>
      <c r="J77" s="355"/>
      <c r="K77" s="355"/>
      <c r="L77" s="355"/>
      <c r="M77" s="355"/>
      <c r="N77" s="355"/>
      <c r="O77" s="355"/>
      <c r="P77" s="355"/>
      <c r="Q77" s="355"/>
      <c r="R77" s="355"/>
      <c r="S77" s="355"/>
      <c r="T77" s="355"/>
      <c r="U77" s="355"/>
      <c r="V77" s="355"/>
      <c r="W77" s="355"/>
      <c r="X77" s="355"/>
      <c r="Y77" s="12"/>
      <c r="Z77" s="355"/>
      <c r="AA77" s="355"/>
      <c r="AB77" s="355"/>
      <c r="AC77" s="12"/>
      <c r="AD77" s="12"/>
      <c r="AE77" s="12"/>
      <c r="AF77" s="2"/>
    </row>
    <row r="78" spans="2:59" ht="15" customHeight="1" x14ac:dyDescent="0.3">
      <c r="B78" s="61"/>
      <c r="C78" s="3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AF78" s="2"/>
    </row>
    <row r="79" spans="2:59" ht="15" customHeight="1" x14ac:dyDescent="0.3">
      <c r="B79" s="38"/>
      <c r="C79" s="3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AF79" s="2"/>
    </row>
    <row r="80" spans="2:59" x14ac:dyDescent="0.3">
      <c r="B80" s="39"/>
      <c r="C80" s="4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F80" s="2"/>
    </row>
    <row r="81" spans="2:32" x14ac:dyDescent="0.3">
      <c r="B81" s="41"/>
      <c r="C81" s="4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AF81" s="2"/>
    </row>
    <row r="82" spans="2:32" x14ac:dyDescent="0.3">
      <c r="B82" s="43"/>
      <c r="C82" s="4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F82" s="2"/>
    </row>
    <row r="83" spans="2:32" x14ac:dyDescent="0.3">
      <c r="B83" s="43"/>
      <c r="C83" s="4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F83" s="2"/>
    </row>
    <row r="84" spans="2:32" x14ac:dyDescent="0.3">
      <c r="B84" s="43"/>
      <c r="C84" s="4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F84" s="2"/>
    </row>
    <row r="85" spans="2:32" x14ac:dyDescent="0.3">
      <c r="B85" s="43"/>
      <c r="C85" s="4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F85" s="2"/>
    </row>
    <row r="86" spans="2:32" x14ac:dyDescent="0.3">
      <c r="B86" s="40"/>
      <c r="C86" s="4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F86" s="2"/>
    </row>
    <row r="87" spans="2:32" x14ac:dyDescent="0.3">
      <c r="B87" s="43"/>
      <c r="C87" s="4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F87" s="2"/>
    </row>
    <row r="88" spans="2:32" x14ac:dyDescent="0.3">
      <c r="B88" s="41"/>
      <c r="C88" s="4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F88" s="2"/>
    </row>
    <row r="89" spans="2:32" x14ac:dyDescent="0.3">
      <c r="B89" s="41"/>
      <c r="C89" s="4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F89" s="2"/>
    </row>
    <row r="90" spans="2:32" x14ac:dyDescent="0.3">
      <c r="B90" s="43"/>
      <c r="C90" s="4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F90" s="2"/>
    </row>
    <row r="91" spans="2:32" x14ac:dyDescent="0.3">
      <c r="B91" s="43"/>
      <c r="C91" s="4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AF91" s="2"/>
    </row>
    <row r="92" spans="2:32" x14ac:dyDescent="0.3">
      <c r="B92" s="40"/>
      <c r="C92" s="4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AF92" s="2"/>
    </row>
    <row r="93" spans="2:32" x14ac:dyDescent="0.3">
      <c r="B93" s="43"/>
      <c r="C93" s="4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AF93" s="2"/>
    </row>
    <row r="94" spans="2:32" x14ac:dyDescent="0.3">
      <c r="B94" s="40"/>
      <c r="C94" s="4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AF94" s="2"/>
    </row>
    <row r="95" spans="2:32" x14ac:dyDescent="0.3">
      <c r="B95" s="43"/>
      <c r="C95" s="4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AF95" s="2"/>
    </row>
    <row r="96" spans="2:32" x14ac:dyDescent="0.3">
      <c r="B96" s="43"/>
      <c r="C96" s="4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AF96" s="2"/>
    </row>
    <row r="97" spans="2:32" x14ac:dyDescent="0.3">
      <c r="B97" s="43"/>
      <c r="C97" s="4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AF97" s="2"/>
    </row>
    <row r="98" spans="2:32" x14ac:dyDescent="0.3">
      <c r="B98" s="43"/>
      <c r="C98" s="4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AF98" s="2"/>
    </row>
    <row r="99" spans="2:32" x14ac:dyDescent="0.3">
      <c r="B99" s="40"/>
      <c r="C99" s="4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AF99" s="2"/>
    </row>
    <row r="100" spans="2:32" x14ac:dyDescent="0.3">
      <c r="B100" s="43"/>
      <c r="C100" s="4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AF100" s="2"/>
    </row>
    <row r="101" spans="2:32" x14ac:dyDescent="0.3">
      <c r="B101" s="44"/>
      <c r="C101" s="4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AF101" s="2"/>
    </row>
    <row r="102" spans="2:32" x14ac:dyDescent="0.3">
      <c r="B102" s="61"/>
      <c r="C102" s="6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AF102" s="2"/>
    </row>
    <row r="103" spans="2:32" x14ac:dyDescent="0.3">
      <c r="B103" s="61"/>
      <c r="C103" s="6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AF103" s="2"/>
    </row>
    <row r="104" spans="2:32" x14ac:dyDescent="0.3">
      <c r="B104" s="61"/>
      <c r="C104" s="6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AF104" s="2"/>
    </row>
    <row r="105" spans="2:32" x14ac:dyDescent="0.3">
      <c r="B105" s="61"/>
      <c r="C105" s="6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AF105" s="2"/>
    </row>
    <row r="106" spans="2:32" x14ac:dyDescent="0.3">
      <c r="B106" s="61"/>
      <c r="C106" s="6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AF106" s="2"/>
    </row>
    <row r="107" spans="2:32" x14ac:dyDescent="0.3">
      <c r="B107" s="61"/>
      <c r="C107" s="6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AF107" s="2"/>
    </row>
    <row r="108" spans="2:32" x14ac:dyDescent="0.3">
      <c r="B108" s="61"/>
      <c r="C108" s="6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AF108" s="2"/>
    </row>
    <row r="109" spans="2:32" x14ac:dyDescent="0.3">
      <c r="B109" s="61"/>
      <c r="C109" s="6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AF109" s="2"/>
    </row>
    <row r="110" spans="2:32" x14ac:dyDescent="0.3">
      <c r="B110" s="61"/>
      <c r="C110" s="6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AF110" s="2"/>
    </row>
    <row r="111" spans="2:32" x14ac:dyDescent="0.3">
      <c r="B111" s="61"/>
      <c r="C111" s="6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AF111" s="2"/>
    </row>
    <row r="112" spans="2:32" x14ac:dyDescent="0.3">
      <c r="B112" s="61"/>
      <c r="C112" s="6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AF112" s="2"/>
    </row>
    <row r="113" spans="2:32" x14ac:dyDescent="0.3">
      <c r="B113" s="61"/>
      <c r="C113" s="6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AF113" s="2"/>
    </row>
    <row r="114" spans="2:32" x14ac:dyDescent="0.3">
      <c r="B114" s="61"/>
      <c r="C114" s="6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AF114" s="2"/>
    </row>
    <row r="115" spans="2:32" x14ac:dyDescent="0.3">
      <c r="B115" s="61"/>
      <c r="C115" s="6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AF115" s="2"/>
    </row>
    <row r="116" spans="2:32" x14ac:dyDescent="0.3">
      <c r="B116" s="61"/>
      <c r="C116" s="6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AF116" s="2"/>
    </row>
    <row r="117" spans="2:32" x14ac:dyDescent="0.3">
      <c r="B117" s="61"/>
      <c r="C117" s="6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AF117" s="2"/>
    </row>
    <row r="118" spans="2:32" x14ac:dyDescent="0.3">
      <c r="B118" s="61"/>
      <c r="C118" s="6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AF118" s="2"/>
    </row>
    <row r="119" spans="2:32" x14ac:dyDescent="0.3">
      <c r="B119" s="61"/>
      <c r="C119" s="6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AF119" s="2"/>
    </row>
    <row r="120" spans="2:32" x14ac:dyDescent="0.3">
      <c r="B120" s="61"/>
      <c r="C120" s="6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AF120" s="2"/>
    </row>
    <row r="121" spans="2:32" x14ac:dyDescent="0.3">
      <c r="B121" s="61"/>
      <c r="C121" s="6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AF121" s="2"/>
    </row>
    <row r="122" spans="2:32" x14ac:dyDescent="0.3">
      <c r="B122" s="61"/>
      <c r="C122" s="6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AF122" s="2"/>
    </row>
    <row r="123" spans="2:32" x14ac:dyDescent="0.3">
      <c r="B123" s="61"/>
      <c r="C123" s="6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AF123" s="2"/>
    </row>
    <row r="124" spans="2:32" x14ac:dyDescent="0.3">
      <c r="B124" s="61"/>
      <c r="C124" s="6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AF124" s="2"/>
    </row>
    <row r="125" spans="2:32" x14ac:dyDescent="0.3">
      <c r="B125" s="2"/>
      <c r="C125" s="6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AF125" s="2"/>
    </row>
    <row r="126" spans="2:32" x14ac:dyDescent="0.3">
      <c r="C126" s="49"/>
      <c r="AF126" s="2"/>
    </row>
    <row r="127" spans="2:32" x14ac:dyDescent="0.3">
      <c r="C127" s="49"/>
      <c r="AF127" s="2"/>
    </row>
    <row r="128" spans="2:32" x14ac:dyDescent="0.3">
      <c r="C128" s="49"/>
      <c r="AF128" s="2"/>
    </row>
    <row r="129" spans="3:3" x14ac:dyDescent="0.3">
      <c r="C129" s="49"/>
    </row>
    <row r="130" spans="3:3" x14ac:dyDescent="0.3">
      <c r="C130" s="49"/>
    </row>
  </sheetData>
  <hyperlinks>
    <hyperlink ref="B4" location="Indice!A1" display="Volver al índice" xr:uid="{00000000-0004-0000-0600-000000000000}"/>
  </hyperlinks>
  <printOptions horizontalCentered="1" verticalCentered="1"/>
  <pageMargins left="0.70866141732283472" right="0.15748031496062992" top="0.35" bottom="0.31496062992125984" header="0.31496062992125984" footer="0.31496062992125984"/>
  <pageSetup paperSize="9" scale="7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>
    <pageSetUpPr fitToPage="1"/>
  </sheetPr>
  <dimension ref="A1:BO82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 activeCell="AA8" sqref="AA8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5" width="10.54296875" style="7" customWidth="1"/>
    <col min="26" max="31" width="10.54296875" style="2" customWidth="1"/>
    <col min="32" max="32" width="1.54296875" style="45" customWidth="1"/>
    <col min="33" max="52" width="6.54296875" style="45" hidden="1" customWidth="1"/>
    <col min="53" max="55" width="7.453125" style="45" hidden="1" customWidth="1"/>
    <col min="56" max="60" width="7.45312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129</v>
      </c>
    </row>
    <row r="2" spans="1:62" ht="15" customHeight="1" x14ac:dyDescent="0.35">
      <c r="B2" s="3" t="s">
        <v>712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C3"/>
      <c r="AD3"/>
      <c r="AE3"/>
      <c r="AF3" s="220"/>
    </row>
    <row r="4" spans="1:62" ht="12" customHeight="1" thickBot="1" x14ac:dyDescent="0.4">
      <c r="B4" s="186" t="s">
        <v>758</v>
      </c>
      <c r="W4"/>
      <c r="X4"/>
      <c r="Z4"/>
      <c r="AA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7" t="s">
        <v>1</v>
      </c>
      <c r="BB5" s="488"/>
      <c r="BC5" s="488"/>
      <c r="BD5" s="488"/>
      <c r="BE5" s="488"/>
      <c r="BF5" s="488"/>
      <c r="BG5" s="488"/>
      <c r="BH5" s="489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330">
        <v>18</v>
      </c>
      <c r="BD6" s="330">
        <v>19</v>
      </c>
      <c r="BE6" s="330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46" customFormat="1" ht="15" customHeight="1" x14ac:dyDescent="0.35">
      <c r="A9"/>
      <c r="B9" s="13" t="s">
        <v>713</v>
      </c>
      <c r="C9" s="14">
        <v>31418.088</v>
      </c>
      <c r="D9" s="14">
        <v>31673.812000000002</v>
      </c>
      <c r="E9" s="14">
        <v>33366.724000000002</v>
      </c>
      <c r="F9" s="14">
        <v>34087.288999999997</v>
      </c>
      <c r="G9" s="14">
        <v>35459.665999999997</v>
      </c>
      <c r="H9" s="14">
        <v>36765.909</v>
      </c>
      <c r="I9" s="14">
        <v>41371.434999999998</v>
      </c>
      <c r="J9" s="14">
        <v>44343.555999999997</v>
      </c>
      <c r="K9" s="14">
        <v>46451.271999999997</v>
      </c>
      <c r="L9" s="14">
        <v>47722.336000000003</v>
      </c>
      <c r="M9" s="14">
        <v>54722.604000000007</v>
      </c>
      <c r="N9" s="14">
        <v>62813.059000000008</v>
      </c>
      <c r="O9" s="14">
        <v>72614.265999999989</v>
      </c>
      <c r="P9" s="14">
        <v>71341.143999999986</v>
      </c>
      <c r="Q9" s="14">
        <v>63856.923999999999</v>
      </c>
      <c r="R9" s="14">
        <v>66977.05799999999</v>
      </c>
      <c r="S9" s="14">
        <v>69803.319000000003</v>
      </c>
      <c r="T9" s="14">
        <v>70618.603000000003</v>
      </c>
      <c r="U9" s="14">
        <v>69951.546000000002</v>
      </c>
      <c r="V9" s="14">
        <v>72661.876000000004</v>
      </c>
      <c r="W9" s="14">
        <v>72345.521999999997</v>
      </c>
      <c r="X9" s="14">
        <v>72415.934999999998</v>
      </c>
      <c r="Y9" s="14">
        <v>77037.657000000007</v>
      </c>
      <c r="Z9" s="14">
        <v>82858.655000000013</v>
      </c>
      <c r="AA9" s="14">
        <v>86892.206999999995</v>
      </c>
      <c r="AB9" s="14">
        <v>87971.622999999992</v>
      </c>
      <c r="AC9" s="14">
        <v>94545.865000000005</v>
      </c>
      <c r="AD9" s="14">
        <v>109485.42299999998</v>
      </c>
      <c r="AE9" s="14">
        <v>120280.38</v>
      </c>
      <c r="AF9"/>
      <c r="AG9" s="15">
        <v>0.81393877310421303</v>
      </c>
      <c r="AH9" s="15">
        <v>5.3448318756201498</v>
      </c>
      <c r="AI9" s="15">
        <v>2.1595317538515171</v>
      </c>
      <c r="AJ9" s="15">
        <v>4.0260667253415212</v>
      </c>
      <c r="AK9" s="15">
        <v>3.6837431012463635</v>
      </c>
      <c r="AL9" s="15">
        <v>12.526620788840004</v>
      </c>
      <c r="AM9" s="15">
        <v>7.1839930135369956</v>
      </c>
      <c r="AN9" s="15">
        <v>4.7531506043403473</v>
      </c>
      <c r="AO9" s="15">
        <v>2.7363384150169363</v>
      </c>
      <c r="AP9" s="15">
        <v>14.668745469626641</v>
      </c>
      <c r="AQ9" s="15">
        <v>14.784484671087657</v>
      </c>
      <c r="AR9" s="15">
        <v>15.603772775976378</v>
      </c>
      <c r="AS9" s="15">
        <v>-1.7532670508574764</v>
      </c>
      <c r="AT9" s="15">
        <v>-10.490748508322193</v>
      </c>
      <c r="AU9" s="15">
        <v>4.8861326298773662</v>
      </c>
      <c r="AV9" s="15">
        <v>4.219744916236861</v>
      </c>
      <c r="AW9" s="15">
        <v>1.1679731160061309</v>
      </c>
      <c r="AX9" s="15">
        <v>-0.94459104494038304</v>
      </c>
      <c r="AY9" s="15">
        <v>3.8745819856504697</v>
      </c>
      <c r="AZ9" s="15">
        <v>-0.43537824429416966</v>
      </c>
      <c r="BA9" s="15">
        <v>9.732876072136222E-2</v>
      </c>
      <c r="BB9" s="15">
        <v>6.3821892239601805</v>
      </c>
      <c r="BC9" s="15">
        <v>7.5560423650994561</v>
      </c>
      <c r="BD9" s="15">
        <v>4.8679911591613223</v>
      </c>
      <c r="BE9" s="15">
        <v>1.2422471902457231</v>
      </c>
      <c r="BF9" s="15">
        <v>7.4731393781378959</v>
      </c>
      <c r="BG9" s="15">
        <v>15.801386977632468</v>
      </c>
      <c r="BH9" s="15">
        <v>9.8597207776235454</v>
      </c>
      <c r="BI9"/>
      <c r="BJ9" s="7"/>
    </row>
    <row r="10" spans="1:62" s="46" customFormat="1" ht="15" customHeight="1" x14ac:dyDescent="0.35">
      <c r="A10"/>
      <c r="B10" s="16" t="s">
        <v>19</v>
      </c>
      <c r="C10" s="17">
        <v>24198.141</v>
      </c>
      <c r="D10" s="17">
        <v>24882.82</v>
      </c>
      <c r="E10" s="17">
        <v>28237.098000000002</v>
      </c>
      <c r="F10" s="17">
        <v>29830.817999999999</v>
      </c>
      <c r="G10" s="17">
        <v>30868.06</v>
      </c>
      <c r="H10" s="17">
        <v>32744.179</v>
      </c>
      <c r="I10" s="17">
        <v>37382.762999999999</v>
      </c>
      <c r="J10" s="17">
        <v>40577.421999999999</v>
      </c>
      <c r="K10" s="17">
        <v>43416.932999999997</v>
      </c>
      <c r="L10" s="17">
        <v>45106.436000000002</v>
      </c>
      <c r="M10" s="17">
        <v>50789.537000000004</v>
      </c>
      <c r="N10" s="17">
        <v>56525.462</v>
      </c>
      <c r="O10" s="17">
        <v>61581.642</v>
      </c>
      <c r="P10" s="17">
        <v>63003.506000000008</v>
      </c>
      <c r="Q10" s="17">
        <v>61067.947000000007</v>
      </c>
      <c r="R10" s="17">
        <v>64173.755999999994</v>
      </c>
      <c r="S10" s="17">
        <v>64874.812000000005</v>
      </c>
      <c r="T10" s="17">
        <v>65025.823000000004</v>
      </c>
      <c r="U10" s="17">
        <v>64762.118000000002</v>
      </c>
      <c r="V10" s="17">
        <v>66876.135000000009</v>
      </c>
      <c r="W10" s="17">
        <v>66066.712</v>
      </c>
      <c r="X10" s="17">
        <v>66607.922000000006</v>
      </c>
      <c r="Y10" s="17">
        <v>68885.599000000002</v>
      </c>
      <c r="Z10" s="17">
        <v>73339.300999999978</v>
      </c>
      <c r="AA10" s="17">
        <v>77328.978000000003</v>
      </c>
      <c r="AB10" s="17">
        <v>78512.513000000006</v>
      </c>
      <c r="AC10" s="17">
        <v>83279.828000000009</v>
      </c>
      <c r="AD10" s="17">
        <v>93776.302000000011</v>
      </c>
      <c r="AE10" s="17">
        <v>104060.40499999998</v>
      </c>
      <c r="AF10"/>
      <c r="AG10" s="18">
        <v>2.8294694208121198</v>
      </c>
      <c r="AH10" s="18">
        <v>13.480296847383062</v>
      </c>
      <c r="AI10" s="18">
        <v>5.6440644148346886</v>
      </c>
      <c r="AJ10" s="18">
        <v>3.4770819895049545</v>
      </c>
      <c r="AK10" s="18">
        <v>6.0778649516684844</v>
      </c>
      <c r="AL10" s="18">
        <v>14.16613316217212</v>
      </c>
      <c r="AM10" s="18">
        <v>8.5458075958697854</v>
      </c>
      <c r="AN10" s="18">
        <v>6.9977609716063247</v>
      </c>
      <c r="AO10" s="18">
        <v>3.8913458028000374</v>
      </c>
      <c r="AP10" s="18">
        <v>12.599312878543545</v>
      </c>
      <c r="AQ10" s="18">
        <v>11.293517009221791</v>
      </c>
      <c r="AR10" s="18">
        <v>8.9449600606537274</v>
      </c>
      <c r="AS10" s="18">
        <v>2.3089088790454935</v>
      </c>
      <c r="AT10" s="18">
        <v>-3.0721449057136612</v>
      </c>
      <c r="AU10" s="18">
        <v>5.0858251383495601</v>
      </c>
      <c r="AV10" s="18">
        <v>1.0924341096693975</v>
      </c>
      <c r="AW10" s="18">
        <v>0.23277292888339868</v>
      </c>
      <c r="AX10" s="18">
        <v>-0.4055388887580888</v>
      </c>
      <c r="AY10" s="18">
        <v>3.2642802077597386</v>
      </c>
      <c r="AZ10" s="18">
        <v>-1.2103316078299227</v>
      </c>
      <c r="BA10" s="18">
        <v>0.81918712709663288</v>
      </c>
      <c r="BB10" s="18">
        <v>3.4195286860923177</v>
      </c>
      <c r="BC10" s="18">
        <v>6.4653600529770747</v>
      </c>
      <c r="BD10" s="18">
        <v>5.4400259418889556</v>
      </c>
      <c r="BE10" s="18">
        <v>1.5305193869237526</v>
      </c>
      <c r="BF10" s="18">
        <v>6.0720448471697779</v>
      </c>
      <c r="BG10" s="18">
        <v>12.603861285592473</v>
      </c>
      <c r="BH10" s="18">
        <v>10.966633126565359</v>
      </c>
      <c r="BI10"/>
      <c r="BJ10" s="7"/>
    </row>
    <row r="11" spans="1:62" s="46" customFormat="1" ht="15" customHeight="1" x14ac:dyDescent="0.35">
      <c r="A11"/>
      <c r="B11" s="16" t="s">
        <v>20</v>
      </c>
      <c r="C11" s="17">
        <v>5228.174</v>
      </c>
      <c r="D11" s="17">
        <v>5119.5590000000002</v>
      </c>
      <c r="E11" s="17">
        <v>4295.8999999999996</v>
      </c>
      <c r="F11" s="17">
        <v>3674.32</v>
      </c>
      <c r="G11" s="17">
        <v>2973.127</v>
      </c>
      <c r="H11" s="17">
        <v>2722.248</v>
      </c>
      <c r="I11" s="17">
        <v>3116.56</v>
      </c>
      <c r="J11" s="17">
        <v>2644.902</v>
      </c>
      <c r="K11" s="17">
        <v>2274.3649999999998</v>
      </c>
      <c r="L11" s="17">
        <v>2205.7579999999998</v>
      </c>
      <c r="M11" s="17">
        <v>2476.6089999999999</v>
      </c>
      <c r="N11" s="17">
        <v>3291.375</v>
      </c>
      <c r="O11" s="17">
        <v>4775.0110000000004</v>
      </c>
      <c r="P11" s="17">
        <v>6125.5899999999992</v>
      </c>
      <c r="Q11" s="17">
        <v>5472.8909999999996</v>
      </c>
      <c r="R11" s="17">
        <v>4790.0649999999996</v>
      </c>
      <c r="S11" s="17">
        <v>5157.4399999999987</v>
      </c>
      <c r="T11" s="17">
        <v>5264.1549999999997</v>
      </c>
      <c r="U11" s="17">
        <v>4673.5649999999996</v>
      </c>
      <c r="V11" s="17">
        <v>4062.0549999999998</v>
      </c>
      <c r="W11" s="17">
        <v>3280.7969999999996</v>
      </c>
      <c r="X11" s="17">
        <v>3050.8970000000004</v>
      </c>
      <c r="Y11" s="17">
        <v>2946.2720000000004</v>
      </c>
      <c r="Z11" s="17">
        <v>3127.3680000000004</v>
      </c>
      <c r="AA11" s="17">
        <v>3259.0710000000008</v>
      </c>
      <c r="AB11" s="17">
        <v>2606.5429999999997</v>
      </c>
      <c r="AC11" s="17">
        <v>2799.8539999999998</v>
      </c>
      <c r="AD11" s="17">
        <v>3065.6150000000002</v>
      </c>
      <c r="AE11" s="17">
        <v>3884.51</v>
      </c>
      <c r="AF11"/>
      <c r="AG11" s="18">
        <v>-2.0774939778209331</v>
      </c>
      <c r="AH11" s="18">
        <v>-16.088475589401362</v>
      </c>
      <c r="AI11" s="18">
        <v>-14.469144998719699</v>
      </c>
      <c r="AJ11" s="18">
        <v>-19.083612750114312</v>
      </c>
      <c r="AK11" s="18">
        <v>-8.4382200962151934</v>
      </c>
      <c r="AL11" s="18">
        <v>14.484793450119163</v>
      </c>
      <c r="AM11" s="18">
        <v>-15.133929717380699</v>
      </c>
      <c r="AN11" s="18">
        <v>-14.009479368233691</v>
      </c>
      <c r="AO11" s="18">
        <v>-3.0165342853939441</v>
      </c>
      <c r="AP11" s="18">
        <v>12.279270890097651</v>
      </c>
      <c r="AQ11" s="18">
        <v>32.898451067568601</v>
      </c>
      <c r="AR11" s="18">
        <v>45.076480194447619</v>
      </c>
      <c r="AS11" s="18">
        <v>28.284311805773822</v>
      </c>
      <c r="AT11" s="18">
        <v>-10.655283817558795</v>
      </c>
      <c r="AU11" s="18">
        <v>-12.476513784031148</v>
      </c>
      <c r="AV11" s="18">
        <v>7.6695201422109962</v>
      </c>
      <c r="AW11" s="18">
        <v>2.0691467084445208</v>
      </c>
      <c r="AX11" s="18">
        <v>-11.219084544433061</v>
      </c>
      <c r="AY11" s="18">
        <v>-13.084444102093366</v>
      </c>
      <c r="AZ11" s="18">
        <v>-19.233072915063936</v>
      </c>
      <c r="BA11" s="18">
        <v>-7.0074436181208171</v>
      </c>
      <c r="BB11" s="18">
        <v>-3.4293193116647331</v>
      </c>
      <c r="BC11" s="18">
        <v>6.146615112250327</v>
      </c>
      <c r="BD11" s="18">
        <v>4.2113048416432095</v>
      </c>
      <c r="BE11" s="18">
        <v>-20.021901946904531</v>
      </c>
      <c r="BF11" s="18">
        <v>7.4163748689356037</v>
      </c>
      <c r="BG11" s="18">
        <v>9.4919592235881023</v>
      </c>
      <c r="BH11" s="18">
        <v>26.71225838861044</v>
      </c>
      <c r="BI11"/>
      <c r="BJ11" s="7"/>
    </row>
    <row r="12" spans="1:62" s="46" customFormat="1" ht="15" customHeight="1" x14ac:dyDescent="0.35">
      <c r="A12"/>
      <c r="B12" s="16" t="s">
        <v>21</v>
      </c>
      <c r="C12" s="17"/>
      <c r="D12" s="17"/>
      <c r="E12" s="17"/>
      <c r="F12" s="17">
        <v>395.33499999999998</v>
      </c>
      <c r="G12" s="17">
        <v>846.85299999999995</v>
      </c>
      <c r="H12" s="17">
        <v>928.92499999999995</v>
      </c>
      <c r="I12" s="17">
        <v>905.89099999999996</v>
      </c>
      <c r="J12" s="17">
        <v>984.19100000000003</v>
      </c>
      <c r="K12" s="17">
        <v>1099.1590000000001</v>
      </c>
      <c r="L12" s="17">
        <v>1191.998</v>
      </c>
      <c r="M12" s="17">
        <v>1313.1030000000001</v>
      </c>
      <c r="N12" s="17">
        <v>1449.6880000000001</v>
      </c>
      <c r="O12" s="17">
        <v>1849.8429999999998</v>
      </c>
      <c r="P12" s="17">
        <v>2071.3830000000003</v>
      </c>
      <c r="Q12" s="17">
        <v>2005.8140000000003</v>
      </c>
      <c r="R12" s="17">
        <v>2017.201</v>
      </c>
      <c r="S12" s="17">
        <v>1990.462</v>
      </c>
      <c r="T12" s="17">
        <v>2014.6100000000004</v>
      </c>
      <c r="U12" s="17">
        <v>1940.499</v>
      </c>
      <c r="V12" s="17">
        <v>1879.1699999999998</v>
      </c>
      <c r="W12" s="17">
        <v>1801.5929999999998</v>
      </c>
      <c r="X12" s="17">
        <v>1763.0700000000002</v>
      </c>
      <c r="Y12" s="17">
        <v>1806.7890000000002</v>
      </c>
      <c r="Z12" s="17">
        <v>1869.537</v>
      </c>
      <c r="AA12" s="17">
        <v>1930.3909999999998</v>
      </c>
      <c r="AB12" s="17">
        <v>1787.2049999999997</v>
      </c>
      <c r="AC12" s="17">
        <v>1783.3480000000002</v>
      </c>
      <c r="AD12" s="17">
        <v>1984.9680000000001</v>
      </c>
      <c r="AE12" s="17">
        <v>2118.0769999999998</v>
      </c>
      <c r="AF12"/>
      <c r="AG12" s="18"/>
      <c r="AH12" s="18"/>
      <c r="AI12" s="18"/>
      <c r="AJ12" s="18"/>
      <c r="AK12" s="18">
        <v>9.69141043368802</v>
      </c>
      <c r="AL12" s="18">
        <v>-2.4796404445999398</v>
      </c>
      <c r="AM12" s="18">
        <v>8.6434239880957069</v>
      </c>
      <c r="AN12" s="18">
        <v>11.681472397126173</v>
      </c>
      <c r="AO12" s="18">
        <v>8.4463667221939627</v>
      </c>
      <c r="AP12" s="18">
        <v>10.159832482940409</v>
      </c>
      <c r="AQ12" s="18">
        <v>10.401697353520632</v>
      </c>
      <c r="AR12" s="18">
        <v>27.602835920556679</v>
      </c>
      <c r="AS12" s="18">
        <v>11.976151489612928</v>
      </c>
      <c r="AT12" s="18">
        <v>-3.165469640332085</v>
      </c>
      <c r="AU12" s="18">
        <v>0.56769969698086231</v>
      </c>
      <c r="AV12" s="18">
        <v>-1.3255496105742577</v>
      </c>
      <c r="AW12" s="18">
        <v>1.2131856825199561</v>
      </c>
      <c r="AX12" s="18">
        <v>-3.6786772625967465</v>
      </c>
      <c r="AY12" s="18">
        <v>-3.1604757333036595</v>
      </c>
      <c r="AZ12" s="18">
        <v>-4.1282587525343635</v>
      </c>
      <c r="BA12" s="18">
        <v>-2.1382742939165333</v>
      </c>
      <c r="BB12" s="18">
        <v>2.4797086899555913</v>
      </c>
      <c r="BC12" s="18">
        <v>3.472901373652364</v>
      </c>
      <c r="BD12" s="18">
        <v>3.2550305236002184</v>
      </c>
      <c r="BE12" s="18">
        <v>-7.4174610221452628</v>
      </c>
      <c r="BF12" s="18">
        <v>-0.21581184027571076</v>
      </c>
      <c r="BG12" s="18">
        <v>11.305701411053809</v>
      </c>
      <c r="BH12" s="18">
        <v>6.7058511774496958</v>
      </c>
      <c r="BI12"/>
      <c r="BJ12" s="7"/>
    </row>
    <row r="13" spans="1:62" s="46" customFormat="1" ht="15" customHeight="1" x14ac:dyDescent="0.35">
      <c r="A13"/>
      <c r="B13" s="16" t="s">
        <v>22</v>
      </c>
      <c r="C13" s="17"/>
      <c r="D13" s="17"/>
      <c r="E13" s="17"/>
      <c r="F13" s="17"/>
      <c r="G13" s="17">
        <v>541.92700000000002</v>
      </c>
      <c r="H13" s="17">
        <v>943.16200000000003</v>
      </c>
      <c r="I13" s="17">
        <v>504.15</v>
      </c>
      <c r="J13" s="17">
        <v>404.10899999999998</v>
      </c>
      <c r="K13" s="17">
        <v>242.53100000000001</v>
      </c>
      <c r="L13" s="17">
        <v>267.07600000000002</v>
      </c>
      <c r="M13" s="17">
        <v>360.10100000000006</v>
      </c>
      <c r="N13" s="17">
        <v>525.10299999999984</v>
      </c>
      <c r="O13" s="17">
        <v>883.29900000000009</v>
      </c>
      <c r="P13" s="17">
        <v>944.64100000000019</v>
      </c>
      <c r="Q13" s="17">
        <v>464.50700000000001</v>
      </c>
      <c r="R13" s="17">
        <v>405.21899999999994</v>
      </c>
      <c r="S13" s="17">
        <v>337.53199999999998</v>
      </c>
      <c r="T13" s="17">
        <v>333.49800000000005</v>
      </c>
      <c r="U13" s="17">
        <v>354.11099999999999</v>
      </c>
      <c r="V13" s="17">
        <v>478.0030000000001</v>
      </c>
      <c r="W13" s="17">
        <v>677.51300000000003</v>
      </c>
      <c r="X13" s="17">
        <v>441.57600000000002</v>
      </c>
      <c r="Y13" s="17">
        <v>630.23</v>
      </c>
      <c r="Z13" s="17">
        <v>504.23</v>
      </c>
      <c r="AA13" s="17">
        <v>506.04299999999995</v>
      </c>
      <c r="AB13" s="17">
        <v>564.82099999999991</v>
      </c>
      <c r="AC13" s="17">
        <v>1051.8390000000002</v>
      </c>
      <c r="AD13" s="17">
        <v>938.6819999999999</v>
      </c>
      <c r="AE13" s="17">
        <v>519.54099999999994</v>
      </c>
      <c r="AF13"/>
      <c r="AG13" s="18"/>
      <c r="AH13" s="18"/>
      <c r="AI13" s="18"/>
      <c r="AJ13" s="18"/>
      <c r="AK13" s="18">
        <v>74.038569770467234</v>
      </c>
      <c r="AL13" s="18">
        <v>-46.546828646616383</v>
      </c>
      <c r="AM13" s="18">
        <v>-19.843498958643263</v>
      </c>
      <c r="AN13" s="18">
        <v>-39.983766755998992</v>
      </c>
      <c r="AO13" s="18">
        <v>10.120355748337333</v>
      </c>
      <c r="AP13" s="18">
        <v>34.830909553834871</v>
      </c>
      <c r="AQ13" s="18">
        <v>45.821033543366937</v>
      </c>
      <c r="AR13" s="18">
        <v>68.214426502990918</v>
      </c>
      <c r="AS13" s="18">
        <v>6.9446472825170291</v>
      </c>
      <c r="AT13" s="18">
        <v>-50.827139622353897</v>
      </c>
      <c r="AU13" s="18">
        <v>-12.763639729864149</v>
      </c>
      <c r="AV13" s="18">
        <v>-16.703807077160736</v>
      </c>
      <c r="AW13" s="18">
        <v>-1.1951459417180994</v>
      </c>
      <c r="AX13" s="18">
        <v>6.1808466617490776</v>
      </c>
      <c r="AY13" s="18">
        <v>34.986769685211733</v>
      </c>
      <c r="AZ13" s="18">
        <v>41.738231768419837</v>
      </c>
      <c r="BA13" s="18">
        <v>-34.823981237260391</v>
      </c>
      <c r="BB13" s="18">
        <v>42.722883490044751</v>
      </c>
      <c r="BC13" s="18">
        <v>-19.992701077384446</v>
      </c>
      <c r="BD13" s="18">
        <v>0.35955813815122689</v>
      </c>
      <c r="BE13" s="18">
        <v>11.615218469576691</v>
      </c>
      <c r="BF13" s="18">
        <v>86.22519346837322</v>
      </c>
      <c r="BG13" s="18">
        <v>-10.758015247580689</v>
      </c>
      <c r="BH13" s="18">
        <v>-44.652075995917684</v>
      </c>
      <c r="BI13"/>
      <c r="BJ13" s="7"/>
    </row>
    <row r="14" spans="1:62" s="46" customFormat="1" ht="15" customHeight="1" x14ac:dyDescent="0.35">
      <c r="A14"/>
      <c r="B14" s="16" t="s">
        <v>23</v>
      </c>
      <c r="C14" s="17">
        <v>2626.8980000000001</v>
      </c>
      <c r="D14" s="17">
        <v>2482.1680000000001</v>
      </c>
      <c r="E14" s="17">
        <v>2469.0450000000001</v>
      </c>
      <c r="F14" s="17">
        <v>2478.3040000000001</v>
      </c>
      <c r="G14" s="17">
        <v>2404.3850000000002</v>
      </c>
      <c r="H14" s="17">
        <v>2426.384</v>
      </c>
      <c r="I14" s="17">
        <v>2471.8910000000001</v>
      </c>
      <c r="J14" s="17">
        <v>2569.9639999999999</v>
      </c>
      <c r="K14" s="17">
        <v>2728.085</v>
      </c>
      <c r="L14" s="17">
        <v>2883.2910000000002</v>
      </c>
      <c r="M14" s="17">
        <v>3013.2930000000006</v>
      </c>
      <c r="N14" s="17">
        <v>3167.6229999999996</v>
      </c>
      <c r="O14" s="17">
        <v>3288.8410000000003</v>
      </c>
      <c r="P14" s="17">
        <v>2767.1190000000001</v>
      </c>
      <c r="Q14" s="17">
        <v>2239.2309999999998</v>
      </c>
      <c r="R14" s="17">
        <v>2292.5390000000002</v>
      </c>
      <c r="S14" s="17">
        <v>2158.1900000000005</v>
      </c>
      <c r="T14" s="17">
        <v>2037.6479999999999</v>
      </c>
      <c r="U14" s="17">
        <v>1863.0590000000004</v>
      </c>
      <c r="V14" s="17">
        <v>1996.2369999999999</v>
      </c>
      <c r="W14" s="17">
        <v>2250.3519999999999</v>
      </c>
      <c r="X14" s="17">
        <v>2540.6450000000004</v>
      </c>
      <c r="Y14" s="17">
        <v>2734.7300000000005</v>
      </c>
      <c r="Z14" s="17">
        <v>2923.0599999999995</v>
      </c>
      <c r="AA14" s="17">
        <v>3128.7089999999998</v>
      </c>
      <c r="AB14" s="17">
        <v>2816.5450000000001</v>
      </c>
      <c r="AC14" s="17">
        <v>3305.558</v>
      </c>
      <c r="AD14" s="17">
        <v>4021.6900000000005</v>
      </c>
      <c r="AE14" s="17">
        <v>4327.4259999999995</v>
      </c>
      <c r="AF14"/>
      <c r="AG14" s="18">
        <v>-5.5095401496365684</v>
      </c>
      <c r="AH14" s="18">
        <v>-0.52869104750363582</v>
      </c>
      <c r="AI14" s="18">
        <v>0.37500329074601774</v>
      </c>
      <c r="AJ14" s="18">
        <v>-2.9826445827469055</v>
      </c>
      <c r="AK14" s="18">
        <v>0.91495330406735176</v>
      </c>
      <c r="AL14" s="18">
        <v>1.8755069271805314</v>
      </c>
      <c r="AM14" s="18">
        <v>3.9675293125789066</v>
      </c>
      <c r="AN14" s="18">
        <v>6.1526542784256941</v>
      </c>
      <c r="AO14" s="18">
        <v>5.6891922355791751</v>
      </c>
      <c r="AP14" s="18">
        <v>4.5088060830488637</v>
      </c>
      <c r="AQ14" s="18">
        <v>5.1216393493762133</v>
      </c>
      <c r="AR14" s="18">
        <v>3.8267811541967203</v>
      </c>
      <c r="AS14" s="18">
        <v>-15.863399902883724</v>
      </c>
      <c r="AT14" s="18">
        <v>-19.077170154229016</v>
      </c>
      <c r="AU14" s="18">
        <v>2.3806387103429905</v>
      </c>
      <c r="AV14" s="18">
        <v>-5.860271079357851</v>
      </c>
      <c r="AW14" s="18">
        <v>-5.5853284465223432</v>
      </c>
      <c r="AX14" s="18">
        <v>-8.5681629015413616</v>
      </c>
      <c r="AY14" s="18">
        <v>7.1483511794312147</v>
      </c>
      <c r="AZ14" s="18">
        <v>12.729700932304132</v>
      </c>
      <c r="BA14" s="18">
        <v>12.899892994518217</v>
      </c>
      <c r="BB14" s="18">
        <v>7.6392018562215505</v>
      </c>
      <c r="BC14" s="18">
        <v>6.8866030650191785</v>
      </c>
      <c r="BD14" s="18">
        <v>7.0354012575862415</v>
      </c>
      <c r="BE14" s="18">
        <v>-9.9774060163473113</v>
      </c>
      <c r="BF14" s="18">
        <v>17.362158247072205</v>
      </c>
      <c r="BG14" s="18">
        <v>21.664481458198601</v>
      </c>
      <c r="BH14" s="18">
        <v>7.6021771941646152</v>
      </c>
      <c r="BI14"/>
      <c r="BJ14" s="7"/>
    </row>
    <row r="15" spans="1:62" s="46" customFormat="1" ht="15" customHeight="1" x14ac:dyDescent="0.35">
      <c r="A15"/>
      <c r="B15" s="16" t="s">
        <v>24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>
        <v>266.50400000000002</v>
      </c>
      <c r="V15" s="17">
        <v>457.00400000000002</v>
      </c>
      <c r="W15" s="17">
        <v>448.08300000000003</v>
      </c>
      <c r="X15" s="17">
        <v>435.08100000000002</v>
      </c>
      <c r="Y15" s="17">
        <v>464.87600000000003</v>
      </c>
      <c r="Z15" s="17">
        <v>404.76000000000005</v>
      </c>
      <c r="AA15" s="17">
        <v>343.14100000000002</v>
      </c>
      <c r="AB15" s="17">
        <v>336.46800000000007</v>
      </c>
      <c r="AC15" s="17">
        <v>364.68900000000008</v>
      </c>
      <c r="AD15" s="17">
        <v>357.54900000000004</v>
      </c>
      <c r="AE15" s="17">
        <v>321.95400000000001</v>
      </c>
      <c r="AF15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>
        <v>71.481103473118594</v>
      </c>
      <c r="AZ15" s="18">
        <v>-1.9520616887379523</v>
      </c>
      <c r="BA15" s="18">
        <v>-2.9016945521253894</v>
      </c>
      <c r="BB15" s="18">
        <v>6.8481501145763701</v>
      </c>
      <c r="BC15" s="18">
        <v>-12.931620475137452</v>
      </c>
      <c r="BD15" s="18">
        <v>-15.223589287479006</v>
      </c>
      <c r="BE15" s="18">
        <v>-1.9446816323318823</v>
      </c>
      <c r="BF15" s="18">
        <v>8.3874246585113585</v>
      </c>
      <c r="BG15" s="18">
        <v>-1.9578325641848373</v>
      </c>
      <c r="BH15" s="18">
        <v>-9.9552788568839574</v>
      </c>
      <c r="BI15"/>
      <c r="BJ15" s="7"/>
    </row>
    <row r="16" spans="1:62" s="46" customFormat="1" ht="15" customHeight="1" x14ac:dyDescent="0.35">
      <c r="A16"/>
      <c r="B16" s="16" t="s">
        <v>25</v>
      </c>
      <c r="C16" s="17">
        <v>4661.3439999999991</v>
      </c>
      <c r="D16" s="17">
        <v>4887.683</v>
      </c>
      <c r="E16" s="17">
        <v>4920.7379999999994</v>
      </c>
      <c r="F16" s="17">
        <v>5153.9579999999996</v>
      </c>
      <c r="G16" s="17">
        <v>5203.482</v>
      </c>
      <c r="H16" s="17">
        <v>4453.8310000000001</v>
      </c>
      <c r="I16" s="17">
        <v>4808.7739999999994</v>
      </c>
      <c r="J16" s="17">
        <v>5276.7080000000005</v>
      </c>
      <c r="K16" s="17">
        <v>5793.1949999999997</v>
      </c>
      <c r="L16" s="17">
        <v>5870.299</v>
      </c>
      <c r="M16" s="17">
        <v>6615.2839999999997</v>
      </c>
      <c r="N16" s="17">
        <v>8183.0070000000005</v>
      </c>
      <c r="O16" s="17">
        <v>11315.835000000001</v>
      </c>
      <c r="P16" s="17">
        <v>9760.2759999999998</v>
      </c>
      <c r="Q16" s="17">
        <v>7140.1040000000003</v>
      </c>
      <c r="R16" s="17">
        <v>6767.7190000000001</v>
      </c>
      <c r="S16" s="17">
        <v>7071.4769999999999</v>
      </c>
      <c r="T16" s="17">
        <v>7060.7160000000003</v>
      </c>
      <c r="U16" s="17">
        <v>7649.7669999999998</v>
      </c>
      <c r="V16" s="17">
        <v>7756.2140000000009</v>
      </c>
      <c r="W16" s="17">
        <v>8821.2209999999995</v>
      </c>
      <c r="X16" s="17">
        <v>8943.6790000000001</v>
      </c>
      <c r="Y16" s="17">
        <v>10111.428999999998</v>
      </c>
      <c r="Z16" s="17">
        <v>11257.525</v>
      </c>
      <c r="AA16" s="17">
        <v>12840.360999999997</v>
      </c>
      <c r="AB16" s="17">
        <v>13422.107</v>
      </c>
      <c r="AC16" s="17">
        <v>13216.186</v>
      </c>
      <c r="AD16" s="17">
        <v>16578.062999999998</v>
      </c>
      <c r="AE16" s="17">
        <v>17743.095000000001</v>
      </c>
      <c r="AF16"/>
      <c r="AG16" s="18">
        <v>4.8556596552410829</v>
      </c>
      <c r="AH16" s="18">
        <v>0.67629181352390044</v>
      </c>
      <c r="AI16" s="18">
        <v>4.7395329724931559</v>
      </c>
      <c r="AJ16" s="18">
        <v>0.96089258003267286</v>
      </c>
      <c r="AK16" s="18">
        <v>-14.406718424316637</v>
      </c>
      <c r="AL16" s="18">
        <v>7.9693863552523503</v>
      </c>
      <c r="AM16" s="18">
        <v>9.7308378393328763</v>
      </c>
      <c r="AN16" s="18">
        <v>9.788053460604587</v>
      </c>
      <c r="AO16" s="18">
        <v>1.3309408711427853</v>
      </c>
      <c r="AP16" s="18">
        <v>12.690750505212762</v>
      </c>
      <c r="AQ16" s="18">
        <v>23.698498809726097</v>
      </c>
      <c r="AR16" s="18">
        <v>38.284557253831025</v>
      </c>
      <c r="AS16" s="18">
        <v>-13.746745158443906</v>
      </c>
      <c r="AT16" s="18">
        <v>-26.845265441264157</v>
      </c>
      <c r="AU16" s="18">
        <v>-5.2154002238622885</v>
      </c>
      <c r="AV16" s="18">
        <v>4.4883364690525687</v>
      </c>
      <c r="AW16" s="18">
        <v>-0.15217471540951788</v>
      </c>
      <c r="AX16" s="18">
        <v>8.3426525015309991</v>
      </c>
      <c r="AY16" s="18">
        <v>1.3915064341175494</v>
      </c>
      <c r="AZ16" s="18">
        <v>13.731016189083986</v>
      </c>
      <c r="BA16" s="18">
        <v>1.3882205195856736</v>
      </c>
      <c r="BB16" s="18">
        <v>13.05670742431608</v>
      </c>
      <c r="BC16" s="18">
        <v>11.33465902791783</v>
      </c>
      <c r="BD16" s="18">
        <v>14.060248589276927</v>
      </c>
      <c r="BE16" s="18">
        <v>4.5306047080763765</v>
      </c>
      <c r="BF16" s="18">
        <v>-1.5341928059432119</v>
      </c>
      <c r="BG16" s="18">
        <v>25.437573290811724</v>
      </c>
      <c r="BH16" s="18">
        <v>7.0275520125602311</v>
      </c>
      <c r="BI16"/>
      <c r="BJ16" s="7"/>
    </row>
    <row r="17" spans="1:67" s="46" customFormat="1" ht="15" customHeight="1" x14ac:dyDescent="0.35">
      <c r="A17"/>
      <c r="B17" s="16" t="s">
        <v>26</v>
      </c>
      <c r="C17" s="17">
        <v>-5182.9799999999996</v>
      </c>
      <c r="D17" s="17">
        <v>-5580.9560000000001</v>
      </c>
      <c r="E17" s="17">
        <v>-6435.44</v>
      </c>
      <c r="F17" s="17">
        <v>-7322.2569999999996</v>
      </c>
      <c r="G17" s="17">
        <v>-7252.7309999999998</v>
      </c>
      <c r="H17" s="17">
        <v>-7324.8959999999997</v>
      </c>
      <c r="I17" s="17">
        <v>-7688.1109999999999</v>
      </c>
      <c r="J17" s="17">
        <v>-7980.6480000000001</v>
      </c>
      <c r="K17" s="17">
        <v>-8967.2420000000002</v>
      </c>
      <c r="L17" s="17">
        <v>-9664.0529999999999</v>
      </c>
      <c r="M17" s="17">
        <v>-10127.973000000002</v>
      </c>
      <c r="N17" s="17">
        <v>-10558.286000000002</v>
      </c>
      <c r="O17" s="17">
        <v>-11434.315000000001</v>
      </c>
      <c r="P17" s="17">
        <v>-13553.932000000001</v>
      </c>
      <c r="Q17" s="17">
        <v>-14541.852999999999</v>
      </c>
      <c r="R17" s="17">
        <v>-13698.324999999999</v>
      </c>
      <c r="S17" s="17">
        <v>-11968.391</v>
      </c>
      <c r="T17" s="17">
        <v>-11386.043</v>
      </c>
      <c r="U17" s="17">
        <v>-11805.339999999997</v>
      </c>
      <c r="V17" s="17">
        <v>-11306.641000000001</v>
      </c>
      <c r="W17" s="17">
        <v>-11428.024999999998</v>
      </c>
      <c r="X17" s="17">
        <v>-11905.549999999996</v>
      </c>
      <c r="Y17" s="17">
        <v>-11072.599000000002</v>
      </c>
      <c r="Z17" s="17">
        <v>-11197.419</v>
      </c>
      <c r="AA17" s="17">
        <v>-13055.713999999998</v>
      </c>
      <c r="AB17" s="17">
        <v>-12271.045000000004</v>
      </c>
      <c r="AC17" s="17">
        <v>-11711.929000000002</v>
      </c>
      <c r="AD17" s="17">
        <v>-11519.615000000002</v>
      </c>
      <c r="AE17" s="17">
        <v>-13201.298000000001</v>
      </c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/>
      <c r="BJ17" s="7"/>
    </row>
    <row r="18" spans="1:67" s="46" customFormat="1" ht="15" customHeight="1" x14ac:dyDescent="0.35">
      <c r="A18"/>
      <c r="B18" s="16" t="s">
        <v>27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>
        <v>423.12700000000007</v>
      </c>
      <c r="N18" s="17">
        <v>372.79699999999997</v>
      </c>
      <c r="O18" s="17">
        <v>506.274</v>
      </c>
      <c r="P18" s="17">
        <v>375.21000000000004</v>
      </c>
      <c r="Q18" s="17">
        <v>256.18600000000004</v>
      </c>
      <c r="R18" s="17">
        <v>488.69000000000005</v>
      </c>
      <c r="S18" s="17">
        <v>524.00099999999998</v>
      </c>
      <c r="T18" s="17">
        <v>427.39099999999991</v>
      </c>
      <c r="U18" s="17">
        <v>495.09700000000004</v>
      </c>
      <c r="V18" s="17">
        <v>712.75100000000009</v>
      </c>
      <c r="W18" s="17">
        <v>673.65699999999993</v>
      </c>
      <c r="X18" s="17">
        <v>805.55900000000008</v>
      </c>
      <c r="Y18" s="17">
        <v>795.22899999999993</v>
      </c>
      <c r="Z18" s="17">
        <v>886.47500000000002</v>
      </c>
      <c r="AA18" s="17">
        <v>884.11400000000003</v>
      </c>
      <c r="AB18" s="17">
        <v>615.2349999999999</v>
      </c>
      <c r="AC18" s="17">
        <v>655.20800000000008</v>
      </c>
      <c r="AD18" s="17">
        <v>723.26499999999999</v>
      </c>
      <c r="AE18" s="17">
        <v>715.54499999999996</v>
      </c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-11.89477390948819</v>
      </c>
      <c r="AR18" s="18">
        <v>35.804204432975595</v>
      </c>
      <c r="AS18" s="18">
        <v>-25.887957904217867</v>
      </c>
      <c r="AT18" s="18">
        <v>-31.721969030676149</v>
      </c>
      <c r="AU18" s="18">
        <v>90.7559351408742</v>
      </c>
      <c r="AV18" s="18">
        <v>7.2256440688370782</v>
      </c>
      <c r="AW18" s="18">
        <v>-18.436987715672313</v>
      </c>
      <c r="AX18" s="18">
        <v>15.841699989003079</v>
      </c>
      <c r="AY18" s="18">
        <v>43.961890296244988</v>
      </c>
      <c r="AZ18" s="18">
        <v>-5.4849449527254484</v>
      </c>
      <c r="BA18" s="18">
        <v>19.5799939731941</v>
      </c>
      <c r="BB18" s="18">
        <v>-1.2823393444800633</v>
      </c>
      <c r="BC18" s="18">
        <v>11.474179135821267</v>
      </c>
      <c r="BD18" s="18">
        <v>-0.2663357680701644</v>
      </c>
      <c r="BE18" s="18">
        <v>-30.412254528262206</v>
      </c>
      <c r="BF18" s="18">
        <v>6.4971921298365976</v>
      </c>
      <c r="BG18" s="18">
        <v>10.38708318579747</v>
      </c>
      <c r="BH18" s="18">
        <v>-1.0673819416119994</v>
      </c>
      <c r="BI18"/>
      <c r="BJ18" s="7"/>
    </row>
    <row r="19" spans="1:67" s="46" customFormat="1" ht="15" customHeight="1" x14ac:dyDescent="0.35">
      <c r="A19"/>
      <c r="B19" s="16" t="s">
        <v>809</v>
      </c>
      <c r="C19" s="17">
        <v>-113.489</v>
      </c>
      <c r="D19" s="17">
        <v>-117.462</v>
      </c>
      <c r="E19" s="17">
        <v>-120.617</v>
      </c>
      <c r="F19" s="17">
        <v>-123.18899999999999</v>
      </c>
      <c r="G19" s="17">
        <v>-125.437</v>
      </c>
      <c r="H19" s="17">
        <v>-127.92400000000001</v>
      </c>
      <c r="I19" s="17">
        <v>-130.483</v>
      </c>
      <c r="J19" s="17">
        <v>-133.09200000000001</v>
      </c>
      <c r="K19" s="17">
        <v>-135.75399999999999</v>
      </c>
      <c r="L19" s="17">
        <v>-138.46899999999999</v>
      </c>
      <c r="M19" s="17">
        <v>-141.239</v>
      </c>
      <c r="N19" s="17">
        <v>-144.01199999999997</v>
      </c>
      <c r="O19" s="17">
        <v>-152.30500000000001</v>
      </c>
      <c r="P19" s="17">
        <v>-152.76300000000001</v>
      </c>
      <c r="Q19" s="17">
        <v>-247.90700000000001</v>
      </c>
      <c r="R19" s="17">
        <v>-259.34499999999997</v>
      </c>
      <c r="S19" s="17">
        <v>-342.20399999999995</v>
      </c>
      <c r="T19" s="17">
        <v>-159.19499999999999</v>
      </c>
      <c r="U19" s="17">
        <v>-247.93599999999995</v>
      </c>
      <c r="V19" s="17">
        <v>-249.05199999999994</v>
      </c>
      <c r="W19" s="17">
        <v>-246.38099999999994</v>
      </c>
      <c r="X19" s="17">
        <v>-266.94399999999996</v>
      </c>
      <c r="Y19" s="17">
        <v>-264.89799999999997</v>
      </c>
      <c r="Z19" s="17">
        <v>-256.18200000000007</v>
      </c>
      <c r="AA19" s="17">
        <v>-272.88700000000006</v>
      </c>
      <c r="AB19" s="17">
        <v>-418.76900000000006</v>
      </c>
      <c r="AC19" s="17">
        <v>-198.71700000000001</v>
      </c>
      <c r="AD19" s="17">
        <v>-441.096</v>
      </c>
      <c r="AE19" s="17">
        <v>-208.87500000000003</v>
      </c>
      <c r="AF19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/>
      <c r="BJ19" s="7"/>
    </row>
    <row r="20" spans="1:67" s="46" customFormat="1" ht="15" customHeight="1" x14ac:dyDescent="0.35">
      <c r="A20"/>
      <c r="B20" s="13" t="s">
        <v>630</v>
      </c>
      <c r="C20" s="14">
        <v>7604.8770000000004</v>
      </c>
      <c r="D20" s="14">
        <v>8287.41</v>
      </c>
      <c r="E20" s="14">
        <v>12634.356</v>
      </c>
      <c r="F20" s="14">
        <v>13976.646000000001</v>
      </c>
      <c r="G20" s="14">
        <v>14635.624</v>
      </c>
      <c r="H20" s="14">
        <v>17206.559000000001</v>
      </c>
      <c r="I20" s="14">
        <v>17215.204000000002</v>
      </c>
      <c r="J20" s="14">
        <v>21437.040000000001</v>
      </c>
      <c r="K20" s="14">
        <v>21919.562000000002</v>
      </c>
      <c r="L20" s="14">
        <v>26019.913</v>
      </c>
      <c r="M20" s="14">
        <v>32495.274999999998</v>
      </c>
      <c r="N20" s="14">
        <v>37207.602000000006</v>
      </c>
      <c r="O20" s="14">
        <v>44823.173999999999</v>
      </c>
      <c r="P20" s="14">
        <v>27301.403000000006</v>
      </c>
      <c r="Q20" s="14">
        <v>20188.453999999998</v>
      </c>
      <c r="R20" s="14">
        <v>16197.766999999998</v>
      </c>
      <c r="S20" s="14">
        <v>16610.686999999998</v>
      </c>
      <c r="T20" s="14">
        <v>21435.165000000001</v>
      </c>
      <c r="U20" s="14">
        <v>19945.194000000003</v>
      </c>
      <c r="V20" s="14">
        <v>18713.058999999997</v>
      </c>
      <c r="W20" s="14">
        <v>20648.872000000003</v>
      </c>
      <c r="X20" s="14">
        <v>21678.326000000001</v>
      </c>
      <c r="Y20" s="14">
        <v>23143.324999999997</v>
      </c>
      <c r="Z20" s="14">
        <v>24837.777000000002</v>
      </c>
      <c r="AA20" s="14">
        <v>23732.923000000003</v>
      </c>
      <c r="AB20" s="14">
        <v>15857.718000000001</v>
      </c>
      <c r="AC20" s="14">
        <v>26626.737000000001</v>
      </c>
      <c r="AD20" s="14">
        <v>32176.1</v>
      </c>
      <c r="AE20" s="14">
        <v>35059.628000000004</v>
      </c>
      <c r="AF20"/>
      <c r="AG20" s="15">
        <v>8.9749380561973506</v>
      </c>
      <c r="AH20" s="15">
        <v>52.452406722968938</v>
      </c>
      <c r="AI20" s="15">
        <v>10.624126785726165</v>
      </c>
      <c r="AJ20" s="15">
        <v>4.7148507589016644</v>
      </c>
      <c r="AK20" s="15">
        <v>17.566282107274695</v>
      </c>
      <c r="AL20" s="15">
        <v>5.0242468584220913E-2</v>
      </c>
      <c r="AM20" s="15">
        <v>24.52388017011009</v>
      </c>
      <c r="AN20" s="15">
        <v>2.2508797856420513</v>
      </c>
      <c r="AO20" s="15">
        <v>18.706354625151718</v>
      </c>
      <c r="AP20" s="15">
        <v>24.886178520274058</v>
      </c>
      <c r="AQ20" s="15">
        <v>14.50157599835671</v>
      </c>
      <c r="AR20" s="15">
        <v>20.467785051022613</v>
      </c>
      <c r="AS20" s="15">
        <v>-39.090875179879035</v>
      </c>
      <c r="AT20" s="15">
        <v>-26.053419305960237</v>
      </c>
      <c r="AU20" s="15">
        <v>-19.76717484161987</v>
      </c>
      <c r="AV20" s="15">
        <v>2.5492402749094989</v>
      </c>
      <c r="AW20" s="15">
        <v>29.044421823131117</v>
      </c>
      <c r="AX20" s="15">
        <v>-6.9510591590967348</v>
      </c>
      <c r="AY20" s="15">
        <v>-6.1776034868350012</v>
      </c>
      <c r="AZ20" s="15">
        <v>10.34471702355027</v>
      </c>
      <c r="BA20" s="15">
        <v>4.9855217272885302</v>
      </c>
      <c r="BB20" s="15">
        <v>6.7578972656836882</v>
      </c>
      <c r="BC20" s="15">
        <v>7.3215581598582098</v>
      </c>
      <c r="BD20" s="15">
        <v>-4.4482805365391567</v>
      </c>
      <c r="BE20" s="15">
        <v>-33.182617244407702</v>
      </c>
      <c r="BF20" s="15">
        <v>67.910269308610467</v>
      </c>
      <c r="BG20" s="15">
        <v>20.841318258410702</v>
      </c>
      <c r="BH20" s="15">
        <v>8.9617076028480955</v>
      </c>
      <c r="BI20"/>
      <c r="BJ20" s="7"/>
      <c r="BO20" s="53"/>
    </row>
    <row r="21" spans="1:67" s="46" customFormat="1" ht="15" customHeight="1" x14ac:dyDescent="0.35">
      <c r="A21"/>
      <c r="B21" s="16" t="s">
        <v>20</v>
      </c>
      <c r="C21" s="17">
        <v>2112.011</v>
      </c>
      <c r="D21" s="17">
        <v>2057.415</v>
      </c>
      <c r="E21" s="17">
        <v>1777.136</v>
      </c>
      <c r="F21" s="17">
        <v>1490.5170000000001</v>
      </c>
      <c r="G21" s="17">
        <v>1213.1369999999999</v>
      </c>
      <c r="H21" s="17">
        <v>1104.2629999999999</v>
      </c>
      <c r="I21" s="17">
        <v>1278.8920000000001</v>
      </c>
      <c r="J21" s="17">
        <v>1570.3789999999999</v>
      </c>
      <c r="K21" s="17">
        <v>1267.354</v>
      </c>
      <c r="L21" s="17">
        <v>1107.625</v>
      </c>
      <c r="M21" s="17">
        <v>1220.5730000000001</v>
      </c>
      <c r="N21" s="17">
        <v>1524.001</v>
      </c>
      <c r="O21" s="17">
        <v>2109.1669999999999</v>
      </c>
      <c r="P21" s="17">
        <v>2657.6880000000001</v>
      </c>
      <c r="Q21" s="17">
        <v>2351.0529999999999</v>
      </c>
      <c r="R21" s="17">
        <v>2047.5290000000002</v>
      </c>
      <c r="S21" s="17">
        <v>2216.9310000000005</v>
      </c>
      <c r="T21" s="17">
        <v>2228.5909999999999</v>
      </c>
      <c r="U21" s="17">
        <v>1951.7489999999998</v>
      </c>
      <c r="V21" s="17">
        <v>1683.117</v>
      </c>
      <c r="W21" s="17">
        <v>1365.0439999999999</v>
      </c>
      <c r="X21" s="17">
        <v>1270.2869999999998</v>
      </c>
      <c r="Y21" s="17">
        <v>1234.0900000000001</v>
      </c>
      <c r="Z21" s="17">
        <v>1315.4479999999996</v>
      </c>
      <c r="AA21" s="17">
        <v>1369.5669999999998</v>
      </c>
      <c r="AB21" s="17">
        <v>1075.4180000000001</v>
      </c>
      <c r="AC21" s="17">
        <v>1180.3880000000001</v>
      </c>
      <c r="AD21" s="17">
        <v>1279.8459999999998</v>
      </c>
      <c r="AE21" s="17">
        <v>1643.61</v>
      </c>
      <c r="AF21"/>
      <c r="AG21" s="18">
        <v>-2.5850244151190505</v>
      </c>
      <c r="AH21" s="18">
        <v>-13.622871418746341</v>
      </c>
      <c r="AI21" s="18">
        <v>-16.128141008904208</v>
      </c>
      <c r="AJ21" s="18">
        <v>-18.609650208618895</v>
      </c>
      <c r="AK21" s="18">
        <v>-8.9745840741812355</v>
      </c>
      <c r="AL21" s="18">
        <v>15.81407690015876</v>
      </c>
      <c r="AM21" s="18">
        <v>22.792151330995882</v>
      </c>
      <c r="AN21" s="18">
        <v>-19.296297263272105</v>
      </c>
      <c r="AO21" s="18">
        <v>-12.603345237400131</v>
      </c>
      <c r="AP21" s="18">
        <v>10.197314072903744</v>
      </c>
      <c r="AQ21" s="18">
        <v>24.859471739912308</v>
      </c>
      <c r="AR21" s="18">
        <v>38.3966939654239</v>
      </c>
      <c r="AS21" s="18">
        <v>26.006522954322737</v>
      </c>
      <c r="AT21" s="18">
        <v>-11.537659800548454</v>
      </c>
      <c r="AU21" s="18">
        <v>-12.91013005661717</v>
      </c>
      <c r="AV21" s="18">
        <v>8.2734847711558785</v>
      </c>
      <c r="AW21" s="18">
        <v>0.52595231876857684</v>
      </c>
      <c r="AX21" s="18">
        <v>-12.422288342724176</v>
      </c>
      <c r="AY21" s="18">
        <v>-13.763655060153731</v>
      </c>
      <c r="AZ21" s="18">
        <v>-18.897854397525549</v>
      </c>
      <c r="BA21" s="18">
        <v>-6.9416810007589547</v>
      </c>
      <c r="BB21" s="18">
        <v>-2.8495135351302241</v>
      </c>
      <c r="BC21" s="18">
        <v>6.5925499760957047</v>
      </c>
      <c r="BD21" s="18">
        <v>4.1141116942669083</v>
      </c>
      <c r="BE21" s="18">
        <v>-21.477518076881211</v>
      </c>
      <c r="BF21" s="18">
        <v>9.7608557788692423</v>
      </c>
      <c r="BG21" s="18">
        <v>8.4258735263319871</v>
      </c>
      <c r="BH21" s="18">
        <v>28.422482079875248</v>
      </c>
      <c r="BI21"/>
      <c r="BJ21" s="7"/>
    </row>
    <row r="22" spans="1:67" s="46" customFormat="1" ht="15" customHeight="1" x14ac:dyDescent="0.35">
      <c r="A22"/>
      <c r="B22" s="16" t="s">
        <v>21</v>
      </c>
      <c r="C22" s="17"/>
      <c r="D22" s="17"/>
      <c r="E22" s="17"/>
      <c r="F22" s="17">
        <v>169.08699999999999</v>
      </c>
      <c r="G22" s="17">
        <v>358.53100000000001</v>
      </c>
      <c r="H22" s="17">
        <v>391.71499999999997</v>
      </c>
      <c r="I22" s="17">
        <v>380.464</v>
      </c>
      <c r="J22" s="17">
        <v>412.15899999999999</v>
      </c>
      <c r="K22" s="17">
        <v>458.58800000000002</v>
      </c>
      <c r="L22" s="17">
        <v>496.83</v>
      </c>
      <c r="M22" s="17">
        <v>547.22499999999991</v>
      </c>
      <c r="N22" s="17">
        <v>603.54500000000007</v>
      </c>
      <c r="O22" s="17">
        <v>771.16300000000001</v>
      </c>
      <c r="P22" s="17">
        <v>860.45699999999999</v>
      </c>
      <c r="Q22" s="17">
        <v>808.7170000000001</v>
      </c>
      <c r="R22" s="17">
        <v>801.98500000000001</v>
      </c>
      <c r="S22" s="17">
        <v>782.00199999999995</v>
      </c>
      <c r="T22" s="17">
        <v>780.18299999999999</v>
      </c>
      <c r="U22" s="17">
        <v>740.45600000000002</v>
      </c>
      <c r="V22" s="17">
        <v>741.46799999999996</v>
      </c>
      <c r="W22" s="17">
        <v>722.30000000000007</v>
      </c>
      <c r="X22" s="17">
        <v>711.10199999999986</v>
      </c>
      <c r="Y22" s="17">
        <v>732.94600000000014</v>
      </c>
      <c r="Z22" s="17">
        <v>760.56400000000008</v>
      </c>
      <c r="AA22" s="17">
        <v>784.8649999999999</v>
      </c>
      <c r="AB22" s="17">
        <v>668.76799999999992</v>
      </c>
      <c r="AC22" s="17">
        <v>711.56200000000013</v>
      </c>
      <c r="AD22" s="17">
        <v>809.77699999999993</v>
      </c>
      <c r="AE22" s="17">
        <v>864.91800000000001</v>
      </c>
      <c r="AF22"/>
      <c r="AG22" s="18"/>
      <c r="AH22" s="18"/>
      <c r="AI22" s="18"/>
      <c r="AJ22" s="18"/>
      <c r="AK22" s="18">
        <v>9.2555455455734563</v>
      </c>
      <c r="AL22" s="18">
        <v>-2.872241297882383</v>
      </c>
      <c r="AM22" s="18">
        <v>8.3306173514445501</v>
      </c>
      <c r="AN22" s="18">
        <v>11.2648274088398</v>
      </c>
      <c r="AO22" s="18">
        <v>8.3390755972681276</v>
      </c>
      <c r="AP22" s="18">
        <v>10.143308576374197</v>
      </c>
      <c r="AQ22" s="18">
        <v>10.291927452144945</v>
      </c>
      <c r="AR22" s="18">
        <v>27.772245648626026</v>
      </c>
      <c r="AS22" s="18">
        <v>11.57913437237004</v>
      </c>
      <c r="AT22" s="18">
        <v>-6.0130837450331498</v>
      </c>
      <c r="AU22" s="18">
        <v>-0.83242963855094965</v>
      </c>
      <c r="AV22" s="18">
        <v>-2.4916924880141225</v>
      </c>
      <c r="AW22" s="18">
        <v>-0.23260810074654031</v>
      </c>
      <c r="AX22" s="18">
        <v>-5.0920104642115982</v>
      </c>
      <c r="AY22" s="18">
        <v>0.13667253692318565</v>
      </c>
      <c r="AZ22" s="18">
        <v>-2.5851419076750304</v>
      </c>
      <c r="BA22" s="18">
        <v>-1.5503253495777662</v>
      </c>
      <c r="BB22" s="18">
        <v>3.0718518581019718</v>
      </c>
      <c r="BC22" s="18">
        <v>3.7680811410390307</v>
      </c>
      <c r="BD22" s="18">
        <v>3.195128878043112</v>
      </c>
      <c r="BE22" s="18">
        <v>-14.791970593668973</v>
      </c>
      <c r="BF22" s="18">
        <v>6.3989305708407427</v>
      </c>
      <c r="BG22" s="18">
        <v>13.802732579873544</v>
      </c>
      <c r="BH22" s="18">
        <v>6.8094055523928292</v>
      </c>
      <c r="BI22"/>
      <c r="BJ22" s="7"/>
    </row>
    <row r="23" spans="1:67" s="46" customFormat="1" ht="15" customHeight="1" x14ac:dyDescent="0.35">
      <c r="A23"/>
      <c r="B23" s="16" t="s">
        <v>22</v>
      </c>
      <c r="C23" s="17"/>
      <c r="D23" s="17"/>
      <c r="E23" s="17"/>
      <c r="F23" s="17"/>
      <c r="G23" s="17">
        <v>230.80500000000001</v>
      </c>
      <c r="H23" s="17">
        <v>401.125</v>
      </c>
      <c r="I23" s="17">
        <v>214.614</v>
      </c>
      <c r="J23" s="17">
        <v>171.88900000000001</v>
      </c>
      <c r="K23" s="17">
        <v>103.16200000000001</v>
      </c>
      <c r="L23" s="17">
        <v>113.685</v>
      </c>
      <c r="M23" s="17">
        <v>153.27699999999999</v>
      </c>
      <c r="N23" s="17">
        <v>223.43399999999997</v>
      </c>
      <c r="O23" s="17">
        <v>375.887</v>
      </c>
      <c r="P23" s="17">
        <v>401.89300000000003</v>
      </c>
      <c r="Q23" s="17">
        <v>197.65099999999995</v>
      </c>
      <c r="R23" s="17">
        <v>172.40699999999998</v>
      </c>
      <c r="S23" s="17">
        <v>143.64400000000001</v>
      </c>
      <c r="T23" s="17">
        <v>141.80499999999998</v>
      </c>
      <c r="U23" s="17">
        <v>150.655</v>
      </c>
      <c r="V23" s="17">
        <v>203.07299999999998</v>
      </c>
      <c r="W23" s="17">
        <v>288.28599999999994</v>
      </c>
      <c r="X23" s="17">
        <v>187.83500000000001</v>
      </c>
      <c r="Y23" s="17">
        <v>268.25200000000001</v>
      </c>
      <c r="Z23" s="17">
        <v>214.44300000000001</v>
      </c>
      <c r="AA23" s="17">
        <v>215.42700000000002</v>
      </c>
      <c r="AB23" s="17">
        <v>239.89</v>
      </c>
      <c r="AC23" s="17">
        <v>446.70100000000002</v>
      </c>
      <c r="AD23" s="17">
        <v>399.43899999999996</v>
      </c>
      <c r="AE23" s="17">
        <v>220.61000000000004</v>
      </c>
      <c r="AF23"/>
      <c r="AG23" s="18"/>
      <c r="AH23" s="18"/>
      <c r="AI23" s="18"/>
      <c r="AJ23" s="18"/>
      <c r="AK23" s="18">
        <v>73.793895279564993</v>
      </c>
      <c r="AL23" s="18">
        <v>-46.49697725148021</v>
      </c>
      <c r="AM23" s="18">
        <v>-19.907834530832094</v>
      </c>
      <c r="AN23" s="18">
        <v>-39.983361355293241</v>
      </c>
      <c r="AO23" s="18">
        <v>10.200461410209183</v>
      </c>
      <c r="AP23" s="18">
        <v>34.826054448695942</v>
      </c>
      <c r="AQ23" s="18">
        <v>45.771381224841292</v>
      </c>
      <c r="AR23" s="18">
        <v>68.231782092250981</v>
      </c>
      <c r="AS23" s="18">
        <v>6.9185686123755357</v>
      </c>
      <c r="AT23" s="18">
        <v>-50.819994376612698</v>
      </c>
      <c r="AU23" s="18">
        <v>-12.772007224855921</v>
      </c>
      <c r="AV23" s="18">
        <v>-16.683197317974315</v>
      </c>
      <c r="AW23" s="18">
        <v>-1.2802483918576668</v>
      </c>
      <c r="AX23" s="18">
        <v>6.2409647050527299</v>
      </c>
      <c r="AY23" s="18">
        <v>34.793402143971306</v>
      </c>
      <c r="AZ23" s="18">
        <v>41.961757594559572</v>
      </c>
      <c r="BA23" s="18">
        <v>-34.844217200974015</v>
      </c>
      <c r="BB23" s="18">
        <v>42.812574866238982</v>
      </c>
      <c r="BC23" s="18">
        <v>-20.059123510728714</v>
      </c>
      <c r="BD23" s="18">
        <v>0.45886319441530327</v>
      </c>
      <c r="BE23" s="18">
        <v>11.355586811309614</v>
      </c>
      <c r="BF23" s="18">
        <v>86.210763266497153</v>
      </c>
      <c r="BG23" s="18">
        <v>-10.580231519517543</v>
      </c>
      <c r="BH23" s="18">
        <v>-44.770039981073438</v>
      </c>
      <c r="BI23"/>
      <c r="BJ23" s="7"/>
    </row>
    <row r="24" spans="1:67" s="46" customFormat="1" ht="15" customHeight="1" x14ac:dyDescent="0.35">
      <c r="A24"/>
      <c r="B24" s="16" t="s">
        <v>23</v>
      </c>
      <c r="C24" s="17">
        <v>2235.6990000000001</v>
      </c>
      <c r="D24" s="17">
        <v>2604.402</v>
      </c>
      <c r="E24" s="17">
        <v>6878.56</v>
      </c>
      <c r="F24" s="17">
        <v>8843.4519999999993</v>
      </c>
      <c r="G24" s="17">
        <v>8421.0390000000007</v>
      </c>
      <c r="H24" s="17">
        <v>9867.2919999999995</v>
      </c>
      <c r="I24" s="17">
        <v>9818.8639999999996</v>
      </c>
      <c r="J24" s="17">
        <v>10822.362999999999</v>
      </c>
      <c r="K24" s="17">
        <v>13230.817999999999</v>
      </c>
      <c r="L24" s="17">
        <v>15455.633</v>
      </c>
      <c r="M24" s="17">
        <v>18821.172999999999</v>
      </c>
      <c r="N24" s="17">
        <v>21919.316999999999</v>
      </c>
      <c r="O24" s="17">
        <v>23067.678000000004</v>
      </c>
      <c r="P24" s="17">
        <v>13536.418000000001</v>
      </c>
      <c r="Q24" s="17">
        <v>13060.49</v>
      </c>
      <c r="R24" s="17">
        <v>10423.493</v>
      </c>
      <c r="S24" s="17">
        <v>9634.4409999999989</v>
      </c>
      <c r="T24" s="17">
        <v>13609.038</v>
      </c>
      <c r="U24" s="17">
        <v>16296.438</v>
      </c>
      <c r="V24" s="17">
        <v>17425.043999999998</v>
      </c>
      <c r="W24" s="17">
        <v>18448.909</v>
      </c>
      <c r="X24" s="17">
        <v>20076.066999999999</v>
      </c>
      <c r="Y24" s="17">
        <v>21450.107000000004</v>
      </c>
      <c r="Z24" s="17">
        <v>23957.914999999997</v>
      </c>
      <c r="AA24" s="17">
        <v>22440.106</v>
      </c>
      <c r="AB24" s="17">
        <v>16365.314</v>
      </c>
      <c r="AC24" s="17">
        <v>25146.966999999997</v>
      </c>
      <c r="AD24" s="17">
        <v>29586.148999999998</v>
      </c>
      <c r="AE24" s="17">
        <v>34079.493000000002</v>
      </c>
      <c r="AF24"/>
      <c r="AG24" s="18">
        <v>16.491620741432541</v>
      </c>
      <c r="AH24" s="18" t="s">
        <v>233</v>
      </c>
      <c r="AI24" s="18">
        <v>28.565455560466127</v>
      </c>
      <c r="AJ24" s="18">
        <v>-4.7765623650131044</v>
      </c>
      <c r="AK24" s="18">
        <v>17.174282175869255</v>
      </c>
      <c r="AL24" s="18">
        <v>-0.49079321864600628</v>
      </c>
      <c r="AM24" s="18">
        <v>10.220113039553251</v>
      </c>
      <c r="AN24" s="18">
        <v>22.254428168783473</v>
      </c>
      <c r="AO24" s="18">
        <v>16.815400226954981</v>
      </c>
      <c r="AP24" s="18">
        <v>21.775491175288639</v>
      </c>
      <c r="AQ24" s="18">
        <v>16.460950653819506</v>
      </c>
      <c r="AR24" s="18">
        <v>5.2390364170562638</v>
      </c>
      <c r="AS24" s="18">
        <v>-41.31867975615058</v>
      </c>
      <c r="AT24" s="18">
        <v>-3.515907975064021</v>
      </c>
      <c r="AU24" s="18">
        <v>-20.190643689478723</v>
      </c>
      <c r="AV24" s="18">
        <v>-7.5699384074033675</v>
      </c>
      <c r="AW24" s="18">
        <v>41.254048885659294</v>
      </c>
      <c r="AX24" s="18">
        <v>19.747170960945216</v>
      </c>
      <c r="AY24" s="18">
        <v>6.9254765980148427</v>
      </c>
      <c r="AZ24" s="18">
        <v>5.8758244742452401</v>
      </c>
      <c r="BA24" s="18">
        <v>8.8198060925987516</v>
      </c>
      <c r="BB24" s="18">
        <v>6.8441692289630467</v>
      </c>
      <c r="BC24" s="18">
        <v>11.69135426690409</v>
      </c>
      <c r="BD24" s="18">
        <v>-6.335313402689664</v>
      </c>
      <c r="BE24" s="18">
        <v>-27.071137721007197</v>
      </c>
      <c r="BF24" s="18">
        <v>53.660155863798252</v>
      </c>
      <c r="BG24" s="18">
        <v>17.65295194446313</v>
      </c>
      <c r="BH24" s="18">
        <v>15.187322959808</v>
      </c>
      <c r="BI24"/>
      <c r="BJ24" s="7"/>
    </row>
    <row r="25" spans="1:67" s="46" customFormat="1" ht="15" customHeight="1" x14ac:dyDescent="0.35">
      <c r="A25"/>
      <c r="B25" s="16" t="s">
        <v>714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7">
        <v>-3.4020000000000001</v>
      </c>
      <c r="N25" s="17">
        <v>-0.71799999999999997</v>
      </c>
      <c r="O25" s="17">
        <v>-0.13199999999999992</v>
      </c>
      <c r="P25" s="17">
        <v>3.3609999999999998</v>
      </c>
      <c r="Q25" s="17">
        <v>1.6029999999999998</v>
      </c>
      <c r="R25" s="17">
        <v>1.4830000000000001</v>
      </c>
      <c r="S25" s="17">
        <v>0.51400000000000001</v>
      </c>
      <c r="T25" s="17">
        <v>89.090999999999994</v>
      </c>
      <c r="U25" s="17">
        <v>396.07099999999997</v>
      </c>
      <c r="V25" s="17">
        <v>8.4359999999999999</v>
      </c>
      <c r="W25" s="17">
        <v>4.780000000000566</v>
      </c>
      <c r="X25" s="17">
        <v>7.5199999999992535</v>
      </c>
      <c r="Y25" s="17">
        <v>19.89599999999621</v>
      </c>
      <c r="Z25" s="17">
        <v>13.603000000001931</v>
      </c>
      <c r="AA25" s="17">
        <v>21.460999999997512</v>
      </c>
      <c r="AB25" s="17">
        <v>78.014999999998892</v>
      </c>
      <c r="AC25" s="17">
        <v>2.3589999999994546</v>
      </c>
      <c r="AD25" s="17">
        <v>1.8559999999997885</v>
      </c>
      <c r="AE25" s="17">
        <v>25.405999999999601</v>
      </c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>
        <v>-52.305861350788462</v>
      </c>
      <c r="AU25" s="18">
        <v>-7.4859638178415269</v>
      </c>
      <c r="AV25" s="18">
        <v>-65.340525960890091</v>
      </c>
      <c r="AW25" s="18" t="s">
        <v>233</v>
      </c>
      <c r="AX25" s="18" t="s">
        <v>233</v>
      </c>
      <c r="AY25" s="18">
        <v>-97.870078849499208</v>
      </c>
      <c r="AZ25" s="18">
        <v>-43.338074917015575</v>
      </c>
      <c r="BA25" s="18">
        <v>57.322175732183325</v>
      </c>
      <c r="BB25" s="18" t="s">
        <v>233</v>
      </c>
      <c r="BC25" s="18">
        <v>-31.629473260934247</v>
      </c>
      <c r="BD25" s="18">
        <v>57.766669117065831</v>
      </c>
      <c r="BE25" s="18" t="s">
        <v>233</v>
      </c>
      <c r="BF25" s="18">
        <v>-96.97622252131066</v>
      </c>
      <c r="BG25" s="18">
        <v>-21.322594319617739</v>
      </c>
      <c r="BH25" s="18" t="s">
        <v>233</v>
      </c>
      <c r="BI25"/>
      <c r="BJ25" s="7"/>
    </row>
    <row r="26" spans="1:67" s="46" customFormat="1" ht="15" customHeight="1" x14ac:dyDescent="0.35">
      <c r="A26"/>
      <c r="B26" s="16" t="s">
        <v>25</v>
      </c>
      <c r="C26" s="17">
        <v>4920.1669999999995</v>
      </c>
      <c r="D26" s="17">
        <v>5483.9219999999996</v>
      </c>
      <c r="E26" s="17">
        <v>6176.79</v>
      </c>
      <c r="F26" s="17">
        <v>6487.0640000000003</v>
      </c>
      <c r="G26" s="17">
        <v>6801.1309999999994</v>
      </c>
      <c r="H26" s="17">
        <v>7905.9449999999997</v>
      </c>
      <c r="I26" s="17">
        <v>7951.4009999999998</v>
      </c>
      <c r="J26" s="17">
        <v>9871.5540000000001</v>
      </c>
      <c r="K26" s="17">
        <v>9754.8310000000001</v>
      </c>
      <c r="L26" s="17">
        <v>11578.516</v>
      </c>
      <c r="M26" s="17">
        <v>13476.498999999998</v>
      </c>
      <c r="N26" s="17">
        <v>15464.175000000001</v>
      </c>
      <c r="O26" s="17">
        <v>20859.001</v>
      </c>
      <c r="P26" s="17">
        <v>14078.922</v>
      </c>
      <c r="Q26" s="17">
        <v>9141.0629999999983</v>
      </c>
      <c r="R26" s="17">
        <v>6651.5129999999999</v>
      </c>
      <c r="S26" s="17">
        <v>5715.8719999999994</v>
      </c>
      <c r="T26" s="17">
        <v>4560.5829999999996</v>
      </c>
      <c r="U26" s="17">
        <v>4284.911000000001</v>
      </c>
      <c r="V26" s="17">
        <v>4533.33</v>
      </c>
      <c r="W26" s="17">
        <v>5571.3720000000003</v>
      </c>
      <c r="X26" s="17">
        <v>5674.6599999999989</v>
      </c>
      <c r="Y26" s="17">
        <v>6127.4639999999999</v>
      </c>
      <c r="Z26" s="17">
        <v>6551.2119999999995</v>
      </c>
      <c r="AA26" s="17">
        <v>7206.5660000000016</v>
      </c>
      <c r="AB26" s="17">
        <v>7122.4390000000003</v>
      </c>
      <c r="AC26" s="17">
        <v>6644.6720000000005</v>
      </c>
      <c r="AD26" s="17">
        <v>9417.6319999999978</v>
      </c>
      <c r="AE26" s="17">
        <v>10556.723000000002</v>
      </c>
      <c r="AF26"/>
      <c r="AG26" s="18">
        <v>11.458046037868231</v>
      </c>
      <c r="AH26" s="18">
        <v>12.634534189217142</v>
      </c>
      <c r="AI26" s="18">
        <v>5.0232240370807544</v>
      </c>
      <c r="AJ26" s="18">
        <v>4.8414352008859334</v>
      </c>
      <c r="AK26" s="18">
        <v>16.244562852854919</v>
      </c>
      <c r="AL26" s="18">
        <v>0.57495972967178666</v>
      </c>
      <c r="AM26" s="18">
        <v>24.148612301152969</v>
      </c>
      <c r="AN26" s="18">
        <v>-1.1824176821602754</v>
      </c>
      <c r="AO26" s="18">
        <v>18.695198307382253</v>
      </c>
      <c r="AP26" s="18">
        <v>16.392282050653112</v>
      </c>
      <c r="AQ26" s="18">
        <v>14.749201554498713</v>
      </c>
      <c r="AR26" s="18">
        <v>34.885960615422405</v>
      </c>
      <c r="AS26" s="18">
        <v>-32.504332302395497</v>
      </c>
      <c r="AT26" s="18">
        <v>-35.072706560914263</v>
      </c>
      <c r="AU26" s="18">
        <v>-27.234797528471237</v>
      </c>
      <c r="AV26" s="18">
        <v>-14.066589060263439</v>
      </c>
      <c r="AW26" s="18">
        <v>-20.211946663606181</v>
      </c>
      <c r="AX26" s="18">
        <v>-6.0446657806688027</v>
      </c>
      <c r="AY26" s="18">
        <v>5.797529983703253</v>
      </c>
      <c r="AZ26" s="18">
        <v>22.898002130883928</v>
      </c>
      <c r="BA26" s="18">
        <v>1.8539060037635009</v>
      </c>
      <c r="BB26" s="18">
        <v>7.979403171291338</v>
      </c>
      <c r="BC26" s="18">
        <v>6.9155526658336894</v>
      </c>
      <c r="BD26" s="18">
        <v>10.003553540932611</v>
      </c>
      <c r="BE26" s="18">
        <v>-1.167365982633078</v>
      </c>
      <c r="BF26" s="18">
        <v>-6.7079128371615369</v>
      </c>
      <c r="BG26" s="18">
        <v>41.732082486539547</v>
      </c>
      <c r="BH26" s="18">
        <v>12.095301663942744</v>
      </c>
      <c r="BI26"/>
      <c r="BJ26" s="7"/>
    </row>
    <row r="27" spans="1:67" s="46" customFormat="1" ht="15" customHeight="1" x14ac:dyDescent="0.35">
      <c r="A27"/>
      <c r="B27" s="16" t="s">
        <v>26</v>
      </c>
      <c r="C27" s="17">
        <v>-1663</v>
      </c>
      <c r="D27" s="17">
        <v>-1858.329</v>
      </c>
      <c r="E27" s="17">
        <v>-2198.13</v>
      </c>
      <c r="F27" s="17">
        <v>-3013.4740000000002</v>
      </c>
      <c r="G27" s="17">
        <v>-2389.0189999999998</v>
      </c>
      <c r="H27" s="17">
        <v>-2463.7809999999999</v>
      </c>
      <c r="I27" s="17">
        <v>-2429.0309999999999</v>
      </c>
      <c r="J27" s="17">
        <v>-1411.3040000000001</v>
      </c>
      <c r="K27" s="17">
        <v>-2895.1909999999998</v>
      </c>
      <c r="L27" s="17">
        <v>-2732.3760000000002</v>
      </c>
      <c r="M27" s="17">
        <v>-2389.3580000000002</v>
      </c>
      <c r="N27" s="17">
        <v>-3304.1840000000002</v>
      </c>
      <c r="O27" s="17">
        <v>-3326.9769999999999</v>
      </c>
      <c r="P27" s="17">
        <v>-5195.4390000000003</v>
      </c>
      <c r="Q27" s="17">
        <v>-5786.4179999999997</v>
      </c>
      <c r="R27" s="17">
        <v>-5223.5470000000005</v>
      </c>
      <c r="S27" s="17">
        <v>-3637.9380000000006</v>
      </c>
      <c r="T27" s="17">
        <v>-2137.192</v>
      </c>
      <c r="U27" s="17">
        <v>-5009.8560000000007</v>
      </c>
      <c r="V27" s="17">
        <v>-6846.5440000000008</v>
      </c>
      <c r="W27" s="17">
        <v>-7490.0690000000004</v>
      </c>
      <c r="X27" s="17">
        <v>-7831.3490000000011</v>
      </c>
      <c r="Y27" s="17">
        <v>-8133.6619999999984</v>
      </c>
      <c r="Z27" s="17">
        <v>-9111.7990000000009</v>
      </c>
      <c r="AA27" s="17">
        <v>-8567.8540000000012</v>
      </c>
      <c r="AB27" s="17">
        <v>-11562.147999999999</v>
      </c>
      <c r="AC27" s="17">
        <v>-8629.277</v>
      </c>
      <c r="AD27" s="17">
        <v>-10928.511</v>
      </c>
      <c r="AE27" s="17">
        <v>-12259.002</v>
      </c>
      <c r="AF2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/>
      <c r="BJ27" s="7"/>
    </row>
    <row r="28" spans="1:67" s="46" customFormat="1" ht="15" customHeight="1" x14ac:dyDescent="0.35">
      <c r="A28"/>
      <c r="B28" s="16" t="s">
        <v>27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>
        <v>669.28800000000001</v>
      </c>
      <c r="N28" s="17">
        <v>778.03200000000004</v>
      </c>
      <c r="O28" s="17">
        <v>967.38699999999994</v>
      </c>
      <c r="P28" s="17">
        <v>958.10299999999995</v>
      </c>
      <c r="Q28" s="17">
        <v>414.29500000000002</v>
      </c>
      <c r="R28" s="17">
        <v>1322.9040000000002</v>
      </c>
      <c r="S28" s="17">
        <v>1755.221</v>
      </c>
      <c r="T28" s="17">
        <v>2163.0659999999998</v>
      </c>
      <c r="U28" s="17">
        <v>1134.77</v>
      </c>
      <c r="V28" s="17">
        <v>965.13500000000022</v>
      </c>
      <c r="W28" s="17">
        <v>1738.25</v>
      </c>
      <c r="X28" s="17">
        <v>1582.204</v>
      </c>
      <c r="Y28" s="17">
        <v>1444.2320000000002</v>
      </c>
      <c r="Z28" s="17">
        <v>1136.3909999999998</v>
      </c>
      <c r="AA28" s="17">
        <v>262.78500000000003</v>
      </c>
      <c r="AB28" s="17">
        <v>1870.0220000000002</v>
      </c>
      <c r="AC28" s="17">
        <v>1123.365</v>
      </c>
      <c r="AD28" s="17">
        <v>1609.9119999999998</v>
      </c>
      <c r="AE28" s="17">
        <v>-72.130000000000024</v>
      </c>
      <c r="AF2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>
        <v>16.247713988596843</v>
      </c>
      <c r="AR28" s="18">
        <v>24.337687910008828</v>
      </c>
      <c r="AS28" s="18">
        <v>-0.95969865214231664</v>
      </c>
      <c r="AT28" s="18">
        <v>-56.758824468767976</v>
      </c>
      <c r="AU28" s="18" t="s">
        <v>233</v>
      </c>
      <c r="AV28" s="18">
        <v>32.679393213717674</v>
      </c>
      <c r="AW28" s="18">
        <v>23.236105310955132</v>
      </c>
      <c r="AX28" s="18">
        <v>-47.538817585778702</v>
      </c>
      <c r="AY28" s="18">
        <v>-14.948844259189068</v>
      </c>
      <c r="AZ28" s="18">
        <v>80.104337735135445</v>
      </c>
      <c r="BA28" s="18">
        <v>-8.9771897022867861</v>
      </c>
      <c r="BB28" s="18">
        <v>-8.7202408791786485</v>
      </c>
      <c r="BC28" s="18">
        <v>-21.315204205418542</v>
      </c>
      <c r="BD28" s="18">
        <v>-76.875476838517713</v>
      </c>
      <c r="BE28" s="18" t="s">
        <v>233</v>
      </c>
      <c r="BF28" s="18">
        <v>-39.927712080392638</v>
      </c>
      <c r="BG28" s="18">
        <v>43.311568368250732</v>
      </c>
      <c r="BH28" s="18" t="s">
        <v>233</v>
      </c>
      <c r="BI28"/>
      <c r="BJ28" s="7"/>
    </row>
    <row r="29" spans="1:67" s="46" customFormat="1" ht="15" customHeight="1" x14ac:dyDescent="0.35">
      <c r="A29"/>
      <c r="B29" s="13" t="s">
        <v>631</v>
      </c>
      <c r="C29" s="14"/>
      <c r="D29" s="14"/>
      <c r="E29" s="14"/>
      <c r="F29" s="14"/>
      <c r="G29" s="14">
        <v>723.00800000000004</v>
      </c>
      <c r="H29" s="14">
        <v>1098.4929999999999</v>
      </c>
      <c r="I29" s="14">
        <v>905.68899999999996</v>
      </c>
      <c r="J29" s="14">
        <v>1051.6289999999999</v>
      </c>
      <c r="K29" s="14">
        <v>947.83399999999995</v>
      </c>
      <c r="L29" s="14">
        <v>1395.4290000000001</v>
      </c>
      <c r="M29" s="14">
        <v>1350.529</v>
      </c>
      <c r="N29" s="14">
        <v>1497.9580000000001</v>
      </c>
      <c r="O29" s="14">
        <v>2427.2550000000001</v>
      </c>
      <c r="P29" s="14">
        <v>2262.1260000000002</v>
      </c>
      <c r="Q29" s="14">
        <v>2341.6609999999996</v>
      </c>
      <c r="R29" s="14">
        <v>2563.9670000000006</v>
      </c>
      <c r="S29" s="14">
        <v>2040.2880000000005</v>
      </c>
      <c r="T29" s="14">
        <v>1708.3610000000001</v>
      </c>
      <c r="U29" s="14">
        <v>1416.4480000000003</v>
      </c>
      <c r="V29" s="14">
        <v>1419.5939999999998</v>
      </c>
      <c r="W29" s="14">
        <v>1639.337</v>
      </c>
      <c r="X29" s="14">
        <v>1960.4960000000001</v>
      </c>
      <c r="Y29" s="14">
        <v>2273.7719999999999</v>
      </c>
      <c r="Z29" s="14">
        <v>2664.8510000000001</v>
      </c>
      <c r="AA29" s="14">
        <v>2368.9670000000006</v>
      </c>
      <c r="AB29" s="14">
        <v>1511.2429999999999</v>
      </c>
      <c r="AC29" s="14">
        <v>1827.501</v>
      </c>
      <c r="AD29" s="14">
        <v>2954.3879999999999</v>
      </c>
      <c r="AE29" s="14">
        <v>3217.8020000000001</v>
      </c>
      <c r="AF29"/>
      <c r="AG29" s="15"/>
      <c r="AH29" s="15"/>
      <c r="AI29" s="15"/>
      <c r="AJ29" s="15"/>
      <c r="AK29" s="15">
        <v>51.933726874391418</v>
      </c>
      <c r="AL29" s="15">
        <v>-17.551682168206806</v>
      </c>
      <c r="AM29" s="15">
        <v>16.1136990733022</v>
      </c>
      <c r="AN29" s="15">
        <v>-9.8699256106478597</v>
      </c>
      <c r="AO29" s="15">
        <v>47.222931441581558</v>
      </c>
      <c r="AP29" s="15">
        <v>-3.2176484794281963</v>
      </c>
      <c r="AQ29" s="15">
        <v>10.916389059398213</v>
      </c>
      <c r="AR29" s="15">
        <v>62.037587168665603</v>
      </c>
      <c r="AS29" s="15">
        <v>-6.8031171014170289</v>
      </c>
      <c r="AT29" s="15">
        <v>3.5159403145536277</v>
      </c>
      <c r="AU29" s="15">
        <v>9.4935176355587316</v>
      </c>
      <c r="AV29" s="15">
        <v>-20.424560846531953</v>
      </c>
      <c r="AW29" s="15">
        <v>-16.268634624131508</v>
      </c>
      <c r="AX29" s="15">
        <v>-17.087313512776266</v>
      </c>
      <c r="AY29" s="15">
        <v>0.2221048707753128</v>
      </c>
      <c r="AZ29" s="15">
        <v>15.479284922308787</v>
      </c>
      <c r="BA29" s="15">
        <v>19.590785787181044</v>
      </c>
      <c r="BB29" s="15">
        <v>15.979425614742382</v>
      </c>
      <c r="BC29" s="15">
        <v>17.199569701799483</v>
      </c>
      <c r="BD29" s="15">
        <v>-11.103209898039312</v>
      </c>
      <c r="BE29" s="15">
        <v>-36.206667294225731</v>
      </c>
      <c r="BF29" s="15">
        <v>20.927011738019633</v>
      </c>
      <c r="BG29" s="15">
        <v>61.662729596317597</v>
      </c>
      <c r="BH29" s="15">
        <v>8.9160259248277551</v>
      </c>
      <c r="BI29"/>
      <c r="BJ29" s="7"/>
    </row>
    <row r="30" spans="1:67" s="54" customFormat="1" ht="15" customHeight="1" x14ac:dyDescent="0.35">
      <c r="A30"/>
      <c r="B30" s="13" t="s">
        <v>29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22"/>
      <c r="U30" s="14">
        <v>1569.84</v>
      </c>
      <c r="V30" s="14">
        <v>1624.8670000000002</v>
      </c>
      <c r="W30" s="14">
        <v>1863.7949999999978</v>
      </c>
      <c r="X30" s="14">
        <v>1574.4910000000132</v>
      </c>
      <c r="Y30" s="14">
        <v>1806.6569999999979</v>
      </c>
      <c r="Z30" s="14">
        <v>1871.7219999999995</v>
      </c>
      <c r="AA30" s="14">
        <v>1019.3009999999915</v>
      </c>
      <c r="AB30" s="14">
        <v>1441.4340000000145</v>
      </c>
      <c r="AC30" s="14">
        <v>1397.8119999999928</v>
      </c>
      <c r="AD30" s="14">
        <v>127.84800000003412</v>
      </c>
      <c r="AE30" s="14">
        <v>289.49300000000676</v>
      </c>
      <c r="AF30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>
        <v>3.5052616827192753</v>
      </c>
      <c r="AZ30" s="15">
        <v>14.704465042369474</v>
      </c>
      <c r="BA30" s="15">
        <v>-15.522307979149261</v>
      </c>
      <c r="BB30" s="15">
        <v>14.745463772100493</v>
      </c>
      <c r="BC30" s="15">
        <v>3.6014030333373586</v>
      </c>
      <c r="BD30" s="15">
        <v>-45.542073021528211</v>
      </c>
      <c r="BE30" s="15">
        <v>41.413968984630301</v>
      </c>
      <c r="BF30" s="15">
        <v>-3.0262918732332684</v>
      </c>
      <c r="BG30" s="15">
        <v>-90.853705648539659</v>
      </c>
      <c r="BH30" s="15" t="s">
        <v>233</v>
      </c>
      <c r="BI30"/>
      <c r="BJ30" s="23"/>
    </row>
    <row r="31" spans="1:67" s="46" customFormat="1" ht="15" customHeight="1" x14ac:dyDescent="0.35">
      <c r="A31"/>
      <c r="B31" s="13" t="s">
        <v>30</v>
      </c>
      <c r="C31" s="14">
        <v>171.35</v>
      </c>
      <c r="D31" s="14">
        <v>169.46299999999999</v>
      </c>
      <c r="E31" s="14">
        <v>834.19899999999996</v>
      </c>
      <c r="F31" s="14">
        <v>241.76400000000001</v>
      </c>
      <c r="G31" s="14">
        <v>284.05500000000001</v>
      </c>
      <c r="H31" s="14">
        <v>332.11599999999999</v>
      </c>
      <c r="I31" s="14">
        <v>349.45699999999999</v>
      </c>
      <c r="J31" s="14">
        <v>40.835000000000001</v>
      </c>
      <c r="K31" s="14">
        <v>48.597000000000008</v>
      </c>
      <c r="L31" s="14">
        <v>49.045999999999999</v>
      </c>
      <c r="M31" s="14">
        <v>62.881</v>
      </c>
      <c r="N31" s="14">
        <v>76.881</v>
      </c>
      <c r="O31" s="14">
        <v>114.306</v>
      </c>
      <c r="P31" s="14">
        <v>106.846</v>
      </c>
      <c r="Q31" s="14">
        <v>74.11</v>
      </c>
      <c r="R31" s="14">
        <v>88.467000000000013</v>
      </c>
      <c r="S31" s="14">
        <v>118.02299999999998</v>
      </c>
      <c r="T31" s="14">
        <v>1318.9380000000001</v>
      </c>
      <c r="U31" s="14">
        <v>166.60599999999999</v>
      </c>
      <c r="V31" s="14">
        <v>194.90200000000002</v>
      </c>
      <c r="W31" s="14">
        <v>255.947</v>
      </c>
      <c r="X31" s="14">
        <v>197.274</v>
      </c>
      <c r="Y31" s="14">
        <v>192.57799999999997</v>
      </c>
      <c r="Z31" s="14">
        <v>200.96099999999998</v>
      </c>
      <c r="AA31" s="14">
        <v>39.799999999999969</v>
      </c>
      <c r="AB31" s="14">
        <v>118.71499999999999</v>
      </c>
      <c r="AC31" s="14">
        <v>183.63399999999999</v>
      </c>
      <c r="AD31" s="14">
        <v>377.07400000000001</v>
      </c>
      <c r="AE31" s="14">
        <v>903.86400000000003</v>
      </c>
      <c r="AF3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>
        <v>33.409067787988697</v>
      </c>
      <c r="AW31" s="15" t="s">
        <v>233</v>
      </c>
      <c r="AX31" s="15">
        <v>-87.368170452288126</v>
      </c>
      <c r="AY31" s="15">
        <v>16.983782096683207</v>
      </c>
      <c r="AZ31" s="15">
        <v>31.320868949523344</v>
      </c>
      <c r="BA31" s="15">
        <v>-22.923886585894735</v>
      </c>
      <c r="BB31" s="15">
        <v>-2.3804454717803796</v>
      </c>
      <c r="BC31" s="15">
        <v>4.3530413650572815</v>
      </c>
      <c r="BD31" s="15">
        <v>-80.195162245410813</v>
      </c>
      <c r="BE31" s="15" t="s">
        <v>233</v>
      </c>
      <c r="BF31" s="15">
        <v>54.684749189234722</v>
      </c>
      <c r="BG31" s="15" t="s">
        <v>233</v>
      </c>
      <c r="BH31" s="15" t="s">
        <v>233</v>
      </c>
      <c r="BI31"/>
      <c r="BJ31" s="7"/>
      <c r="BM31" s="53"/>
      <c r="BN31" s="53"/>
      <c r="BO31" s="53"/>
    </row>
    <row r="32" spans="1:67" s="46" customFormat="1" ht="15" customHeight="1" x14ac:dyDescent="0.35">
      <c r="A32"/>
      <c r="B32" s="24" t="s">
        <v>31</v>
      </c>
      <c r="C32" s="25">
        <v>39194.315000000002</v>
      </c>
      <c r="D32" s="25">
        <v>40130.684999999998</v>
      </c>
      <c r="E32" s="25">
        <v>46835.278999999995</v>
      </c>
      <c r="F32" s="25">
        <v>48305.699000000008</v>
      </c>
      <c r="G32" s="25">
        <v>51102.35300000001</v>
      </c>
      <c r="H32" s="25">
        <v>55403.076999999997</v>
      </c>
      <c r="I32" s="25">
        <v>59841.785000000011</v>
      </c>
      <c r="J32" s="25">
        <v>66873.06</v>
      </c>
      <c r="K32" s="25">
        <v>69367.264999999999</v>
      </c>
      <c r="L32" s="25">
        <v>75186.724000000017</v>
      </c>
      <c r="M32" s="25">
        <v>88631.28899999999</v>
      </c>
      <c r="N32" s="25">
        <v>101595.50000000001</v>
      </c>
      <c r="O32" s="25">
        <v>119979.00099999999</v>
      </c>
      <c r="P32" s="25">
        <v>101011.519</v>
      </c>
      <c r="Q32" s="25">
        <v>86461.14899999999</v>
      </c>
      <c r="R32" s="14">
        <v>85827.259000000005</v>
      </c>
      <c r="S32" s="14">
        <v>88572.316999999995</v>
      </c>
      <c r="T32" s="14">
        <v>95081.06700000001</v>
      </c>
      <c r="U32" s="14">
        <v>93049.634000000005</v>
      </c>
      <c r="V32" s="14">
        <v>94614.29800000001</v>
      </c>
      <c r="W32" s="14">
        <v>96753.472999999998</v>
      </c>
      <c r="X32" s="14">
        <v>97826.522000000012</v>
      </c>
      <c r="Y32" s="14">
        <v>104453.989</v>
      </c>
      <c r="Z32" s="14">
        <v>112433.96600000001</v>
      </c>
      <c r="AA32" s="14">
        <v>114053.19799999999</v>
      </c>
      <c r="AB32" s="14">
        <v>106900.73300000001</v>
      </c>
      <c r="AC32" s="14">
        <v>124581.549</v>
      </c>
      <c r="AD32" s="14">
        <v>145120.83300000001</v>
      </c>
      <c r="AE32" s="14">
        <v>159751.16700000002</v>
      </c>
      <c r="AF32"/>
      <c r="AG32" s="162">
        <v>2.3890454521274203</v>
      </c>
      <c r="AH32" s="162">
        <v>16.706901464552615</v>
      </c>
      <c r="AI32" s="162">
        <v>3.1395564014895969</v>
      </c>
      <c r="AJ32" s="162">
        <v>5.7894908010750497</v>
      </c>
      <c r="AK32" s="162">
        <v>8.4159021014159308</v>
      </c>
      <c r="AL32" s="162">
        <v>8.0116633233204961</v>
      </c>
      <c r="AM32" s="162">
        <v>11.749774843781791</v>
      </c>
      <c r="AN32" s="162">
        <v>3.7297605343616724</v>
      </c>
      <c r="AO32" s="162">
        <v>8.3893447435184569</v>
      </c>
      <c r="AP32" s="162">
        <v>17.881567761883026</v>
      </c>
      <c r="AQ32" s="162">
        <v>14.627126770095858</v>
      </c>
      <c r="AR32" s="162">
        <v>18.094798490090579</v>
      </c>
      <c r="AS32" s="162">
        <v>-15.809001443510928</v>
      </c>
      <c r="AT32" s="162">
        <v>-14.404664085885106</v>
      </c>
      <c r="AU32" s="162">
        <v>-0.73315009958979949</v>
      </c>
      <c r="AV32" s="162">
        <v>3.1983521692100059</v>
      </c>
      <c r="AW32" s="162">
        <v>7.348514999331015</v>
      </c>
      <c r="AX32" s="162">
        <v>-2.1365273488148846</v>
      </c>
      <c r="AY32" s="162">
        <v>1.6815369741271677</v>
      </c>
      <c r="AZ32" s="162">
        <v>2.2609426325817985</v>
      </c>
      <c r="BA32" s="162">
        <v>1.1090547623029652</v>
      </c>
      <c r="BB32" s="162">
        <v>6.774713916538901</v>
      </c>
      <c r="BC32" s="162">
        <v>7.6397053634782806</v>
      </c>
      <c r="BD32" s="162">
        <v>1.4401626640120249</v>
      </c>
      <c r="BE32" s="162">
        <v>-6.2711656713036508</v>
      </c>
      <c r="BF32" s="162">
        <v>16.5394712494628</v>
      </c>
      <c r="BG32" s="162">
        <v>16.486617934089111</v>
      </c>
      <c r="BH32" s="162">
        <v>10.081484303497625</v>
      </c>
      <c r="BI32"/>
      <c r="BJ32" s="7"/>
    </row>
    <row r="33" spans="1:62" s="55" customFormat="1" ht="6" customHeight="1" x14ac:dyDescent="0.35">
      <c r="A33"/>
      <c r="X33" s="52"/>
      <c r="Y33" s="52"/>
      <c r="Z33" s="52"/>
      <c r="AA33" s="52"/>
      <c r="AB33" s="52"/>
      <c r="AC33" s="52"/>
      <c r="AD33" s="52"/>
      <c r="AE33" s="52"/>
      <c r="AF33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/>
    </row>
    <row r="34" spans="1:62" s="46" customFormat="1" ht="15" customHeight="1" x14ac:dyDescent="0.35">
      <c r="A34"/>
      <c r="B34" s="13" t="s">
        <v>632</v>
      </c>
      <c r="C34" s="14">
        <v>20336.626</v>
      </c>
      <c r="D34" s="14">
        <v>21784.266</v>
      </c>
      <c r="E34" s="14">
        <v>24148.938999999998</v>
      </c>
      <c r="F34" s="14">
        <v>26241.857</v>
      </c>
      <c r="G34" s="14">
        <v>30734.598000000002</v>
      </c>
      <c r="H34" s="14">
        <v>33389.159</v>
      </c>
      <c r="I34" s="14">
        <v>34672.692999999999</v>
      </c>
      <c r="J34" s="14">
        <v>36913.288</v>
      </c>
      <c r="K34" s="14">
        <v>40579.432999999997</v>
      </c>
      <c r="L34" s="14">
        <v>44507.343999999997</v>
      </c>
      <c r="M34" s="14">
        <v>49870.360000000008</v>
      </c>
      <c r="N34" s="14">
        <v>54651.803000000007</v>
      </c>
      <c r="O34" s="14">
        <v>55850.706000000006</v>
      </c>
      <c r="P34" s="14">
        <v>48020.789999999994</v>
      </c>
      <c r="Q34" s="14">
        <v>33566.651000000005</v>
      </c>
      <c r="R34" s="14">
        <v>49086.353999999999</v>
      </c>
      <c r="S34" s="14">
        <v>49301.991000000002</v>
      </c>
      <c r="T34" s="14">
        <v>50463.501999999993</v>
      </c>
      <c r="U34" s="14">
        <v>51930.803999999996</v>
      </c>
      <c r="V34" s="14">
        <v>56173.949000000001</v>
      </c>
      <c r="W34" s="14">
        <v>60304.885999999999</v>
      </c>
      <c r="X34" s="14">
        <v>62845.371999999996</v>
      </c>
      <c r="Y34" s="14">
        <v>63647.101999999999</v>
      </c>
      <c r="Z34" s="14">
        <v>70176.790000000008</v>
      </c>
      <c r="AA34" s="14">
        <v>71537.92300000001</v>
      </c>
      <c r="AB34" s="14">
        <v>63336.834000000003</v>
      </c>
      <c r="AC34" s="14">
        <v>72498.351999999999</v>
      </c>
      <c r="AD34" s="14">
        <v>82595.035999999993</v>
      </c>
      <c r="AE34" s="14">
        <v>83909.165999999997</v>
      </c>
      <c r="AF34"/>
      <c r="AG34" s="15">
        <v>7.1183882714861326</v>
      </c>
      <c r="AH34" s="15">
        <v>10.854958344706215</v>
      </c>
      <c r="AI34" s="15">
        <v>8.6667078831082467</v>
      </c>
      <c r="AJ34" s="15">
        <v>17.12051475625373</v>
      </c>
      <c r="AK34" s="15">
        <v>8.6370448053363109</v>
      </c>
      <c r="AL34" s="15">
        <v>3.8441639096091031</v>
      </c>
      <c r="AM34" s="15">
        <v>6.4621314531294161</v>
      </c>
      <c r="AN34" s="15">
        <v>9.9317757876242201</v>
      </c>
      <c r="AO34" s="15">
        <v>9.679561072230852</v>
      </c>
      <c r="AP34" s="15">
        <v>12.049732736242385</v>
      </c>
      <c r="AQ34" s="15">
        <v>9.5877451055095619</v>
      </c>
      <c r="AR34" s="15">
        <v>2.1937117060895472</v>
      </c>
      <c r="AS34" s="15">
        <v>-14.019367991516548</v>
      </c>
      <c r="AT34" s="15">
        <v>-30.099752627976319</v>
      </c>
      <c r="AU34" s="15">
        <v>46.235482354197302</v>
      </c>
      <c r="AV34" s="15">
        <v>0.43930131783673004</v>
      </c>
      <c r="AW34" s="15">
        <v>2.355910940797485</v>
      </c>
      <c r="AX34" s="15">
        <v>2.9076499684861417</v>
      </c>
      <c r="AY34" s="15">
        <v>8.170767007574165</v>
      </c>
      <c r="AZ34" s="15">
        <v>7.3538305095837186</v>
      </c>
      <c r="BA34" s="15">
        <v>4.2127365931841698</v>
      </c>
      <c r="BB34" s="15">
        <v>1.2757184411288125</v>
      </c>
      <c r="BC34" s="15">
        <v>10.25920708848615</v>
      </c>
      <c r="BD34" s="15">
        <v>1.9395771735925815</v>
      </c>
      <c r="BE34" s="15">
        <v>-11.463974149766699</v>
      </c>
      <c r="BF34" s="15">
        <v>14.464755216530078</v>
      </c>
      <c r="BG34" s="15">
        <v>13.926777259709288</v>
      </c>
      <c r="BH34" s="15">
        <v>1.5910520336839671</v>
      </c>
      <c r="BI34"/>
      <c r="BJ34" s="7"/>
    </row>
    <row r="35" spans="1:62" s="46" customFormat="1" ht="15" customHeight="1" x14ac:dyDescent="0.35">
      <c r="A35"/>
      <c r="B35" s="16" t="s">
        <v>32</v>
      </c>
      <c r="C35" s="17">
        <v>26538.506000000001</v>
      </c>
      <c r="D35" s="17">
        <v>28476.464</v>
      </c>
      <c r="E35" s="17">
        <v>31576.222000000002</v>
      </c>
      <c r="F35" s="17">
        <v>35672.910000000003</v>
      </c>
      <c r="G35" s="17">
        <v>40427.163</v>
      </c>
      <c r="H35" s="17">
        <v>45826.389000000003</v>
      </c>
      <c r="I35" s="17">
        <v>49373.678</v>
      </c>
      <c r="J35" s="17">
        <v>52884.946000000004</v>
      </c>
      <c r="K35" s="17">
        <v>59082.267</v>
      </c>
      <c r="L35" s="17">
        <v>64103.875999999997</v>
      </c>
      <c r="M35" s="17">
        <v>70814.483999999997</v>
      </c>
      <c r="N35" s="17">
        <v>79722.021999999997</v>
      </c>
      <c r="O35" s="17">
        <v>87139.57699999999</v>
      </c>
      <c r="P35" s="17">
        <v>80000.487999999998</v>
      </c>
      <c r="Q35" s="17">
        <v>69892.793000000005</v>
      </c>
      <c r="R35" s="17">
        <v>74349.724000000017</v>
      </c>
      <c r="S35" s="17">
        <v>75759.051999999996</v>
      </c>
      <c r="T35" s="17">
        <v>74174.434999999998</v>
      </c>
      <c r="U35" s="17">
        <v>78049.957999999999</v>
      </c>
      <c r="V35" s="17">
        <v>81483.432000000001</v>
      </c>
      <c r="W35" s="17">
        <v>83760.412999999986</v>
      </c>
      <c r="X35" s="17">
        <v>85231.344000000012</v>
      </c>
      <c r="Y35" s="17">
        <v>88167.754000000001</v>
      </c>
      <c r="Z35" s="17">
        <v>96155.603000000003</v>
      </c>
      <c r="AA35" s="17">
        <v>99641.354999999996</v>
      </c>
      <c r="AB35" s="17">
        <v>90284.578999999998</v>
      </c>
      <c r="AC35" s="17">
        <v>101066.052</v>
      </c>
      <c r="AD35" s="17">
        <v>121639.67600000001</v>
      </c>
      <c r="AE35" s="17">
        <v>121477.459</v>
      </c>
      <c r="AF35"/>
      <c r="AG35" s="18">
        <v>7.3024382005528068</v>
      </c>
      <c r="AH35" s="18">
        <v>10.885333235193814</v>
      </c>
      <c r="AI35" s="18">
        <v>12.973965029761956</v>
      </c>
      <c r="AJ35" s="18">
        <v>13.327348399667974</v>
      </c>
      <c r="AK35" s="18">
        <v>13.355441241325794</v>
      </c>
      <c r="AL35" s="18">
        <v>7.7407124528183893</v>
      </c>
      <c r="AM35" s="18">
        <v>7.111619272115</v>
      </c>
      <c r="AN35" s="18">
        <v>11.718497358397597</v>
      </c>
      <c r="AO35" s="18">
        <v>8.4993505750210918</v>
      </c>
      <c r="AP35" s="18">
        <v>10.468334239258795</v>
      </c>
      <c r="AQ35" s="18">
        <v>12.57869505905035</v>
      </c>
      <c r="AR35" s="18">
        <v>9.3042735418828109</v>
      </c>
      <c r="AS35" s="18">
        <v>-8.1927055946117253</v>
      </c>
      <c r="AT35" s="18">
        <v>-12.634541679295747</v>
      </c>
      <c r="AU35" s="18">
        <v>6.3768105532712234</v>
      </c>
      <c r="AV35" s="18">
        <v>1.8955389800774234</v>
      </c>
      <c r="AW35" s="18">
        <v>-2.0916536811997046</v>
      </c>
      <c r="AX35" s="18">
        <v>5.2248770078262154</v>
      </c>
      <c r="AY35" s="18">
        <v>4.399072194247692</v>
      </c>
      <c r="AZ35" s="18">
        <v>2.7944097887285664</v>
      </c>
      <c r="BA35" s="18">
        <v>1.756117176738403</v>
      </c>
      <c r="BB35" s="18">
        <v>3.4452231564012279</v>
      </c>
      <c r="BC35" s="18">
        <v>9.059830422809684</v>
      </c>
      <c r="BD35" s="18">
        <v>3.6251158447833696</v>
      </c>
      <c r="BE35" s="18">
        <v>-9.3904543951655413</v>
      </c>
      <c r="BF35" s="18">
        <v>11.941655063817707</v>
      </c>
      <c r="BG35" s="18">
        <v>20.356611931373369</v>
      </c>
      <c r="BH35" s="18">
        <v>-0.13335862551952554</v>
      </c>
      <c r="BI35"/>
      <c r="BJ35" s="7"/>
    </row>
    <row r="36" spans="1:62" s="46" customFormat="1" ht="15" customHeight="1" x14ac:dyDescent="0.35">
      <c r="A36"/>
      <c r="B36" s="16" t="s">
        <v>33</v>
      </c>
      <c r="C36" s="17">
        <v>-6201.88</v>
      </c>
      <c r="D36" s="17">
        <v>-6692.1980000000003</v>
      </c>
      <c r="E36" s="17">
        <v>-7427.2830000000004</v>
      </c>
      <c r="F36" s="17">
        <v>-9431.0529999999999</v>
      </c>
      <c r="G36" s="17">
        <v>-9692.5650000000005</v>
      </c>
      <c r="H36" s="17">
        <v>-12437.23</v>
      </c>
      <c r="I36" s="17">
        <v>-14700.985000000001</v>
      </c>
      <c r="J36" s="17">
        <v>-15971.657999999999</v>
      </c>
      <c r="K36" s="17">
        <v>-18502.833999999999</v>
      </c>
      <c r="L36" s="17">
        <v>-19596.531999999999</v>
      </c>
      <c r="M36" s="17">
        <v>-20944.124</v>
      </c>
      <c r="N36" s="17">
        <v>-25070.218999999997</v>
      </c>
      <c r="O36" s="17">
        <v>-31288.870999999999</v>
      </c>
      <c r="P36" s="17">
        <v>-31979.697999999997</v>
      </c>
      <c r="Q36" s="17">
        <v>-36326.142000000007</v>
      </c>
      <c r="R36" s="17">
        <v>-25263.37</v>
      </c>
      <c r="S36" s="17">
        <v>-26457.061000000002</v>
      </c>
      <c r="T36" s="17">
        <v>-23710.932999999997</v>
      </c>
      <c r="U36" s="17">
        <v>-26119.154000000002</v>
      </c>
      <c r="V36" s="17">
        <v>-25309.483</v>
      </c>
      <c r="W36" s="17">
        <v>-23455.527000000002</v>
      </c>
      <c r="X36" s="17">
        <v>-22385.972000000002</v>
      </c>
      <c r="Y36" s="17">
        <v>-24520.652000000002</v>
      </c>
      <c r="Z36" s="17">
        <v>-25978.813000000002</v>
      </c>
      <c r="AA36" s="17">
        <v>-28103.432000000001</v>
      </c>
      <c r="AB36" s="17">
        <v>-26947.745000000003</v>
      </c>
      <c r="AC36" s="17">
        <v>-28567.7</v>
      </c>
      <c r="AD36" s="17">
        <v>-39044.639999999999</v>
      </c>
      <c r="AE36" s="17">
        <v>-37568.292999999998</v>
      </c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/>
      <c r="BJ36" s="7"/>
    </row>
    <row r="37" spans="1:62" s="46" customFormat="1" ht="15" customHeight="1" x14ac:dyDescent="0.35">
      <c r="A37"/>
      <c r="B37" s="13" t="s">
        <v>715</v>
      </c>
      <c r="C37" s="14">
        <v>11488.749</v>
      </c>
      <c r="D37" s="14">
        <v>12343.995000000001</v>
      </c>
      <c r="E37" s="14">
        <v>12446.1</v>
      </c>
      <c r="F37" s="14">
        <v>14371.553</v>
      </c>
      <c r="G37" s="14">
        <v>15425.017</v>
      </c>
      <c r="H37" s="14">
        <v>16056.442999999999</v>
      </c>
      <c r="I37" s="14">
        <v>16576.162</v>
      </c>
      <c r="J37" s="14">
        <v>16150.406000000001</v>
      </c>
      <c r="K37" s="14">
        <v>16852.63</v>
      </c>
      <c r="L37" s="14">
        <v>17513.688999999998</v>
      </c>
      <c r="M37" s="14">
        <v>18022.249</v>
      </c>
      <c r="N37" s="14">
        <v>18602.271000000001</v>
      </c>
      <c r="O37" s="14">
        <v>19786.437000000002</v>
      </c>
      <c r="P37" s="14">
        <v>19569.949999999997</v>
      </c>
      <c r="Q37" s="14">
        <v>19349.021000000004</v>
      </c>
      <c r="R37" s="14">
        <v>19806.199000000001</v>
      </c>
      <c r="S37" s="14">
        <v>18983.234</v>
      </c>
      <c r="T37" s="14">
        <v>18209.313999999998</v>
      </c>
      <c r="U37" s="14">
        <v>19072.894</v>
      </c>
      <c r="V37" s="14">
        <v>19103.594000000001</v>
      </c>
      <c r="W37" s="14">
        <v>19146.678000000004</v>
      </c>
      <c r="X37" s="14">
        <v>19866.213999999996</v>
      </c>
      <c r="Y37" s="14">
        <v>20307.73</v>
      </c>
      <c r="Z37" s="14">
        <v>20528.163999999997</v>
      </c>
      <c r="AA37" s="14">
        <v>21379.727999999999</v>
      </c>
      <c r="AB37" s="14">
        <v>18789.71</v>
      </c>
      <c r="AC37" s="14">
        <v>19728.594999999998</v>
      </c>
      <c r="AD37" s="14">
        <v>20224.048999999999</v>
      </c>
      <c r="AE37" s="14">
        <v>20757.131000000005</v>
      </c>
      <c r="AF37"/>
      <c r="AG37" s="15">
        <v>7.4442047606749959</v>
      </c>
      <c r="AH37" s="15">
        <v>0.82716332921391789</v>
      </c>
      <c r="AI37" s="15">
        <v>15.470332071894003</v>
      </c>
      <c r="AJ37" s="15">
        <v>7.3302029363145369</v>
      </c>
      <c r="AK37" s="15">
        <v>4.0935189893145632</v>
      </c>
      <c r="AL37" s="15">
        <v>3.2368252420539281</v>
      </c>
      <c r="AM37" s="15">
        <v>-2.5684835850421792</v>
      </c>
      <c r="AN37" s="15">
        <v>4.3480269164750425</v>
      </c>
      <c r="AO37" s="15">
        <v>3.9225865636401998</v>
      </c>
      <c r="AP37" s="15">
        <v>2.9037857187026752</v>
      </c>
      <c r="AQ37" s="15">
        <v>3.218366364819401</v>
      </c>
      <c r="AR37" s="15">
        <v>6.3657066387216972</v>
      </c>
      <c r="AS37" s="15">
        <v>-1.0941181578068078</v>
      </c>
      <c r="AT37" s="15">
        <v>-1.1289195935604988</v>
      </c>
      <c r="AU37" s="15">
        <v>2.362796546657302</v>
      </c>
      <c r="AV37" s="15">
        <v>-4.1550880105768915</v>
      </c>
      <c r="AW37" s="15">
        <v>-4.0768606655746957</v>
      </c>
      <c r="AX37" s="15">
        <v>4.7425180322553713</v>
      </c>
      <c r="AY37" s="15">
        <v>0.160961414665235</v>
      </c>
      <c r="AZ37" s="15">
        <v>0.22552824353366471</v>
      </c>
      <c r="BA37" s="15">
        <v>3.7580200596677535</v>
      </c>
      <c r="BB37" s="15">
        <v>2.2224466121224875</v>
      </c>
      <c r="BC37" s="15">
        <v>1.0854684398502317</v>
      </c>
      <c r="BD37" s="15">
        <v>4.1482716135744155</v>
      </c>
      <c r="BE37" s="15">
        <v>-12.114363662624706</v>
      </c>
      <c r="BF37" s="15">
        <v>4.996804101819551</v>
      </c>
      <c r="BG37" s="15">
        <v>2.5113496424859529</v>
      </c>
      <c r="BH37" s="15">
        <v>2.635881667414897</v>
      </c>
      <c r="BI37"/>
      <c r="BJ37" s="7"/>
    </row>
    <row r="38" spans="1:62" s="46" customFormat="1" ht="15" customHeight="1" x14ac:dyDescent="0.35">
      <c r="A38"/>
      <c r="B38" s="16" t="s">
        <v>35</v>
      </c>
      <c r="C38" s="17">
        <v>524.245</v>
      </c>
      <c r="D38" s="17">
        <v>584.37</v>
      </c>
      <c r="E38" s="17">
        <v>565.08199999999999</v>
      </c>
      <c r="F38" s="17">
        <v>678.60699999999997</v>
      </c>
      <c r="G38" s="17">
        <v>715.15800000000002</v>
      </c>
      <c r="H38" s="17">
        <v>755.34900000000005</v>
      </c>
      <c r="I38" s="17">
        <v>778.53399999999999</v>
      </c>
      <c r="J38" s="17">
        <v>809.61699999999996</v>
      </c>
      <c r="K38" s="17">
        <v>814.50599999999997</v>
      </c>
      <c r="L38" s="17">
        <v>842.327</v>
      </c>
      <c r="M38" s="17">
        <v>899.67700000000013</v>
      </c>
      <c r="N38" s="17">
        <v>913.98899999999992</v>
      </c>
      <c r="O38" s="17">
        <v>934.64299999999992</v>
      </c>
      <c r="P38" s="17">
        <v>902.95999999999992</v>
      </c>
      <c r="Q38" s="17">
        <v>802.41799999999989</v>
      </c>
      <c r="R38" s="17">
        <v>809.96499999999992</v>
      </c>
      <c r="S38" s="17">
        <v>772.01199999999994</v>
      </c>
      <c r="T38" s="17">
        <v>744.65099999999995</v>
      </c>
      <c r="U38" s="17">
        <v>715.81500000000005</v>
      </c>
      <c r="V38" s="17">
        <v>760.97400000000005</v>
      </c>
      <c r="W38" s="17">
        <v>773.78400000000011</v>
      </c>
      <c r="X38" s="17">
        <v>783.31</v>
      </c>
      <c r="Y38" s="17">
        <v>839.90599999999995</v>
      </c>
      <c r="Z38" s="17">
        <v>821.16399999999987</v>
      </c>
      <c r="AA38" s="17">
        <v>801.08199999999999</v>
      </c>
      <c r="AB38" s="17">
        <v>613.93499999999995</v>
      </c>
      <c r="AC38" s="17">
        <v>673.06299999999999</v>
      </c>
      <c r="AD38" s="17">
        <v>905.42000000000007</v>
      </c>
      <c r="AE38" s="17">
        <v>816.8119999999999</v>
      </c>
      <c r="AF38"/>
      <c r="AG38" s="18">
        <v>11.468874285877787</v>
      </c>
      <c r="AH38" s="18">
        <v>-3.3006485616989254</v>
      </c>
      <c r="AI38" s="18">
        <v>20.09000463649523</v>
      </c>
      <c r="AJ38" s="18">
        <v>5.386180808627091</v>
      </c>
      <c r="AK38" s="18">
        <v>5.6198770062000332</v>
      </c>
      <c r="AL38" s="18">
        <v>3.0694420724724525</v>
      </c>
      <c r="AM38" s="18">
        <v>3.9925038598185782</v>
      </c>
      <c r="AN38" s="18">
        <v>0.60386577851008694</v>
      </c>
      <c r="AO38" s="18">
        <v>3.4156900010558582</v>
      </c>
      <c r="AP38" s="18">
        <v>6.8085197316481763</v>
      </c>
      <c r="AQ38" s="18">
        <v>1.5907931402047382</v>
      </c>
      <c r="AR38" s="18">
        <v>2.2597646142349634</v>
      </c>
      <c r="AS38" s="18">
        <v>-3.3898504562704685</v>
      </c>
      <c r="AT38" s="18">
        <v>-11.134712501107472</v>
      </c>
      <c r="AU38" s="18">
        <v>0.94053224130067203</v>
      </c>
      <c r="AV38" s="18">
        <v>-4.685758026581393</v>
      </c>
      <c r="AW38" s="18">
        <v>-3.5441158945715858</v>
      </c>
      <c r="AX38" s="18">
        <v>-3.8724180857878254</v>
      </c>
      <c r="AY38" s="18">
        <v>6.3087529599128258</v>
      </c>
      <c r="AZ38" s="18">
        <v>1.6833689455881617</v>
      </c>
      <c r="BA38" s="18">
        <v>1.231092914818585</v>
      </c>
      <c r="BB38" s="18">
        <v>7.2252364964062767</v>
      </c>
      <c r="BC38" s="18">
        <v>-2.2314401849730894</v>
      </c>
      <c r="BD38" s="18">
        <v>-2.445552898081246</v>
      </c>
      <c r="BE38" s="18">
        <v>-23.361778194991281</v>
      </c>
      <c r="BF38" s="18">
        <v>9.63098699373713</v>
      </c>
      <c r="BG38" s="18">
        <v>34.522325547534194</v>
      </c>
      <c r="BH38" s="18">
        <v>-9.7863974729959757</v>
      </c>
      <c r="BI38"/>
      <c r="BJ38" s="7"/>
    </row>
    <row r="39" spans="1:62" s="46" customFormat="1" ht="15" customHeight="1" x14ac:dyDescent="0.35">
      <c r="A39"/>
      <c r="B39" s="16" t="s">
        <v>36</v>
      </c>
      <c r="C39" s="17">
        <v>191.75299999999999</v>
      </c>
      <c r="D39" s="17">
        <v>184.96199999999999</v>
      </c>
      <c r="E39" s="17">
        <v>164.953</v>
      </c>
      <c r="F39" s="17">
        <v>177.29300000000001</v>
      </c>
      <c r="G39" s="17">
        <v>181.113</v>
      </c>
      <c r="H39" s="17">
        <v>191.66</v>
      </c>
      <c r="I39" s="17">
        <v>198.10300000000001</v>
      </c>
      <c r="J39" s="17">
        <v>208.07499999999999</v>
      </c>
      <c r="K39" s="17">
        <v>229.00700000000001</v>
      </c>
      <c r="L39" s="17">
        <v>233.24299999999999</v>
      </c>
      <c r="M39" s="17">
        <v>243.17199999999997</v>
      </c>
      <c r="N39" s="17">
        <v>279.45599999999996</v>
      </c>
      <c r="O39" s="17">
        <v>286.35600000000005</v>
      </c>
      <c r="P39" s="17">
        <v>284.99099999999999</v>
      </c>
      <c r="Q39" s="17">
        <v>276.65899999999999</v>
      </c>
      <c r="R39" s="17">
        <v>278.75299999999999</v>
      </c>
      <c r="S39" s="17">
        <v>278.92500000000001</v>
      </c>
      <c r="T39" s="17">
        <v>282.95100000000002</v>
      </c>
      <c r="U39" s="17">
        <v>274.83299999999997</v>
      </c>
      <c r="V39" s="17">
        <v>292.68700000000001</v>
      </c>
      <c r="W39" s="17">
        <v>296.53000000000003</v>
      </c>
      <c r="X39" s="17">
        <v>303.24300000000005</v>
      </c>
      <c r="Y39" s="17">
        <v>313.92</v>
      </c>
      <c r="Z39" s="17">
        <v>319.69499999999999</v>
      </c>
      <c r="AA39" s="17">
        <v>332.50100000000003</v>
      </c>
      <c r="AB39" s="17">
        <v>306.54300000000001</v>
      </c>
      <c r="AC39" s="17">
        <v>311.54300000000001</v>
      </c>
      <c r="AD39" s="17">
        <v>341.209</v>
      </c>
      <c r="AE39" s="17">
        <v>341.14699999999999</v>
      </c>
      <c r="AF39"/>
      <c r="AG39" s="18">
        <v>-3.5415352041428281</v>
      </c>
      <c r="AH39" s="18">
        <v>-10.817897730344605</v>
      </c>
      <c r="AI39" s="18">
        <v>7.4809188071753798</v>
      </c>
      <c r="AJ39" s="18">
        <v>2.1546253941215916</v>
      </c>
      <c r="AK39" s="18">
        <v>5.8234361972911932</v>
      </c>
      <c r="AL39" s="18">
        <v>3.3616821454659358</v>
      </c>
      <c r="AM39" s="18">
        <v>5.0337450720079859</v>
      </c>
      <c r="AN39" s="18">
        <v>10.059834194401066</v>
      </c>
      <c r="AO39" s="18">
        <v>1.8497251175728209</v>
      </c>
      <c r="AP39" s="18">
        <v>4.256933755782585</v>
      </c>
      <c r="AQ39" s="18">
        <v>14.921125787508428</v>
      </c>
      <c r="AR39" s="18">
        <v>2.4690827894194762</v>
      </c>
      <c r="AS39" s="18">
        <v>-0.47667937811677275</v>
      </c>
      <c r="AT39" s="18">
        <v>-2.923601096174965</v>
      </c>
      <c r="AU39" s="18">
        <v>0.75688844389663601</v>
      </c>
      <c r="AV39" s="18">
        <v>6.1703371802285703E-2</v>
      </c>
      <c r="AW39" s="18">
        <v>1.4433987631083662</v>
      </c>
      <c r="AX39" s="18">
        <v>-2.8690479977098691</v>
      </c>
      <c r="AY39" s="18">
        <v>6.4963086674453372</v>
      </c>
      <c r="AZ39" s="18">
        <v>1.3130067273230508</v>
      </c>
      <c r="BA39" s="18">
        <v>2.2638518868242747</v>
      </c>
      <c r="BB39" s="18">
        <v>3.5209386531593352</v>
      </c>
      <c r="BC39" s="18">
        <v>1.8396406727828674</v>
      </c>
      <c r="BD39" s="18">
        <v>4.0056929260701732</v>
      </c>
      <c r="BE39" s="18">
        <v>-7.8068938138531996</v>
      </c>
      <c r="BF39" s="18">
        <v>1.6310925384040738</v>
      </c>
      <c r="BG39" s="18">
        <v>9.5222810334367942</v>
      </c>
      <c r="BH39" s="18">
        <v>-1.8170681312630037E-2</v>
      </c>
      <c r="BI39"/>
      <c r="BJ39" s="7"/>
    </row>
    <row r="40" spans="1:62" s="46" customFormat="1" ht="15" customHeight="1" x14ac:dyDescent="0.35">
      <c r="A40"/>
      <c r="B40" s="16" t="s">
        <v>37</v>
      </c>
      <c r="C40" s="17">
        <v>22.61</v>
      </c>
      <c r="D40" s="17">
        <v>26.288</v>
      </c>
      <c r="E40" s="17">
        <v>23.527999999999999</v>
      </c>
      <c r="F40" s="17">
        <v>21.638000000000002</v>
      </c>
      <c r="G40" s="17">
        <v>19.82</v>
      </c>
      <c r="H40" s="17">
        <v>17.568999999999999</v>
      </c>
      <c r="I40" s="17">
        <v>16.638000000000002</v>
      </c>
      <c r="J40" s="17">
        <v>16.858000000000001</v>
      </c>
      <c r="K40" s="17">
        <v>18.257000000000001</v>
      </c>
      <c r="L40" s="17">
        <v>18.337</v>
      </c>
      <c r="M40" s="17">
        <v>18.135999999999996</v>
      </c>
      <c r="N40" s="17">
        <v>20.646999999999998</v>
      </c>
      <c r="O40" s="17">
        <v>20.83</v>
      </c>
      <c r="P40" s="17">
        <v>19.763999999999999</v>
      </c>
      <c r="Q40" s="17">
        <v>18.198999999999998</v>
      </c>
      <c r="R40" s="17">
        <v>18.038999999999998</v>
      </c>
      <c r="S40" s="17">
        <v>17.256</v>
      </c>
      <c r="T40" s="17">
        <v>17.141000000000002</v>
      </c>
      <c r="U40" s="17">
        <v>17.684000000000001</v>
      </c>
      <c r="V40" s="17">
        <v>19.158999999999999</v>
      </c>
      <c r="W40" s="17">
        <v>20.331</v>
      </c>
      <c r="X40" s="17">
        <v>21.489000000000001</v>
      </c>
      <c r="Y40" s="17">
        <v>21.716000000000001</v>
      </c>
      <c r="Z40" s="17">
        <v>21.239999999999995</v>
      </c>
      <c r="AA40" s="17">
        <v>21.937000000000001</v>
      </c>
      <c r="AB40" s="17">
        <v>19.997</v>
      </c>
      <c r="AC40" s="17">
        <v>21.588999999999995</v>
      </c>
      <c r="AD40" s="17">
        <v>25.414000000000001</v>
      </c>
      <c r="AE40" s="17">
        <v>22.537999999999997</v>
      </c>
      <c r="AF40"/>
      <c r="AG40" s="18">
        <v>16.267138434321101</v>
      </c>
      <c r="AH40" s="18">
        <v>-10.499087035909927</v>
      </c>
      <c r="AI40" s="18">
        <v>-8.0329819789187233</v>
      </c>
      <c r="AJ40" s="18">
        <v>-8.4018855716794576</v>
      </c>
      <c r="AK40" s="18">
        <v>-11.357214934409694</v>
      </c>
      <c r="AL40" s="18">
        <v>-5.2991063805566476</v>
      </c>
      <c r="AM40" s="18">
        <v>1.3222743118163172</v>
      </c>
      <c r="AN40" s="18">
        <v>8.2987305730217162</v>
      </c>
      <c r="AO40" s="18">
        <v>0.43818809223858401</v>
      </c>
      <c r="AP40" s="18">
        <v>-1.096144407482162</v>
      </c>
      <c r="AQ40" s="18">
        <v>13.845390383767112</v>
      </c>
      <c r="AR40" s="18">
        <v>0.88632731147382116</v>
      </c>
      <c r="AS40" s="18">
        <v>-5.117618819011037</v>
      </c>
      <c r="AT40" s="18">
        <v>-7.9184375632463126</v>
      </c>
      <c r="AU40" s="18">
        <v>-0.87916918512006237</v>
      </c>
      <c r="AV40" s="18">
        <v>-4.3405953766838392</v>
      </c>
      <c r="AW40" s="18">
        <v>-0.66643486323596679</v>
      </c>
      <c r="AX40" s="18">
        <v>3.1678431830114882</v>
      </c>
      <c r="AY40" s="18">
        <v>8.3408731056321965</v>
      </c>
      <c r="AZ40" s="18">
        <v>6.1172295004958537</v>
      </c>
      <c r="BA40" s="18">
        <v>5.6957355762136705</v>
      </c>
      <c r="BB40" s="18">
        <v>1.0563544138861758</v>
      </c>
      <c r="BC40" s="18">
        <v>-2.1919322158777224</v>
      </c>
      <c r="BD40" s="18">
        <v>3.2815442561205579</v>
      </c>
      <c r="BE40" s="18">
        <v>-8.8435064047043852</v>
      </c>
      <c r="BF40" s="18">
        <v>7.9611941791268457</v>
      </c>
      <c r="BG40" s="18">
        <v>17.717356060957002</v>
      </c>
      <c r="BH40" s="18">
        <v>-11.316597151176534</v>
      </c>
      <c r="BI40"/>
      <c r="BJ40" s="7"/>
    </row>
    <row r="41" spans="1:62" s="46" customFormat="1" ht="15" customHeight="1" x14ac:dyDescent="0.35">
      <c r="A41"/>
      <c r="B41" s="16" t="s">
        <v>38</v>
      </c>
      <c r="C41" s="17">
        <v>7730.4340000000002</v>
      </c>
      <c r="D41" s="17">
        <v>8184.1260000000002</v>
      </c>
      <c r="E41" s="17">
        <v>7924.982</v>
      </c>
      <c r="F41" s="17">
        <v>8398.4439999999995</v>
      </c>
      <c r="G41" s="17">
        <v>8942.6229999999996</v>
      </c>
      <c r="H41" s="17">
        <v>9077.4989999999998</v>
      </c>
      <c r="I41" s="17">
        <v>9244.1350000000002</v>
      </c>
      <c r="J41" s="17">
        <v>9505.0930000000008</v>
      </c>
      <c r="K41" s="17">
        <v>9789.9609999999993</v>
      </c>
      <c r="L41" s="17">
        <v>10122.793</v>
      </c>
      <c r="M41" s="17">
        <v>10210.01</v>
      </c>
      <c r="N41" s="17">
        <v>10413.782000000001</v>
      </c>
      <c r="O41" s="17">
        <v>10714.955</v>
      </c>
      <c r="P41" s="17">
        <v>10151.962999999998</v>
      </c>
      <c r="Q41" s="17">
        <v>9851.2790000000005</v>
      </c>
      <c r="R41" s="17">
        <v>9912.9250000000011</v>
      </c>
      <c r="S41" s="17">
        <v>9289.0489999999991</v>
      </c>
      <c r="T41" s="17">
        <v>8594.7270000000008</v>
      </c>
      <c r="U41" s="17">
        <v>9933.4669999999987</v>
      </c>
      <c r="V41" s="17">
        <v>9723.8739999999998</v>
      </c>
      <c r="W41" s="17">
        <v>9782.5159999999996</v>
      </c>
      <c r="X41" s="17">
        <v>10555.873000000001</v>
      </c>
      <c r="Y41" s="17">
        <v>10881.074000000001</v>
      </c>
      <c r="Z41" s="17">
        <v>11209.893</v>
      </c>
      <c r="AA41" s="17">
        <v>12263.624000000002</v>
      </c>
      <c r="AB41" s="17">
        <v>10326.199999999999</v>
      </c>
      <c r="AC41" s="17">
        <v>11491.907000000001</v>
      </c>
      <c r="AD41" s="17">
        <v>11984.124000000002</v>
      </c>
      <c r="AE41" s="17">
        <v>12052.535999999998</v>
      </c>
      <c r="AF41"/>
      <c r="AG41" s="18">
        <v>5.8689072308230035</v>
      </c>
      <c r="AH41" s="18">
        <v>-3.1664224133401691</v>
      </c>
      <c r="AI41" s="18">
        <v>5.9742974810542098</v>
      </c>
      <c r="AJ41" s="18">
        <v>6.4795216828260109</v>
      </c>
      <c r="AK41" s="18">
        <v>1.5082375719070369</v>
      </c>
      <c r="AL41" s="18">
        <v>1.8357038651284945</v>
      </c>
      <c r="AM41" s="18">
        <v>2.8229574751991455</v>
      </c>
      <c r="AN41" s="18">
        <v>2.9970038167958855</v>
      </c>
      <c r="AO41" s="18">
        <v>3.3997275372189977</v>
      </c>
      <c r="AP41" s="18">
        <v>0.86159027454182413</v>
      </c>
      <c r="AQ41" s="18">
        <v>1.9958060765856336</v>
      </c>
      <c r="AR41" s="18">
        <v>2.8920616928604694</v>
      </c>
      <c r="AS41" s="18">
        <v>-5.2542637836556665</v>
      </c>
      <c r="AT41" s="18">
        <v>-2.9618311256650318</v>
      </c>
      <c r="AU41" s="18">
        <v>0.62576646139045133</v>
      </c>
      <c r="AV41" s="18">
        <v>-6.2935611840097847</v>
      </c>
      <c r="AW41" s="18">
        <v>-7.4746295341966489</v>
      </c>
      <c r="AX41" s="18">
        <v>15.576294628089965</v>
      </c>
      <c r="AY41" s="18">
        <v>-2.1099682517694878</v>
      </c>
      <c r="AZ41" s="18">
        <v>0.60307239686569192</v>
      </c>
      <c r="BA41" s="18">
        <v>7.9055020201347164</v>
      </c>
      <c r="BB41" s="18">
        <v>3.080758929176195</v>
      </c>
      <c r="BC41" s="18">
        <v>3.0219351508867551</v>
      </c>
      <c r="BD41" s="18">
        <v>9.4000094380918853</v>
      </c>
      <c r="BE41" s="18">
        <v>-15.798136015911792</v>
      </c>
      <c r="BF41" s="18">
        <v>11.288828417036299</v>
      </c>
      <c r="BG41" s="18">
        <v>4.2831620548269358</v>
      </c>
      <c r="BH41" s="18">
        <v>0.57085524148445577</v>
      </c>
      <c r="BI41"/>
      <c r="BJ41" s="7"/>
    </row>
    <row r="42" spans="1:62" s="46" customFormat="1" ht="15" customHeight="1" x14ac:dyDescent="0.35">
      <c r="A42"/>
      <c r="B42" s="16" t="s">
        <v>39</v>
      </c>
      <c r="C42" s="17">
        <v>2292.3020000000001</v>
      </c>
      <c r="D42" s="17">
        <v>2687.7440000000001</v>
      </c>
      <c r="E42" s="17">
        <v>3014.288</v>
      </c>
      <c r="F42" s="17">
        <v>3679.7159999999999</v>
      </c>
      <c r="G42" s="17">
        <v>3811.4459999999999</v>
      </c>
      <c r="H42" s="17">
        <v>4186.2079999999996</v>
      </c>
      <c r="I42" s="17">
        <v>4477.1760000000004</v>
      </c>
      <c r="J42" s="17">
        <v>4918.9589999999998</v>
      </c>
      <c r="K42" s="17">
        <v>5242.8490000000002</v>
      </c>
      <c r="L42" s="17">
        <v>5487.0370000000003</v>
      </c>
      <c r="M42" s="17">
        <v>5792.0259999999998</v>
      </c>
      <c r="N42" s="17">
        <v>5999.5719999999992</v>
      </c>
      <c r="O42" s="17">
        <v>6765.3099999999995</v>
      </c>
      <c r="P42" s="17">
        <v>7023.6880000000001</v>
      </c>
      <c r="Q42" s="17">
        <v>7131.0069999999996</v>
      </c>
      <c r="R42" s="17">
        <v>7422.9669999999996</v>
      </c>
      <c r="S42" s="17">
        <v>7252.945999999999</v>
      </c>
      <c r="T42" s="17">
        <v>7063.6049999999996</v>
      </c>
      <c r="U42" s="17">
        <v>6539.4780000000001</v>
      </c>
      <c r="V42" s="17">
        <v>6660.5619999999999</v>
      </c>
      <c r="W42" s="17">
        <v>6580.3970000000008</v>
      </c>
      <c r="X42" s="17">
        <v>6677.3399999999992</v>
      </c>
      <c r="Y42" s="17">
        <v>6628.3510000000006</v>
      </c>
      <c r="Z42" s="17">
        <v>6532.982</v>
      </c>
      <c r="AA42" s="17">
        <v>6445.3760000000002</v>
      </c>
      <c r="AB42" s="17">
        <v>6244.5310000000009</v>
      </c>
      <c r="AC42" s="17">
        <v>6115.0370000000003</v>
      </c>
      <c r="AD42" s="17">
        <v>6681.786000000001</v>
      </c>
      <c r="AE42" s="17">
        <v>6712.3280000000004</v>
      </c>
      <c r="AF42"/>
      <c r="AG42" s="18">
        <v>17.250868341082455</v>
      </c>
      <c r="AH42" s="18">
        <v>12.149371368701775</v>
      </c>
      <c r="AI42" s="18">
        <v>22.075793686601941</v>
      </c>
      <c r="AJ42" s="18">
        <v>3.5798958397876364</v>
      </c>
      <c r="AK42" s="18">
        <v>9.8325412455010426</v>
      </c>
      <c r="AL42" s="18">
        <v>6.9506340822052026</v>
      </c>
      <c r="AM42" s="18">
        <v>9.8674476947075433</v>
      </c>
      <c r="AN42" s="18">
        <v>6.5845232700658887</v>
      </c>
      <c r="AO42" s="18">
        <v>4.657544018528859</v>
      </c>
      <c r="AP42" s="18">
        <v>5.5583550830803503</v>
      </c>
      <c r="AQ42" s="18">
        <v>3.5833057379231268</v>
      </c>
      <c r="AR42" s="18">
        <v>12.763210442344894</v>
      </c>
      <c r="AS42" s="18">
        <v>3.8191598019898665</v>
      </c>
      <c r="AT42" s="18">
        <v>1.5279579616862182</v>
      </c>
      <c r="AU42" s="18">
        <v>4.0942324134585766</v>
      </c>
      <c r="AV42" s="18">
        <v>-2.2904722599467391</v>
      </c>
      <c r="AW42" s="18">
        <v>-2.6105392208903728</v>
      </c>
      <c r="AX42" s="18">
        <v>-7.4201063054913119</v>
      </c>
      <c r="AY42" s="18">
        <v>1.8515850959357893</v>
      </c>
      <c r="AZ42" s="18">
        <v>-1.2035771155647084</v>
      </c>
      <c r="BA42" s="18">
        <v>1.4732089872388912</v>
      </c>
      <c r="BB42" s="18">
        <v>-0.73366040968407586</v>
      </c>
      <c r="BC42" s="18">
        <v>-1.4388043119623657</v>
      </c>
      <c r="BD42" s="18">
        <v>-1.3409802751637732</v>
      </c>
      <c r="BE42" s="18">
        <v>-3.1161099057680941</v>
      </c>
      <c r="BF42" s="18">
        <v>-2.0737185867121259</v>
      </c>
      <c r="BG42" s="18">
        <v>9.2681205363107484</v>
      </c>
      <c r="BH42" s="18">
        <v>0.45709335797344386</v>
      </c>
      <c r="BI42"/>
      <c r="BJ42" s="7"/>
    </row>
    <row r="43" spans="1:62" s="46" customFormat="1" ht="15" customHeight="1" x14ac:dyDescent="0.35">
      <c r="A43"/>
      <c r="B43" s="16" t="s">
        <v>40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>
        <v>147.64200000000002</v>
      </c>
      <c r="V43" s="17">
        <v>264.51299999999998</v>
      </c>
      <c r="W43" s="17">
        <v>308.822</v>
      </c>
      <c r="X43" s="17">
        <v>229.10099999999997</v>
      </c>
      <c r="Y43" s="17">
        <v>312.05900000000003</v>
      </c>
      <c r="Z43" s="17">
        <v>271.11199999999997</v>
      </c>
      <c r="AA43" s="17">
        <v>139.214</v>
      </c>
      <c r="AB43" s="17">
        <v>41.466999999999992</v>
      </c>
      <c r="AC43" s="17">
        <v>28.96</v>
      </c>
      <c r="AD43" s="17">
        <v>57.814999999999998</v>
      </c>
      <c r="AE43" s="17">
        <v>33.885000000000005</v>
      </c>
      <c r="AF43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>
        <v>79.158369569634615</v>
      </c>
      <c r="AZ43" s="18">
        <v>16.751161568618567</v>
      </c>
      <c r="BA43" s="18">
        <v>-25.814546891089375</v>
      </c>
      <c r="BB43" s="18">
        <v>36.210230422390147</v>
      </c>
      <c r="BC43" s="18">
        <v>-13.121557141438016</v>
      </c>
      <c r="BD43" s="18">
        <v>-48.650742128714327</v>
      </c>
      <c r="BE43" s="18">
        <v>-70.213484276006724</v>
      </c>
      <c r="BF43" s="18">
        <v>-30.161333108254741</v>
      </c>
      <c r="BG43" s="18">
        <v>99.637430939226505</v>
      </c>
      <c r="BH43" s="18">
        <v>-41.390642566807905</v>
      </c>
      <c r="BI43"/>
      <c r="BJ43" s="7"/>
    </row>
    <row r="44" spans="1:62" s="46" customFormat="1" ht="15" customHeight="1" x14ac:dyDescent="0.35">
      <c r="A44"/>
      <c r="B44" s="16" t="s">
        <v>1312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>
        <v>590.91599999999994</v>
      </c>
      <c r="AF44" s="355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 t="s">
        <v>233</v>
      </c>
      <c r="BI44" s="355"/>
      <c r="BJ44" s="7"/>
    </row>
    <row r="45" spans="1:62" s="46" customFormat="1" ht="15" customHeight="1" x14ac:dyDescent="0.35">
      <c r="A45"/>
      <c r="B45" s="16" t="s">
        <v>41</v>
      </c>
      <c r="C45" s="17"/>
      <c r="D45" s="17"/>
      <c r="E45" s="17"/>
      <c r="F45" s="17">
        <v>505.27</v>
      </c>
      <c r="G45" s="17">
        <v>598.44500000000005</v>
      </c>
      <c r="H45" s="17">
        <v>648.93899999999996</v>
      </c>
      <c r="I45" s="17">
        <v>657.94100000000003</v>
      </c>
      <c r="J45" s="17">
        <v>691.72400000000005</v>
      </c>
      <c r="K45" s="17">
        <v>758.51700000000005</v>
      </c>
      <c r="L45" s="17">
        <v>809.01599999999996</v>
      </c>
      <c r="M45" s="17">
        <v>854.88700000000006</v>
      </c>
      <c r="N45" s="17">
        <v>973.35500000000002</v>
      </c>
      <c r="O45" s="17">
        <v>1065.482</v>
      </c>
      <c r="P45" s="17">
        <v>1187.357</v>
      </c>
      <c r="Q45" s="17">
        <v>1270.7220000000002</v>
      </c>
      <c r="R45" s="17">
        <v>1363.413</v>
      </c>
      <c r="S45" s="17">
        <v>1372.336</v>
      </c>
      <c r="T45" s="17">
        <v>1506.5110000000002</v>
      </c>
      <c r="U45" s="17">
        <v>1444.682</v>
      </c>
      <c r="V45" s="17">
        <v>1382.6350000000002</v>
      </c>
      <c r="W45" s="17">
        <v>1384.9589999999998</v>
      </c>
      <c r="X45" s="17">
        <v>1290.248</v>
      </c>
      <c r="Y45" s="17">
        <v>1305.9769999999999</v>
      </c>
      <c r="Z45" s="17">
        <v>1351.8419999999996</v>
      </c>
      <c r="AA45" s="17">
        <v>1376.2409999999998</v>
      </c>
      <c r="AB45" s="17">
        <v>1237.1899999999998</v>
      </c>
      <c r="AC45" s="17">
        <v>1086.192</v>
      </c>
      <c r="AD45" s="17">
        <v>227.74099999999999</v>
      </c>
      <c r="AE45" s="17">
        <v>186.648</v>
      </c>
      <c r="AF45"/>
      <c r="AG45" s="18"/>
      <c r="AH45" s="18"/>
      <c r="AI45" s="18"/>
      <c r="AJ45" s="18">
        <v>18.440635699724915</v>
      </c>
      <c r="AK45" s="18">
        <v>8.4375339421333475</v>
      </c>
      <c r="AL45" s="18">
        <v>1.3871873935762939</v>
      </c>
      <c r="AM45" s="18">
        <v>5.1346549310652492</v>
      </c>
      <c r="AN45" s="18">
        <v>9.6560188745800364</v>
      </c>
      <c r="AO45" s="18">
        <v>6.657596336008277</v>
      </c>
      <c r="AP45" s="18">
        <v>5.6699743886400391</v>
      </c>
      <c r="AQ45" s="18">
        <v>13.857737923257687</v>
      </c>
      <c r="AR45" s="18">
        <v>9.4648920486358978</v>
      </c>
      <c r="AS45" s="18">
        <v>11.438485117533661</v>
      </c>
      <c r="AT45" s="18">
        <v>7.0210560092710317</v>
      </c>
      <c r="AU45" s="18">
        <v>7.2943570662977262</v>
      </c>
      <c r="AV45" s="18">
        <v>0.65446053396879755</v>
      </c>
      <c r="AW45" s="18">
        <v>9.7771245525877184</v>
      </c>
      <c r="AX45" s="18">
        <v>-4.1041187220007131</v>
      </c>
      <c r="AY45" s="18">
        <v>-4.2948551999678681</v>
      </c>
      <c r="AZ45" s="18">
        <v>0.16808485247369073</v>
      </c>
      <c r="BA45" s="18">
        <v>-6.838541790767799</v>
      </c>
      <c r="BB45" s="18">
        <v>1.2190679621281966</v>
      </c>
      <c r="BC45" s="18">
        <v>3.5119301488464028</v>
      </c>
      <c r="BD45" s="18">
        <v>1.804870687550773</v>
      </c>
      <c r="BE45" s="18">
        <v>-10.103680968667549</v>
      </c>
      <c r="BF45" s="18">
        <v>-12.20491597895229</v>
      </c>
      <c r="BG45" s="18">
        <v>-79.033080707646533</v>
      </c>
      <c r="BH45" s="18">
        <v>-18.043742672597379</v>
      </c>
      <c r="BI45"/>
      <c r="BJ45" s="7"/>
    </row>
    <row r="46" spans="1:62" s="55" customFormat="1" ht="15" customHeight="1" x14ac:dyDescent="0.35">
      <c r="A46"/>
      <c r="B46" s="13" t="s">
        <v>42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14">
        <v>30.566000000000003</v>
      </c>
      <c r="W46" s="14">
        <v>98.945999999999998</v>
      </c>
      <c r="X46" s="14">
        <v>94.725999999999985</v>
      </c>
      <c r="Y46" s="14">
        <v>119.988</v>
      </c>
      <c r="Z46" s="14">
        <v>109.62999999999998</v>
      </c>
      <c r="AA46" s="14">
        <v>80.801999999999992</v>
      </c>
      <c r="AB46" s="14">
        <v>67.281999999999996</v>
      </c>
      <c r="AC46" s="14">
        <v>65.393000000000001</v>
      </c>
      <c r="AD46" s="14">
        <v>95.094999999999999</v>
      </c>
      <c r="AE46" s="14">
        <v>109.86500000000001</v>
      </c>
      <c r="AF46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 t="s">
        <v>233</v>
      </c>
      <c r="BA46" s="15">
        <v>-4.2649526004083169</v>
      </c>
      <c r="BB46" s="15">
        <v>26.668496505711232</v>
      </c>
      <c r="BC46" s="15">
        <v>-8.6325299196586478</v>
      </c>
      <c r="BD46" s="15">
        <v>-26.295721973912244</v>
      </c>
      <c r="BE46" s="15">
        <v>-16.732259102497459</v>
      </c>
      <c r="BF46" s="15">
        <v>-2.8075859813917479</v>
      </c>
      <c r="BG46" s="15">
        <v>45.420763690303239</v>
      </c>
      <c r="BH46" s="15">
        <v>15.531836584468174</v>
      </c>
      <c r="BI46"/>
    </row>
    <row r="47" spans="1:62" s="46" customFormat="1" ht="15" customHeight="1" x14ac:dyDescent="0.35">
      <c r="A47"/>
      <c r="B47" s="13" t="s">
        <v>813</v>
      </c>
      <c r="C47" s="14">
        <v>731.11300000000006</v>
      </c>
      <c r="D47" s="14">
        <v>596.90099999999995</v>
      </c>
      <c r="E47" s="14">
        <v>674.10299999999995</v>
      </c>
      <c r="F47" s="14">
        <v>798.14300000000003</v>
      </c>
      <c r="G47" s="14">
        <v>867.00199999999995</v>
      </c>
      <c r="H47" s="14">
        <v>969.21900000000005</v>
      </c>
      <c r="I47" s="14">
        <v>952.78399999999999</v>
      </c>
      <c r="J47" s="14">
        <v>923.08399999999995</v>
      </c>
      <c r="K47" s="14">
        <v>1020.192</v>
      </c>
      <c r="L47" s="14">
        <v>1231.96</v>
      </c>
      <c r="M47" s="14">
        <v>1458.471</v>
      </c>
      <c r="N47" s="14">
        <v>1595.3910000000003</v>
      </c>
      <c r="O47" s="14">
        <v>1720.4259999999997</v>
      </c>
      <c r="P47" s="14">
        <v>1566.0499999999997</v>
      </c>
      <c r="Q47" s="14">
        <v>1318.5350000000001</v>
      </c>
      <c r="R47" s="14">
        <v>1521.59</v>
      </c>
      <c r="S47" s="14">
        <v>1531.1769999999999</v>
      </c>
      <c r="T47" s="14">
        <v>1429.1829999999998</v>
      </c>
      <c r="U47" s="14">
        <v>1310.6039999999998</v>
      </c>
      <c r="V47" s="14">
        <v>1525.61</v>
      </c>
      <c r="W47" s="14">
        <v>1756.6680000000001</v>
      </c>
      <c r="X47" s="14">
        <v>1856.0239999999999</v>
      </c>
      <c r="Y47" s="14">
        <v>1928.1779999999999</v>
      </c>
      <c r="Z47" s="14">
        <v>1906.4189999999999</v>
      </c>
      <c r="AA47" s="14">
        <v>1984.288</v>
      </c>
      <c r="AB47" s="14">
        <v>1662.9630000000002</v>
      </c>
      <c r="AC47" s="14">
        <v>1954.856</v>
      </c>
      <c r="AD47" s="14">
        <v>2794.431</v>
      </c>
      <c r="AE47" s="14">
        <v>2638.7450000000003</v>
      </c>
      <c r="AF47"/>
      <c r="AG47" s="15">
        <v>-18.357217010229622</v>
      </c>
      <c r="AH47" s="15">
        <v>12.933803092975218</v>
      </c>
      <c r="AI47" s="15">
        <v>18.400748846986303</v>
      </c>
      <c r="AJ47" s="15">
        <v>8.6274013553962039</v>
      </c>
      <c r="AK47" s="15">
        <v>11.789707520859249</v>
      </c>
      <c r="AL47" s="15">
        <v>-1.6956951937591049</v>
      </c>
      <c r="AM47" s="15">
        <v>-3.1171808090816016</v>
      </c>
      <c r="AN47" s="15">
        <v>10.519952680362792</v>
      </c>
      <c r="AO47" s="15">
        <v>20.757661302970423</v>
      </c>
      <c r="AP47" s="15">
        <v>18.386230072404945</v>
      </c>
      <c r="AQ47" s="15">
        <v>9.3879137809390993</v>
      </c>
      <c r="AR47" s="15">
        <v>7.8372637177970397</v>
      </c>
      <c r="AS47" s="15">
        <v>-8.9731264233393357</v>
      </c>
      <c r="AT47" s="15">
        <v>-15.805050924299969</v>
      </c>
      <c r="AU47" s="15">
        <v>15.400046263466638</v>
      </c>
      <c r="AV47" s="15">
        <v>0.63006460347399695</v>
      </c>
      <c r="AW47" s="15">
        <v>-6.6611502132020108</v>
      </c>
      <c r="AX47" s="15">
        <v>-8.2969780636909309</v>
      </c>
      <c r="AY47" s="15">
        <v>16.405107873926841</v>
      </c>
      <c r="AZ47" s="15">
        <v>15.145286147835963</v>
      </c>
      <c r="BA47" s="15">
        <v>5.6559349860075869</v>
      </c>
      <c r="BB47" s="15">
        <v>3.8875574884807524</v>
      </c>
      <c r="BC47" s="15">
        <v>-1.1284746532737131</v>
      </c>
      <c r="BD47" s="15">
        <v>4.0845690270606907</v>
      </c>
      <c r="BE47" s="15">
        <v>-16.193465867857881</v>
      </c>
      <c r="BF47" s="15">
        <v>17.552585355176259</v>
      </c>
      <c r="BG47" s="15">
        <v>42.948176233952779</v>
      </c>
      <c r="BH47" s="15">
        <v>-5.5712951939052955</v>
      </c>
      <c r="BI47"/>
      <c r="BJ47" s="7"/>
    </row>
    <row r="48" spans="1:62" s="46" customFormat="1" ht="15" customHeight="1" x14ac:dyDescent="0.35">
      <c r="A48"/>
      <c r="B48" s="13" t="s">
        <v>816</v>
      </c>
      <c r="C48" s="14"/>
      <c r="D48" s="14"/>
      <c r="E48" s="14">
        <v>379.28100000000001</v>
      </c>
      <c r="F48" s="14">
        <v>666.24699999999996</v>
      </c>
      <c r="G48" s="14">
        <v>688.173</v>
      </c>
      <c r="H48" s="14">
        <v>789.16</v>
      </c>
      <c r="I48" s="14">
        <v>878.46</v>
      </c>
      <c r="J48" s="14">
        <v>1003.726</v>
      </c>
      <c r="K48" s="14">
        <v>1125.7429999999999</v>
      </c>
      <c r="L48" s="14">
        <v>1233.1510000000001</v>
      </c>
      <c r="M48" s="14">
        <v>1314.002</v>
      </c>
      <c r="N48" s="14">
        <v>1387.056</v>
      </c>
      <c r="O48" s="14">
        <v>1491.3209999999999</v>
      </c>
      <c r="P48" s="14">
        <v>1501.702</v>
      </c>
      <c r="Q48" s="14">
        <v>1406.097</v>
      </c>
      <c r="R48" s="14">
        <v>1435.0040000000001</v>
      </c>
      <c r="S48" s="14">
        <v>1419.0010000000002</v>
      </c>
      <c r="T48" s="14">
        <v>1378.1350000000002</v>
      </c>
      <c r="U48" s="14">
        <v>1325.2339999999999</v>
      </c>
      <c r="V48" s="14">
        <v>1317.0830000000001</v>
      </c>
      <c r="W48" s="14">
        <v>1354.6239999999998</v>
      </c>
      <c r="X48" s="14">
        <v>1376.19</v>
      </c>
      <c r="Y48" s="14">
        <v>1449.2510000000002</v>
      </c>
      <c r="Z48" s="14">
        <v>1504.2280000000001</v>
      </c>
      <c r="AA48" s="14">
        <v>1546.9699999999998</v>
      </c>
      <c r="AB48" s="14">
        <v>1542.7460000000001</v>
      </c>
      <c r="AC48" s="14">
        <v>2052.1709999999998</v>
      </c>
      <c r="AD48" s="14">
        <v>2249.2919999999999</v>
      </c>
      <c r="AE48" s="14">
        <v>2353.4340000000002</v>
      </c>
      <c r="AF48"/>
      <c r="AG48" s="15"/>
      <c r="AH48" s="15"/>
      <c r="AI48" s="15">
        <v>75.660526100701048</v>
      </c>
      <c r="AJ48" s="15">
        <v>3.2909716666641722</v>
      </c>
      <c r="AK48" s="15">
        <v>14.674653030560625</v>
      </c>
      <c r="AL48" s="15">
        <v>11.315829489583871</v>
      </c>
      <c r="AM48" s="15">
        <v>14.259727249960154</v>
      </c>
      <c r="AN48" s="15">
        <v>12.156405234097745</v>
      </c>
      <c r="AO48" s="15">
        <v>9.5410764268576518</v>
      </c>
      <c r="AP48" s="15">
        <v>6.5564557787326843</v>
      </c>
      <c r="AQ48" s="15">
        <v>5.5596566824099272</v>
      </c>
      <c r="AR48" s="15">
        <v>7.5170000346056591</v>
      </c>
      <c r="AS48" s="15">
        <v>0.69609426810191011</v>
      </c>
      <c r="AT48" s="15">
        <v>-6.366442876149863</v>
      </c>
      <c r="AU48" s="15">
        <v>2.0558325634718053</v>
      </c>
      <c r="AV48" s="15">
        <v>-1.1151885290912031</v>
      </c>
      <c r="AW48" s="15">
        <v>-2.8799134038665217</v>
      </c>
      <c r="AX48" s="15">
        <v>-3.8385934614533617</v>
      </c>
      <c r="AY48" s="15">
        <v>-0.61506118919374542</v>
      </c>
      <c r="AZ48" s="15">
        <v>2.8503139133979949</v>
      </c>
      <c r="BA48" s="15">
        <v>1.5920284890862897</v>
      </c>
      <c r="BB48" s="15">
        <v>5.3089326328486726</v>
      </c>
      <c r="BC48" s="15">
        <v>3.7934767683444659</v>
      </c>
      <c r="BD48" s="15">
        <v>2.8414575449998094</v>
      </c>
      <c r="BE48" s="15">
        <v>-0.2730498975416269</v>
      </c>
      <c r="BF48" s="15">
        <v>33.020665747958489</v>
      </c>
      <c r="BG48" s="15">
        <v>9.6054860925332299</v>
      </c>
      <c r="BH48" s="15">
        <v>4.6299902369278989</v>
      </c>
      <c r="BI48"/>
      <c r="BJ48" s="7"/>
    </row>
    <row r="49" spans="1:62" s="46" customFormat="1" ht="15" customHeight="1" x14ac:dyDescent="0.35">
      <c r="A49"/>
      <c r="B49" s="13" t="s">
        <v>1167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>
        <v>295.75</v>
      </c>
      <c r="AD49" s="14">
        <v>195.90299999999996</v>
      </c>
      <c r="AE49" s="14">
        <v>197.97</v>
      </c>
      <c r="AF49" s="35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>
        <v>-33.760608622147096</v>
      </c>
      <c r="BH49" s="15">
        <v>1.0551140105052175</v>
      </c>
      <c r="BI49" s="355"/>
      <c r="BJ49" s="7"/>
    </row>
    <row r="50" spans="1:62" s="46" customFormat="1" ht="15" customHeight="1" x14ac:dyDescent="0.35">
      <c r="A50"/>
      <c r="B50" s="13" t="s">
        <v>1166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>
        <v>166.33700000000002</v>
      </c>
      <c r="AD50" s="14">
        <v>278.428</v>
      </c>
      <c r="AE50" s="14">
        <v>303.04600000000005</v>
      </c>
      <c r="AF50" s="35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>
        <v>67.387893252854127</v>
      </c>
      <c r="BH50" s="15">
        <v>8.841783153993152</v>
      </c>
      <c r="BI50" s="355"/>
      <c r="BJ50" s="7"/>
    </row>
    <row r="51" spans="1:62" s="46" customFormat="1" ht="15" customHeight="1" x14ac:dyDescent="0.35">
      <c r="A51"/>
      <c r="B51" s="13" t="s">
        <v>817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>
        <v>101.22800000000001</v>
      </c>
      <c r="U51" s="14">
        <v>74.481999999999999</v>
      </c>
      <c r="V51" s="14">
        <v>76.115000000000009</v>
      </c>
      <c r="W51" s="14">
        <v>52.253000000000007</v>
      </c>
      <c r="X51" s="14">
        <v>71.317999999999998</v>
      </c>
      <c r="Y51" s="14">
        <v>52.990999999999993</v>
      </c>
      <c r="Z51" s="14">
        <v>49.253</v>
      </c>
      <c r="AA51" s="14">
        <v>53.067999999999998</v>
      </c>
      <c r="AB51" s="14">
        <v>39.499999999999993</v>
      </c>
      <c r="AC51" s="14">
        <v>44.244999999999997</v>
      </c>
      <c r="AD51" s="14">
        <v>36.393000000000001</v>
      </c>
      <c r="AE51" s="14">
        <v>41.111000000000004</v>
      </c>
      <c r="AF51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>
        <v>-26.421543446477266</v>
      </c>
      <c r="AY51" s="15">
        <v>2.1924760344781422</v>
      </c>
      <c r="AZ51" s="15">
        <v>-31.349931025422059</v>
      </c>
      <c r="BA51" s="15">
        <v>36.485943390810071</v>
      </c>
      <c r="BB51" s="15">
        <v>-25.697579853613401</v>
      </c>
      <c r="BC51" s="15">
        <v>-7.0540280424977695</v>
      </c>
      <c r="BD51" s="15">
        <v>7.7457210728280463</v>
      </c>
      <c r="BE51" s="15">
        <v>-25.567196804100409</v>
      </c>
      <c r="BF51" s="15">
        <v>12.012658227848116</v>
      </c>
      <c r="BG51" s="15">
        <v>-17.746638038196402</v>
      </c>
      <c r="BH51" s="15">
        <v>12.964031544527803</v>
      </c>
      <c r="BI51"/>
      <c r="BJ51" s="7"/>
    </row>
    <row r="52" spans="1:62" s="46" customFormat="1" ht="15" customHeight="1" x14ac:dyDescent="0.35">
      <c r="A52"/>
      <c r="B52" s="13" t="s">
        <v>30</v>
      </c>
      <c r="C52" s="14">
        <v>334.28399999999999</v>
      </c>
      <c r="D52" s="14">
        <v>248.911</v>
      </c>
      <c r="E52" s="14">
        <v>142.45199999999997</v>
      </c>
      <c r="F52" s="14">
        <v>68.516999999999854</v>
      </c>
      <c r="G52" s="14">
        <v>67.581000000000216</v>
      </c>
      <c r="H52" s="14">
        <v>66.06699999999968</v>
      </c>
      <c r="I52" s="14">
        <v>39.511000000000116</v>
      </c>
      <c r="J52" s="14">
        <v>34.060999999999972</v>
      </c>
      <c r="K52" s="14">
        <v>22.786999999999999</v>
      </c>
      <c r="L52" s="14">
        <v>28.05</v>
      </c>
      <c r="M52" s="14">
        <v>40.522999999999996</v>
      </c>
      <c r="N52" s="14">
        <v>24.957000000000001</v>
      </c>
      <c r="O52" s="14">
        <v>12.539</v>
      </c>
      <c r="P52" s="14">
        <v>18.013000000000002</v>
      </c>
      <c r="Q52" s="14">
        <v>14.748000000000001</v>
      </c>
      <c r="R52" s="14">
        <v>44.103000000000002</v>
      </c>
      <c r="S52" s="14">
        <v>14.568999999999999</v>
      </c>
      <c r="T52" s="14">
        <v>12.190000000000003</v>
      </c>
      <c r="U52" s="14">
        <v>11.173</v>
      </c>
      <c r="V52" s="14">
        <v>6.5410000000000004</v>
      </c>
      <c r="W52" s="14">
        <v>12.331</v>
      </c>
      <c r="X52" s="14">
        <v>11.974000000000002</v>
      </c>
      <c r="Y52" s="14">
        <v>12.968999999999998</v>
      </c>
      <c r="Z52" s="14">
        <v>3.4630000000000005</v>
      </c>
      <c r="AA52" s="14">
        <v>7.161999999999999</v>
      </c>
      <c r="AB52" s="14">
        <v>5.7390000000000008</v>
      </c>
      <c r="AC52" s="14">
        <v>8.452</v>
      </c>
      <c r="AD52" s="14">
        <v>11.269999999999998</v>
      </c>
      <c r="AE52" s="14">
        <v>14.517999999999995</v>
      </c>
      <c r="AF52"/>
      <c r="AG52" s="15">
        <v>-25.539062593483383</v>
      </c>
      <c r="AH52" s="15">
        <v>-42.769905709269594</v>
      </c>
      <c r="AI52" s="15">
        <v>-51.901693201920743</v>
      </c>
      <c r="AJ52" s="15">
        <v>-1.3660843294359641</v>
      </c>
      <c r="AK52" s="15">
        <v>-2.2402746334036654</v>
      </c>
      <c r="AL52" s="15">
        <v>-40.195559053687454</v>
      </c>
      <c r="AM52" s="15">
        <v>-13.793627091190123</v>
      </c>
      <c r="AN52" s="15">
        <v>-33.09943924136104</v>
      </c>
      <c r="AO52" s="15">
        <v>23.096502391714584</v>
      </c>
      <c r="AP52" s="15">
        <v>44.467023172905506</v>
      </c>
      <c r="AQ52" s="15">
        <v>-38.412753251240026</v>
      </c>
      <c r="AR52" s="15">
        <v>-49.75758304283368</v>
      </c>
      <c r="AS52" s="15">
        <v>43.655793922960378</v>
      </c>
      <c r="AT52" s="15">
        <v>-18.12579803475268</v>
      </c>
      <c r="AU52" s="15" t="s">
        <v>233</v>
      </c>
      <c r="AV52" s="15">
        <v>-66.965966034056635</v>
      </c>
      <c r="AW52" s="15">
        <v>-16.329192120255311</v>
      </c>
      <c r="AX52" s="15">
        <v>-8.3429040196882909</v>
      </c>
      <c r="AY52" s="15">
        <v>-41.457084041886688</v>
      </c>
      <c r="AZ52" s="15">
        <v>88.518575141415667</v>
      </c>
      <c r="BA52" s="15">
        <v>-2.8951423242234817</v>
      </c>
      <c r="BB52" s="15">
        <v>8.3096709537330522</v>
      </c>
      <c r="BC52" s="15">
        <v>-73.29786413755879</v>
      </c>
      <c r="BD52" s="15" t="s">
        <v>233</v>
      </c>
      <c r="BE52" s="15">
        <v>-19.868751745322516</v>
      </c>
      <c r="BF52" s="15">
        <v>47.273044084335226</v>
      </c>
      <c r="BG52" s="15">
        <v>33.341221012778014</v>
      </c>
      <c r="BH52" s="15">
        <v>28.819875776397495</v>
      </c>
      <c r="BI52"/>
      <c r="BJ52" s="7"/>
    </row>
    <row r="53" spans="1:62" s="46" customFormat="1" ht="15" customHeight="1" x14ac:dyDescent="0.35">
      <c r="A53"/>
      <c r="B53" s="24" t="s">
        <v>43</v>
      </c>
      <c r="C53" s="25">
        <v>32890.771999999997</v>
      </c>
      <c r="D53" s="25">
        <v>34974.072999999989</v>
      </c>
      <c r="E53" s="25">
        <v>37790.875000000007</v>
      </c>
      <c r="F53" s="25">
        <v>42146.317000000003</v>
      </c>
      <c r="G53" s="25">
        <v>47782.370999999999</v>
      </c>
      <c r="H53" s="25">
        <v>51270.048000000003</v>
      </c>
      <c r="I53" s="25">
        <v>53119.609999999993</v>
      </c>
      <c r="J53" s="25">
        <v>55024.56500000001</v>
      </c>
      <c r="K53" s="25">
        <v>59600.785000000011</v>
      </c>
      <c r="L53" s="25">
        <v>64514.19400000001</v>
      </c>
      <c r="M53" s="25">
        <v>70705.60500000001</v>
      </c>
      <c r="N53" s="25">
        <v>76261.478000000003</v>
      </c>
      <c r="O53" s="25">
        <v>78861.429000000018</v>
      </c>
      <c r="P53" s="25">
        <v>70676.505000000005</v>
      </c>
      <c r="Q53" s="25">
        <v>55655.052000000011</v>
      </c>
      <c r="R53" s="14">
        <v>71893.25</v>
      </c>
      <c r="S53" s="14">
        <v>71249.971999999994</v>
      </c>
      <c r="T53" s="25">
        <v>71593.551999999996</v>
      </c>
      <c r="U53" s="25">
        <v>73725.191000000006</v>
      </c>
      <c r="V53" s="25">
        <v>78233.457999999999</v>
      </c>
      <c r="W53" s="25">
        <v>82726.385999999999</v>
      </c>
      <c r="X53" s="25">
        <v>86121.817999999985</v>
      </c>
      <c r="Y53" s="25">
        <v>87518.209000000003</v>
      </c>
      <c r="Z53" s="25">
        <v>94277.947</v>
      </c>
      <c r="AA53" s="25">
        <v>96589.941000000006</v>
      </c>
      <c r="AB53" s="25">
        <v>85444.774000000005</v>
      </c>
      <c r="AC53" s="25">
        <v>96814.151000000013</v>
      </c>
      <c r="AD53" s="25">
        <v>108479.897</v>
      </c>
      <c r="AE53" s="25">
        <v>110324.986</v>
      </c>
      <c r="AF53"/>
      <c r="AG53" s="162">
        <v>6.3339984844381041</v>
      </c>
      <c r="AH53" s="162">
        <v>8.0539718665310129</v>
      </c>
      <c r="AI53" s="162">
        <v>11.525115520611774</v>
      </c>
      <c r="AJ53" s="162">
        <v>13.37258959068712</v>
      </c>
      <c r="AK53" s="162">
        <v>7.2990873558786005</v>
      </c>
      <c r="AL53" s="162">
        <v>3.6074902836057237</v>
      </c>
      <c r="AM53" s="162">
        <v>3.5861614947851019</v>
      </c>
      <c r="AN53" s="162">
        <v>8.3166854658460281</v>
      </c>
      <c r="AO53" s="162">
        <v>8.2438662510904823</v>
      </c>
      <c r="AP53" s="162">
        <v>9.5969748920679354</v>
      </c>
      <c r="AQ53" s="162">
        <v>7.8577546999279502</v>
      </c>
      <c r="AR53" s="162">
        <v>3.4092586036688344</v>
      </c>
      <c r="AS53" s="162">
        <v>-10.378868483349461</v>
      </c>
      <c r="AT53" s="162">
        <v>-21.253814121114214</v>
      </c>
      <c r="AU53" s="162">
        <v>29.17650315015425</v>
      </c>
      <c r="AV53" s="162">
        <v>-0.89476828492244498</v>
      </c>
      <c r="AW53" s="162">
        <v>0.48221773336276086</v>
      </c>
      <c r="AX53" s="162">
        <v>2.9774175752587473</v>
      </c>
      <c r="AY53" s="162">
        <v>6.1149614383501456</v>
      </c>
      <c r="AZ53" s="162">
        <v>5.7429750836272637</v>
      </c>
      <c r="BA53" s="162">
        <v>4.1044123455362671</v>
      </c>
      <c r="BB53" s="162">
        <v>1.6214137513911029</v>
      </c>
      <c r="BC53" s="162">
        <v>7.7238075107318505</v>
      </c>
      <c r="BD53" s="162">
        <v>2.4523168710918219</v>
      </c>
      <c r="BE53" s="162">
        <v>-11.538641482346492</v>
      </c>
      <c r="BF53" s="162">
        <v>13.306111617780164</v>
      </c>
      <c r="BG53" s="162">
        <v>12.049628984506597</v>
      </c>
      <c r="BH53" s="162">
        <v>1.7008579939931241</v>
      </c>
      <c r="BI53"/>
      <c r="BJ53" s="7"/>
    </row>
    <row r="54" spans="1:62" s="55" customFormat="1" ht="6" customHeight="1" x14ac:dyDescent="0.35">
      <c r="A54"/>
      <c r="X54" s="52"/>
      <c r="Y54" s="52"/>
      <c r="Z54" s="52"/>
      <c r="AA54" s="52"/>
      <c r="AB54" s="52"/>
      <c r="AC54" s="52"/>
      <c r="AD54" s="52"/>
      <c r="AE54" s="52"/>
      <c r="AF54"/>
      <c r="BI54"/>
    </row>
    <row r="55" spans="1:62" s="46" customFormat="1" ht="15" customHeight="1" x14ac:dyDescent="0.35">
      <c r="A55"/>
      <c r="B55" s="13" t="s">
        <v>44</v>
      </c>
      <c r="C55" s="14">
        <v>530.76400000000001</v>
      </c>
      <c r="D55" s="14">
        <v>458.05799999999999</v>
      </c>
      <c r="E55" s="14">
        <v>502.55399999999997</v>
      </c>
      <c r="F55" s="14">
        <v>625.30600000000004</v>
      </c>
      <c r="G55" s="14">
        <v>604.05700000000002</v>
      </c>
      <c r="H55" s="14">
        <v>651.346</v>
      </c>
      <c r="I55" s="14">
        <v>1075.817</v>
      </c>
      <c r="J55" s="14">
        <v>766.6</v>
      </c>
      <c r="K55" s="14">
        <v>635.16</v>
      </c>
      <c r="L55" s="14">
        <v>638.64400000000001</v>
      </c>
      <c r="M55" s="14">
        <v>787.678</v>
      </c>
      <c r="N55" s="14">
        <v>874.05700000000002</v>
      </c>
      <c r="O55" s="14">
        <v>1146.3910000000001</v>
      </c>
      <c r="P55" s="14">
        <v>1021.831</v>
      </c>
      <c r="Q55" s="14">
        <v>1062.5319999999999</v>
      </c>
      <c r="R55" s="14">
        <v>781.88099999999997</v>
      </c>
      <c r="S55" s="14">
        <v>687.93299999999999</v>
      </c>
      <c r="T55" s="14">
        <v>743.98199999999997</v>
      </c>
      <c r="U55" s="14">
        <v>821.53100000000006</v>
      </c>
      <c r="V55" s="14">
        <v>794.4860000000001</v>
      </c>
      <c r="W55" s="14">
        <v>1225.6490000000001</v>
      </c>
      <c r="X55" s="14">
        <v>830.22800000000018</v>
      </c>
      <c r="Y55" s="14">
        <v>763.13200000000006</v>
      </c>
      <c r="Z55" s="14">
        <v>679.50400000000013</v>
      </c>
      <c r="AA55" s="14">
        <v>1020.1849999999999</v>
      </c>
      <c r="AB55" s="14">
        <v>680.6930000000001</v>
      </c>
      <c r="AC55" s="14">
        <v>783.83199999999988</v>
      </c>
      <c r="AD55" s="14">
        <v>711.42000000000019</v>
      </c>
      <c r="AE55" s="14">
        <v>810.6</v>
      </c>
      <c r="AF55"/>
      <c r="AG55" s="15">
        <v>-13.698366882456236</v>
      </c>
      <c r="AH55" s="15">
        <v>9.7140536787917657</v>
      </c>
      <c r="AI55" s="15">
        <v>24.425633862231734</v>
      </c>
      <c r="AJ55" s="15">
        <v>-3.3981762529065804</v>
      </c>
      <c r="AK55" s="15">
        <v>7.8285658472627562</v>
      </c>
      <c r="AL55" s="15">
        <v>65.168282295431311</v>
      </c>
      <c r="AM55" s="15">
        <v>-28.742527771916595</v>
      </c>
      <c r="AN55" s="15">
        <v>-17.145838768588579</v>
      </c>
      <c r="AO55" s="15">
        <v>0.5485232067510607</v>
      </c>
      <c r="AP55" s="15">
        <v>23.336005661996353</v>
      </c>
      <c r="AQ55" s="15">
        <v>10.966283176628014</v>
      </c>
      <c r="AR55" s="15">
        <v>31.157464558947535</v>
      </c>
      <c r="AS55" s="15">
        <v>-10.865402816316601</v>
      </c>
      <c r="AT55" s="15">
        <v>3.9831439836920106</v>
      </c>
      <c r="AU55" s="15">
        <v>-26.4134162547575</v>
      </c>
      <c r="AV55" s="15">
        <v>-12.015639208524057</v>
      </c>
      <c r="AW55" s="15">
        <v>8.147450405780793</v>
      </c>
      <c r="AX55" s="15">
        <v>10.423504869741484</v>
      </c>
      <c r="AY55" s="15">
        <v>-3.2920242814939371</v>
      </c>
      <c r="AZ55" s="15">
        <v>54.269427025775151</v>
      </c>
      <c r="BA55" s="15">
        <v>-32.262172938581919</v>
      </c>
      <c r="BB55" s="15">
        <v>-8.0816354061775915</v>
      </c>
      <c r="BC55" s="15">
        <v>-10.958523558178653</v>
      </c>
      <c r="BD55" s="15">
        <v>50.136717370317136</v>
      </c>
      <c r="BE55" s="15">
        <v>-33.277493787891395</v>
      </c>
      <c r="BF55" s="15">
        <v>15.152058270027716</v>
      </c>
      <c r="BG55" s="15">
        <v>-9.2382041049612305</v>
      </c>
      <c r="BH55" s="15">
        <v>13.941131820865285</v>
      </c>
      <c r="BI55"/>
      <c r="BJ55" s="7"/>
    </row>
    <row r="56" spans="1:62" s="46" customFormat="1" ht="15" customHeight="1" x14ac:dyDescent="0.35">
      <c r="A56"/>
      <c r="B56" s="16" t="s">
        <v>45</v>
      </c>
      <c r="C56" s="17"/>
      <c r="D56" s="17"/>
      <c r="E56" s="17"/>
      <c r="F56" s="17"/>
      <c r="G56" s="17"/>
      <c r="H56" s="17"/>
      <c r="I56" s="17">
        <v>457.38799999999998</v>
      </c>
      <c r="J56" s="17">
        <v>454.00700000000001</v>
      </c>
      <c r="K56" s="17">
        <v>245.27699999999999</v>
      </c>
      <c r="L56" s="17">
        <v>226.54300000000001</v>
      </c>
      <c r="M56" s="17">
        <v>243.06299999999999</v>
      </c>
      <c r="N56" s="17">
        <v>351.03300000000002</v>
      </c>
      <c r="O56" s="17">
        <v>524.59900000000005</v>
      </c>
      <c r="P56" s="17">
        <v>321.92500000000001</v>
      </c>
      <c r="Q56" s="17">
        <v>315.71800000000002</v>
      </c>
      <c r="R56" s="17">
        <v>64.736999999999995</v>
      </c>
      <c r="S56" s="17">
        <v>43.228000000000023</v>
      </c>
      <c r="T56" s="17">
        <v>-3.7290000000000596</v>
      </c>
      <c r="U56" s="17">
        <v>54.036000000000037</v>
      </c>
      <c r="V56" s="17">
        <v>57.765999999999956</v>
      </c>
      <c r="W56" s="17">
        <v>52.863</v>
      </c>
      <c r="X56" s="17">
        <v>16.007000000000023</v>
      </c>
      <c r="Y56" s="17">
        <v>10.142000000000003</v>
      </c>
      <c r="Z56" s="17">
        <v>11.753999999999991</v>
      </c>
      <c r="AA56" s="17">
        <v>74.069999999999936</v>
      </c>
      <c r="AB56" s="17">
        <v>48.51100000000001</v>
      </c>
      <c r="AC56" s="17">
        <v>66.472000000000008</v>
      </c>
      <c r="AD56" s="17">
        <v>56.347999999999963</v>
      </c>
      <c r="AE56" s="17">
        <v>12.205999999999975</v>
      </c>
      <c r="AF56"/>
      <c r="AG56" s="18"/>
      <c r="AH56" s="18"/>
      <c r="AI56" s="18"/>
      <c r="AJ56" s="18"/>
      <c r="AK56" s="18"/>
      <c r="AL56" s="18"/>
      <c r="AM56" s="18">
        <v>-0.7391973554181509</v>
      </c>
      <c r="AN56" s="18">
        <v>-45.975062058514517</v>
      </c>
      <c r="AO56" s="18">
        <v>-7.6378951145031868</v>
      </c>
      <c r="AP56" s="18">
        <v>7.2922138401980998</v>
      </c>
      <c r="AQ56" s="18">
        <v>44.420582318164442</v>
      </c>
      <c r="AR56" s="18">
        <v>49.444354234502171</v>
      </c>
      <c r="AS56" s="18">
        <v>-38.634080507206463</v>
      </c>
      <c r="AT56" s="18">
        <v>-1.9280888405684533</v>
      </c>
      <c r="AU56" s="18">
        <v>-79.495309104960754</v>
      </c>
      <c r="AV56" s="18">
        <v>-33.225203515763745</v>
      </c>
      <c r="AW56" s="18" t="s">
        <v>233</v>
      </c>
      <c r="AX56" s="18" t="s">
        <v>233</v>
      </c>
      <c r="AY56" s="18">
        <v>6.9028055370492192</v>
      </c>
      <c r="AZ56" s="18">
        <v>-8.4876917217739845</v>
      </c>
      <c r="BA56" s="18">
        <v>-69.719841855361935</v>
      </c>
      <c r="BB56" s="18">
        <v>-36.640219903792158</v>
      </c>
      <c r="BC56" s="18">
        <v>15.894300926838762</v>
      </c>
      <c r="BD56" s="18" t="s">
        <v>233</v>
      </c>
      <c r="BE56" s="18">
        <v>-34.506547860132237</v>
      </c>
      <c r="BF56" s="18">
        <v>37.024592360495546</v>
      </c>
      <c r="BG56" s="18">
        <v>-15.230472981104892</v>
      </c>
      <c r="BH56" s="18">
        <v>-78.338184141406998</v>
      </c>
      <c r="BI56"/>
      <c r="BJ56" s="7"/>
    </row>
    <row r="57" spans="1:62" s="46" customFormat="1" ht="15" customHeight="1" x14ac:dyDescent="0.35">
      <c r="A57"/>
      <c r="B57" s="16" t="s">
        <v>46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26"/>
      <c r="W57" s="17">
        <v>453.42800000000005</v>
      </c>
      <c r="X57" s="17">
        <v>202.42000000000002</v>
      </c>
      <c r="Y57" s="17">
        <v>196.916</v>
      </c>
      <c r="Z57" s="17">
        <v>110.46999999999998</v>
      </c>
      <c r="AA57" s="17">
        <v>316.65600000000006</v>
      </c>
      <c r="AB57" s="17">
        <v>154.42599999999996</v>
      </c>
      <c r="AC57" s="17">
        <v>151.86500000000001</v>
      </c>
      <c r="AD57" s="17">
        <v>-26.370999999999999</v>
      </c>
      <c r="AE57" s="17">
        <v>55.194999999999993</v>
      </c>
      <c r="AF57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>
        <v>-55.357851742724314</v>
      </c>
      <c r="BB57" s="18">
        <v>-2.7190989032704369</v>
      </c>
      <c r="BC57" s="18">
        <v>-43.899937028986983</v>
      </c>
      <c r="BD57" s="18" t="s">
        <v>233</v>
      </c>
      <c r="BE57" s="18">
        <v>-51.232252033752744</v>
      </c>
      <c r="BF57" s="18">
        <v>-1.6583994923134386</v>
      </c>
      <c r="BG57" s="18" t="s">
        <v>233</v>
      </c>
      <c r="BH57" s="18" t="s">
        <v>233</v>
      </c>
      <c r="BI57"/>
      <c r="BJ57" s="7"/>
    </row>
    <row r="58" spans="1:62" s="46" customFormat="1" ht="15" customHeight="1" x14ac:dyDescent="0.35">
      <c r="A58"/>
      <c r="B58" s="16" t="s">
        <v>47</v>
      </c>
      <c r="C58" s="17">
        <v>530.76400000000001</v>
      </c>
      <c r="D58" s="17">
        <v>458.05799999999999</v>
      </c>
      <c r="E58" s="17">
        <v>502.55399999999997</v>
      </c>
      <c r="F58" s="17">
        <v>625.30600000000004</v>
      </c>
      <c r="G58" s="17">
        <v>604.05700000000002</v>
      </c>
      <c r="H58" s="17">
        <v>651.346</v>
      </c>
      <c r="I58" s="17">
        <v>618.42900000000009</v>
      </c>
      <c r="J58" s="17">
        <v>312.59300000000002</v>
      </c>
      <c r="K58" s="17">
        <v>389.88299999999998</v>
      </c>
      <c r="L58" s="17">
        <v>412.101</v>
      </c>
      <c r="M58" s="17">
        <v>544.61500000000001</v>
      </c>
      <c r="N58" s="17">
        <v>523.024</v>
      </c>
      <c r="O58" s="17">
        <v>621.79200000000003</v>
      </c>
      <c r="P58" s="17">
        <v>699.90599999999995</v>
      </c>
      <c r="Q58" s="17">
        <v>746.81399999999985</v>
      </c>
      <c r="R58" s="17">
        <v>717.14400000000001</v>
      </c>
      <c r="S58" s="17">
        <v>644.70500000000004</v>
      </c>
      <c r="T58" s="17">
        <v>747.71100000000001</v>
      </c>
      <c r="U58" s="17">
        <v>767.49500000000012</v>
      </c>
      <c r="V58" s="17">
        <v>736.72</v>
      </c>
      <c r="W58" s="17">
        <v>719.35800000000006</v>
      </c>
      <c r="X58" s="17">
        <v>611.80100000000004</v>
      </c>
      <c r="Y58" s="17">
        <v>556.07399999999996</v>
      </c>
      <c r="Z58" s="17">
        <v>557.28</v>
      </c>
      <c r="AA58" s="17">
        <v>629.45899999999995</v>
      </c>
      <c r="AB58" s="17">
        <v>477.75599999999997</v>
      </c>
      <c r="AC58" s="17">
        <v>565.495</v>
      </c>
      <c r="AD58" s="17">
        <v>681.44299999999987</v>
      </c>
      <c r="AE58" s="17">
        <v>743.19900000000007</v>
      </c>
      <c r="AF58"/>
      <c r="AG58" s="18">
        <v>-13.698366882456236</v>
      </c>
      <c r="AH58" s="18">
        <v>9.7140536787917657</v>
      </c>
      <c r="AI58" s="18">
        <v>24.425633862231734</v>
      </c>
      <c r="AJ58" s="18">
        <v>-3.3981762529065804</v>
      </c>
      <c r="AK58" s="18">
        <v>7.8285658472627562</v>
      </c>
      <c r="AL58" s="18">
        <v>-5.0536888228376187</v>
      </c>
      <c r="AM58" s="18">
        <v>-49.453696382284789</v>
      </c>
      <c r="AN58" s="18">
        <v>24.725441708547525</v>
      </c>
      <c r="AO58" s="18">
        <v>5.6986326667230989</v>
      </c>
      <c r="AP58" s="18">
        <v>32.155709401336082</v>
      </c>
      <c r="AQ58" s="18">
        <v>-3.964451952296578</v>
      </c>
      <c r="AR58" s="18">
        <v>18.884028266389311</v>
      </c>
      <c r="AS58" s="18">
        <v>12.562721939169355</v>
      </c>
      <c r="AT58" s="18">
        <v>6.7020428457535592</v>
      </c>
      <c r="AU58" s="18">
        <v>-3.9728767805638152</v>
      </c>
      <c r="AV58" s="18">
        <v>-10.101039679618035</v>
      </c>
      <c r="AW58" s="18">
        <v>15.977229895843829</v>
      </c>
      <c r="AX58" s="18">
        <v>2.6459420819006416</v>
      </c>
      <c r="AY58" s="18">
        <v>-4.009798109433949</v>
      </c>
      <c r="AZ58" s="18">
        <v>-2.3566619611249817</v>
      </c>
      <c r="BA58" s="18">
        <v>-14.951804247676399</v>
      </c>
      <c r="BB58" s="18">
        <v>-9.1086807638431591</v>
      </c>
      <c r="BC58" s="18">
        <v>0.21687760981452422</v>
      </c>
      <c r="BD58" s="18">
        <v>12.952016939420037</v>
      </c>
      <c r="BE58" s="18">
        <v>-24.100537127914603</v>
      </c>
      <c r="BF58" s="18">
        <v>18.364813838026112</v>
      </c>
      <c r="BG58" s="18">
        <v>20.503806399702892</v>
      </c>
      <c r="BH58" s="18">
        <v>9.0625334767545063</v>
      </c>
      <c r="BI58"/>
      <c r="BJ58" s="7"/>
    </row>
    <row r="59" spans="1:62" s="46" customFormat="1" ht="15" customHeight="1" x14ac:dyDescent="0.35">
      <c r="A59"/>
      <c r="B59" s="13" t="s">
        <v>30</v>
      </c>
      <c r="C59" s="14">
        <v>494.61500000000001</v>
      </c>
      <c r="D59" s="14">
        <v>552.25900000000001</v>
      </c>
      <c r="E59" s="14">
        <v>478.43500000000017</v>
      </c>
      <c r="F59" s="14">
        <v>519.37699999999995</v>
      </c>
      <c r="G59" s="14">
        <v>478.971</v>
      </c>
      <c r="H59" s="14">
        <v>439.74199999999996</v>
      </c>
      <c r="I59" s="14">
        <v>514.5590000000002</v>
      </c>
      <c r="J59" s="14">
        <v>479.4799999999999</v>
      </c>
      <c r="K59" s="14">
        <v>573.01799999999992</v>
      </c>
      <c r="L59" s="14">
        <v>514.18299999999999</v>
      </c>
      <c r="M59" s="14">
        <v>580.18700000000001</v>
      </c>
      <c r="N59" s="14">
        <v>648.51499999999987</v>
      </c>
      <c r="O59" s="14">
        <v>689.20899999999995</v>
      </c>
      <c r="P59" s="14">
        <v>743.4599999999997</v>
      </c>
      <c r="Q59" s="14">
        <v>844.66800000000035</v>
      </c>
      <c r="R59" s="14">
        <v>1033.8470000000043</v>
      </c>
      <c r="S59" s="14">
        <v>1249.7719999999995</v>
      </c>
      <c r="T59" s="14">
        <v>1147.9810000000043</v>
      </c>
      <c r="U59" s="14">
        <v>1251.0169999999989</v>
      </c>
      <c r="V59" s="14">
        <v>1345.0989999999974</v>
      </c>
      <c r="W59" s="14">
        <v>1303.1340000000002</v>
      </c>
      <c r="X59" s="14">
        <v>1469.9519999999961</v>
      </c>
      <c r="Y59" s="14">
        <v>1215.2189999999998</v>
      </c>
      <c r="Z59" s="14">
        <v>1293.5480000000039</v>
      </c>
      <c r="AA59" s="14">
        <v>1144.2219999999998</v>
      </c>
      <c r="AB59" s="14">
        <v>1024.4379999999965</v>
      </c>
      <c r="AC59" s="14">
        <v>1205.2740000000031</v>
      </c>
      <c r="AD59" s="14">
        <v>1151.286999999988</v>
      </c>
      <c r="AE59" s="14">
        <v>1048.3219999999935</v>
      </c>
      <c r="AF59"/>
      <c r="AG59" s="15">
        <v>11.654316994025658</v>
      </c>
      <c r="AH59" s="15">
        <v>-13.367640907617593</v>
      </c>
      <c r="AI59" s="15">
        <v>8.5574842977624481</v>
      </c>
      <c r="AJ59" s="15">
        <v>-7.7797053007738022</v>
      </c>
      <c r="AK59" s="15">
        <v>-8.1902662165350382</v>
      </c>
      <c r="AL59" s="15">
        <v>17.013839933415557</v>
      </c>
      <c r="AM59" s="15">
        <v>-6.8172940323656332</v>
      </c>
      <c r="AN59" s="15">
        <v>19.508217235338289</v>
      </c>
      <c r="AO59" s="15">
        <v>-10.267565765822354</v>
      </c>
      <c r="AP59" s="15">
        <v>12.836674880344161</v>
      </c>
      <c r="AQ59" s="15">
        <v>11.776892622550982</v>
      </c>
      <c r="AR59" s="15">
        <v>6.2749512347440044</v>
      </c>
      <c r="AS59" s="15">
        <v>7.8714874588114423</v>
      </c>
      <c r="AT59" s="15">
        <v>13.613106286821173</v>
      </c>
      <c r="AU59" s="15">
        <v>22.396847045230064</v>
      </c>
      <c r="AV59" s="15">
        <v>20.885585584713628</v>
      </c>
      <c r="AW59" s="15">
        <v>-8.1447656052460129</v>
      </c>
      <c r="AX59" s="15">
        <v>8.9754098717656667</v>
      </c>
      <c r="AY59" s="15">
        <v>7.5204413689021488</v>
      </c>
      <c r="AZ59" s="15">
        <v>-3.1198447103147999</v>
      </c>
      <c r="BA59" s="15">
        <v>12.801292883156748</v>
      </c>
      <c r="BB59" s="15">
        <v>-17.329341366248489</v>
      </c>
      <c r="BC59" s="15">
        <v>6.4456694636937089</v>
      </c>
      <c r="BD59" s="15">
        <v>-11.543908691444281</v>
      </c>
      <c r="BE59" s="15">
        <v>-10.468597876985699</v>
      </c>
      <c r="BF59" s="15">
        <v>17.652215165779406</v>
      </c>
      <c r="BG59" s="15">
        <v>-4.4792304488452377</v>
      </c>
      <c r="BH59" s="15">
        <v>-8.9434693521246693</v>
      </c>
      <c r="BI59"/>
      <c r="BJ59" s="7"/>
    </row>
    <row r="60" spans="1:62" s="46" customFormat="1" ht="15" customHeight="1" x14ac:dyDescent="0.35">
      <c r="A60"/>
      <c r="B60" s="16" t="s">
        <v>48</v>
      </c>
      <c r="C60" s="17">
        <v>227.69900000000001</v>
      </c>
      <c r="D60" s="17">
        <v>251.44499999999999</v>
      </c>
      <c r="E60" s="17">
        <v>193.6</v>
      </c>
      <c r="F60" s="17">
        <v>225.00299999999999</v>
      </c>
      <c r="G60" s="17">
        <v>205.46299999999999</v>
      </c>
      <c r="H60" s="17">
        <v>160.178</v>
      </c>
      <c r="I60" s="17">
        <v>175.965</v>
      </c>
      <c r="J60" s="17">
        <v>152.21899999999999</v>
      </c>
      <c r="K60" s="17">
        <v>190.77199999999999</v>
      </c>
      <c r="L60" s="17">
        <v>144.24299999999999</v>
      </c>
      <c r="M60" s="17">
        <v>169.18899999999999</v>
      </c>
      <c r="N60" s="17">
        <v>160.08799999999999</v>
      </c>
      <c r="O60" s="17">
        <v>169.072</v>
      </c>
      <c r="P60" s="17">
        <v>173.59700000000001</v>
      </c>
      <c r="Q60" s="17">
        <v>221.21899999999999</v>
      </c>
      <c r="R60" s="17">
        <v>360.46799999999996</v>
      </c>
      <c r="S60" s="17">
        <v>384.24200000000002</v>
      </c>
      <c r="T60" s="17">
        <v>429.55099999999993</v>
      </c>
      <c r="U60" s="17">
        <v>479.12199999999996</v>
      </c>
      <c r="V60" s="17">
        <v>441.83399999999995</v>
      </c>
      <c r="W60" s="17">
        <v>412.05499999999995</v>
      </c>
      <c r="X60" s="17">
        <v>448.86</v>
      </c>
      <c r="Y60" s="17">
        <v>288.43599999999998</v>
      </c>
      <c r="Z60" s="17">
        <v>238.267</v>
      </c>
      <c r="AA60" s="17">
        <v>184.875</v>
      </c>
      <c r="AB60" s="17">
        <v>230.10499999999999</v>
      </c>
      <c r="AC60" s="17">
        <v>300.83500000000004</v>
      </c>
      <c r="AD60" s="17">
        <v>218.23500000000001</v>
      </c>
      <c r="AE60" s="17">
        <v>157.727</v>
      </c>
      <c r="AF60"/>
      <c r="AG60" s="18">
        <v>10.428679967852288</v>
      </c>
      <c r="AH60" s="18">
        <v>-23.005030921275029</v>
      </c>
      <c r="AI60" s="18">
        <v>16.220557851239665</v>
      </c>
      <c r="AJ60" s="18">
        <v>-8.6843286533957293</v>
      </c>
      <c r="AK60" s="18">
        <v>-22.040464706540838</v>
      </c>
      <c r="AL60" s="18">
        <v>9.8559102997914874</v>
      </c>
      <c r="AM60" s="18">
        <v>-13.494729065439154</v>
      </c>
      <c r="AN60" s="18">
        <v>25.32732444701384</v>
      </c>
      <c r="AO60" s="18">
        <v>-24.389847566728868</v>
      </c>
      <c r="AP60" s="18">
        <v>17.29442676594358</v>
      </c>
      <c r="AQ60" s="18">
        <v>-5.3791913185845415</v>
      </c>
      <c r="AR60" s="18">
        <v>5.6119134476038237</v>
      </c>
      <c r="AS60" s="18">
        <v>2.6763745623166493</v>
      </c>
      <c r="AT60" s="18">
        <v>27.432501713739285</v>
      </c>
      <c r="AU60" s="18">
        <v>62.946220713410675</v>
      </c>
      <c r="AV60" s="18">
        <v>6.595314979415666</v>
      </c>
      <c r="AW60" s="18">
        <v>11.791787467273206</v>
      </c>
      <c r="AX60" s="18">
        <v>11.540189639879788</v>
      </c>
      <c r="AY60" s="18">
        <v>-7.782568949035948</v>
      </c>
      <c r="AZ60" s="18">
        <v>-6.7398615769723467</v>
      </c>
      <c r="BA60" s="18">
        <v>8.9320600405285866</v>
      </c>
      <c r="BB60" s="18">
        <v>-35.740319921579115</v>
      </c>
      <c r="BC60" s="18">
        <v>-17.393459900983228</v>
      </c>
      <c r="BD60" s="18">
        <v>-22.408474526476599</v>
      </c>
      <c r="BE60" s="18">
        <v>24.465179175118319</v>
      </c>
      <c r="BF60" s="18">
        <v>30.738141283327199</v>
      </c>
      <c r="BG60" s="18">
        <v>-27.456911596057644</v>
      </c>
      <c r="BH60" s="18">
        <v>-27.726075102527094</v>
      </c>
      <c r="BI60"/>
      <c r="BJ60" s="7"/>
    </row>
    <row r="61" spans="1:62" s="46" customFormat="1" ht="15" customHeight="1" x14ac:dyDescent="0.35">
      <c r="A61"/>
      <c r="B61" s="16" t="s">
        <v>49</v>
      </c>
      <c r="C61" s="17">
        <v>73.617999999999995</v>
      </c>
      <c r="D61" s="17">
        <v>88.694999999999993</v>
      </c>
      <c r="E61" s="17">
        <v>92.688999999999993</v>
      </c>
      <c r="F61" s="17">
        <v>93.421999999999997</v>
      </c>
      <c r="G61" s="17">
        <v>80.296000000000006</v>
      </c>
      <c r="H61" s="17">
        <v>89.864999999999995</v>
      </c>
      <c r="I61" s="17">
        <v>106.40300000000001</v>
      </c>
      <c r="J61" s="17">
        <v>110.45699999999999</v>
      </c>
      <c r="K61" s="17">
        <v>124.83</v>
      </c>
      <c r="L61" s="17">
        <v>109.05200000000001</v>
      </c>
      <c r="M61" s="17">
        <v>168.48500000000001</v>
      </c>
      <c r="N61" s="17">
        <v>197.20400000000001</v>
      </c>
      <c r="O61" s="17">
        <v>210.405</v>
      </c>
      <c r="P61" s="17">
        <v>207.303</v>
      </c>
      <c r="Q61" s="17">
        <v>194.346</v>
      </c>
      <c r="R61" s="17">
        <v>180.85400000000001</v>
      </c>
      <c r="S61" s="17">
        <v>158.94999999999999</v>
      </c>
      <c r="T61" s="17">
        <v>171.124</v>
      </c>
      <c r="U61" s="17">
        <v>195.78599999999997</v>
      </c>
      <c r="V61" s="17">
        <v>219.27300000000002</v>
      </c>
      <c r="W61" s="17">
        <v>230.61100000000002</v>
      </c>
      <c r="X61" s="17">
        <v>240.066</v>
      </c>
      <c r="Y61" s="17">
        <v>254.68500000000003</v>
      </c>
      <c r="Z61" s="17">
        <v>279.30999999999995</v>
      </c>
      <c r="AA61" s="17">
        <v>263.79300000000001</v>
      </c>
      <c r="AB61" s="17">
        <v>218.31300000000002</v>
      </c>
      <c r="AC61" s="17">
        <v>280.16700000000003</v>
      </c>
      <c r="AD61" s="17">
        <v>281.92600000000004</v>
      </c>
      <c r="AE61" s="17">
        <v>260.04399999999998</v>
      </c>
      <c r="AF61"/>
      <c r="AG61" s="18">
        <v>20.480045641011706</v>
      </c>
      <c r="AH61" s="18">
        <v>4.5030723265122052</v>
      </c>
      <c r="AI61" s="18">
        <v>0.79081660175425794</v>
      </c>
      <c r="AJ61" s="18">
        <v>-14.050223716041179</v>
      </c>
      <c r="AK61" s="18">
        <v>11.917156520872755</v>
      </c>
      <c r="AL61" s="18">
        <v>18.403160295999569</v>
      </c>
      <c r="AM61" s="18">
        <v>3.8100429499168138</v>
      </c>
      <c r="AN61" s="18">
        <v>13.012303430294146</v>
      </c>
      <c r="AO61" s="18">
        <v>-12.639589842185366</v>
      </c>
      <c r="AP61" s="18">
        <v>54.499688222132569</v>
      </c>
      <c r="AQ61" s="18">
        <v>17.04543431165979</v>
      </c>
      <c r="AR61" s="18">
        <v>6.6940832843147167</v>
      </c>
      <c r="AS61" s="18">
        <v>-1.4742995651244049</v>
      </c>
      <c r="AT61" s="18">
        <v>-6.2502713419487383</v>
      </c>
      <c r="AU61" s="18">
        <v>-6.9422576230022681</v>
      </c>
      <c r="AV61" s="18">
        <v>-12.111426896833922</v>
      </c>
      <c r="AW61" s="18">
        <v>7.6590122680088122</v>
      </c>
      <c r="AX61" s="18">
        <v>14.41177158084195</v>
      </c>
      <c r="AY61" s="18">
        <v>11.996261223989487</v>
      </c>
      <c r="AZ61" s="18">
        <v>5.1707232536609578</v>
      </c>
      <c r="BA61" s="18">
        <v>4.0999778848363624</v>
      </c>
      <c r="BB61" s="18">
        <v>6.0895753667741488</v>
      </c>
      <c r="BC61" s="18">
        <v>9.6688065649723818</v>
      </c>
      <c r="BD61" s="18">
        <v>-5.5554759944147873</v>
      </c>
      <c r="BE61" s="18">
        <v>-17.240791074820024</v>
      </c>
      <c r="BF61" s="18">
        <v>28.33271495513323</v>
      </c>
      <c r="BG61" s="18">
        <v>0.62783982410491401</v>
      </c>
      <c r="BH61" s="18">
        <v>-7.7616112029397994</v>
      </c>
      <c r="BI61"/>
      <c r="BJ61" s="7"/>
    </row>
    <row r="62" spans="1:62" s="46" customFormat="1" ht="15" customHeight="1" x14ac:dyDescent="0.35">
      <c r="A62"/>
      <c r="B62" s="16" t="s">
        <v>958</v>
      </c>
      <c r="C62" s="17">
        <v>193.298</v>
      </c>
      <c r="D62" s="17">
        <v>212.11900000000003</v>
      </c>
      <c r="E62" s="17">
        <v>192.14600000000016</v>
      </c>
      <c r="F62" s="17">
        <v>200.95199999999997</v>
      </c>
      <c r="G62" s="17">
        <v>193.21200000000005</v>
      </c>
      <c r="H62" s="17">
        <v>189.69899999999996</v>
      </c>
      <c r="I62" s="17">
        <v>232.19100000000014</v>
      </c>
      <c r="J62" s="17">
        <v>216.80399999999992</v>
      </c>
      <c r="K62" s="17">
        <v>257.41599999999994</v>
      </c>
      <c r="L62" s="17">
        <v>260.88799999999998</v>
      </c>
      <c r="M62" s="17">
        <v>242.51300000000003</v>
      </c>
      <c r="N62" s="17">
        <v>291.2229999999999</v>
      </c>
      <c r="O62" s="17">
        <v>309.73200000000003</v>
      </c>
      <c r="P62" s="17">
        <v>362.55999999999972</v>
      </c>
      <c r="Q62" s="17">
        <v>429.10300000000029</v>
      </c>
      <c r="R62" s="17">
        <v>492.52500000000435</v>
      </c>
      <c r="S62" s="17">
        <v>706.57999999999947</v>
      </c>
      <c r="T62" s="17">
        <v>547.30600000000425</v>
      </c>
      <c r="U62" s="17">
        <v>576.10899999999901</v>
      </c>
      <c r="V62" s="17">
        <v>683.99199999999746</v>
      </c>
      <c r="W62" s="17">
        <v>660.4680000000003</v>
      </c>
      <c r="X62" s="17">
        <v>781.02599999999597</v>
      </c>
      <c r="Y62" s="17">
        <v>672.09799999999984</v>
      </c>
      <c r="Z62" s="17">
        <v>775.97100000000398</v>
      </c>
      <c r="AA62" s="17">
        <v>695.55399999999986</v>
      </c>
      <c r="AB62" s="17">
        <v>576.01999999999646</v>
      </c>
      <c r="AC62" s="17">
        <v>624.27200000000289</v>
      </c>
      <c r="AD62" s="17">
        <v>651.12599999998793</v>
      </c>
      <c r="AE62" s="17">
        <v>630.55099999999356</v>
      </c>
      <c r="AF62"/>
      <c r="AG62" s="18">
        <v>9.7367794803878081</v>
      </c>
      <c r="AH62" s="18">
        <v>-9.4159410519566222</v>
      </c>
      <c r="AI62" s="18">
        <v>4.5829733640043537</v>
      </c>
      <c r="AJ62" s="18">
        <v>-3.8516660695090992</v>
      </c>
      <c r="AK62" s="18">
        <v>-1.8182100490653219</v>
      </c>
      <c r="AL62" s="18">
        <v>22.399696361077389</v>
      </c>
      <c r="AM62" s="18">
        <v>-6.6268718425779713</v>
      </c>
      <c r="AN62" s="18">
        <v>18.73212671352929</v>
      </c>
      <c r="AO62" s="18">
        <v>1.3487895080337033</v>
      </c>
      <c r="AP62" s="18">
        <v>-7.0432522768390822</v>
      </c>
      <c r="AQ62" s="18">
        <v>20.085521188554782</v>
      </c>
      <c r="AR62" s="18">
        <v>6.3556106488842348</v>
      </c>
      <c r="AS62" s="18">
        <v>17.056035540402569</v>
      </c>
      <c r="AT62" s="18">
        <v>18.353651809355867</v>
      </c>
      <c r="AU62" s="18">
        <v>14.780134373333214</v>
      </c>
      <c r="AV62" s="18">
        <v>43.460738033600983</v>
      </c>
      <c r="AW62" s="18">
        <v>-22.541538113164165</v>
      </c>
      <c r="AX62" s="18">
        <v>5.262686687153904</v>
      </c>
      <c r="AY62" s="18">
        <v>18.726143837363871</v>
      </c>
      <c r="AZ62" s="18">
        <v>-3.4392215113623035</v>
      </c>
      <c r="BA62" s="18">
        <v>18.253420301967029</v>
      </c>
      <c r="BB62" s="18">
        <v>-13.946782821570178</v>
      </c>
      <c r="BC62" s="18">
        <v>15.4550378069871</v>
      </c>
      <c r="BD62" s="18">
        <v>-10.363402756031309</v>
      </c>
      <c r="BE62" s="18">
        <v>-17.185437794909298</v>
      </c>
      <c r="BF62" s="18">
        <v>8.3767924724847624</v>
      </c>
      <c r="BG62" s="18">
        <v>4.3016505625728705</v>
      </c>
      <c r="BH62" s="18">
        <v>-3.1599106778096315</v>
      </c>
      <c r="BI62"/>
      <c r="BJ62" s="7"/>
    </row>
    <row r="63" spans="1:62" s="46" customFormat="1" ht="15" customHeight="1" x14ac:dyDescent="0.35">
      <c r="A63"/>
      <c r="B63" s="16" t="s">
        <v>959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>
        <v>300.58600000000001</v>
      </c>
      <c r="P63" s="17">
        <v>314.78800000000001</v>
      </c>
      <c r="Q63" s="17">
        <v>398.86599999999999</v>
      </c>
      <c r="R63" s="17">
        <v>465.495</v>
      </c>
      <c r="S63" s="17">
        <v>497.18300000000005</v>
      </c>
      <c r="T63" s="17">
        <v>503.98800000000006</v>
      </c>
      <c r="U63" s="17">
        <v>525.75800000000004</v>
      </c>
      <c r="V63" s="17">
        <v>576.89900000000011</v>
      </c>
      <c r="W63" s="17">
        <v>536.70800000000008</v>
      </c>
      <c r="X63" s="17">
        <v>568.23400000000004</v>
      </c>
      <c r="Y63" s="17">
        <v>557.58199999999999</v>
      </c>
      <c r="Z63" s="17">
        <v>572.96400000000006</v>
      </c>
      <c r="AA63" s="17">
        <v>551.43500000000006</v>
      </c>
      <c r="AB63" s="17">
        <v>494.06099999999998</v>
      </c>
      <c r="AC63" s="17">
        <v>557.37599999999998</v>
      </c>
      <c r="AD63" s="17">
        <v>553.11199999999997</v>
      </c>
      <c r="AE63" s="17">
        <v>539.11399999999992</v>
      </c>
      <c r="AF63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>
        <v>4.7247709474160464</v>
      </c>
      <c r="AT63" s="18">
        <v>26.709404424565093</v>
      </c>
      <c r="AU63" s="18">
        <v>16.70460756243952</v>
      </c>
      <c r="AV63" s="18">
        <v>6.8073770932018709</v>
      </c>
      <c r="AW63" s="18">
        <v>1.3687113195744838</v>
      </c>
      <c r="AX63" s="18">
        <v>4.3195472908085071</v>
      </c>
      <c r="AY63" s="18">
        <v>9.7270987792863011</v>
      </c>
      <c r="AZ63" s="18">
        <v>-6.9667307448964246</v>
      </c>
      <c r="BA63" s="18">
        <v>5.873957533705469</v>
      </c>
      <c r="BB63" s="18">
        <v>-1.8745798385876318</v>
      </c>
      <c r="BC63" s="18">
        <v>2.7586973754533077</v>
      </c>
      <c r="BD63" s="18">
        <v>-3.7574786548544052</v>
      </c>
      <c r="BE63" s="18">
        <v>-10.404490103094666</v>
      </c>
      <c r="BF63" s="18">
        <v>12.815219173340944</v>
      </c>
      <c r="BG63" s="18">
        <v>-0.76501320473074019</v>
      </c>
      <c r="BH63" s="18">
        <v>-2.53077134468246</v>
      </c>
      <c r="BI63"/>
      <c r="BJ63" s="7"/>
    </row>
    <row r="64" spans="1:62" s="46" customFormat="1" ht="15" customHeight="1" x14ac:dyDescent="0.35">
      <c r="A64"/>
      <c r="B64" s="16" t="s">
        <v>956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>
        <v>0</v>
      </c>
      <c r="P64" s="17">
        <v>35.332000000000001</v>
      </c>
      <c r="Q64" s="17">
        <v>29.033999999999999</v>
      </c>
      <c r="R64" s="17">
        <v>21.835000000000001</v>
      </c>
      <c r="S64" s="17">
        <v>203.876</v>
      </c>
      <c r="T64" s="17">
        <v>37.020000000000003</v>
      </c>
      <c r="U64" s="17">
        <v>42.652999999999999</v>
      </c>
      <c r="V64" s="17">
        <v>106.77</v>
      </c>
      <c r="W64" s="17">
        <v>119.43899999999999</v>
      </c>
      <c r="X64" s="17">
        <v>208.673</v>
      </c>
      <c r="Y64" s="17">
        <v>105.77199999999999</v>
      </c>
      <c r="Z64" s="17">
        <v>201.95399999999998</v>
      </c>
      <c r="AA64" s="17">
        <v>103.77500000000002</v>
      </c>
      <c r="AB64" s="17">
        <v>60.881999999999998</v>
      </c>
      <c r="AC64" s="17">
        <v>52.805999999999997</v>
      </c>
      <c r="AD64" s="17">
        <v>81.759</v>
      </c>
      <c r="AE64" s="17">
        <v>54.848000000000006</v>
      </c>
      <c r="AF64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 t="s">
        <v>233</v>
      </c>
      <c r="AT64" s="18">
        <v>-17.825200950979287</v>
      </c>
      <c r="AU64" s="18">
        <v>-24.795067851484461</v>
      </c>
      <c r="AV64" s="18" t="s">
        <v>233</v>
      </c>
      <c r="AW64" s="18">
        <v>-81.841903902372025</v>
      </c>
      <c r="AX64" s="18">
        <v>15.21609940572662</v>
      </c>
      <c r="AY64" s="18" t="s">
        <v>233</v>
      </c>
      <c r="AZ64" s="18">
        <v>11.865692610283785</v>
      </c>
      <c r="BA64" s="18">
        <v>74.710940312628225</v>
      </c>
      <c r="BB64" s="18">
        <v>-49.312081582188398</v>
      </c>
      <c r="BC64" s="18">
        <v>90.933328291041107</v>
      </c>
      <c r="BD64" s="18">
        <v>-48.614535983441762</v>
      </c>
      <c r="BE64" s="18">
        <v>-41.332690917851131</v>
      </c>
      <c r="BF64" s="18">
        <v>-13.265004434808318</v>
      </c>
      <c r="BG64" s="18">
        <v>54.828996704919902</v>
      </c>
      <c r="BH64" s="18">
        <v>-32.915030761139441</v>
      </c>
      <c r="BI64"/>
      <c r="BJ64" s="7"/>
    </row>
    <row r="65" spans="1:62" s="46" customFormat="1" ht="15" customHeight="1" x14ac:dyDescent="0.35">
      <c r="A65"/>
      <c r="B65" s="16" t="s">
        <v>957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9.1460000000000008</v>
      </c>
      <c r="P65" s="17">
        <v>12.44</v>
      </c>
      <c r="Q65" s="17">
        <v>1.2030000000000001</v>
      </c>
      <c r="R65" s="17">
        <v>5.1950000000000003</v>
      </c>
      <c r="S65" s="17">
        <v>5.5209999999999999</v>
      </c>
      <c r="T65" s="17">
        <v>6.298</v>
      </c>
      <c r="U65" s="17">
        <v>7.6980000000000004</v>
      </c>
      <c r="V65" s="17">
        <v>0.32300000000000001</v>
      </c>
      <c r="W65" s="17">
        <v>4.3209999999999997</v>
      </c>
      <c r="X65" s="17">
        <v>4.1189999999999998</v>
      </c>
      <c r="Y65" s="17">
        <v>8.7439999999999998</v>
      </c>
      <c r="Z65" s="17">
        <v>1.0530000000039479</v>
      </c>
      <c r="AA65" s="17">
        <v>40.343999999999781</v>
      </c>
      <c r="AB65" s="17">
        <v>21.076999999996481</v>
      </c>
      <c r="AC65" s="17">
        <v>14.090000000002917</v>
      </c>
      <c r="AD65" s="17">
        <v>16.254999999987959</v>
      </c>
      <c r="AE65" s="17">
        <v>36.588999999993639</v>
      </c>
      <c r="AF65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>
        <v>36.015744587797926</v>
      </c>
      <c r="AT65" s="18">
        <v>-90.329581993569136</v>
      </c>
      <c r="AU65" s="18" t="s">
        <v>233</v>
      </c>
      <c r="AV65" s="18">
        <v>6.2752646775745839</v>
      </c>
      <c r="AW65" s="18">
        <v>14.073537402644451</v>
      </c>
      <c r="AX65" s="18">
        <v>22.229279136233728</v>
      </c>
      <c r="AY65" s="18">
        <v>-95.80410496232787</v>
      </c>
      <c r="AZ65" s="18" t="s">
        <v>233</v>
      </c>
      <c r="BA65" s="18">
        <v>-4.6748437861606105</v>
      </c>
      <c r="BB65" s="18" t="s">
        <v>233</v>
      </c>
      <c r="BC65" s="18">
        <v>-87.957456541583397</v>
      </c>
      <c r="BD65" s="18" t="s">
        <v>233</v>
      </c>
      <c r="BE65" s="18">
        <v>-47.756791592314606</v>
      </c>
      <c r="BF65" s="18">
        <v>-33.149879015015095</v>
      </c>
      <c r="BG65" s="18">
        <v>15.365507451984344</v>
      </c>
      <c r="BH65" s="18" t="s">
        <v>233</v>
      </c>
      <c r="BI65"/>
      <c r="BJ65" s="7"/>
    </row>
    <row r="66" spans="1:62" s="46" customFormat="1" ht="15" customHeight="1" x14ac:dyDescent="0.35">
      <c r="A66"/>
      <c r="B66" s="24" t="s">
        <v>50</v>
      </c>
      <c r="C66" s="25">
        <v>1025.3789999999999</v>
      </c>
      <c r="D66" s="25">
        <v>1010.317</v>
      </c>
      <c r="E66" s="25">
        <v>980.98900000000015</v>
      </c>
      <c r="F66" s="25">
        <v>1144.683</v>
      </c>
      <c r="G66" s="25">
        <v>1083.028</v>
      </c>
      <c r="H66" s="25">
        <v>1091.088</v>
      </c>
      <c r="I66" s="25">
        <v>1590.3760000000002</v>
      </c>
      <c r="J66" s="25">
        <v>1246.08</v>
      </c>
      <c r="K66" s="25">
        <v>1208.1779999999999</v>
      </c>
      <c r="L66" s="25">
        <v>1152.827</v>
      </c>
      <c r="M66" s="25">
        <v>1367.865</v>
      </c>
      <c r="N66" s="25">
        <v>1522.5719999999999</v>
      </c>
      <c r="O66" s="25">
        <v>1835.6</v>
      </c>
      <c r="P66" s="25">
        <v>1765.2909999999997</v>
      </c>
      <c r="Q66" s="25">
        <v>1907.2000000000003</v>
      </c>
      <c r="R66" s="14">
        <v>1815.7280000000042</v>
      </c>
      <c r="S66" s="14">
        <v>1937.7049999999995</v>
      </c>
      <c r="T66" s="14">
        <v>1891.9630000000043</v>
      </c>
      <c r="U66" s="14">
        <v>2072.5479999999989</v>
      </c>
      <c r="V66" s="14">
        <v>2139.5849999999978</v>
      </c>
      <c r="W66" s="14">
        <v>2528.7830000000008</v>
      </c>
      <c r="X66" s="14">
        <v>2300.1799999999962</v>
      </c>
      <c r="Y66" s="14">
        <v>1978.3509999999997</v>
      </c>
      <c r="Z66" s="14">
        <v>1973.0520000000038</v>
      </c>
      <c r="AA66" s="14">
        <v>2164.4069999999992</v>
      </c>
      <c r="AB66" s="14">
        <v>1705.1309999999964</v>
      </c>
      <c r="AC66" s="14">
        <v>1989.1060000000025</v>
      </c>
      <c r="AD66" s="14">
        <v>1862.7069999999881</v>
      </c>
      <c r="AE66" s="14">
        <v>1858.9219999999937</v>
      </c>
      <c r="AF66"/>
      <c r="AG66" s="162">
        <v>-1.4689202724065833</v>
      </c>
      <c r="AH66" s="162">
        <v>-2.9028512833100759</v>
      </c>
      <c r="AI66" s="162">
        <v>16.68662951368464</v>
      </c>
      <c r="AJ66" s="162">
        <v>-5.3862073604657335</v>
      </c>
      <c r="AK66" s="162">
        <v>0.74420975265643596</v>
      </c>
      <c r="AL66" s="162">
        <v>45.760561934509433</v>
      </c>
      <c r="AM66" s="162">
        <v>-21.648717032953229</v>
      </c>
      <c r="AN66" s="162">
        <v>-3.0416987673343643</v>
      </c>
      <c r="AO66" s="162">
        <v>-4.5813613556942681</v>
      </c>
      <c r="AP66" s="162">
        <v>18.653102330184844</v>
      </c>
      <c r="AQ66" s="162">
        <v>11.310107357085668</v>
      </c>
      <c r="AR66" s="162">
        <v>20.559159107089847</v>
      </c>
      <c r="AS66" s="162">
        <v>-3.8303007191109284</v>
      </c>
      <c r="AT66" s="162">
        <v>8.0388445870964382</v>
      </c>
      <c r="AU66" s="162">
        <v>-4.7961409395971106</v>
      </c>
      <c r="AV66" s="162">
        <v>6.7178013446945268</v>
      </c>
      <c r="AW66" s="162">
        <v>-2.3606276497193948</v>
      </c>
      <c r="AX66" s="162">
        <v>9.5448483929122379</v>
      </c>
      <c r="AY66" s="162">
        <v>3.2345209857624013</v>
      </c>
      <c r="AZ66" s="162">
        <v>18.190349997780107</v>
      </c>
      <c r="BA66" s="162">
        <v>-9.0400402090651717</v>
      </c>
      <c r="BB66" s="162">
        <v>-13.991470232764264</v>
      </c>
      <c r="BC66" s="162">
        <v>-0.26784933512788611</v>
      </c>
      <c r="BD66" s="162">
        <v>9.6984266000082684</v>
      </c>
      <c r="BE66" s="162">
        <v>-21.219484135839654</v>
      </c>
      <c r="BF66" s="162">
        <v>16.654145634558674</v>
      </c>
      <c r="BG66" s="162">
        <v>-6.3545633063302951</v>
      </c>
      <c r="BH66" s="162">
        <v>-0.20319889279389736</v>
      </c>
      <c r="BI66"/>
      <c r="BJ66" s="7"/>
    </row>
    <row r="67" spans="1:62" s="55" customFormat="1" ht="6" customHeight="1" x14ac:dyDescent="0.35">
      <c r="A67"/>
      <c r="X67" s="52"/>
      <c r="Y67" s="52"/>
      <c r="Z67" s="52"/>
      <c r="AA67" s="52"/>
      <c r="AB67" s="52"/>
      <c r="AC67" s="52"/>
      <c r="AD67" s="52"/>
      <c r="AE67" s="52"/>
      <c r="AF67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162"/>
      <c r="BB67" s="162"/>
      <c r="BC67" s="162"/>
      <c r="BD67" s="162"/>
      <c r="BE67" s="162"/>
      <c r="BF67" s="162"/>
      <c r="BG67" s="162"/>
      <c r="BH67" s="162"/>
      <c r="BI67"/>
    </row>
    <row r="68" spans="1:62" s="46" customFormat="1" ht="15" customHeight="1" x14ac:dyDescent="0.35">
      <c r="A68"/>
      <c r="B68" s="27" t="s">
        <v>51</v>
      </c>
      <c r="C68" s="25">
        <v>73110.466</v>
      </c>
      <c r="D68" s="25">
        <v>76115.074999999997</v>
      </c>
      <c r="E68" s="25">
        <v>85607.142999999996</v>
      </c>
      <c r="F68" s="25">
        <v>91596.698999999993</v>
      </c>
      <c r="G68" s="25">
        <v>99967.751999999993</v>
      </c>
      <c r="H68" s="25">
        <v>107764.213</v>
      </c>
      <c r="I68" s="25">
        <v>114551.77099999999</v>
      </c>
      <c r="J68" s="25">
        <v>123143.705</v>
      </c>
      <c r="K68" s="25">
        <v>130176.228</v>
      </c>
      <c r="L68" s="25">
        <v>140853.745</v>
      </c>
      <c r="M68" s="25">
        <v>160704.75899999999</v>
      </c>
      <c r="N68" s="25">
        <v>179379.55</v>
      </c>
      <c r="O68" s="25">
        <v>200676.02999999997</v>
      </c>
      <c r="P68" s="25">
        <v>173453.315</v>
      </c>
      <c r="Q68" s="25">
        <v>144023.40100000001</v>
      </c>
      <c r="R68" s="25">
        <v>159536.23699999999</v>
      </c>
      <c r="S68" s="25">
        <v>161759.99400000001</v>
      </c>
      <c r="T68" s="25">
        <v>168566.58199999999</v>
      </c>
      <c r="U68" s="25">
        <v>168847.37299999996</v>
      </c>
      <c r="V68" s="25">
        <v>174987.34099999999</v>
      </c>
      <c r="W68" s="25">
        <v>182008.64200000002</v>
      </c>
      <c r="X68" s="25">
        <v>186248.52</v>
      </c>
      <c r="Y68" s="25">
        <v>193950.54899999997</v>
      </c>
      <c r="Z68" s="25">
        <v>208684.96500000003</v>
      </c>
      <c r="AA68" s="25">
        <v>212807.546</v>
      </c>
      <c r="AB68" s="25">
        <v>194050.63800000001</v>
      </c>
      <c r="AC68" s="25">
        <v>223384.80600000001</v>
      </c>
      <c r="AD68" s="25">
        <v>255463.43699999998</v>
      </c>
      <c r="AE68" s="25">
        <v>271935.07500000001</v>
      </c>
      <c r="AF68"/>
      <c r="AG68" s="164">
        <v>4.1096838310399999</v>
      </c>
      <c r="AH68" s="164">
        <v>12.470680742283969</v>
      </c>
      <c r="AI68" s="164">
        <v>6.9965610229510835</v>
      </c>
      <c r="AJ68" s="164">
        <v>9.139033492899129</v>
      </c>
      <c r="AK68" s="164">
        <v>7.7989760137849364</v>
      </c>
      <c r="AL68" s="164">
        <v>6.2985269516142521</v>
      </c>
      <c r="AM68" s="164">
        <v>7.5004811579910093</v>
      </c>
      <c r="AN68" s="164">
        <v>5.7108262253437969</v>
      </c>
      <c r="AO68" s="164">
        <v>8.2023555022657373</v>
      </c>
      <c r="AP68" s="164">
        <v>14.093351937500842</v>
      </c>
      <c r="AQ68" s="164">
        <v>11.620558791292545</v>
      </c>
      <c r="AR68" s="164">
        <v>11.872300939544102</v>
      </c>
      <c r="AS68" s="165">
        <v>-13.565504061446687</v>
      </c>
      <c r="AT68" s="165">
        <v>-16.967051912498754</v>
      </c>
      <c r="AU68" s="164">
        <v>10.771052406962658</v>
      </c>
      <c r="AV68" s="164">
        <v>1.3938883364786976</v>
      </c>
      <c r="AW68" s="164">
        <v>4.207831511170796</v>
      </c>
      <c r="AX68" s="164">
        <v>0.16657572139652707</v>
      </c>
      <c r="AY68" s="164">
        <v>3.6364012604448539</v>
      </c>
      <c r="AZ68" s="164">
        <v>4.0124622500550116</v>
      </c>
      <c r="BA68" s="164">
        <v>2.3294926841990105</v>
      </c>
      <c r="BB68" s="164">
        <v>4.135350444663926</v>
      </c>
      <c r="BC68" s="164">
        <v>7.596996283831122</v>
      </c>
      <c r="BD68" s="164">
        <v>1.9755045601871586</v>
      </c>
      <c r="BE68" s="164">
        <v>-8.8140239162383818</v>
      </c>
      <c r="BF68" s="164">
        <v>15.116759368758172</v>
      </c>
      <c r="BG68" s="164">
        <v>14.360256444657191</v>
      </c>
      <c r="BH68" s="164">
        <v>6.4477477456001022</v>
      </c>
      <c r="BI68"/>
      <c r="BJ68" s="7"/>
    </row>
    <row r="69" spans="1:62" s="46" customFormat="1" ht="15" customHeight="1" x14ac:dyDescent="0.35">
      <c r="A69"/>
      <c r="B69" s="29" t="s">
        <v>52</v>
      </c>
      <c r="C69" s="30">
        <v>70374.934999999998</v>
      </c>
      <c r="D69" s="30">
        <v>73182.755000000005</v>
      </c>
      <c r="E69" s="30">
        <v>83143.184999999998</v>
      </c>
      <c r="F69" s="30">
        <v>90291.407999999996</v>
      </c>
      <c r="G69" s="30">
        <v>97604.888999999996</v>
      </c>
      <c r="H69" s="30">
        <v>105193.114</v>
      </c>
      <c r="I69" s="30">
        <v>111908.738</v>
      </c>
      <c r="J69" s="30">
        <v>117387.395</v>
      </c>
      <c r="K69" s="30">
        <v>126490.63499999999</v>
      </c>
      <c r="L69" s="30">
        <v>135801.359</v>
      </c>
      <c r="M69" s="30">
        <v>153130.30700000003</v>
      </c>
      <c r="N69" s="30">
        <v>169594.83800000002</v>
      </c>
      <c r="O69" s="30">
        <v>183262.48599999998</v>
      </c>
      <c r="P69" s="30">
        <v>168363.48800000001</v>
      </c>
      <c r="Q69" s="30">
        <v>148070.505</v>
      </c>
      <c r="R69" s="30">
        <v>165038.87700000001</v>
      </c>
      <c r="S69" s="30">
        <v>164578.97399999999</v>
      </c>
      <c r="T69" s="30">
        <v>170468.519</v>
      </c>
      <c r="U69" s="30">
        <v>173727.891</v>
      </c>
      <c r="V69" s="30">
        <v>180850.98199999999</v>
      </c>
      <c r="W69" s="30">
        <v>186534.14299999998</v>
      </c>
      <c r="X69" s="30">
        <v>191367.08</v>
      </c>
      <c r="Y69" s="30">
        <v>196917.91700000002</v>
      </c>
      <c r="Z69" s="30">
        <v>211185.44600000005</v>
      </c>
      <c r="AA69" s="30">
        <v>214384.18700000001</v>
      </c>
      <c r="AB69" s="30">
        <v>197339.28500000003</v>
      </c>
      <c r="AC69" s="30">
        <v>223865.15400000001</v>
      </c>
      <c r="AD69" s="30">
        <v>251915.86800000002</v>
      </c>
      <c r="AE69" s="30">
        <v>269095.55699999997</v>
      </c>
      <c r="AF69"/>
      <c r="AG69" s="31">
        <v>3.9898011983954329</v>
      </c>
      <c r="AH69" s="31">
        <v>13.610351236435404</v>
      </c>
      <c r="AI69" s="31">
        <v>8.5974851697105397</v>
      </c>
      <c r="AJ69" s="31">
        <v>8.0998637212524152</v>
      </c>
      <c r="AK69" s="31">
        <v>7.774431258253883</v>
      </c>
      <c r="AL69" s="31">
        <v>6.384090882602826</v>
      </c>
      <c r="AM69" s="31">
        <v>4.8956472013829755</v>
      </c>
      <c r="AN69" s="31">
        <v>7.754870103387157</v>
      </c>
      <c r="AO69" s="31">
        <v>7.3608010585131476</v>
      </c>
      <c r="AP69" s="31">
        <v>12.76051147617752</v>
      </c>
      <c r="AQ69" s="31">
        <v>10.751974134029512</v>
      </c>
      <c r="AR69" s="31">
        <v>8.0590000032901674</v>
      </c>
      <c r="AS69" s="31">
        <v>-8.1298678879647888</v>
      </c>
      <c r="AT69" s="31">
        <v>-12.053078277874599</v>
      </c>
      <c r="AU69" s="31">
        <v>11.459657005964829</v>
      </c>
      <c r="AV69" s="31">
        <v>-0.2786634327377423</v>
      </c>
      <c r="AW69" s="31">
        <v>3.578552506956334</v>
      </c>
      <c r="AX69" s="31">
        <v>1.9120081638064814</v>
      </c>
      <c r="AY69" s="31">
        <v>4.1001424463271618</v>
      </c>
      <c r="AZ69" s="31">
        <v>3.1424551512802918</v>
      </c>
      <c r="BA69" s="31">
        <v>2.5909128067776876</v>
      </c>
      <c r="BB69" s="31">
        <v>2.9006227194353538</v>
      </c>
      <c r="BC69" s="31">
        <v>7.24541942011302</v>
      </c>
      <c r="BD69" s="31">
        <v>1.5146597744240151</v>
      </c>
      <c r="BE69" s="31">
        <v>-7.9506339709653933</v>
      </c>
      <c r="BF69" s="31">
        <v>13.441757934817678</v>
      </c>
      <c r="BG69" s="31">
        <v>12.530183237003472</v>
      </c>
      <c r="BH69" s="31">
        <v>6.8196136815009814</v>
      </c>
      <c r="BI69"/>
      <c r="BJ69" s="7"/>
    </row>
    <row r="70" spans="1:62" s="46" customFormat="1" ht="15" customHeight="1" x14ac:dyDescent="0.35">
      <c r="A70"/>
      <c r="B70" s="29" t="s">
        <v>53</v>
      </c>
      <c r="C70" s="30">
        <v>70848.34</v>
      </c>
      <c r="D70" s="30">
        <v>74089.482999999993</v>
      </c>
      <c r="E70" s="30">
        <v>82596.119000000006</v>
      </c>
      <c r="F70" s="30">
        <v>88677.345000000001</v>
      </c>
      <c r="G70" s="30">
        <v>96254.904999999999</v>
      </c>
      <c r="H70" s="30">
        <v>103418.07</v>
      </c>
      <c r="I70" s="30">
        <v>109835.49399999999</v>
      </c>
      <c r="J70" s="30">
        <v>118844.29</v>
      </c>
      <c r="K70" s="30">
        <v>125802.897</v>
      </c>
      <c r="L70" s="30">
        <v>135763.28200000001</v>
      </c>
      <c r="M70" s="30">
        <v>155110.48800000001</v>
      </c>
      <c r="N70" s="30">
        <v>173274.73500000002</v>
      </c>
      <c r="O70" s="30">
        <v>193074.58299999998</v>
      </c>
      <c r="P70" s="30">
        <v>166233.28700000001</v>
      </c>
      <c r="Q70" s="30">
        <v>136961.05000000002</v>
      </c>
      <c r="R70" s="30">
        <v>152067.378</v>
      </c>
      <c r="S70" s="30">
        <v>154699.231</v>
      </c>
      <c r="T70" s="30">
        <v>160726.584</v>
      </c>
      <c r="U70" s="30">
        <v>160900.43799999997</v>
      </c>
      <c r="V70" s="30">
        <v>166652.478</v>
      </c>
      <c r="W70" s="30">
        <v>172445.95799999998</v>
      </c>
      <c r="X70" s="30">
        <v>176805.84700000001</v>
      </c>
      <c r="Y70" s="30">
        <v>184135.81399999998</v>
      </c>
      <c r="Z70" s="30">
        <v>198401.386</v>
      </c>
      <c r="AA70" s="30">
        <v>203542.78100000002</v>
      </c>
      <c r="AB70" s="30">
        <v>185955.88500000001</v>
      </c>
      <c r="AC70" s="30">
        <v>213399.54900000003</v>
      </c>
      <c r="AD70" s="30">
        <v>244480.60800000001</v>
      </c>
      <c r="AE70" s="30">
        <v>260006.30499999999</v>
      </c>
      <c r="AF70"/>
      <c r="AG70" s="31">
        <v>4.574762090403242</v>
      </c>
      <c r="AH70" s="31">
        <v>11.48157019802664</v>
      </c>
      <c r="AI70" s="31">
        <v>7.3626050153760794</v>
      </c>
      <c r="AJ70" s="31">
        <v>8.5450911955020725</v>
      </c>
      <c r="AK70" s="31">
        <v>7.4418701052169842</v>
      </c>
      <c r="AL70" s="31">
        <v>6.205321758566936</v>
      </c>
      <c r="AM70" s="31">
        <v>8.2020808319030305</v>
      </c>
      <c r="AN70" s="31">
        <v>5.8552304027395889</v>
      </c>
      <c r="AO70" s="31">
        <v>7.9174528071480017</v>
      </c>
      <c r="AP70" s="31">
        <v>14.25069114048083</v>
      </c>
      <c r="AQ70" s="31">
        <v>11.710521470346995</v>
      </c>
      <c r="AR70" s="31">
        <v>11.426852275953541</v>
      </c>
      <c r="AS70" s="31">
        <v>-13.902034945739064</v>
      </c>
      <c r="AT70" s="31">
        <v>-17.609130835510694</v>
      </c>
      <c r="AU70" s="31">
        <v>11.029652591010347</v>
      </c>
      <c r="AV70" s="31">
        <v>1.7307150518502417</v>
      </c>
      <c r="AW70" s="31">
        <v>3.8961751529327273</v>
      </c>
      <c r="AX70" s="31">
        <v>0.10816754495321258</v>
      </c>
      <c r="AY70" s="31">
        <v>3.5749063653885385</v>
      </c>
      <c r="AZ70" s="31">
        <v>3.4763839515185495</v>
      </c>
      <c r="BA70" s="31">
        <v>2.5282639561781002</v>
      </c>
      <c r="BB70" s="31">
        <v>4.1457718307245655</v>
      </c>
      <c r="BC70" s="31">
        <v>7.7473098199136956</v>
      </c>
      <c r="BD70" s="31">
        <v>2.5914108281481556</v>
      </c>
      <c r="BE70" s="31">
        <v>-8.6403929009892053</v>
      </c>
      <c r="BF70" s="31">
        <v>14.758158366431918</v>
      </c>
      <c r="BG70" s="31">
        <v>14.564725720202894</v>
      </c>
      <c r="BH70" s="31">
        <v>6.350481998146857</v>
      </c>
      <c r="BI70"/>
      <c r="BJ70" s="7"/>
    </row>
    <row r="71" spans="1:62" ht="6" customHeight="1" thickBot="1" x14ac:dyDescent="0.4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136"/>
      <c r="Z71" s="32"/>
      <c r="AA71" s="32"/>
      <c r="AB71" s="32"/>
      <c r="AC71" s="32"/>
      <c r="AD71" s="32"/>
      <c r="AE71" s="32"/>
      <c r="AF71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/>
      <c r="BJ71" s="2"/>
    </row>
    <row r="72" spans="1:62" s="55" customFormat="1" ht="6" customHeight="1" x14ac:dyDescent="0.35">
      <c r="A72"/>
      <c r="Y72" s="52"/>
      <c r="AF72"/>
      <c r="BI72"/>
    </row>
    <row r="73" spans="1:62" ht="12" customHeight="1" x14ac:dyDescent="0.35">
      <c r="B73" s="35" t="s">
        <v>716</v>
      </c>
      <c r="C73" s="58"/>
      <c r="D73" s="2"/>
      <c r="E73" s="2"/>
      <c r="F73" s="2"/>
      <c r="G73" s="2"/>
      <c r="H73" s="2"/>
      <c r="I73" s="2"/>
      <c r="J73" s="2"/>
      <c r="K73" s="2"/>
      <c r="L73" s="2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26"/>
      <c r="Z73" s="59"/>
      <c r="AA73" s="59"/>
      <c r="AB73" s="59"/>
      <c r="AC73" s="59"/>
      <c r="AD73" s="59"/>
      <c r="AE73" s="59"/>
      <c r="AF73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36"/>
      <c r="BC73" s="36"/>
      <c r="BD73" s="36"/>
      <c r="BE73" s="36"/>
      <c r="BF73" s="36"/>
      <c r="BG73" s="36"/>
      <c r="BH73" s="36"/>
      <c r="BI73"/>
      <c r="BJ73" s="2"/>
    </row>
    <row r="74" spans="1:62" ht="12" customHeight="1" x14ac:dyDescent="0.35">
      <c r="B74" s="35" t="s">
        <v>717</v>
      </c>
      <c r="C74" s="58"/>
      <c r="D74" s="2"/>
      <c r="E74" s="2"/>
      <c r="F74" s="2"/>
      <c r="G74" s="2"/>
      <c r="H74" s="2"/>
      <c r="I74" s="2"/>
      <c r="J74" s="2"/>
      <c r="K74" s="2"/>
      <c r="L74" s="2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26"/>
      <c r="Z74" s="59"/>
      <c r="AA74" s="59"/>
      <c r="AB74" s="59"/>
      <c r="AC74" s="59"/>
      <c r="AD74" s="59"/>
      <c r="AE74" s="59"/>
      <c r="AF74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36"/>
      <c r="BC74" s="36"/>
      <c r="BD74" s="36"/>
      <c r="BE74" s="36"/>
      <c r="BF74" s="36"/>
      <c r="BG74" s="36"/>
      <c r="BH74" s="36"/>
      <c r="BI74"/>
      <c r="BJ74" s="2"/>
    </row>
    <row r="75" spans="1:62" ht="12" customHeight="1" x14ac:dyDescent="0.35">
      <c r="B75" s="35" t="s">
        <v>708</v>
      </c>
      <c r="C75" s="58"/>
      <c r="D75" s="2"/>
      <c r="E75" s="2"/>
      <c r="F75" s="2"/>
      <c r="G75" s="2"/>
      <c r="H75" s="2"/>
      <c r="I75" s="2"/>
      <c r="J75" s="2"/>
      <c r="K75" s="2"/>
      <c r="L75" s="2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26"/>
      <c r="Z75" s="59"/>
      <c r="AA75" s="59"/>
      <c r="AB75" s="59"/>
      <c r="AC75" s="59"/>
      <c r="AD75" s="59"/>
      <c r="AE75" s="59"/>
      <c r="AF75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36"/>
      <c r="BC75" s="36"/>
      <c r="BD75" s="36"/>
      <c r="BE75" s="36"/>
      <c r="BF75" s="36"/>
      <c r="BG75" s="36"/>
      <c r="BH75" s="36"/>
      <c r="BI75"/>
      <c r="BJ75" s="2"/>
    </row>
    <row r="76" spans="1:62" ht="12" customHeight="1" x14ac:dyDescent="0.35">
      <c r="B76" s="35" t="s">
        <v>709</v>
      </c>
      <c r="C76" s="58"/>
      <c r="D76" s="2"/>
      <c r="E76" s="2"/>
      <c r="F76" s="2"/>
      <c r="G76" s="2"/>
      <c r="H76" s="2"/>
      <c r="I76" s="2"/>
      <c r="J76" s="2"/>
      <c r="K76" s="2"/>
      <c r="L76" s="2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26"/>
      <c r="Z76" s="59"/>
      <c r="AA76" s="59"/>
      <c r="AB76" s="59"/>
      <c r="AC76" s="59"/>
      <c r="AD76" s="59"/>
      <c r="AE76" s="59"/>
      <c r="AF76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36"/>
      <c r="BC76" s="36"/>
      <c r="BD76" s="36"/>
      <c r="BE76" s="36"/>
      <c r="BF76" s="36"/>
      <c r="BG76" s="36"/>
      <c r="BH76" s="36"/>
      <c r="BI76"/>
      <c r="BJ76" s="2"/>
    </row>
    <row r="77" spans="1:62" ht="12" customHeight="1" x14ac:dyDescent="0.35">
      <c r="B77" s="35" t="s">
        <v>710</v>
      </c>
      <c r="C77" s="58"/>
      <c r="D77" s="2"/>
      <c r="E77" s="2"/>
      <c r="F77" s="2"/>
      <c r="G77" s="2"/>
      <c r="H77" s="2"/>
      <c r="I77" s="2"/>
      <c r="J77" s="2"/>
      <c r="K77" s="2"/>
      <c r="L77" s="2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26"/>
      <c r="Z77" s="59"/>
      <c r="AA77" s="59"/>
      <c r="AB77" s="59"/>
      <c r="AC77" s="59"/>
      <c r="AD77" s="59"/>
      <c r="AE77" s="59"/>
      <c r="AF77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36"/>
      <c r="BC77" s="36"/>
      <c r="BD77" s="36"/>
      <c r="BE77" s="36"/>
      <c r="BF77" s="36"/>
      <c r="BG77" s="36"/>
      <c r="BH77" s="36"/>
      <c r="BI77"/>
      <c r="BJ77" s="2"/>
    </row>
    <row r="78" spans="1:62" ht="12" customHeight="1" x14ac:dyDescent="0.35">
      <c r="B78" s="35" t="s">
        <v>711</v>
      </c>
      <c r="C78" s="58"/>
      <c r="D78" s="2"/>
      <c r="E78" s="2"/>
      <c r="F78" s="2"/>
      <c r="G78" s="2"/>
      <c r="H78" s="2"/>
      <c r="I78" s="2"/>
      <c r="J78" s="2"/>
      <c r="K78" s="2"/>
      <c r="L78" s="2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26"/>
      <c r="Z78" s="59"/>
      <c r="AA78" s="59"/>
      <c r="AB78" s="59"/>
      <c r="AC78" s="59"/>
      <c r="AD78" s="59"/>
      <c r="AE78" s="59"/>
      <c r="AF7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36"/>
      <c r="BC78" s="36"/>
      <c r="BD78" s="36"/>
      <c r="BE78" s="36"/>
      <c r="BF78" s="36"/>
      <c r="BG78" s="36"/>
      <c r="BH78" s="36"/>
      <c r="BI78"/>
      <c r="BJ78" s="2"/>
    </row>
    <row r="79" spans="1:62" ht="12" customHeight="1" x14ac:dyDescent="0.35">
      <c r="B79" s="35" t="s">
        <v>718</v>
      </c>
      <c r="C79" s="58"/>
      <c r="D79" s="2"/>
      <c r="E79" s="2"/>
      <c r="F79" s="2"/>
      <c r="G79" s="2"/>
      <c r="H79" s="2"/>
      <c r="I79" s="2"/>
      <c r="J79" s="2"/>
      <c r="K79" s="2"/>
      <c r="L79" s="2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26"/>
      <c r="Z79" s="59"/>
      <c r="AA79" s="59"/>
      <c r="AB79" s="59"/>
      <c r="AC79" s="59"/>
      <c r="AD79" s="59"/>
      <c r="AE79" s="59"/>
      <c r="AF79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36"/>
      <c r="BC79" s="36"/>
      <c r="BD79" s="36"/>
      <c r="BE79" s="36"/>
      <c r="BF79" s="36"/>
      <c r="BG79" s="36"/>
      <c r="BH79" s="36"/>
      <c r="BI79"/>
      <c r="BJ79" s="2"/>
    </row>
    <row r="80" spans="1:62" s="55" customFormat="1" ht="12" customHeight="1" x14ac:dyDescent="0.35">
      <c r="A80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347"/>
      <c r="Z80" s="201"/>
      <c r="AA80" s="201"/>
      <c r="AB80" s="201"/>
      <c r="AC80" s="201"/>
      <c r="AD80" s="201"/>
      <c r="AE80" s="201"/>
      <c r="AF80"/>
      <c r="BI80"/>
    </row>
    <row r="81" spans="1:61" s="55" customFormat="1" ht="12" customHeight="1" x14ac:dyDescent="0.35">
      <c r="A8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347"/>
      <c r="Z81" s="201"/>
      <c r="AA81" s="201"/>
      <c r="AB81" s="201"/>
      <c r="AC81" s="201"/>
      <c r="AD81" s="201"/>
      <c r="AE81" s="201"/>
      <c r="AF81"/>
      <c r="BI81"/>
    </row>
    <row r="82" spans="1:61" x14ac:dyDescent="0.35">
      <c r="AB82" s="59"/>
      <c r="AC82" s="59"/>
      <c r="AD82" s="59"/>
      <c r="AE82" s="59"/>
    </row>
  </sheetData>
  <mergeCells count="1">
    <mergeCell ref="BA5:BH5"/>
  </mergeCells>
  <hyperlinks>
    <hyperlink ref="B4" location="Indice!A1" display="Volver al índice" xr:uid="{00000000-0004-0000-07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L51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 activeCell="AA8" sqref="AA8"/>
    </sheetView>
  </sheetViews>
  <sheetFormatPr defaultColWidth="10.90625" defaultRowHeight="13.5" x14ac:dyDescent="0.3"/>
  <cols>
    <col min="1" max="1" width="3.6328125" style="45" customWidth="1"/>
    <col min="2" max="2" width="50.54296875" style="45" customWidth="1"/>
    <col min="3" max="24" width="10.54296875" style="45" customWidth="1"/>
    <col min="25" max="25" width="10.54296875" style="7" customWidth="1"/>
    <col min="26" max="31" width="10.54296875" style="2" customWidth="1"/>
    <col min="32" max="32" width="1.54296875" style="45" customWidth="1"/>
    <col min="33" max="56" width="6.54296875" style="45" hidden="1" customWidth="1"/>
    <col min="57" max="61" width="6.54296875" style="45" customWidth="1"/>
    <col min="62" max="62" width="1.453125" style="45" customWidth="1"/>
    <col min="63" max="265" width="11.453125" style="45"/>
    <col min="266" max="266" width="2.453125" style="45" customWidth="1"/>
    <col min="267" max="267" width="48.54296875" style="45" customWidth="1"/>
    <col min="268" max="284" width="11.453125" style="45" customWidth="1"/>
    <col min="285" max="290" width="10.54296875" style="45" customWidth="1"/>
    <col min="291" max="292" width="11.453125" style="45" customWidth="1"/>
    <col min="293" max="293" width="1.54296875" style="45" customWidth="1"/>
    <col min="294" max="309" width="11.453125" style="45" customWidth="1"/>
    <col min="310" max="315" width="6.54296875" style="45" customWidth="1"/>
    <col min="316" max="317" width="11.453125" style="45" customWidth="1"/>
    <col min="318" max="318" width="1.453125" style="45" customWidth="1"/>
    <col min="319" max="521" width="11.453125" style="45"/>
    <col min="522" max="522" width="2.453125" style="45" customWidth="1"/>
    <col min="523" max="523" width="48.54296875" style="45" customWidth="1"/>
    <col min="524" max="540" width="11.453125" style="45" customWidth="1"/>
    <col min="541" max="546" width="10.54296875" style="45" customWidth="1"/>
    <col min="547" max="548" width="11.453125" style="45" customWidth="1"/>
    <col min="549" max="549" width="1.54296875" style="45" customWidth="1"/>
    <col min="550" max="565" width="11.453125" style="45" customWidth="1"/>
    <col min="566" max="571" width="6.54296875" style="45" customWidth="1"/>
    <col min="572" max="573" width="11.453125" style="45" customWidth="1"/>
    <col min="574" max="574" width="1.453125" style="45" customWidth="1"/>
    <col min="575" max="777" width="11.453125" style="45"/>
    <col min="778" max="778" width="2.453125" style="45" customWidth="1"/>
    <col min="779" max="779" width="48.54296875" style="45" customWidth="1"/>
    <col min="780" max="796" width="11.453125" style="45" customWidth="1"/>
    <col min="797" max="802" width="10.54296875" style="45" customWidth="1"/>
    <col min="803" max="804" width="11.453125" style="45" customWidth="1"/>
    <col min="805" max="805" width="1.54296875" style="45" customWidth="1"/>
    <col min="806" max="821" width="11.453125" style="45" customWidth="1"/>
    <col min="822" max="827" width="6.54296875" style="45" customWidth="1"/>
    <col min="828" max="829" width="11.453125" style="45" customWidth="1"/>
    <col min="830" max="830" width="1.453125" style="45" customWidth="1"/>
    <col min="831" max="1033" width="11.453125" style="45"/>
    <col min="1034" max="1034" width="2.453125" style="45" customWidth="1"/>
    <col min="1035" max="1035" width="48.54296875" style="45" customWidth="1"/>
    <col min="1036" max="1052" width="11.453125" style="45" customWidth="1"/>
    <col min="1053" max="1058" width="10.54296875" style="45" customWidth="1"/>
    <col min="1059" max="1060" width="11.453125" style="45" customWidth="1"/>
    <col min="1061" max="1061" width="1.54296875" style="45" customWidth="1"/>
    <col min="1062" max="1077" width="11.453125" style="45" customWidth="1"/>
    <col min="1078" max="1083" width="6.54296875" style="45" customWidth="1"/>
    <col min="1084" max="1085" width="11.453125" style="45" customWidth="1"/>
    <col min="1086" max="1086" width="1.453125" style="45" customWidth="1"/>
    <col min="1087" max="1289" width="11.453125" style="45"/>
    <col min="1290" max="1290" width="2.453125" style="45" customWidth="1"/>
    <col min="1291" max="1291" width="48.54296875" style="45" customWidth="1"/>
    <col min="1292" max="1308" width="11.453125" style="45" customWidth="1"/>
    <col min="1309" max="1314" width="10.54296875" style="45" customWidth="1"/>
    <col min="1315" max="1316" width="11.453125" style="45" customWidth="1"/>
    <col min="1317" max="1317" width="1.54296875" style="45" customWidth="1"/>
    <col min="1318" max="1333" width="11.453125" style="45" customWidth="1"/>
    <col min="1334" max="1339" width="6.54296875" style="45" customWidth="1"/>
    <col min="1340" max="1341" width="11.453125" style="45" customWidth="1"/>
    <col min="1342" max="1342" width="1.453125" style="45" customWidth="1"/>
    <col min="1343" max="1545" width="11.453125" style="45"/>
    <col min="1546" max="1546" width="2.453125" style="45" customWidth="1"/>
    <col min="1547" max="1547" width="48.54296875" style="45" customWidth="1"/>
    <col min="1548" max="1564" width="11.453125" style="45" customWidth="1"/>
    <col min="1565" max="1570" width="10.54296875" style="45" customWidth="1"/>
    <col min="1571" max="1572" width="11.453125" style="45" customWidth="1"/>
    <col min="1573" max="1573" width="1.54296875" style="45" customWidth="1"/>
    <col min="1574" max="1589" width="11.453125" style="45" customWidth="1"/>
    <col min="1590" max="1595" width="6.54296875" style="45" customWidth="1"/>
    <col min="1596" max="1597" width="11.453125" style="45" customWidth="1"/>
    <col min="1598" max="1598" width="1.453125" style="45" customWidth="1"/>
    <col min="1599" max="1801" width="11.453125" style="45"/>
    <col min="1802" max="1802" width="2.453125" style="45" customWidth="1"/>
    <col min="1803" max="1803" width="48.54296875" style="45" customWidth="1"/>
    <col min="1804" max="1820" width="11.453125" style="45" customWidth="1"/>
    <col min="1821" max="1826" width="10.54296875" style="45" customWidth="1"/>
    <col min="1827" max="1828" width="11.453125" style="45" customWidth="1"/>
    <col min="1829" max="1829" width="1.54296875" style="45" customWidth="1"/>
    <col min="1830" max="1845" width="11.453125" style="45" customWidth="1"/>
    <col min="1846" max="1851" width="6.54296875" style="45" customWidth="1"/>
    <col min="1852" max="1853" width="11.453125" style="45" customWidth="1"/>
    <col min="1854" max="1854" width="1.453125" style="45" customWidth="1"/>
    <col min="1855" max="2057" width="11.453125" style="45"/>
    <col min="2058" max="2058" width="2.453125" style="45" customWidth="1"/>
    <col min="2059" max="2059" width="48.54296875" style="45" customWidth="1"/>
    <col min="2060" max="2076" width="11.453125" style="45" customWidth="1"/>
    <col min="2077" max="2082" width="10.54296875" style="45" customWidth="1"/>
    <col min="2083" max="2084" width="11.453125" style="45" customWidth="1"/>
    <col min="2085" max="2085" width="1.54296875" style="45" customWidth="1"/>
    <col min="2086" max="2101" width="11.453125" style="45" customWidth="1"/>
    <col min="2102" max="2107" width="6.54296875" style="45" customWidth="1"/>
    <col min="2108" max="2109" width="11.453125" style="45" customWidth="1"/>
    <col min="2110" max="2110" width="1.453125" style="45" customWidth="1"/>
    <col min="2111" max="2313" width="11.453125" style="45"/>
    <col min="2314" max="2314" width="2.453125" style="45" customWidth="1"/>
    <col min="2315" max="2315" width="48.54296875" style="45" customWidth="1"/>
    <col min="2316" max="2332" width="11.453125" style="45" customWidth="1"/>
    <col min="2333" max="2338" width="10.54296875" style="45" customWidth="1"/>
    <col min="2339" max="2340" width="11.453125" style="45" customWidth="1"/>
    <col min="2341" max="2341" width="1.54296875" style="45" customWidth="1"/>
    <col min="2342" max="2357" width="11.453125" style="45" customWidth="1"/>
    <col min="2358" max="2363" width="6.54296875" style="45" customWidth="1"/>
    <col min="2364" max="2365" width="11.453125" style="45" customWidth="1"/>
    <col min="2366" max="2366" width="1.453125" style="45" customWidth="1"/>
    <col min="2367" max="2569" width="11.453125" style="45"/>
    <col min="2570" max="2570" width="2.453125" style="45" customWidth="1"/>
    <col min="2571" max="2571" width="48.54296875" style="45" customWidth="1"/>
    <col min="2572" max="2588" width="11.453125" style="45" customWidth="1"/>
    <col min="2589" max="2594" width="10.54296875" style="45" customWidth="1"/>
    <col min="2595" max="2596" width="11.453125" style="45" customWidth="1"/>
    <col min="2597" max="2597" width="1.54296875" style="45" customWidth="1"/>
    <col min="2598" max="2613" width="11.453125" style="45" customWidth="1"/>
    <col min="2614" max="2619" width="6.54296875" style="45" customWidth="1"/>
    <col min="2620" max="2621" width="11.453125" style="45" customWidth="1"/>
    <col min="2622" max="2622" width="1.453125" style="45" customWidth="1"/>
    <col min="2623" max="2825" width="11.453125" style="45"/>
    <col min="2826" max="2826" width="2.453125" style="45" customWidth="1"/>
    <col min="2827" max="2827" width="48.54296875" style="45" customWidth="1"/>
    <col min="2828" max="2844" width="11.453125" style="45" customWidth="1"/>
    <col min="2845" max="2850" width="10.54296875" style="45" customWidth="1"/>
    <col min="2851" max="2852" width="11.453125" style="45" customWidth="1"/>
    <col min="2853" max="2853" width="1.54296875" style="45" customWidth="1"/>
    <col min="2854" max="2869" width="11.453125" style="45" customWidth="1"/>
    <col min="2870" max="2875" width="6.54296875" style="45" customWidth="1"/>
    <col min="2876" max="2877" width="11.453125" style="45" customWidth="1"/>
    <col min="2878" max="2878" width="1.453125" style="45" customWidth="1"/>
    <col min="2879" max="3081" width="11.453125" style="45"/>
    <col min="3082" max="3082" width="2.453125" style="45" customWidth="1"/>
    <col min="3083" max="3083" width="48.54296875" style="45" customWidth="1"/>
    <col min="3084" max="3100" width="11.453125" style="45" customWidth="1"/>
    <col min="3101" max="3106" width="10.54296875" style="45" customWidth="1"/>
    <col min="3107" max="3108" width="11.453125" style="45" customWidth="1"/>
    <col min="3109" max="3109" width="1.54296875" style="45" customWidth="1"/>
    <col min="3110" max="3125" width="11.453125" style="45" customWidth="1"/>
    <col min="3126" max="3131" width="6.54296875" style="45" customWidth="1"/>
    <col min="3132" max="3133" width="11.453125" style="45" customWidth="1"/>
    <col min="3134" max="3134" width="1.453125" style="45" customWidth="1"/>
    <col min="3135" max="3337" width="11.453125" style="45"/>
    <col min="3338" max="3338" width="2.453125" style="45" customWidth="1"/>
    <col min="3339" max="3339" width="48.54296875" style="45" customWidth="1"/>
    <col min="3340" max="3356" width="11.453125" style="45" customWidth="1"/>
    <col min="3357" max="3362" width="10.54296875" style="45" customWidth="1"/>
    <col min="3363" max="3364" width="11.453125" style="45" customWidth="1"/>
    <col min="3365" max="3365" width="1.54296875" style="45" customWidth="1"/>
    <col min="3366" max="3381" width="11.453125" style="45" customWidth="1"/>
    <col min="3382" max="3387" width="6.54296875" style="45" customWidth="1"/>
    <col min="3388" max="3389" width="11.453125" style="45" customWidth="1"/>
    <col min="3390" max="3390" width="1.453125" style="45" customWidth="1"/>
    <col min="3391" max="3593" width="11.453125" style="45"/>
    <col min="3594" max="3594" width="2.453125" style="45" customWidth="1"/>
    <col min="3595" max="3595" width="48.54296875" style="45" customWidth="1"/>
    <col min="3596" max="3612" width="11.453125" style="45" customWidth="1"/>
    <col min="3613" max="3618" width="10.54296875" style="45" customWidth="1"/>
    <col min="3619" max="3620" width="11.453125" style="45" customWidth="1"/>
    <col min="3621" max="3621" width="1.54296875" style="45" customWidth="1"/>
    <col min="3622" max="3637" width="11.453125" style="45" customWidth="1"/>
    <col min="3638" max="3643" width="6.54296875" style="45" customWidth="1"/>
    <col min="3644" max="3645" width="11.453125" style="45" customWidth="1"/>
    <col min="3646" max="3646" width="1.453125" style="45" customWidth="1"/>
    <col min="3647" max="3849" width="11.453125" style="45"/>
    <col min="3850" max="3850" width="2.453125" style="45" customWidth="1"/>
    <col min="3851" max="3851" width="48.54296875" style="45" customWidth="1"/>
    <col min="3852" max="3868" width="11.453125" style="45" customWidth="1"/>
    <col min="3869" max="3874" width="10.54296875" style="45" customWidth="1"/>
    <col min="3875" max="3876" width="11.453125" style="45" customWidth="1"/>
    <col min="3877" max="3877" width="1.54296875" style="45" customWidth="1"/>
    <col min="3878" max="3893" width="11.453125" style="45" customWidth="1"/>
    <col min="3894" max="3899" width="6.54296875" style="45" customWidth="1"/>
    <col min="3900" max="3901" width="11.453125" style="45" customWidth="1"/>
    <col min="3902" max="3902" width="1.453125" style="45" customWidth="1"/>
    <col min="3903" max="4105" width="11.453125" style="45"/>
    <col min="4106" max="4106" width="2.453125" style="45" customWidth="1"/>
    <col min="4107" max="4107" width="48.54296875" style="45" customWidth="1"/>
    <col min="4108" max="4124" width="11.453125" style="45" customWidth="1"/>
    <col min="4125" max="4130" width="10.54296875" style="45" customWidth="1"/>
    <col min="4131" max="4132" width="11.453125" style="45" customWidth="1"/>
    <col min="4133" max="4133" width="1.54296875" style="45" customWidth="1"/>
    <col min="4134" max="4149" width="11.453125" style="45" customWidth="1"/>
    <col min="4150" max="4155" width="6.54296875" style="45" customWidth="1"/>
    <col min="4156" max="4157" width="11.453125" style="45" customWidth="1"/>
    <col min="4158" max="4158" width="1.453125" style="45" customWidth="1"/>
    <col min="4159" max="4361" width="11.453125" style="45"/>
    <col min="4362" max="4362" width="2.453125" style="45" customWidth="1"/>
    <col min="4363" max="4363" width="48.54296875" style="45" customWidth="1"/>
    <col min="4364" max="4380" width="11.453125" style="45" customWidth="1"/>
    <col min="4381" max="4386" width="10.54296875" style="45" customWidth="1"/>
    <col min="4387" max="4388" width="11.453125" style="45" customWidth="1"/>
    <col min="4389" max="4389" width="1.54296875" style="45" customWidth="1"/>
    <col min="4390" max="4405" width="11.453125" style="45" customWidth="1"/>
    <col min="4406" max="4411" width="6.54296875" style="45" customWidth="1"/>
    <col min="4412" max="4413" width="11.453125" style="45" customWidth="1"/>
    <col min="4414" max="4414" width="1.453125" style="45" customWidth="1"/>
    <col min="4415" max="4617" width="11.453125" style="45"/>
    <col min="4618" max="4618" width="2.453125" style="45" customWidth="1"/>
    <col min="4619" max="4619" width="48.54296875" style="45" customWidth="1"/>
    <col min="4620" max="4636" width="11.453125" style="45" customWidth="1"/>
    <col min="4637" max="4642" width="10.54296875" style="45" customWidth="1"/>
    <col min="4643" max="4644" width="11.453125" style="45" customWidth="1"/>
    <col min="4645" max="4645" width="1.54296875" style="45" customWidth="1"/>
    <col min="4646" max="4661" width="11.453125" style="45" customWidth="1"/>
    <col min="4662" max="4667" width="6.54296875" style="45" customWidth="1"/>
    <col min="4668" max="4669" width="11.453125" style="45" customWidth="1"/>
    <col min="4670" max="4670" width="1.453125" style="45" customWidth="1"/>
    <col min="4671" max="4873" width="11.453125" style="45"/>
    <col min="4874" max="4874" width="2.453125" style="45" customWidth="1"/>
    <col min="4875" max="4875" width="48.54296875" style="45" customWidth="1"/>
    <col min="4876" max="4892" width="11.453125" style="45" customWidth="1"/>
    <col min="4893" max="4898" width="10.54296875" style="45" customWidth="1"/>
    <col min="4899" max="4900" width="11.453125" style="45" customWidth="1"/>
    <col min="4901" max="4901" width="1.54296875" style="45" customWidth="1"/>
    <col min="4902" max="4917" width="11.453125" style="45" customWidth="1"/>
    <col min="4918" max="4923" width="6.54296875" style="45" customWidth="1"/>
    <col min="4924" max="4925" width="11.453125" style="45" customWidth="1"/>
    <col min="4926" max="4926" width="1.453125" style="45" customWidth="1"/>
    <col min="4927" max="5129" width="11.453125" style="45"/>
    <col min="5130" max="5130" width="2.453125" style="45" customWidth="1"/>
    <col min="5131" max="5131" width="48.54296875" style="45" customWidth="1"/>
    <col min="5132" max="5148" width="11.453125" style="45" customWidth="1"/>
    <col min="5149" max="5154" width="10.54296875" style="45" customWidth="1"/>
    <col min="5155" max="5156" width="11.453125" style="45" customWidth="1"/>
    <col min="5157" max="5157" width="1.54296875" style="45" customWidth="1"/>
    <col min="5158" max="5173" width="11.453125" style="45" customWidth="1"/>
    <col min="5174" max="5179" width="6.54296875" style="45" customWidth="1"/>
    <col min="5180" max="5181" width="11.453125" style="45" customWidth="1"/>
    <col min="5182" max="5182" width="1.453125" style="45" customWidth="1"/>
    <col min="5183" max="5385" width="11.453125" style="45"/>
    <col min="5386" max="5386" width="2.453125" style="45" customWidth="1"/>
    <col min="5387" max="5387" width="48.54296875" style="45" customWidth="1"/>
    <col min="5388" max="5404" width="11.453125" style="45" customWidth="1"/>
    <col min="5405" max="5410" width="10.54296875" style="45" customWidth="1"/>
    <col min="5411" max="5412" width="11.453125" style="45" customWidth="1"/>
    <col min="5413" max="5413" width="1.54296875" style="45" customWidth="1"/>
    <col min="5414" max="5429" width="11.453125" style="45" customWidth="1"/>
    <col min="5430" max="5435" width="6.54296875" style="45" customWidth="1"/>
    <col min="5436" max="5437" width="11.453125" style="45" customWidth="1"/>
    <col min="5438" max="5438" width="1.453125" style="45" customWidth="1"/>
    <col min="5439" max="5641" width="11.453125" style="45"/>
    <col min="5642" max="5642" width="2.453125" style="45" customWidth="1"/>
    <col min="5643" max="5643" width="48.54296875" style="45" customWidth="1"/>
    <col min="5644" max="5660" width="11.453125" style="45" customWidth="1"/>
    <col min="5661" max="5666" width="10.54296875" style="45" customWidth="1"/>
    <col min="5667" max="5668" width="11.453125" style="45" customWidth="1"/>
    <col min="5669" max="5669" width="1.54296875" style="45" customWidth="1"/>
    <col min="5670" max="5685" width="11.453125" style="45" customWidth="1"/>
    <col min="5686" max="5691" width="6.54296875" style="45" customWidth="1"/>
    <col min="5692" max="5693" width="11.453125" style="45" customWidth="1"/>
    <col min="5694" max="5694" width="1.453125" style="45" customWidth="1"/>
    <col min="5695" max="5897" width="11.453125" style="45"/>
    <col min="5898" max="5898" width="2.453125" style="45" customWidth="1"/>
    <col min="5899" max="5899" width="48.54296875" style="45" customWidth="1"/>
    <col min="5900" max="5916" width="11.453125" style="45" customWidth="1"/>
    <col min="5917" max="5922" width="10.54296875" style="45" customWidth="1"/>
    <col min="5923" max="5924" width="11.453125" style="45" customWidth="1"/>
    <col min="5925" max="5925" width="1.54296875" style="45" customWidth="1"/>
    <col min="5926" max="5941" width="11.453125" style="45" customWidth="1"/>
    <col min="5942" max="5947" width="6.54296875" style="45" customWidth="1"/>
    <col min="5948" max="5949" width="11.453125" style="45" customWidth="1"/>
    <col min="5950" max="5950" width="1.453125" style="45" customWidth="1"/>
    <col min="5951" max="6153" width="11.453125" style="45"/>
    <col min="6154" max="6154" width="2.453125" style="45" customWidth="1"/>
    <col min="6155" max="6155" width="48.54296875" style="45" customWidth="1"/>
    <col min="6156" max="6172" width="11.453125" style="45" customWidth="1"/>
    <col min="6173" max="6178" width="10.54296875" style="45" customWidth="1"/>
    <col min="6179" max="6180" width="11.453125" style="45" customWidth="1"/>
    <col min="6181" max="6181" width="1.54296875" style="45" customWidth="1"/>
    <col min="6182" max="6197" width="11.453125" style="45" customWidth="1"/>
    <col min="6198" max="6203" width="6.54296875" style="45" customWidth="1"/>
    <col min="6204" max="6205" width="11.453125" style="45" customWidth="1"/>
    <col min="6206" max="6206" width="1.453125" style="45" customWidth="1"/>
    <col min="6207" max="6409" width="11.453125" style="45"/>
    <col min="6410" max="6410" width="2.453125" style="45" customWidth="1"/>
    <col min="6411" max="6411" width="48.54296875" style="45" customWidth="1"/>
    <col min="6412" max="6428" width="11.453125" style="45" customWidth="1"/>
    <col min="6429" max="6434" width="10.54296875" style="45" customWidth="1"/>
    <col min="6435" max="6436" width="11.453125" style="45" customWidth="1"/>
    <col min="6437" max="6437" width="1.54296875" style="45" customWidth="1"/>
    <col min="6438" max="6453" width="11.453125" style="45" customWidth="1"/>
    <col min="6454" max="6459" width="6.54296875" style="45" customWidth="1"/>
    <col min="6460" max="6461" width="11.453125" style="45" customWidth="1"/>
    <col min="6462" max="6462" width="1.453125" style="45" customWidth="1"/>
    <col min="6463" max="6665" width="11.453125" style="45"/>
    <col min="6666" max="6666" width="2.453125" style="45" customWidth="1"/>
    <col min="6667" max="6667" width="48.54296875" style="45" customWidth="1"/>
    <col min="6668" max="6684" width="11.453125" style="45" customWidth="1"/>
    <col min="6685" max="6690" width="10.54296875" style="45" customWidth="1"/>
    <col min="6691" max="6692" width="11.453125" style="45" customWidth="1"/>
    <col min="6693" max="6693" width="1.54296875" style="45" customWidth="1"/>
    <col min="6694" max="6709" width="11.453125" style="45" customWidth="1"/>
    <col min="6710" max="6715" width="6.54296875" style="45" customWidth="1"/>
    <col min="6716" max="6717" width="11.453125" style="45" customWidth="1"/>
    <col min="6718" max="6718" width="1.453125" style="45" customWidth="1"/>
    <col min="6719" max="6921" width="11.453125" style="45"/>
    <col min="6922" max="6922" width="2.453125" style="45" customWidth="1"/>
    <col min="6923" max="6923" width="48.54296875" style="45" customWidth="1"/>
    <col min="6924" max="6940" width="11.453125" style="45" customWidth="1"/>
    <col min="6941" max="6946" width="10.54296875" style="45" customWidth="1"/>
    <col min="6947" max="6948" width="11.453125" style="45" customWidth="1"/>
    <col min="6949" max="6949" width="1.54296875" style="45" customWidth="1"/>
    <col min="6950" max="6965" width="11.453125" style="45" customWidth="1"/>
    <col min="6966" max="6971" width="6.54296875" style="45" customWidth="1"/>
    <col min="6972" max="6973" width="11.453125" style="45" customWidth="1"/>
    <col min="6974" max="6974" width="1.453125" style="45" customWidth="1"/>
    <col min="6975" max="7177" width="11.453125" style="45"/>
    <col min="7178" max="7178" width="2.453125" style="45" customWidth="1"/>
    <col min="7179" max="7179" width="48.54296875" style="45" customWidth="1"/>
    <col min="7180" max="7196" width="11.453125" style="45" customWidth="1"/>
    <col min="7197" max="7202" width="10.54296875" style="45" customWidth="1"/>
    <col min="7203" max="7204" width="11.453125" style="45" customWidth="1"/>
    <col min="7205" max="7205" width="1.54296875" style="45" customWidth="1"/>
    <col min="7206" max="7221" width="11.453125" style="45" customWidth="1"/>
    <col min="7222" max="7227" width="6.54296875" style="45" customWidth="1"/>
    <col min="7228" max="7229" width="11.453125" style="45" customWidth="1"/>
    <col min="7230" max="7230" width="1.453125" style="45" customWidth="1"/>
    <col min="7231" max="7433" width="11.453125" style="45"/>
    <col min="7434" max="7434" width="2.453125" style="45" customWidth="1"/>
    <col min="7435" max="7435" width="48.54296875" style="45" customWidth="1"/>
    <col min="7436" max="7452" width="11.453125" style="45" customWidth="1"/>
    <col min="7453" max="7458" width="10.54296875" style="45" customWidth="1"/>
    <col min="7459" max="7460" width="11.453125" style="45" customWidth="1"/>
    <col min="7461" max="7461" width="1.54296875" style="45" customWidth="1"/>
    <col min="7462" max="7477" width="11.453125" style="45" customWidth="1"/>
    <col min="7478" max="7483" width="6.54296875" style="45" customWidth="1"/>
    <col min="7484" max="7485" width="11.453125" style="45" customWidth="1"/>
    <col min="7486" max="7486" width="1.453125" style="45" customWidth="1"/>
    <col min="7487" max="7689" width="11.453125" style="45"/>
    <col min="7690" max="7690" width="2.453125" style="45" customWidth="1"/>
    <col min="7691" max="7691" width="48.54296875" style="45" customWidth="1"/>
    <col min="7692" max="7708" width="11.453125" style="45" customWidth="1"/>
    <col min="7709" max="7714" width="10.54296875" style="45" customWidth="1"/>
    <col min="7715" max="7716" width="11.453125" style="45" customWidth="1"/>
    <col min="7717" max="7717" width="1.54296875" style="45" customWidth="1"/>
    <col min="7718" max="7733" width="11.453125" style="45" customWidth="1"/>
    <col min="7734" max="7739" width="6.54296875" style="45" customWidth="1"/>
    <col min="7740" max="7741" width="11.453125" style="45" customWidth="1"/>
    <col min="7742" max="7742" width="1.453125" style="45" customWidth="1"/>
    <col min="7743" max="7945" width="11.453125" style="45"/>
    <col min="7946" max="7946" width="2.453125" style="45" customWidth="1"/>
    <col min="7947" max="7947" width="48.54296875" style="45" customWidth="1"/>
    <col min="7948" max="7964" width="11.453125" style="45" customWidth="1"/>
    <col min="7965" max="7970" width="10.54296875" style="45" customWidth="1"/>
    <col min="7971" max="7972" width="11.453125" style="45" customWidth="1"/>
    <col min="7973" max="7973" width="1.54296875" style="45" customWidth="1"/>
    <col min="7974" max="7989" width="11.453125" style="45" customWidth="1"/>
    <col min="7990" max="7995" width="6.54296875" style="45" customWidth="1"/>
    <col min="7996" max="7997" width="11.453125" style="45" customWidth="1"/>
    <col min="7998" max="7998" width="1.453125" style="45" customWidth="1"/>
    <col min="7999" max="8201" width="11.453125" style="45"/>
    <col min="8202" max="8202" width="2.453125" style="45" customWidth="1"/>
    <col min="8203" max="8203" width="48.54296875" style="45" customWidth="1"/>
    <col min="8204" max="8220" width="11.453125" style="45" customWidth="1"/>
    <col min="8221" max="8226" width="10.54296875" style="45" customWidth="1"/>
    <col min="8227" max="8228" width="11.453125" style="45" customWidth="1"/>
    <col min="8229" max="8229" width="1.54296875" style="45" customWidth="1"/>
    <col min="8230" max="8245" width="11.453125" style="45" customWidth="1"/>
    <col min="8246" max="8251" width="6.54296875" style="45" customWidth="1"/>
    <col min="8252" max="8253" width="11.453125" style="45" customWidth="1"/>
    <col min="8254" max="8254" width="1.453125" style="45" customWidth="1"/>
    <col min="8255" max="8457" width="11.453125" style="45"/>
    <col min="8458" max="8458" width="2.453125" style="45" customWidth="1"/>
    <col min="8459" max="8459" width="48.54296875" style="45" customWidth="1"/>
    <col min="8460" max="8476" width="11.453125" style="45" customWidth="1"/>
    <col min="8477" max="8482" width="10.54296875" style="45" customWidth="1"/>
    <col min="8483" max="8484" width="11.453125" style="45" customWidth="1"/>
    <col min="8485" max="8485" width="1.54296875" style="45" customWidth="1"/>
    <col min="8486" max="8501" width="11.453125" style="45" customWidth="1"/>
    <col min="8502" max="8507" width="6.54296875" style="45" customWidth="1"/>
    <col min="8508" max="8509" width="11.453125" style="45" customWidth="1"/>
    <col min="8510" max="8510" width="1.453125" style="45" customWidth="1"/>
    <col min="8511" max="8713" width="11.453125" style="45"/>
    <col min="8714" max="8714" width="2.453125" style="45" customWidth="1"/>
    <col min="8715" max="8715" width="48.54296875" style="45" customWidth="1"/>
    <col min="8716" max="8732" width="11.453125" style="45" customWidth="1"/>
    <col min="8733" max="8738" width="10.54296875" style="45" customWidth="1"/>
    <col min="8739" max="8740" width="11.453125" style="45" customWidth="1"/>
    <col min="8741" max="8741" width="1.54296875" style="45" customWidth="1"/>
    <col min="8742" max="8757" width="11.453125" style="45" customWidth="1"/>
    <col min="8758" max="8763" width="6.54296875" style="45" customWidth="1"/>
    <col min="8764" max="8765" width="11.453125" style="45" customWidth="1"/>
    <col min="8766" max="8766" width="1.453125" style="45" customWidth="1"/>
    <col min="8767" max="8969" width="11.453125" style="45"/>
    <col min="8970" max="8970" width="2.453125" style="45" customWidth="1"/>
    <col min="8971" max="8971" width="48.54296875" style="45" customWidth="1"/>
    <col min="8972" max="8988" width="11.453125" style="45" customWidth="1"/>
    <col min="8989" max="8994" width="10.54296875" style="45" customWidth="1"/>
    <col min="8995" max="8996" width="11.453125" style="45" customWidth="1"/>
    <col min="8997" max="8997" width="1.54296875" style="45" customWidth="1"/>
    <col min="8998" max="9013" width="11.453125" style="45" customWidth="1"/>
    <col min="9014" max="9019" width="6.54296875" style="45" customWidth="1"/>
    <col min="9020" max="9021" width="11.453125" style="45" customWidth="1"/>
    <col min="9022" max="9022" width="1.453125" style="45" customWidth="1"/>
    <col min="9023" max="9225" width="11.453125" style="45"/>
    <col min="9226" max="9226" width="2.453125" style="45" customWidth="1"/>
    <col min="9227" max="9227" width="48.54296875" style="45" customWidth="1"/>
    <col min="9228" max="9244" width="11.453125" style="45" customWidth="1"/>
    <col min="9245" max="9250" width="10.54296875" style="45" customWidth="1"/>
    <col min="9251" max="9252" width="11.453125" style="45" customWidth="1"/>
    <col min="9253" max="9253" width="1.54296875" style="45" customWidth="1"/>
    <col min="9254" max="9269" width="11.453125" style="45" customWidth="1"/>
    <col min="9270" max="9275" width="6.54296875" style="45" customWidth="1"/>
    <col min="9276" max="9277" width="11.453125" style="45" customWidth="1"/>
    <col min="9278" max="9278" width="1.453125" style="45" customWidth="1"/>
    <col min="9279" max="9481" width="11.453125" style="45"/>
    <col min="9482" max="9482" width="2.453125" style="45" customWidth="1"/>
    <col min="9483" max="9483" width="48.54296875" style="45" customWidth="1"/>
    <col min="9484" max="9500" width="11.453125" style="45" customWidth="1"/>
    <col min="9501" max="9506" width="10.54296875" style="45" customWidth="1"/>
    <col min="9507" max="9508" width="11.453125" style="45" customWidth="1"/>
    <col min="9509" max="9509" width="1.54296875" style="45" customWidth="1"/>
    <col min="9510" max="9525" width="11.453125" style="45" customWidth="1"/>
    <col min="9526" max="9531" width="6.54296875" style="45" customWidth="1"/>
    <col min="9532" max="9533" width="11.453125" style="45" customWidth="1"/>
    <col min="9534" max="9534" width="1.453125" style="45" customWidth="1"/>
    <col min="9535" max="9737" width="11.453125" style="45"/>
    <col min="9738" max="9738" width="2.453125" style="45" customWidth="1"/>
    <col min="9739" max="9739" width="48.54296875" style="45" customWidth="1"/>
    <col min="9740" max="9756" width="11.453125" style="45" customWidth="1"/>
    <col min="9757" max="9762" width="10.54296875" style="45" customWidth="1"/>
    <col min="9763" max="9764" width="11.453125" style="45" customWidth="1"/>
    <col min="9765" max="9765" width="1.54296875" style="45" customWidth="1"/>
    <col min="9766" max="9781" width="11.453125" style="45" customWidth="1"/>
    <col min="9782" max="9787" width="6.54296875" style="45" customWidth="1"/>
    <col min="9788" max="9789" width="11.453125" style="45" customWidth="1"/>
    <col min="9790" max="9790" width="1.453125" style="45" customWidth="1"/>
    <col min="9791" max="9993" width="11.453125" style="45"/>
    <col min="9994" max="9994" width="2.453125" style="45" customWidth="1"/>
    <col min="9995" max="9995" width="48.54296875" style="45" customWidth="1"/>
    <col min="9996" max="10012" width="11.453125" style="45" customWidth="1"/>
    <col min="10013" max="10018" width="10.54296875" style="45" customWidth="1"/>
    <col min="10019" max="10020" width="11.453125" style="45" customWidth="1"/>
    <col min="10021" max="10021" width="1.54296875" style="45" customWidth="1"/>
    <col min="10022" max="10037" width="11.453125" style="45" customWidth="1"/>
    <col min="10038" max="10043" width="6.54296875" style="45" customWidth="1"/>
    <col min="10044" max="10045" width="11.453125" style="45" customWidth="1"/>
    <col min="10046" max="10046" width="1.453125" style="45" customWidth="1"/>
    <col min="10047" max="10249" width="11.453125" style="45"/>
    <col min="10250" max="10250" width="2.453125" style="45" customWidth="1"/>
    <col min="10251" max="10251" width="48.54296875" style="45" customWidth="1"/>
    <col min="10252" max="10268" width="11.453125" style="45" customWidth="1"/>
    <col min="10269" max="10274" width="10.54296875" style="45" customWidth="1"/>
    <col min="10275" max="10276" width="11.453125" style="45" customWidth="1"/>
    <col min="10277" max="10277" width="1.54296875" style="45" customWidth="1"/>
    <col min="10278" max="10293" width="11.453125" style="45" customWidth="1"/>
    <col min="10294" max="10299" width="6.54296875" style="45" customWidth="1"/>
    <col min="10300" max="10301" width="11.453125" style="45" customWidth="1"/>
    <col min="10302" max="10302" width="1.453125" style="45" customWidth="1"/>
    <col min="10303" max="10505" width="11.453125" style="45"/>
    <col min="10506" max="10506" width="2.453125" style="45" customWidth="1"/>
    <col min="10507" max="10507" width="48.54296875" style="45" customWidth="1"/>
    <col min="10508" max="10524" width="11.453125" style="45" customWidth="1"/>
    <col min="10525" max="10530" width="10.54296875" style="45" customWidth="1"/>
    <col min="10531" max="10532" width="11.453125" style="45" customWidth="1"/>
    <col min="10533" max="10533" width="1.54296875" style="45" customWidth="1"/>
    <col min="10534" max="10549" width="11.453125" style="45" customWidth="1"/>
    <col min="10550" max="10555" width="6.54296875" style="45" customWidth="1"/>
    <col min="10556" max="10557" width="11.453125" style="45" customWidth="1"/>
    <col min="10558" max="10558" width="1.453125" style="45" customWidth="1"/>
    <col min="10559" max="10761" width="11.453125" style="45"/>
    <col min="10762" max="10762" width="2.453125" style="45" customWidth="1"/>
    <col min="10763" max="10763" width="48.54296875" style="45" customWidth="1"/>
    <col min="10764" max="10780" width="11.453125" style="45" customWidth="1"/>
    <col min="10781" max="10786" width="10.54296875" style="45" customWidth="1"/>
    <col min="10787" max="10788" width="11.453125" style="45" customWidth="1"/>
    <col min="10789" max="10789" width="1.54296875" style="45" customWidth="1"/>
    <col min="10790" max="10805" width="11.453125" style="45" customWidth="1"/>
    <col min="10806" max="10811" width="6.54296875" style="45" customWidth="1"/>
    <col min="10812" max="10813" width="11.453125" style="45" customWidth="1"/>
    <col min="10814" max="10814" width="1.453125" style="45" customWidth="1"/>
    <col min="10815" max="11017" width="11.453125" style="45"/>
    <col min="11018" max="11018" width="2.453125" style="45" customWidth="1"/>
    <col min="11019" max="11019" width="48.54296875" style="45" customWidth="1"/>
    <col min="11020" max="11036" width="11.453125" style="45" customWidth="1"/>
    <col min="11037" max="11042" width="10.54296875" style="45" customWidth="1"/>
    <col min="11043" max="11044" width="11.453125" style="45" customWidth="1"/>
    <col min="11045" max="11045" width="1.54296875" style="45" customWidth="1"/>
    <col min="11046" max="11061" width="11.453125" style="45" customWidth="1"/>
    <col min="11062" max="11067" width="6.54296875" style="45" customWidth="1"/>
    <col min="11068" max="11069" width="11.453125" style="45" customWidth="1"/>
    <col min="11070" max="11070" width="1.453125" style="45" customWidth="1"/>
    <col min="11071" max="11273" width="11.453125" style="45"/>
    <col min="11274" max="11274" width="2.453125" style="45" customWidth="1"/>
    <col min="11275" max="11275" width="48.54296875" style="45" customWidth="1"/>
    <col min="11276" max="11292" width="11.453125" style="45" customWidth="1"/>
    <col min="11293" max="11298" width="10.54296875" style="45" customWidth="1"/>
    <col min="11299" max="11300" width="11.453125" style="45" customWidth="1"/>
    <col min="11301" max="11301" width="1.54296875" style="45" customWidth="1"/>
    <col min="11302" max="11317" width="11.453125" style="45" customWidth="1"/>
    <col min="11318" max="11323" width="6.54296875" style="45" customWidth="1"/>
    <col min="11324" max="11325" width="11.453125" style="45" customWidth="1"/>
    <col min="11326" max="11326" width="1.453125" style="45" customWidth="1"/>
    <col min="11327" max="11529" width="11.453125" style="45"/>
    <col min="11530" max="11530" width="2.453125" style="45" customWidth="1"/>
    <col min="11531" max="11531" width="48.54296875" style="45" customWidth="1"/>
    <col min="11532" max="11548" width="11.453125" style="45" customWidth="1"/>
    <col min="11549" max="11554" width="10.54296875" style="45" customWidth="1"/>
    <col min="11555" max="11556" width="11.453125" style="45" customWidth="1"/>
    <col min="11557" max="11557" width="1.54296875" style="45" customWidth="1"/>
    <col min="11558" max="11573" width="11.453125" style="45" customWidth="1"/>
    <col min="11574" max="11579" width="6.54296875" style="45" customWidth="1"/>
    <col min="11580" max="11581" width="11.453125" style="45" customWidth="1"/>
    <col min="11582" max="11582" width="1.453125" style="45" customWidth="1"/>
    <col min="11583" max="11785" width="11.453125" style="45"/>
    <col min="11786" max="11786" width="2.453125" style="45" customWidth="1"/>
    <col min="11787" max="11787" width="48.54296875" style="45" customWidth="1"/>
    <col min="11788" max="11804" width="11.453125" style="45" customWidth="1"/>
    <col min="11805" max="11810" width="10.54296875" style="45" customWidth="1"/>
    <col min="11811" max="11812" width="11.453125" style="45" customWidth="1"/>
    <col min="11813" max="11813" width="1.54296875" style="45" customWidth="1"/>
    <col min="11814" max="11829" width="11.453125" style="45" customWidth="1"/>
    <col min="11830" max="11835" width="6.54296875" style="45" customWidth="1"/>
    <col min="11836" max="11837" width="11.453125" style="45" customWidth="1"/>
    <col min="11838" max="11838" width="1.453125" style="45" customWidth="1"/>
    <col min="11839" max="12041" width="11.453125" style="45"/>
    <col min="12042" max="12042" width="2.453125" style="45" customWidth="1"/>
    <col min="12043" max="12043" width="48.54296875" style="45" customWidth="1"/>
    <col min="12044" max="12060" width="11.453125" style="45" customWidth="1"/>
    <col min="12061" max="12066" width="10.54296875" style="45" customWidth="1"/>
    <col min="12067" max="12068" width="11.453125" style="45" customWidth="1"/>
    <col min="12069" max="12069" width="1.54296875" style="45" customWidth="1"/>
    <col min="12070" max="12085" width="11.453125" style="45" customWidth="1"/>
    <col min="12086" max="12091" width="6.54296875" style="45" customWidth="1"/>
    <col min="12092" max="12093" width="11.453125" style="45" customWidth="1"/>
    <col min="12094" max="12094" width="1.453125" style="45" customWidth="1"/>
    <col min="12095" max="12297" width="11.453125" style="45"/>
    <col min="12298" max="12298" width="2.453125" style="45" customWidth="1"/>
    <col min="12299" max="12299" width="48.54296875" style="45" customWidth="1"/>
    <col min="12300" max="12316" width="11.453125" style="45" customWidth="1"/>
    <col min="12317" max="12322" width="10.54296875" style="45" customWidth="1"/>
    <col min="12323" max="12324" width="11.453125" style="45" customWidth="1"/>
    <col min="12325" max="12325" width="1.54296875" style="45" customWidth="1"/>
    <col min="12326" max="12341" width="11.453125" style="45" customWidth="1"/>
    <col min="12342" max="12347" width="6.54296875" style="45" customWidth="1"/>
    <col min="12348" max="12349" width="11.453125" style="45" customWidth="1"/>
    <col min="12350" max="12350" width="1.453125" style="45" customWidth="1"/>
    <col min="12351" max="12553" width="11.453125" style="45"/>
    <col min="12554" max="12554" width="2.453125" style="45" customWidth="1"/>
    <col min="12555" max="12555" width="48.54296875" style="45" customWidth="1"/>
    <col min="12556" max="12572" width="11.453125" style="45" customWidth="1"/>
    <col min="12573" max="12578" width="10.54296875" style="45" customWidth="1"/>
    <col min="12579" max="12580" width="11.453125" style="45" customWidth="1"/>
    <col min="12581" max="12581" width="1.54296875" style="45" customWidth="1"/>
    <col min="12582" max="12597" width="11.453125" style="45" customWidth="1"/>
    <col min="12598" max="12603" width="6.54296875" style="45" customWidth="1"/>
    <col min="12604" max="12605" width="11.453125" style="45" customWidth="1"/>
    <col min="12606" max="12606" width="1.453125" style="45" customWidth="1"/>
    <col min="12607" max="12809" width="11.453125" style="45"/>
    <col min="12810" max="12810" width="2.453125" style="45" customWidth="1"/>
    <col min="12811" max="12811" width="48.54296875" style="45" customWidth="1"/>
    <col min="12812" max="12828" width="11.453125" style="45" customWidth="1"/>
    <col min="12829" max="12834" width="10.54296875" style="45" customWidth="1"/>
    <col min="12835" max="12836" width="11.453125" style="45" customWidth="1"/>
    <col min="12837" max="12837" width="1.54296875" style="45" customWidth="1"/>
    <col min="12838" max="12853" width="11.453125" style="45" customWidth="1"/>
    <col min="12854" max="12859" width="6.54296875" style="45" customWidth="1"/>
    <col min="12860" max="12861" width="11.453125" style="45" customWidth="1"/>
    <col min="12862" max="12862" width="1.453125" style="45" customWidth="1"/>
    <col min="12863" max="13065" width="11.453125" style="45"/>
    <col min="13066" max="13066" width="2.453125" style="45" customWidth="1"/>
    <col min="13067" max="13067" width="48.54296875" style="45" customWidth="1"/>
    <col min="13068" max="13084" width="11.453125" style="45" customWidth="1"/>
    <col min="13085" max="13090" width="10.54296875" style="45" customWidth="1"/>
    <col min="13091" max="13092" width="11.453125" style="45" customWidth="1"/>
    <col min="13093" max="13093" width="1.54296875" style="45" customWidth="1"/>
    <col min="13094" max="13109" width="11.453125" style="45" customWidth="1"/>
    <col min="13110" max="13115" width="6.54296875" style="45" customWidth="1"/>
    <col min="13116" max="13117" width="11.453125" style="45" customWidth="1"/>
    <col min="13118" max="13118" width="1.453125" style="45" customWidth="1"/>
    <col min="13119" max="13321" width="11.453125" style="45"/>
    <col min="13322" max="13322" width="2.453125" style="45" customWidth="1"/>
    <col min="13323" max="13323" width="48.54296875" style="45" customWidth="1"/>
    <col min="13324" max="13340" width="11.453125" style="45" customWidth="1"/>
    <col min="13341" max="13346" width="10.54296875" style="45" customWidth="1"/>
    <col min="13347" max="13348" width="11.453125" style="45" customWidth="1"/>
    <col min="13349" max="13349" width="1.54296875" style="45" customWidth="1"/>
    <col min="13350" max="13365" width="11.453125" style="45" customWidth="1"/>
    <col min="13366" max="13371" width="6.54296875" style="45" customWidth="1"/>
    <col min="13372" max="13373" width="11.453125" style="45" customWidth="1"/>
    <col min="13374" max="13374" width="1.453125" style="45" customWidth="1"/>
    <col min="13375" max="13577" width="11.453125" style="45"/>
    <col min="13578" max="13578" width="2.453125" style="45" customWidth="1"/>
    <col min="13579" max="13579" width="48.54296875" style="45" customWidth="1"/>
    <col min="13580" max="13596" width="11.453125" style="45" customWidth="1"/>
    <col min="13597" max="13602" width="10.54296875" style="45" customWidth="1"/>
    <col min="13603" max="13604" width="11.453125" style="45" customWidth="1"/>
    <col min="13605" max="13605" width="1.54296875" style="45" customWidth="1"/>
    <col min="13606" max="13621" width="11.453125" style="45" customWidth="1"/>
    <col min="13622" max="13627" width="6.54296875" style="45" customWidth="1"/>
    <col min="13628" max="13629" width="11.453125" style="45" customWidth="1"/>
    <col min="13630" max="13630" width="1.453125" style="45" customWidth="1"/>
    <col min="13631" max="13833" width="11.453125" style="45"/>
    <col min="13834" max="13834" width="2.453125" style="45" customWidth="1"/>
    <col min="13835" max="13835" width="48.54296875" style="45" customWidth="1"/>
    <col min="13836" max="13852" width="11.453125" style="45" customWidth="1"/>
    <col min="13853" max="13858" width="10.54296875" style="45" customWidth="1"/>
    <col min="13859" max="13860" width="11.453125" style="45" customWidth="1"/>
    <col min="13861" max="13861" width="1.54296875" style="45" customWidth="1"/>
    <col min="13862" max="13877" width="11.453125" style="45" customWidth="1"/>
    <col min="13878" max="13883" width="6.54296875" style="45" customWidth="1"/>
    <col min="13884" max="13885" width="11.453125" style="45" customWidth="1"/>
    <col min="13886" max="13886" width="1.453125" style="45" customWidth="1"/>
    <col min="13887" max="14089" width="11.453125" style="45"/>
    <col min="14090" max="14090" width="2.453125" style="45" customWidth="1"/>
    <col min="14091" max="14091" width="48.54296875" style="45" customWidth="1"/>
    <col min="14092" max="14108" width="11.453125" style="45" customWidth="1"/>
    <col min="14109" max="14114" width="10.54296875" style="45" customWidth="1"/>
    <col min="14115" max="14116" width="11.453125" style="45" customWidth="1"/>
    <col min="14117" max="14117" width="1.54296875" style="45" customWidth="1"/>
    <col min="14118" max="14133" width="11.453125" style="45" customWidth="1"/>
    <col min="14134" max="14139" width="6.54296875" style="45" customWidth="1"/>
    <col min="14140" max="14141" width="11.453125" style="45" customWidth="1"/>
    <col min="14142" max="14142" width="1.453125" style="45" customWidth="1"/>
    <col min="14143" max="14345" width="11.453125" style="45"/>
    <col min="14346" max="14346" width="2.453125" style="45" customWidth="1"/>
    <col min="14347" max="14347" width="48.54296875" style="45" customWidth="1"/>
    <col min="14348" max="14364" width="11.453125" style="45" customWidth="1"/>
    <col min="14365" max="14370" width="10.54296875" style="45" customWidth="1"/>
    <col min="14371" max="14372" width="11.453125" style="45" customWidth="1"/>
    <col min="14373" max="14373" width="1.54296875" style="45" customWidth="1"/>
    <col min="14374" max="14389" width="11.453125" style="45" customWidth="1"/>
    <col min="14390" max="14395" width="6.54296875" style="45" customWidth="1"/>
    <col min="14396" max="14397" width="11.453125" style="45" customWidth="1"/>
    <col min="14398" max="14398" width="1.453125" style="45" customWidth="1"/>
    <col min="14399" max="14601" width="11.453125" style="45"/>
    <col min="14602" max="14602" width="2.453125" style="45" customWidth="1"/>
    <col min="14603" max="14603" width="48.54296875" style="45" customWidth="1"/>
    <col min="14604" max="14620" width="11.453125" style="45" customWidth="1"/>
    <col min="14621" max="14626" width="10.54296875" style="45" customWidth="1"/>
    <col min="14627" max="14628" width="11.453125" style="45" customWidth="1"/>
    <col min="14629" max="14629" width="1.54296875" style="45" customWidth="1"/>
    <col min="14630" max="14645" width="11.453125" style="45" customWidth="1"/>
    <col min="14646" max="14651" width="6.54296875" style="45" customWidth="1"/>
    <col min="14652" max="14653" width="11.453125" style="45" customWidth="1"/>
    <col min="14654" max="14654" width="1.453125" style="45" customWidth="1"/>
    <col min="14655" max="14857" width="11.453125" style="45"/>
    <col min="14858" max="14858" width="2.453125" style="45" customWidth="1"/>
    <col min="14859" max="14859" width="48.54296875" style="45" customWidth="1"/>
    <col min="14860" max="14876" width="11.453125" style="45" customWidth="1"/>
    <col min="14877" max="14882" width="10.54296875" style="45" customWidth="1"/>
    <col min="14883" max="14884" width="11.453125" style="45" customWidth="1"/>
    <col min="14885" max="14885" width="1.54296875" style="45" customWidth="1"/>
    <col min="14886" max="14901" width="11.453125" style="45" customWidth="1"/>
    <col min="14902" max="14907" width="6.54296875" style="45" customWidth="1"/>
    <col min="14908" max="14909" width="11.453125" style="45" customWidth="1"/>
    <col min="14910" max="14910" width="1.453125" style="45" customWidth="1"/>
    <col min="14911" max="15113" width="11.453125" style="45"/>
    <col min="15114" max="15114" width="2.453125" style="45" customWidth="1"/>
    <col min="15115" max="15115" width="48.54296875" style="45" customWidth="1"/>
    <col min="15116" max="15132" width="11.453125" style="45" customWidth="1"/>
    <col min="15133" max="15138" width="10.54296875" style="45" customWidth="1"/>
    <col min="15139" max="15140" width="11.453125" style="45" customWidth="1"/>
    <col min="15141" max="15141" width="1.54296875" style="45" customWidth="1"/>
    <col min="15142" max="15157" width="11.453125" style="45" customWidth="1"/>
    <col min="15158" max="15163" width="6.54296875" style="45" customWidth="1"/>
    <col min="15164" max="15165" width="11.453125" style="45" customWidth="1"/>
    <col min="15166" max="15166" width="1.453125" style="45" customWidth="1"/>
    <col min="15167" max="15369" width="11.453125" style="45"/>
    <col min="15370" max="15370" width="2.453125" style="45" customWidth="1"/>
    <col min="15371" max="15371" width="48.54296875" style="45" customWidth="1"/>
    <col min="15372" max="15388" width="11.453125" style="45" customWidth="1"/>
    <col min="15389" max="15394" width="10.54296875" style="45" customWidth="1"/>
    <col min="15395" max="15396" width="11.453125" style="45" customWidth="1"/>
    <col min="15397" max="15397" width="1.54296875" style="45" customWidth="1"/>
    <col min="15398" max="15413" width="11.453125" style="45" customWidth="1"/>
    <col min="15414" max="15419" width="6.54296875" style="45" customWidth="1"/>
    <col min="15420" max="15421" width="11.453125" style="45" customWidth="1"/>
    <col min="15422" max="15422" width="1.453125" style="45" customWidth="1"/>
    <col min="15423" max="15625" width="11.453125" style="45"/>
    <col min="15626" max="15626" width="2.453125" style="45" customWidth="1"/>
    <col min="15627" max="15627" width="48.54296875" style="45" customWidth="1"/>
    <col min="15628" max="15644" width="11.453125" style="45" customWidth="1"/>
    <col min="15645" max="15650" width="10.54296875" style="45" customWidth="1"/>
    <col min="15651" max="15652" width="11.453125" style="45" customWidth="1"/>
    <col min="15653" max="15653" width="1.54296875" style="45" customWidth="1"/>
    <col min="15654" max="15669" width="11.453125" style="45" customWidth="1"/>
    <col min="15670" max="15675" width="6.54296875" style="45" customWidth="1"/>
    <col min="15676" max="15677" width="11.453125" style="45" customWidth="1"/>
    <col min="15678" max="15678" width="1.453125" style="45" customWidth="1"/>
    <col min="15679" max="15881" width="11.453125" style="45"/>
    <col min="15882" max="15882" width="2.453125" style="45" customWidth="1"/>
    <col min="15883" max="15883" width="48.54296875" style="45" customWidth="1"/>
    <col min="15884" max="15900" width="11.453125" style="45" customWidth="1"/>
    <col min="15901" max="15906" width="10.54296875" style="45" customWidth="1"/>
    <col min="15907" max="15908" width="11.453125" style="45" customWidth="1"/>
    <col min="15909" max="15909" width="1.54296875" style="45" customWidth="1"/>
    <col min="15910" max="15925" width="11.453125" style="45" customWidth="1"/>
    <col min="15926" max="15931" width="6.54296875" style="45" customWidth="1"/>
    <col min="15932" max="15933" width="11.453125" style="45" customWidth="1"/>
    <col min="15934" max="15934" width="1.453125" style="45" customWidth="1"/>
    <col min="15935" max="16137" width="11.453125" style="45"/>
    <col min="16138" max="16138" width="2.453125" style="45" customWidth="1"/>
    <col min="16139" max="16139" width="48.54296875" style="45" customWidth="1"/>
    <col min="16140" max="16156" width="11.453125" style="45" customWidth="1"/>
    <col min="16157" max="16162" width="10.54296875" style="45" customWidth="1"/>
    <col min="16163" max="16164" width="11.453125" style="45" customWidth="1"/>
    <col min="16165" max="16165" width="1.54296875" style="45" customWidth="1"/>
    <col min="16166" max="16181" width="11.453125" style="45" customWidth="1"/>
    <col min="16182" max="16187" width="6.54296875" style="45" customWidth="1"/>
    <col min="16188" max="16189" width="11.453125" style="45" customWidth="1"/>
    <col min="16190" max="16190" width="1.453125" style="45" customWidth="1"/>
    <col min="16191" max="16384" width="11.453125" style="45"/>
  </cols>
  <sheetData>
    <row r="1" spans="1:64" ht="15" customHeight="1" x14ac:dyDescent="0.35">
      <c r="A1"/>
      <c r="B1" s="1" t="s">
        <v>54</v>
      </c>
    </row>
    <row r="2" spans="1:64" ht="15" customHeight="1" x14ac:dyDescent="0.35">
      <c r="A2"/>
      <c r="B2" s="3" t="s">
        <v>749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4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55"/>
      <c r="X3" s="355"/>
      <c r="Z3" s="355"/>
      <c r="AA3" s="355"/>
      <c r="AB3" s="355"/>
      <c r="AC3"/>
      <c r="AD3"/>
      <c r="AE3"/>
      <c r="AS3" s="247">
        <v>7.2113335968970489</v>
      </c>
      <c r="AT3" s="247">
        <v>-14.779612842999981</v>
      </c>
      <c r="AU3" s="247">
        <v>-24.031879799983116</v>
      </c>
      <c r="AV3" s="247">
        <v>2.7132260722885206</v>
      </c>
      <c r="AW3" s="247">
        <v>-1.9232204787427492</v>
      </c>
      <c r="AX3" s="247">
        <v>-9.4483363559859868E-2</v>
      </c>
      <c r="AY3" s="247">
        <v>-5.0672590801754325</v>
      </c>
      <c r="AZ3" s="247">
        <v>-2.6496016689847153</v>
      </c>
      <c r="BA3" s="247">
        <v>-2.2042533756736447</v>
      </c>
      <c r="BB3" s="247">
        <v>-3.7574824307565251</v>
      </c>
      <c r="BC3" s="247">
        <v>-3.4894239238068963</v>
      </c>
      <c r="BD3" s="247"/>
      <c r="BE3" s="247"/>
      <c r="BF3" s="247"/>
      <c r="BG3" s="247"/>
      <c r="BH3" s="247"/>
      <c r="BI3" s="247"/>
    </row>
    <row r="4" spans="1:64" ht="12" customHeight="1" thickBot="1" x14ac:dyDescent="0.4">
      <c r="B4" s="186" t="s">
        <v>758</v>
      </c>
      <c r="W4" s="355"/>
      <c r="X4" s="355"/>
      <c r="Z4" s="355"/>
      <c r="AA4" s="355"/>
      <c r="AB4" s="355"/>
      <c r="AC4"/>
      <c r="AD4"/>
      <c r="AE4"/>
      <c r="AG4" s="355"/>
      <c r="AH4" s="355"/>
      <c r="AI4" s="355"/>
      <c r="AJ4" s="355"/>
      <c r="AK4" s="355"/>
      <c r="AL4" s="355"/>
      <c r="AM4" s="355"/>
      <c r="AN4" s="355"/>
      <c r="AO4" s="355"/>
      <c r="AP4" s="355"/>
      <c r="AQ4" s="355"/>
      <c r="AR4" s="355"/>
      <c r="AS4" s="355"/>
      <c r="AT4" s="355"/>
      <c r="AU4" s="355"/>
      <c r="AV4" s="355"/>
      <c r="AW4" s="355"/>
      <c r="AX4" s="355"/>
      <c r="AY4" s="355"/>
      <c r="AZ4" s="355"/>
      <c r="BA4" s="355"/>
      <c r="BB4" s="355"/>
      <c r="BC4" s="355"/>
      <c r="BD4" s="355"/>
      <c r="BE4" s="355"/>
      <c r="BF4" s="355"/>
      <c r="BG4" s="355"/>
      <c r="BH4" s="355"/>
      <c r="BI4" s="355"/>
    </row>
    <row r="5" spans="1:64" ht="12" customHeight="1" thickTop="1" thickBot="1" x14ac:dyDescent="0.3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300"/>
      <c r="BA5" s="300"/>
      <c r="BB5" s="300"/>
      <c r="BC5" s="490" t="s">
        <v>1034</v>
      </c>
      <c r="BD5" s="491"/>
      <c r="BE5" s="491"/>
      <c r="BF5" s="491"/>
      <c r="BG5" s="491"/>
      <c r="BH5" s="491"/>
      <c r="BI5" s="492"/>
      <c r="BJ5" s="46"/>
    </row>
    <row r="6" spans="1:64" ht="24" customHeight="1" thickTop="1" thickBot="1" x14ac:dyDescent="0.35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746</v>
      </c>
      <c r="AH6" s="294" t="s">
        <v>2</v>
      </c>
      <c r="AI6" s="249" t="s">
        <v>3</v>
      </c>
      <c r="AJ6" s="249" t="s">
        <v>4</v>
      </c>
      <c r="AK6" s="249" t="s">
        <v>5</v>
      </c>
      <c r="AL6" s="249" t="s">
        <v>6</v>
      </c>
      <c r="AM6" s="249" t="s">
        <v>7</v>
      </c>
      <c r="AN6" s="249" t="s">
        <v>8</v>
      </c>
      <c r="AO6" s="249" t="s">
        <v>9</v>
      </c>
      <c r="AP6" s="249" t="s">
        <v>10</v>
      </c>
      <c r="AQ6" s="249" t="s">
        <v>11</v>
      </c>
      <c r="AR6" s="249" t="s">
        <v>12</v>
      </c>
      <c r="AS6" s="249" t="s">
        <v>13</v>
      </c>
      <c r="AT6" s="249" t="s">
        <v>14</v>
      </c>
      <c r="AU6" s="281" t="s">
        <v>15</v>
      </c>
      <c r="AV6" s="249" t="s">
        <v>16</v>
      </c>
      <c r="AW6" s="281" t="s">
        <v>17</v>
      </c>
      <c r="AX6" s="249" t="s">
        <v>18</v>
      </c>
      <c r="AY6" s="301">
        <v>13</v>
      </c>
      <c r="AZ6" s="330">
        <v>14</v>
      </c>
      <c r="BA6" s="299">
        <v>15</v>
      </c>
      <c r="BB6" s="282">
        <v>16</v>
      </c>
      <c r="BC6" s="294">
        <v>17</v>
      </c>
      <c r="BD6" s="281">
        <v>18</v>
      </c>
      <c r="BE6" s="381">
        <v>19</v>
      </c>
      <c r="BF6" s="381">
        <v>20</v>
      </c>
      <c r="BG6" s="381">
        <v>21</v>
      </c>
      <c r="BH6" s="462">
        <v>22</v>
      </c>
      <c r="BI6" s="295">
        <v>23</v>
      </c>
      <c r="BJ6" s="9"/>
      <c r="BK6" s="49"/>
    </row>
    <row r="7" spans="1:64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355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355"/>
    </row>
    <row r="8" spans="1:64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355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355"/>
    </row>
    <row r="9" spans="1:64" s="46" customFormat="1" ht="15" customHeight="1" x14ac:dyDescent="0.35">
      <c r="A9" s="16"/>
      <c r="B9" s="16" t="s">
        <v>629</v>
      </c>
      <c r="C9" s="17">
        <v>-1030.5560000000005</v>
      </c>
      <c r="D9" s="17"/>
      <c r="E9" s="17">
        <v>-2187.3489999999947</v>
      </c>
      <c r="F9" s="17">
        <v>2139.288999999997</v>
      </c>
      <c r="G9" s="17">
        <v>4201.025999999998</v>
      </c>
      <c r="H9" s="17">
        <v>5819.1949999999997</v>
      </c>
      <c r="I9" s="17">
        <v>7264.002999999997</v>
      </c>
      <c r="J9" s="17">
        <v>127.35599999999977</v>
      </c>
      <c r="K9" s="17">
        <v>731.27199999999721</v>
      </c>
      <c r="L9" s="17">
        <v>-1548.663999999997</v>
      </c>
      <c r="M9" s="17">
        <v>2516.6040000000066</v>
      </c>
      <c r="N9" s="17">
        <v>4277.0590000000084</v>
      </c>
      <c r="O9" s="17">
        <v>10664.265999999989</v>
      </c>
      <c r="P9" s="17">
        <v>762.14399999998568</v>
      </c>
      <c r="Q9" s="17">
        <v>-13587.076000000001</v>
      </c>
      <c r="R9" s="17">
        <v>-3048.94200000001</v>
      </c>
      <c r="S9" s="17">
        <v>-1957.6809999999969</v>
      </c>
      <c r="T9" s="17">
        <v>-2487.3969999999972</v>
      </c>
      <c r="U9" s="17">
        <v>-4263.4539999999979</v>
      </c>
      <c r="V9" s="17">
        <v>-534.12399999999616</v>
      </c>
      <c r="W9" s="17">
        <v>-611.47800000000279</v>
      </c>
      <c r="X9" s="17">
        <v>-3016.0650000000023</v>
      </c>
      <c r="Y9" s="17">
        <v>-989.34299999999348</v>
      </c>
      <c r="Z9" s="17">
        <v>802.65500000001339</v>
      </c>
      <c r="AA9" s="17"/>
      <c r="AB9" s="17"/>
      <c r="AC9" s="17">
        <v>349.99041865530307</v>
      </c>
      <c r="AD9" s="17">
        <v>9353.4229999999807</v>
      </c>
      <c r="AE9" s="17">
        <v>7158.3800000000047</v>
      </c>
      <c r="AF9" s="355"/>
      <c r="AG9" s="18">
        <v>96.824039858183284</v>
      </c>
      <c r="AH9" s="18"/>
      <c r="AI9" s="18">
        <v>93.847824411003501</v>
      </c>
      <c r="AJ9" s="18">
        <v>106.69615938399899</v>
      </c>
      <c r="AK9" s="18">
        <v>113.43956742839738</v>
      </c>
      <c r="AL9" s="18">
        <v>118.80391889103315</v>
      </c>
      <c r="AM9" s="18">
        <v>121.29741987024998</v>
      </c>
      <c r="AN9" s="18">
        <v>100.28803017898417</v>
      </c>
      <c r="AO9" s="18">
        <v>101.59945756780402</v>
      </c>
      <c r="AP9" s="18">
        <v>96.856844797142344</v>
      </c>
      <c r="AQ9" s="18">
        <v>104.82052637627861</v>
      </c>
      <c r="AR9" s="18">
        <v>107.3067155254886</v>
      </c>
      <c r="AS9" s="18">
        <v>117.21431154156576</v>
      </c>
      <c r="AT9" s="18">
        <v>101.07984527975742</v>
      </c>
      <c r="AU9" s="18">
        <v>82.455611796911327</v>
      </c>
      <c r="AV9" s="18">
        <v>95.645985776711498</v>
      </c>
      <c r="AW9" s="18">
        <v>97.271942977383262</v>
      </c>
      <c r="AX9" s="18">
        <v>96.59754739693048</v>
      </c>
      <c r="AY9" s="18">
        <v>94.25526645556829</v>
      </c>
      <c r="AZ9" s="18">
        <v>99.270282529099944</v>
      </c>
      <c r="BA9" s="18">
        <v>99.161865208273355</v>
      </c>
      <c r="BB9" s="18">
        <v>96.001610722239889</v>
      </c>
      <c r="BC9" s="18">
        <v>98.732050444077061</v>
      </c>
      <c r="BD9" s="18">
        <v>100.9781795359267</v>
      </c>
      <c r="BE9" s="18"/>
      <c r="BF9" s="18"/>
      <c r="BG9" s="18">
        <v>100.37155599458134</v>
      </c>
      <c r="BH9" s="18">
        <v>109.34109275756001</v>
      </c>
      <c r="BI9" s="18">
        <v>106.32801753858668</v>
      </c>
      <c r="BJ9" s="355"/>
      <c r="BK9" s="7"/>
      <c r="BL9" s="169"/>
    </row>
    <row r="10" spans="1:64" s="46" customFormat="1" ht="15" customHeight="1" x14ac:dyDescent="0.35">
      <c r="A10" s="16"/>
      <c r="B10" s="16" t="s">
        <v>630</v>
      </c>
      <c r="C10" s="17">
        <v>574.83800000000065</v>
      </c>
      <c r="D10" s="17"/>
      <c r="E10" s="17">
        <v>3767.0229999999992</v>
      </c>
      <c r="F10" s="17">
        <v>2713.6790000000001</v>
      </c>
      <c r="G10" s="17">
        <v>2124.3549999999996</v>
      </c>
      <c r="H10" s="17">
        <v>1802.0180000000018</v>
      </c>
      <c r="I10" s="17">
        <v>-946.78099999999904</v>
      </c>
      <c r="J10" s="17">
        <v>2454.6399999999994</v>
      </c>
      <c r="K10" s="17">
        <v>829.56200000000172</v>
      </c>
      <c r="L10" s="17">
        <v>1910.9130000000005</v>
      </c>
      <c r="M10" s="17">
        <v>4594.2749999999978</v>
      </c>
      <c r="N10" s="17">
        <v>5526.6020000000062</v>
      </c>
      <c r="O10" s="17">
        <v>3182.1739999999991</v>
      </c>
      <c r="P10" s="17">
        <v>-17118.596999999994</v>
      </c>
      <c r="Q10" s="17">
        <v>-9896.5460000000021</v>
      </c>
      <c r="R10" s="17">
        <v>-3986.233000000002</v>
      </c>
      <c r="S10" s="17">
        <v>602.68699999999808</v>
      </c>
      <c r="T10" s="17">
        <v>1871.1650000000009</v>
      </c>
      <c r="U10" s="17">
        <v>933.19400000000314</v>
      </c>
      <c r="V10" s="17">
        <v>-3613.9410000000025</v>
      </c>
      <c r="W10" s="17">
        <v>-2928.127999999997</v>
      </c>
      <c r="X10" s="17">
        <v>-3189.6739999999991</v>
      </c>
      <c r="Y10" s="17">
        <v>-1255.6750000000029</v>
      </c>
      <c r="Z10" s="17">
        <v>579.77700000000186</v>
      </c>
      <c r="AA10" s="17"/>
      <c r="AB10" s="17"/>
      <c r="AC10" s="17">
        <v>4906.5131880969784</v>
      </c>
      <c r="AD10" s="17">
        <v>7699.0999999999985</v>
      </c>
      <c r="AE10" s="17">
        <v>6540.6280000000042</v>
      </c>
      <c r="AF10" s="355"/>
      <c r="AG10" s="18">
        <v>108.1768820912658</v>
      </c>
      <c r="AH10" s="18"/>
      <c r="AI10" s="18">
        <v>142.48202926404139</v>
      </c>
      <c r="AJ10" s="18">
        <v>124.09382003871627</v>
      </c>
      <c r="AK10" s="18">
        <v>116.97953261175984</v>
      </c>
      <c r="AL10" s="18">
        <v>111.69796620360192</v>
      </c>
      <c r="AM10" s="18">
        <v>94.787018048963262</v>
      </c>
      <c r="AN10" s="18">
        <v>112.93113621038435</v>
      </c>
      <c r="AO10" s="18">
        <v>103.9334376481745</v>
      </c>
      <c r="AP10" s="18">
        <v>107.92613961591107</v>
      </c>
      <c r="AQ10" s="18">
        <v>116.46634529228344</v>
      </c>
      <c r="AR10" s="18">
        <v>117.44453142261926</v>
      </c>
      <c r="AS10" s="18">
        <v>107.64192502581591</v>
      </c>
      <c r="AT10" s="18">
        <v>61.461960828455666</v>
      </c>
      <c r="AU10" s="18">
        <v>67.104716636197438</v>
      </c>
      <c r="AV10" s="18">
        <v>80.250530122869591</v>
      </c>
      <c r="AW10" s="18">
        <v>103.76491129435281</v>
      </c>
      <c r="AX10" s="18">
        <v>109.56432733592311</v>
      </c>
      <c r="AY10" s="18">
        <v>104.90844729644438</v>
      </c>
      <c r="AZ10" s="18">
        <v>83.813584449321439</v>
      </c>
      <c r="BA10" s="18">
        <v>87.580574288501523</v>
      </c>
      <c r="BB10" s="18">
        <v>87.173580505066766</v>
      </c>
      <c r="BC10" s="18">
        <v>94.853580064756741</v>
      </c>
      <c r="BD10" s="18">
        <v>102.39004452139501</v>
      </c>
      <c r="BE10" s="18"/>
      <c r="BF10" s="18"/>
      <c r="BG10" s="18">
        <v>122.58960695150908</v>
      </c>
      <c r="BH10" s="18">
        <v>131.45442660456754</v>
      </c>
      <c r="BI10" s="18">
        <v>122.93428240821909</v>
      </c>
      <c r="BJ10" s="355"/>
      <c r="BK10" s="7"/>
      <c r="BL10" s="169"/>
    </row>
    <row r="11" spans="1:64" s="46" customFormat="1" ht="15" customHeight="1" x14ac:dyDescent="0.35">
      <c r="A11" s="16"/>
      <c r="B11" s="16" t="s">
        <v>631</v>
      </c>
      <c r="C11" s="17"/>
      <c r="D11" s="17"/>
      <c r="E11" s="17"/>
      <c r="F11" s="17"/>
      <c r="G11" s="17">
        <v>723.00800000000004</v>
      </c>
      <c r="H11" s="17">
        <v>347.22799999999995</v>
      </c>
      <c r="I11" s="17">
        <v>5.9739999999999327</v>
      </c>
      <c r="J11" s="17">
        <v>8.8289999999999509</v>
      </c>
      <c r="K11" s="17">
        <v>-206.16600000000005</v>
      </c>
      <c r="L11" s="17">
        <v>271.42900000000009</v>
      </c>
      <c r="M11" s="17">
        <v>148.529</v>
      </c>
      <c r="N11" s="17">
        <v>71.958000000000084</v>
      </c>
      <c r="O11" s="17">
        <v>627.25500000000011</v>
      </c>
      <c r="P11" s="17">
        <v>261.1260000000002</v>
      </c>
      <c r="Q11" s="17">
        <v>-333.3390000000004</v>
      </c>
      <c r="R11" s="17">
        <v>165.96700000000055</v>
      </c>
      <c r="S11" s="17">
        <v>-499.71199999999953</v>
      </c>
      <c r="T11" s="17">
        <v>-702.6389999999999</v>
      </c>
      <c r="U11" s="17">
        <v>-831.55199999999968</v>
      </c>
      <c r="V11" s="17">
        <v>-270.40600000000018</v>
      </c>
      <c r="W11" s="17">
        <v>109.33699999999999</v>
      </c>
      <c r="X11" s="17">
        <v>-27.503999999999905</v>
      </c>
      <c r="Y11" s="17">
        <v>60.771999999999935</v>
      </c>
      <c r="Z11" s="17">
        <v>-9.1489999999998872</v>
      </c>
      <c r="AA11" s="17"/>
      <c r="AB11" s="17"/>
      <c r="AC11" s="17">
        <v>410.76304381122281</v>
      </c>
      <c r="AD11" s="17">
        <v>1724.3879999999999</v>
      </c>
      <c r="AE11" s="17">
        <v>536.80200000000013</v>
      </c>
      <c r="AF11" s="355"/>
      <c r="AG11" s="18"/>
      <c r="AH11" s="18"/>
      <c r="AI11" s="18"/>
      <c r="AJ11" s="18"/>
      <c r="AK11" s="18"/>
      <c r="AL11" s="18">
        <v>146.2191104337351</v>
      </c>
      <c r="AM11" s="18">
        <v>100.6639880406573</v>
      </c>
      <c r="AN11" s="18">
        <v>100.84666283084005</v>
      </c>
      <c r="AO11" s="18">
        <v>82.134662045060651</v>
      </c>
      <c r="AP11" s="18">
        <v>124.148487544484</v>
      </c>
      <c r="AQ11" s="18">
        <v>112.35682196339434</v>
      </c>
      <c r="AR11" s="18">
        <v>105.0461430575035</v>
      </c>
      <c r="AS11" s="18">
        <v>134.8475</v>
      </c>
      <c r="AT11" s="18">
        <v>113.04977511244378</v>
      </c>
      <c r="AU11" s="18">
        <v>87.538728971962598</v>
      </c>
      <c r="AV11" s="18">
        <v>106.92105921601336</v>
      </c>
      <c r="AW11" s="18">
        <v>80.326299212598443</v>
      </c>
      <c r="AX11" s="18">
        <v>70.856947324761506</v>
      </c>
      <c r="AY11" s="18">
        <v>63.009252669039164</v>
      </c>
      <c r="AZ11" s="18">
        <v>83.999644970414195</v>
      </c>
      <c r="BA11" s="18">
        <v>107.1462091503268</v>
      </c>
      <c r="BB11" s="18">
        <v>98.616498993963788</v>
      </c>
      <c r="BC11" s="18">
        <v>102.74613646633529</v>
      </c>
      <c r="BD11" s="18">
        <v>99.65785340314136</v>
      </c>
      <c r="BE11" s="18"/>
      <c r="BF11" s="18"/>
      <c r="BG11" s="18">
        <v>128.99357937132092</v>
      </c>
      <c r="BH11" s="18">
        <v>240.19414634146341</v>
      </c>
      <c r="BI11" s="18">
        <v>120.022454308094</v>
      </c>
      <c r="BJ11" s="355"/>
      <c r="BK11" s="7"/>
      <c r="BL11" s="169"/>
    </row>
    <row r="12" spans="1:64" s="46" customFormat="1" ht="15" customHeight="1" x14ac:dyDescent="0.35">
      <c r="A12" s="16"/>
      <c r="B12" s="16" t="s">
        <v>29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>
        <v>26.839999999999918</v>
      </c>
      <c r="V12" s="17">
        <v>64.867000000000189</v>
      </c>
      <c r="W12" s="17">
        <v>-94.204999999999927</v>
      </c>
      <c r="X12" s="17">
        <v>-289.50900000000047</v>
      </c>
      <c r="Y12" s="17">
        <v>34.656999999997879</v>
      </c>
      <c r="Z12" s="17">
        <v>63.721999999999525</v>
      </c>
      <c r="AA12" s="17"/>
      <c r="AB12" s="17"/>
      <c r="AC12" s="17">
        <v>-147.29087000000732</v>
      </c>
      <c r="AD12" s="17">
        <v>-1312.1519999999659</v>
      </c>
      <c r="AE12" s="17">
        <v>-1163.5069999999932</v>
      </c>
      <c r="AF12" s="355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>
        <v>101.7394685677252</v>
      </c>
      <c r="AZ12" s="18">
        <v>104.15814102564104</v>
      </c>
      <c r="BA12" s="18">
        <v>95.188712972420845</v>
      </c>
      <c r="BB12" s="18">
        <v>84.468401287553618</v>
      </c>
      <c r="BC12" s="18">
        <v>101.9558126410834</v>
      </c>
      <c r="BD12" s="18">
        <v>103.52444690265483</v>
      </c>
      <c r="BE12" s="18"/>
      <c r="BF12" s="18"/>
      <c r="BG12" s="18">
        <v>90.46724507087302</v>
      </c>
      <c r="BH12" s="18">
        <v>8.8783333333357035</v>
      </c>
      <c r="BI12" s="18">
        <v>19.923812801101633</v>
      </c>
      <c r="BJ12" s="355"/>
      <c r="BK12" s="7"/>
      <c r="BL12" s="169"/>
    </row>
    <row r="13" spans="1:64" s="46" customFormat="1" ht="15" customHeight="1" x14ac:dyDescent="0.35">
      <c r="A13" s="16"/>
      <c r="B13" s="16" t="s">
        <v>30</v>
      </c>
      <c r="C13" s="17">
        <v>-11.950000000000017</v>
      </c>
      <c r="D13" s="17"/>
      <c r="E13" s="17">
        <v>658.69899999999996</v>
      </c>
      <c r="F13" s="17">
        <v>37.463999999999999</v>
      </c>
      <c r="G13" s="17">
        <v>49.055000000000007</v>
      </c>
      <c r="H13" s="17">
        <v>2.7160000000000082</v>
      </c>
      <c r="I13" s="17">
        <v>-5.742999999999995</v>
      </c>
      <c r="J13" s="17">
        <v>-335.26500000000004</v>
      </c>
      <c r="K13" s="17">
        <v>20.597000000000008</v>
      </c>
      <c r="L13" s="17">
        <v>-11.954000000000001</v>
      </c>
      <c r="M13" s="17">
        <v>30.881</v>
      </c>
      <c r="N13" s="17">
        <v>22.881</v>
      </c>
      <c r="O13" s="17">
        <v>42.305999999999997</v>
      </c>
      <c r="P13" s="17">
        <v>21.846000000000004</v>
      </c>
      <c r="Q13" s="17">
        <v>18.11</v>
      </c>
      <c r="R13" s="17">
        <v>19.467000000000013</v>
      </c>
      <c r="S13" s="17">
        <v>44.022999999999982</v>
      </c>
      <c r="T13" s="17">
        <v>-1283.0619999999999</v>
      </c>
      <c r="U13" s="17">
        <v>33.605999999999995</v>
      </c>
      <c r="V13" s="17">
        <v>-182.09799999999998</v>
      </c>
      <c r="W13" s="17">
        <v>91.947000000000003</v>
      </c>
      <c r="X13" s="17">
        <v>46.274000000000001</v>
      </c>
      <c r="Y13" s="17">
        <v>-13.422000000000025</v>
      </c>
      <c r="Z13" s="17">
        <v>0.96099999999998431</v>
      </c>
      <c r="AA13" s="17"/>
      <c r="AB13" s="17"/>
      <c r="AC13" s="17">
        <v>64.195322427143125</v>
      </c>
      <c r="AD13" s="17">
        <v>230.07400000000001</v>
      </c>
      <c r="AE13" s="17">
        <v>707.86400000000003</v>
      </c>
      <c r="AF13" s="355"/>
      <c r="AG13" s="18">
        <v>93.48063284233497</v>
      </c>
      <c r="AH13" s="18"/>
      <c r="AI13" s="18">
        <v>475.32706552706554</v>
      </c>
      <c r="AJ13" s="18">
        <v>118.33773861967694</v>
      </c>
      <c r="AK13" s="18">
        <v>120.87446808510637</v>
      </c>
      <c r="AL13" s="18">
        <v>100.82452944748026</v>
      </c>
      <c r="AM13" s="18">
        <v>98.383164414414409</v>
      </c>
      <c r="AN13" s="18">
        <v>10.857484711512889</v>
      </c>
      <c r="AO13" s="18">
        <v>173.56071428571431</v>
      </c>
      <c r="AP13" s="18">
        <v>80.403278688524594</v>
      </c>
      <c r="AQ13" s="18">
        <v>196.50312500000001</v>
      </c>
      <c r="AR13" s="18">
        <v>142.37222222222221</v>
      </c>
      <c r="AS13" s="18">
        <v>158.75833333333333</v>
      </c>
      <c r="AT13" s="18">
        <v>125.70117647058825</v>
      </c>
      <c r="AU13" s="18">
        <v>132.33928571428572</v>
      </c>
      <c r="AV13" s="18">
        <v>128.21304347826091</v>
      </c>
      <c r="AW13" s="18">
        <v>159.49054054054051</v>
      </c>
      <c r="AX13" s="18">
        <v>50.689392774788629</v>
      </c>
      <c r="AY13" s="18">
        <v>125.26766917293233</v>
      </c>
      <c r="AZ13" s="18">
        <v>51.698143236074266</v>
      </c>
      <c r="BA13" s="18">
        <v>156.06524390243902</v>
      </c>
      <c r="BB13" s="18">
        <v>130.64503311258278</v>
      </c>
      <c r="BC13" s="18">
        <v>93.484466019417468</v>
      </c>
      <c r="BD13" s="18">
        <v>100.48049999999999</v>
      </c>
      <c r="BE13" s="18"/>
      <c r="BF13" s="18"/>
      <c r="BG13" s="18">
        <v>153.74751607408277</v>
      </c>
      <c r="BH13" s="18">
        <v>256.51292517006806</v>
      </c>
      <c r="BI13" s="18">
        <v>461.15510204081636</v>
      </c>
      <c r="BJ13" s="355"/>
      <c r="BK13" s="7"/>
      <c r="BL13" s="169"/>
    </row>
    <row r="14" spans="1:64" s="46" customFormat="1" ht="15" customHeight="1" x14ac:dyDescent="0.35">
      <c r="A14" s="16"/>
      <c r="B14" s="13" t="s">
        <v>31</v>
      </c>
      <c r="C14" s="14">
        <v>-467.66799999999785</v>
      </c>
      <c r="D14" s="14"/>
      <c r="E14" s="14">
        <v>2238.3729999999996</v>
      </c>
      <c r="F14" s="14">
        <v>4890.4320000000007</v>
      </c>
      <c r="G14" s="14">
        <v>7097.4440000000104</v>
      </c>
      <c r="H14" s="14">
        <v>7971.1569999999992</v>
      </c>
      <c r="I14" s="14">
        <v>6317.4530000000159</v>
      </c>
      <c r="J14" s="14">
        <v>2255.5599999999977</v>
      </c>
      <c r="K14" s="14">
        <v>1375.2649999999994</v>
      </c>
      <c r="L14" s="14">
        <v>621.72400000001653</v>
      </c>
      <c r="M14" s="14">
        <v>7290.2889999999898</v>
      </c>
      <c r="N14" s="14">
        <v>9898.5000000000146</v>
      </c>
      <c r="O14" s="14">
        <v>14516.000999999989</v>
      </c>
      <c r="P14" s="14">
        <v>-16073.481</v>
      </c>
      <c r="Q14" s="14">
        <v>-23798.85100000001</v>
      </c>
      <c r="R14" s="14">
        <v>-6849.7409999999945</v>
      </c>
      <c r="S14" s="14">
        <v>-1810.6830000000045</v>
      </c>
      <c r="T14" s="14">
        <v>-2601.93299999999</v>
      </c>
      <c r="U14" s="14">
        <v>-4101.3659999999945</v>
      </c>
      <c r="V14" s="14">
        <v>-4535.7019999999902</v>
      </c>
      <c r="W14" s="14">
        <v>-3432.5270000000019</v>
      </c>
      <c r="X14" s="14">
        <v>-6476.4779999999882</v>
      </c>
      <c r="Y14" s="14">
        <v>-2163.0109999999986</v>
      </c>
      <c r="Z14" s="14">
        <v>1437.9660000000149</v>
      </c>
      <c r="AA14" s="14"/>
      <c r="AB14" s="14"/>
      <c r="AC14" s="14">
        <v>5584.1711029906292</v>
      </c>
      <c r="AD14" s="14">
        <v>17694.833000000013</v>
      </c>
      <c r="AE14" s="14">
        <v>13780.167000000016</v>
      </c>
      <c r="AF14" s="355"/>
      <c r="AG14" s="15">
        <v>98.820865815004765</v>
      </c>
      <c r="AH14" s="15"/>
      <c r="AI14" s="15">
        <v>105.01912173010388</v>
      </c>
      <c r="AJ14" s="15">
        <v>111.26431400272168</v>
      </c>
      <c r="AK14" s="15">
        <v>116.12875508957423</v>
      </c>
      <c r="AL14" s="15">
        <v>116.80546981863691</v>
      </c>
      <c r="AM14" s="15">
        <v>111.80295533627587</v>
      </c>
      <c r="AN14" s="15">
        <v>103.49063334236081</v>
      </c>
      <c r="AO14" s="15">
        <v>102.02268649252852</v>
      </c>
      <c r="AP14" s="15">
        <v>100.83380138134517</v>
      </c>
      <c r="AQ14" s="15">
        <v>108.96262524434171</v>
      </c>
      <c r="AR14" s="15">
        <v>110.79479154170804</v>
      </c>
      <c r="AS14" s="15">
        <v>113.7640698633644</v>
      </c>
      <c r="AT14" s="15">
        <v>86.271955417004747</v>
      </c>
      <c r="AU14" s="15">
        <v>78.415698349356049</v>
      </c>
      <c r="AV14" s="15">
        <v>92.609017339793056</v>
      </c>
      <c r="AW14" s="15">
        <v>97.996655344478484</v>
      </c>
      <c r="AX14" s="15">
        <v>97.336350234943652</v>
      </c>
      <c r="AY14" s="15">
        <v>95.778359461045184</v>
      </c>
      <c r="AZ14" s="15">
        <v>95.425414019162886</v>
      </c>
      <c r="BA14" s="15">
        <v>96.573845647096405</v>
      </c>
      <c r="BB14" s="15">
        <v>93.79070784157696</v>
      </c>
      <c r="BC14" s="15">
        <v>97.971232542652672</v>
      </c>
      <c r="BD14" s="15">
        <v>101.29551154996579</v>
      </c>
      <c r="BE14" s="15"/>
      <c r="BF14" s="15"/>
      <c r="BG14" s="15">
        <v>104.69268415966582</v>
      </c>
      <c r="BH14" s="15">
        <v>113.88635992654561</v>
      </c>
      <c r="BI14" s="15">
        <v>109.44034568510183</v>
      </c>
      <c r="BJ14" s="355"/>
      <c r="BK14" s="7"/>
      <c r="BL14" s="169"/>
    </row>
    <row r="15" spans="1:64" s="46" customFormat="1" ht="6" customHeight="1" x14ac:dyDescent="0.35">
      <c r="A15" s="16"/>
      <c r="B15" s="5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355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355"/>
      <c r="BK15" s="7"/>
      <c r="BL15" s="169"/>
    </row>
    <row r="16" spans="1:64" s="54" customFormat="1" ht="15" customHeight="1" x14ac:dyDescent="0.35">
      <c r="A16" s="16"/>
      <c r="B16" s="16" t="s">
        <v>632</v>
      </c>
      <c r="C16" s="17">
        <v>-901.93999999999869</v>
      </c>
      <c r="D16" s="17"/>
      <c r="E16" s="17">
        <v>839.28600000000006</v>
      </c>
      <c r="F16" s="17">
        <v>-53.024000000001251</v>
      </c>
      <c r="G16" s="17">
        <v>1844.5470000000023</v>
      </c>
      <c r="H16" s="17">
        <v>-598.07600000000093</v>
      </c>
      <c r="I16" s="17">
        <v>-1521.4579999999987</v>
      </c>
      <c r="J16" s="17">
        <v>-103.71199999999953</v>
      </c>
      <c r="K16" s="17">
        <v>1398.4329999999973</v>
      </c>
      <c r="L16" s="17">
        <v>1633.3439999999973</v>
      </c>
      <c r="M16" s="17">
        <v>2268.3600000000079</v>
      </c>
      <c r="N16" s="17">
        <v>4606.8030000000072</v>
      </c>
      <c r="O16" s="17">
        <v>-2059.2939999999944</v>
      </c>
      <c r="P16" s="17">
        <v>-13258.210000000006</v>
      </c>
      <c r="Q16" s="17">
        <v>-19756.348999999995</v>
      </c>
      <c r="R16" s="17">
        <v>12155.353999999999</v>
      </c>
      <c r="S16" s="17">
        <v>349.9910000000018</v>
      </c>
      <c r="T16" s="17">
        <v>2772.5019999999931</v>
      </c>
      <c r="U16" s="17">
        <v>-2725.1960000000036</v>
      </c>
      <c r="V16" s="17">
        <v>1323.9490000000005</v>
      </c>
      <c r="W16" s="17">
        <v>44.885999999998603</v>
      </c>
      <c r="X16" s="17">
        <v>182.37199999999575</v>
      </c>
      <c r="Y16" s="17">
        <v>-3815.898000000001</v>
      </c>
      <c r="Z16" s="17">
        <v>-1398.2099999999919</v>
      </c>
      <c r="AA16" s="17"/>
      <c r="AB16" s="17"/>
      <c r="AC16" s="17">
        <v>278.56151837848302</v>
      </c>
      <c r="AD16" s="17">
        <v>6944.0359999999928</v>
      </c>
      <c r="AE16" s="17">
        <v>-2183.8340000000026</v>
      </c>
      <c r="AF16" s="355"/>
      <c r="AG16" s="18">
        <v>95.75329144161617</v>
      </c>
      <c r="AH16" s="18"/>
      <c r="AI16" s="18">
        <v>103.60059414011869</v>
      </c>
      <c r="AJ16" s="18">
        <v>99.79834858351326</v>
      </c>
      <c r="AK16" s="18">
        <v>106.38471354723467</v>
      </c>
      <c r="AL16" s="18">
        <v>98.240292274437735</v>
      </c>
      <c r="AM16" s="18">
        <v>95.796398152839672</v>
      </c>
      <c r="AN16" s="18">
        <v>99.719826025879996</v>
      </c>
      <c r="AO16" s="18">
        <v>103.56916107296902</v>
      </c>
      <c r="AP16" s="18">
        <v>103.80963754256658</v>
      </c>
      <c r="AQ16" s="18">
        <v>104.76526196378305</v>
      </c>
      <c r="AR16" s="18">
        <v>109.2053212109102</v>
      </c>
      <c r="AS16" s="18">
        <v>96.44397513382836</v>
      </c>
      <c r="AT16" s="18">
        <v>78.364186752394772</v>
      </c>
      <c r="AU16" s="18">
        <v>62.949667123005092</v>
      </c>
      <c r="AV16" s="18">
        <v>132.91368768785031</v>
      </c>
      <c r="AW16" s="18">
        <v>100.71496772348422</v>
      </c>
      <c r="AX16" s="18">
        <v>105.81347004675933</v>
      </c>
      <c r="AY16" s="18">
        <v>95.013912470725998</v>
      </c>
      <c r="AZ16" s="18">
        <v>102.41376298997264</v>
      </c>
      <c r="BA16" s="18">
        <v>100.07448722203785</v>
      </c>
      <c r="BB16" s="18">
        <v>100.29103617764869</v>
      </c>
      <c r="BC16" s="18">
        <v>94.343717296888656</v>
      </c>
      <c r="BD16" s="18">
        <v>98.046510653161036</v>
      </c>
      <c r="BE16" s="18"/>
      <c r="BF16" s="18"/>
      <c r="BG16" s="18">
        <v>100.38571355098209</v>
      </c>
      <c r="BH16" s="18">
        <v>109.17904059430805</v>
      </c>
      <c r="BI16" s="18">
        <v>97.463401205672923</v>
      </c>
      <c r="BJ16" s="355"/>
      <c r="BK16" s="23"/>
      <c r="BL16" s="169"/>
    </row>
    <row r="17" spans="1:64" s="55" customFormat="1" ht="15" customHeight="1" x14ac:dyDescent="0.35">
      <c r="A17" s="16"/>
      <c r="B17" s="16" t="s">
        <v>596</v>
      </c>
      <c r="C17" s="86">
        <v>234.19599999999991</v>
      </c>
      <c r="D17" s="86"/>
      <c r="E17" s="86">
        <v>-558.60000000000036</v>
      </c>
      <c r="F17" s="86">
        <v>503.79999999999927</v>
      </c>
      <c r="G17" s="86">
        <v>620.52599999999984</v>
      </c>
      <c r="H17" s="86">
        <v>250.42599999999948</v>
      </c>
      <c r="I17" s="86">
        <v>-119.95400000000154</v>
      </c>
      <c r="J17" s="86">
        <v>-1285.5939999999991</v>
      </c>
      <c r="K17" s="86">
        <v>-93.369999999998981</v>
      </c>
      <c r="L17" s="86">
        <v>-244.31100000000151</v>
      </c>
      <c r="M17" s="86">
        <v>-487.7510000000002</v>
      </c>
      <c r="N17" s="86">
        <v>-687.72899999999936</v>
      </c>
      <c r="O17" s="86">
        <v>766.43700000000172</v>
      </c>
      <c r="P17" s="86">
        <v>-438.05000000000291</v>
      </c>
      <c r="Q17" s="86">
        <v>-1111.9789999999957</v>
      </c>
      <c r="R17" s="86">
        <v>-1635.8009999999995</v>
      </c>
      <c r="S17" s="86">
        <v>-1841.7659999999996</v>
      </c>
      <c r="T17" s="86">
        <v>-216.68600000000151</v>
      </c>
      <c r="U17" s="86">
        <v>-2023.1059999999998</v>
      </c>
      <c r="V17" s="86">
        <v>-1349.405999999999</v>
      </c>
      <c r="W17" s="86">
        <v>-747.32199999999648</v>
      </c>
      <c r="X17" s="17">
        <v>-187.7860000000037</v>
      </c>
      <c r="Y17" s="17">
        <v>-462.27000000000044</v>
      </c>
      <c r="Z17" s="17">
        <v>-1083.836000000003</v>
      </c>
      <c r="AA17" s="17"/>
      <c r="AB17" s="17"/>
      <c r="AC17" s="17">
        <v>-2080.3288853701451</v>
      </c>
      <c r="AD17" s="17">
        <v>-1619.9510000000009</v>
      </c>
      <c r="AE17" s="17">
        <v>-1986.8689999999951</v>
      </c>
      <c r="AF17" s="355"/>
      <c r="AG17" s="18">
        <v>102.08090005884729</v>
      </c>
      <c r="AH17" s="18"/>
      <c r="AI17" s="18">
        <v>95.704629864587417</v>
      </c>
      <c r="AJ17" s="18">
        <v>103.63288847154979</v>
      </c>
      <c r="AK17" s="18">
        <v>104.19147135825204</v>
      </c>
      <c r="AL17" s="18">
        <v>101.58437131884648</v>
      </c>
      <c r="AM17" s="18">
        <v>99.281545480397952</v>
      </c>
      <c r="AN17" s="18">
        <v>92.626783665978436</v>
      </c>
      <c r="AO17" s="18">
        <v>99.449014516700103</v>
      </c>
      <c r="AP17" s="18">
        <v>98.624220069827672</v>
      </c>
      <c r="AQ17" s="18">
        <v>97.364932468935706</v>
      </c>
      <c r="AR17" s="18">
        <v>96.434790046656303</v>
      </c>
      <c r="AS17" s="18">
        <v>104.02963722397477</v>
      </c>
      <c r="AT17" s="18">
        <v>97.810625749700108</v>
      </c>
      <c r="AU17" s="18">
        <v>94.565373148917473</v>
      </c>
      <c r="AV17" s="18">
        <v>92.371042813170419</v>
      </c>
      <c r="AW17" s="18">
        <v>91.155985594237706</v>
      </c>
      <c r="AX17" s="18">
        <v>98.824020405948104</v>
      </c>
      <c r="AY17" s="18">
        <v>90.410001896094045</v>
      </c>
      <c r="AZ17" s="18">
        <v>93.402405515083359</v>
      </c>
      <c r="BA17" s="18">
        <v>96.243480446365766</v>
      </c>
      <c r="BB17" s="18">
        <v>99.063598284631468</v>
      </c>
      <c r="BC17" s="18">
        <v>97.774337987481942</v>
      </c>
      <c r="BD17" s="18">
        <v>94.985026836942424</v>
      </c>
      <c r="BE17" s="18"/>
      <c r="BF17" s="18"/>
      <c r="BG17" s="18">
        <v>90.461111715990398</v>
      </c>
      <c r="BH17" s="18">
        <v>92.584000183116643</v>
      </c>
      <c r="BI17" s="18">
        <v>91.26420594442493</v>
      </c>
      <c r="BJ17" s="355"/>
      <c r="BL17" s="169"/>
    </row>
    <row r="18" spans="1:64" s="46" customFormat="1" ht="15" customHeight="1" x14ac:dyDescent="0.35">
      <c r="A18" s="16"/>
      <c r="B18" s="16" t="s">
        <v>58</v>
      </c>
      <c r="C18" s="17">
        <v>54.855000000000018</v>
      </c>
      <c r="D18" s="17"/>
      <c r="E18" s="17">
        <v>-121.274</v>
      </c>
      <c r="F18" s="17">
        <v>55.356999999999971</v>
      </c>
      <c r="G18" s="17">
        <v>10.772000000000048</v>
      </c>
      <c r="H18" s="17">
        <v>-27.168999999999983</v>
      </c>
      <c r="I18" s="17">
        <v>26.067000000000007</v>
      </c>
      <c r="J18" s="17">
        <v>48.216999999999985</v>
      </c>
      <c r="K18" s="17">
        <v>-106.49400000000003</v>
      </c>
      <c r="L18" s="17">
        <v>-24.673000000000002</v>
      </c>
      <c r="M18" s="17">
        <v>22.677000000000135</v>
      </c>
      <c r="N18" s="17">
        <v>-62.011000000000081</v>
      </c>
      <c r="O18" s="17">
        <v>-82.357000000000085</v>
      </c>
      <c r="P18" s="17">
        <v>-125.04000000000008</v>
      </c>
      <c r="Q18" s="17">
        <v>-151.58200000000011</v>
      </c>
      <c r="R18" s="17">
        <v>4.9649999999999181</v>
      </c>
      <c r="S18" s="17">
        <v>-56.988000000000056</v>
      </c>
      <c r="T18" s="17">
        <v>-8.3490000000000464</v>
      </c>
      <c r="U18" s="17">
        <v>-1.1849999999999454</v>
      </c>
      <c r="V18" s="17">
        <v>-41.025999999999954</v>
      </c>
      <c r="W18" s="17">
        <v>-18.215999999999894</v>
      </c>
      <c r="X18" s="17">
        <v>-26.690000000000055</v>
      </c>
      <c r="Y18" s="17">
        <v>-44.094000000000051</v>
      </c>
      <c r="Z18" s="17">
        <v>-75.836000000000126</v>
      </c>
      <c r="AA18" s="17"/>
      <c r="AB18" s="17"/>
      <c r="AC18" s="17">
        <v>-103.95184962059523</v>
      </c>
      <c r="AD18" s="17">
        <v>188.42000000000007</v>
      </c>
      <c r="AE18" s="17">
        <v>-183.1880000000001</v>
      </c>
      <c r="AF18" s="355"/>
      <c r="AG18" s="18">
        <v>111.68644410831079</v>
      </c>
      <c r="AH18" s="18"/>
      <c r="AI18" s="18">
        <v>82.330743812249025</v>
      </c>
      <c r="AJ18" s="18">
        <v>108.88198957079823</v>
      </c>
      <c r="AK18" s="18">
        <v>101.52927514175467</v>
      </c>
      <c r="AL18" s="18">
        <v>96.528003189702986</v>
      </c>
      <c r="AM18" s="18">
        <v>103.46420507477406</v>
      </c>
      <c r="AN18" s="18">
        <v>106.33267664827947</v>
      </c>
      <c r="AO18" s="18">
        <v>88.437133550488596</v>
      </c>
      <c r="AP18" s="18">
        <v>97.154209919261831</v>
      </c>
      <c r="AQ18" s="18">
        <v>102.58574686431017</v>
      </c>
      <c r="AR18" s="18">
        <v>93.646413934426221</v>
      </c>
      <c r="AS18" s="18">
        <v>91.901966568338239</v>
      </c>
      <c r="AT18" s="18">
        <v>87.836575875486375</v>
      </c>
      <c r="AU18" s="18">
        <v>84.110901467505229</v>
      </c>
      <c r="AV18" s="18">
        <v>100.61677018633539</v>
      </c>
      <c r="AW18" s="18">
        <v>93.125693606755121</v>
      </c>
      <c r="AX18" s="18">
        <v>98.891235059760945</v>
      </c>
      <c r="AY18" s="18">
        <v>99.834728033472814</v>
      </c>
      <c r="AZ18" s="18">
        <v>94.88453865336659</v>
      </c>
      <c r="BA18" s="18">
        <v>97.7</v>
      </c>
      <c r="BB18" s="18">
        <v>96.704938271604931</v>
      </c>
      <c r="BC18" s="18">
        <v>95.011990950226249</v>
      </c>
      <c r="BD18" s="18">
        <v>91.545596432552941</v>
      </c>
      <c r="BE18" s="18"/>
      <c r="BF18" s="18"/>
      <c r="BG18" s="18">
        <v>86.621639255497712</v>
      </c>
      <c r="BH18" s="18">
        <v>126.27894002789401</v>
      </c>
      <c r="BI18" s="18">
        <v>81.68119999999999</v>
      </c>
      <c r="BJ18" s="355"/>
      <c r="BK18" s="7"/>
      <c r="BL18" s="169"/>
    </row>
    <row r="19" spans="1:64" s="46" customFormat="1" ht="15" customHeight="1" x14ac:dyDescent="0.35">
      <c r="A19" s="16"/>
      <c r="B19" s="16" t="s">
        <v>59</v>
      </c>
      <c r="C19" s="17">
        <v>22.869</v>
      </c>
      <c r="D19" s="17"/>
      <c r="E19" s="17">
        <v>-39.390999999999991</v>
      </c>
      <c r="F19" s="17">
        <v>18.626000000000005</v>
      </c>
      <c r="G19" s="17">
        <v>-2.796999999999997</v>
      </c>
      <c r="H19" s="17">
        <v>19.770999999999987</v>
      </c>
      <c r="I19" s="17">
        <v>7.5820000000000221</v>
      </c>
      <c r="J19" s="17">
        <v>10.274999999999977</v>
      </c>
      <c r="K19" s="17">
        <v>4.007000000000005</v>
      </c>
      <c r="L19" s="17">
        <v>5.242999999999995</v>
      </c>
      <c r="M19" s="17">
        <v>3.1719999999999686</v>
      </c>
      <c r="N19" s="17">
        <v>4.4559999999999604</v>
      </c>
      <c r="O19" s="17">
        <v>12.356000000000051</v>
      </c>
      <c r="P19" s="17">
        <v>-15.009000000000015</v>
      </c>
      <c r="Q19" s="17">
        <v>-15.341000000000008</v>
      </c>
      <c r="R19" s="17">
        <v>14.752999999999986</v>
      </c>
      <c r="S19" s="17">
        <v>-13.074999999999989</v>
      </c>
      <c r="T19" s="17">
        <v>6.9510000000000218</v>
      </c>
      <c r="U19" s="17">
        <v>-2.16700000000003</v>
      </c>
      <c r="V19" s="17">
        <v>6.6870000000000118</v>
      </c>
      <c r="W19" s="17">
        <v>2.5300000000000296</v>
      </c>
      <c r="X19" s="17">
        <v>-12.756999999999948</v>
      </c>
      <c r="Y19" s="17">
        <v>-1.0799999999999841</v>
      </c>
      <c r="Z19" s="17">
        <v>-10.305000000000007</v>
      </c>
      <c r="AA19" s="17"/>
      <c r="AB19" s="17"/>
      <c r="AC19" s="17">
        <v>-9.5307931200510438</v>
      </c>
      <c r="AD19" s="17">
        <v>-4.7909999999999968</v>
      </c>
      <c r="AE19" s="17">
        <v>-12.853000000000009</v>
      </c>
      <c r="AF19" s="355"/>
      <c r="AG19" s="18">
        <v>113.54124724663082</v>
      </c>
      <c r="AH19" s="18"/>
      <c r="AI19" s="18">
        <v>80.723192264025386</v>
      </c>
      <c r="AJ19" s="18">
        <v>111.73905096838033</v>
      </c>
      <c r="AK19" s="18">
        <v>98.479147409058783</v>
      </c>
      <c r="AL19" s="18">
        <v>111.50219036703919</v>
      </c>
      <c r="AM19" s="18">
        <v>103.97961379585455</v>
      </c>
      <c r="AN19" s="18">
        <v>105.19464105156722</v>
      </c>
      <c r="AO19" s="18">
        <v>101.7808888888889</v>
      </c>
      <c r="AP19" s="18">
        <v>102.29956140350878</v>
      </c>
      <c r="AQ19" s="18">
        <v>101.32166666666664</v>
      </c>
      <c r="AR19" s="18">
        <v>101.62036363636362</v>
      </c>
      <c r="AS19" s="18">
        <v>104.50948905109492</v>
      </c>
      <c r="AT19" s="18">
        <v>94.997</v>
      </c>
      <c r="AU19" s="18">
        <v>94.746232876712327</v>
      </c>
      <c r="AV19" s="18">
        <v>105.58825757575757</v>
      </c>
      <c r="AW19" s="18">
        <v>95.522260273972606</v>
      </c>
      <c r="AX19" s="18">
        <v>102.51847826086957</v>
      </c>
      <c r="AY19" s="18">
        <v>99.217689530685902</v>
      </c>
      <c r="AZ19" s="18">
        <v>102.33811188811188</v>
      </c>
      <c r="BA19" s="18">
        <v>100.86054421768709</v>
      </c>
      <c r="BB19" s="18">
        <v>95.962974683544317</v>
      </c>
      <c r="BC19" s="18">
        <v>99.657142857142873</v>
      </c>
      <c r="BD19" s="18">
        <v>96.877272727272725</v>
      </c>
      <c r="BE19" s="18"/>
      <c r="BF19" s="18"/>
      <c r="BG19" s="18">
        <v>97.031587963802622</v>
      </c>
      <c r="BH19" s="18">
        <v>98.615317919075139</v>
      </c>
      <c r="BI19" s="18">
        <v>96.369209039548025</v>
      </c>
      <c r="BJ19" s="355"/>
      <c r="BK19" s="7"/>
      <c r="BL19" s="169"/>
    </row>
    <row r="20" spans="1:64" s="46" customFormat="1" ht="15" customHeight="1" x14ac:dyDescent="0.35">
      <c r="A20" s="16"/>
      <c r="B20" s="16" t="s">
        <v>148</v>
      </c>
      <c r="C20" s="17">
        <v>10.59</v>
      </c>
      <c r="D20" s="17"/>
      <c r="E20" s="17">
        <v>-7.1240000000000023</v>
      </c>
      <c r="F20" s="17">
        <v>1.8050000000000033</v>
      </c>
      <c r="G20" s="17">
        <v>-6.625</v>
      </c>
      <c r="H20" s="17">
        <v>-4.0670000000000002</v>
      </c>
      <c r="I20" s="17">
        <v>-0.79099999999999682</v>
      </c>
      <c r="J20" s="17">
        <v>-3.8320000000000007</v>
      </c>
      <c r="K20" s="17">
        <v>1.2570000000000014</v>
      </c>
      <c r="L20" s="17">
        <v>-1.6630000000000003</v>
      </c>
      <c r="M20" s="17">
        <v>-1.8640000000000043</v>
      </c>
      <c r="N20" s="17">
        <v>-0.35300000000000153</v>
      </c>
      <c r="O20" s="17">
        <v>-0.17000000000000171</v>
      </c>
      <c r="P20" s="17">
        <v>-3.2360000000000007</v>
      </c>
      <c r="Q20" s="17">
        <v>-2.8010000000000019</v>
      </c>
      <c r="R20" s="17">
        <v>3.8999999999997925E-2</v>
      </c>
      <c r="S20" s="17">
        <v>-1.7439999999999998</v>
      </c>
      <c r="T20" s="17">
        <v>0.14100000000000179</v>
      </c>
      <c r="U20" s="17">
        <v>1.6840000000000011</v>
      </c>
      <c r="V20" s="17">
        <v>1.1589999999999989</v>
      </c>
      <c r="W20" s="17">
        <v>0.33099999999999952</v>
      </c>
      <c r="X20" s="17">
        <v>1.4890000000000008</v>
      </c>
      <c r="Y20" s="17">
        <v>-2.2839999999999989</v>
      </c>
      <c r="Z20" s="17">
        <v>-3.7600000000000051</v>
      </c>
      <c r="AA20" s="17"/>
      <c r="AB20" s="17"/>
      <c r="AC20" s="17">
        <v>0.31105996873353448</v>
      </c>
      <c r="AD20" s="17">
        <v>2.4140000000000015</v>
      </c>
      <c r="AE20" s="17">
        <v>-9.4620000000000033</v>
      </c>
      <c r="AF20" s="355"/>
      <c r="AG20" s="18">
        <v>188.10316139767056</v>
      </c>
      <c r="AH20" s="18"/>
      <c r="AI20" s="18">
        <v>76.758449693331585</v>
      </c>
      <c r="AJ20" s="18">
        <v>109.10099329400495</v>
      </c>
      <c r="AK20" s="18">
        <v>74.948005294006421</v>
      </c>
      <c r="AL20" s="18">
        <v>81.202625254205955</v>
      </c>
      <c r="AM20" s="18">
        <v>95.461587010155498</v>
      </c>
      <c r="AN20" s="18">
        <v>81.478975350410821</v>
      </c>
      <c r="AO20" s="18">
        <v>107.39411764705883</v>
      </c>
      <c r="AP20" s="18">
        <v>91.684999999999988</v>
      </c>
      <c r="AQ20" s="18">
        <v>90.679999999999978</v>
      </c>
      <c r="AR20" s="18">
        <v>98.319047619047623</v>
      </c>
      <c r="AS20" s="18">
        <v>99.19047619047619</v>
      </c>
      <c r="AT20" s="18">
        <v>85.930434782608685</v>
      </c>
      <c r="AU20" s="18">
        <v>86.661904761904751</v>
      </c>
      <c r="AV20" s="18">
        <v>100.21666666666667</v>
      </c>
      <c r="AW20" s="18">
        <v>90.821052631578951</v>
      </c>
      <c r="AX20" s="18">
        <v>100.8294117647059</v>
      </c>
      <c r="AY20" s="18">
        <v>110.52500000000001</v>
      </c>
      <c r="AZ20" s="18">
        <v>106.43888888888888</v>
      </c>
      <c r="BA20" s="18">
        <v>101.655</v>
      </c>
      <c r="BB20" s="18">
        <v>107.44500000000001</v>
      </c>
      <c r="BC20" s="18">
        <v>90.483333333333334</v>
      </c>
      <c r="BD20" s="18">
        <v>84.95999999999998</v>
      </c>
      <c r="BE20" s="18"/>
      <c r="BF20" s="18"/>
      <c r="BG20" s="18">
        <v>101.46188948872144</v>
      </c>
      <c r="BH20" s="18">
        <v>110.49565217391304</v>
      </c>
      <c r="BI20" s="18">
        <v>70.431249999999991</v>
      </c>
      <c r="BJ20" s="355"/>
      <c r="BK20" s="7"/>
      <c r="BL20" s="169"/>
    </row>
    <row r="21" spans="1:64" s="46" customFormat="1" ht="15" customHeight="1" x14ac:dyDescent="0.35">
      <c r="A21" s="16"/>
      <c r="B21" s="16" t="s">
        <v>61</v>
      </c>
      <c r="C21" s="17">
        <v>-80.318999999999505</v>
      </c>
      <c r="D21" s="17"/>
      <c r="E21" s="17">
        <v>-450.12199999999939</v>
      </c>
      <c r="F21" s="17">
        <v>107.48199999999997</v>
      </c>
      <c r="G21" s="17">
        <v>128.77999999999884</v>
      </c>
      <c r="H21" s="17">
        <v>-69.304000000000087</v>
      </c>
      <c r="I21" s="17">
        <v>-116.02800000000025</v>
      </c>
      <c r="J21" s="17">
        <v>-3.1069999999999709</v>
      </c>
      <c r="K21" s="17">
        <v>-10.039000000000669</v>
      </c>
      <c r="L21" s="17">
        <v>-41.207000000000335</v>
      </c>
      <c r="M21" s="17">
        <v>-288.98999999999978</v>
      </c>
      <c r="N21" s="17">
        <v>-292.21799999999894</v>
      </c>
      <c r="O21" s="17">
        <v>123.95499999999993</v>
      </c>
      <c r="P21" s="17">
        <v>-697.03700000000208</v>
      </c>
      <c r="Q21" s="17">
        <v>-633.72099999999955</v>
      </c>
      <c r="R21" s="17">
        <v>-547.07499999999891</v>
      </c>
      <c r="S21" s="17">
        <v>-688.95100000000093</v>
      </c>
      <c r="T21" s="17">
        <v>-499.27299999999923</v>
      </c>
      <c r="U21" s="17">
        <v>-1305.5330000000013</v>
      </c>
      <c r="V21" s="17">
        <v>-231.1260000000002</v>
      </c>
      <c r="W21" s="17">
        <v>-912.48400000000038</v>
      </c>
      <c r="X21" s="17">
        <v>179.87300000000141</v>
      </c>
      <c r="Y21" s="17">
        <v>-35.925999999999476</v>
      </c>
      <c r="Z21" s="17">
        <v>-360.10699999999997</v>
      </c>
      <c r="AA21" s="17"/>
      <c r="AB21" s="17"/>
      <c r="AC21" s="17">
        <v>-1021.5985070256502</v>
      </c>
      <c r="AD21" s="17">
        <v>-434.87599999999838</v>
      </c>
      <c r="AE21" s="17">
        <v>-1072.4640000000018</v>
      </c>
      <c r="AF21" s="355"/>
      <c r="AG21" s="18">
        <v>98.971686852727274</v>
      </c>
      <c r="AH21" s="18"/>
      <c r="AI21" s="18">
        <v>94.625475695585408</v>
      </c>
      <c r="AJ21" s="18">
        <v>101.29637549900723</v>
      </c>
      <c r="AK21" s="18">
        <v>101.46111066421308</v>
      </c>
      <c r="AL21" s="18">
        <v>99.242314500487211</v>
      </c>
      <c r="AM21" s="18">
        <v>98.760406202327886</v>
      </c>
      <c r="AN21" s="18">
        <v>99.967322942302445</v>
      </c>
      <c r="AO21" s="18">
        <v>99.897561224489777</v>
      </c>
      <c r="AP21" s="18">
        <v>99.594578905942541</v>
      </c>
      <c r="AQ21" s="18">
        <v>97.247452138298883</v>
      </c>
      <c r="AR21" s="18">
        <v>97.270521203063709</v>
      </c>
      <c r="AS21" s="18">
        <v>101.17038051175527</v>
      </c>
      <c r="AT21" s="18">
        <v>93.575103696193167</v>
      </c>
      <c r="AU21" s="18">
        <v>93.955927515498345</v>
      </c>
      <c r="AV21" s="18">
        <v>94.76983747609944</v>
      </c>
      <c r="AW21" s="18">
        <v>93.095299659250344</v>
      </c>
      <c r="AX21" s="18">
        <v>94.509863646360245</v>
      </c>
      <c r="AY21" s="18">
        <v>88.383904261945005</v>
      </c>
      <c r="AZ21" s="18">
        <v>97.678292315419384</v>
      </c>
      <c r="BA21" s="18">
        <v>91.46812529219261</v>
      </c>
      <c r="BB21" s="18">
        <v>101.73354857363147</v>
      </c>
      <c r="BC21" s="18">
        <v>99.670916918567372</v>
      </c>
      <c r="BD21" s="18">
        <v>96.887579948141749</v>
      </c>
      <c r="BE21" s="18"/>
      <c r="BF21" s="18"/>
      <c r="BG21" s="18">
        <v>91.836032625293711</v>
      </c>
      <c r="BH21" s="18">
        <v>96.498300990417917</v>
      </c>
      <c r="BI21" s="18">
        <v>91.828845714285706</v>
      </c>
      <c r="BJ21" s="355"/>
      <c r="BK21" s="7"/>
      <c r="BL21" s="169"/>
    </row>
    <row r="22" spans="1:64" s="46" customFormat="1" ht="15" customHeight="1" x14ac:dyDescent="0.35">
      <c r="A22" s="16"/>
      <c r="B22" s="16" t="s">
        <v>149</v>
      </c>
      <c r="C22" s="17">
        <v>355.24000000000024</v>
      </c>
      <c r="D22" s="17"/>
      <c r="E22" s="17">
        <v>3.2170000000000982</v>
      </c>
      <c r="F22" s="17">
        <v>288.80600000000004</v>
      </c>
      <c r="G22" s="17">
        <v>316.56099999999969</v>
      </c>
      <c r="H22" s="17">
        <v>351.14999999999964</v>
      </c>
      <c r="I22" s="17">
        <v>29.686000000000604</v>
      </c>
      <c r="J22" s="17">
        <v>-100.04100000000017</v>
      </c>
      <c r="K22" s="17">
        <v>-18.15099999999984</v>
      </c>
      <c r="L22" s="17">
        <v>-184.96299999999974</v>
      </c>
      <c r="M22" s="17">
        <v>-207.97400000000016</v>
      </c>
      <c r="N22" s="17">
        <v>-362.42800000000079</v>
      </c>
      <c r="O22" s="17">
        <v>635.30999999999949</v>
      </c>
      <c r="P22" s="17">
        <v>381.6880000000001</v>
      </c>
      <c r="Q22" s="17">
        <v>-320.99300000000039</v>
      </c>
      <c r="R22" s="17">
        <v>-1067.0330000000004</v>
      </c>
      <c r="S22" s="17">
        <v>-1021.054000000001</v>
      </c>
      <c r="T22" s="17">
        <v>179.60499999999956</v>
      </c>
      <c r="U22" s="17">
        <v>-559.52199999999993</v>
      </c>
      <c r="V22" s="17">
        <v>-786.4380000000001</v>
      </c>
      <c r="W22" s="17">
        <v>182.39700000000084</v>
      </c>
      <c r="X22" s="17">
        <v>-100.66000000000076</v>
      </c>
      <c r="Y22" s="17">
        <v>-297.64899999999943</v>
      </c>
      <c r="Z22" s="17">
        <v>-517.01800000000003</v>
      </c>
      <c r="AA22" s="17"/>
      <c r="AB22" s="17"/>
      <c r="AC22" s="17">
        <v>-640.56571490347778</v>
      </c>
      <c r="AD22" s="17">
        <v>-197.21399999999903</v>
      </c>
      <c r="AE22" s="17">
        <v>328.32800000000043</v>
      </c>
      <c r="AF22" s="355"/>
      <c r="AG22" s="18">
        <v>118.33911356476976</v>
      </c>
      <c r="AH22" s="18"/>
      <c r="AI22" s="18">
        <v>100.10683906158306</v>
      </c>
      <c r="AJ22" s="18">
        <v>108.51706474073333</v>
      </c>
      <c r="AK22" s="18">
        <v>109.05783738234591</v>
      </c>
      <c r="AL22" s="18">
        <v>109.15631523695338</v>
      </c>
      <c r="AM22" s="18">
        <v>100.6674776109671</v>
      </c>
      <c r="AN22" s="18">
        <v>98.006754333532569</v>
      </c>
      <c r="AO22" s="18">
        <v>99.654989545713747</v>
      </c>
      <c r="AP22" s="18">
        <v>96.739016220028219</v>
      </c>
      <c r="AQ22" s="18">
        <v>96.533766666666665</v>
      </c>
      <c r="AR22" s="18">
        <v>94.303237975479391</v>
      </c>
      <c r="AS22" s="18">
        <v>110.36394779771615</v>
      </c>
      <c r="AT22" s="18">
        <v>105.74658235471244</v>
      </c>
      <c r="AU22" s="18">
        <v>95.692525496510996</v>
      </c>
      <c r="AV22" s="18">
        <v>87.431884570082445</v>
      </c>
      <c r="AW22" s="18">
        <v>87.659487551365714</v>
      </c>
      <c r="AX22" s="18">
        <v>102.6090209180709</v>
      </c>
      <c r="AY22" s="18">
        <v>92.11829835188054</v>
      </c>
      <c r="AZ22" s="18">
        <v>89.439532697730627</v>
      </c>
      <c r="BA22" s="18">
        <v>102.85084401375431</v>
      </c>
      <c r="BB22" s="18">
        <v>98.514901150781924</v>
      </c>
      <c r="BC22" s="18">
        <v>95.702440080854757</v>
      </c>
      <c r="BD22" s="18">
        <v>92.666411347517723</v>
      </c>
      <c r="BE22" s="18"/>
      <c r="BF22" s="18"/>
      <c r="BG22" s="18">
        <v>90.518007912301726</v>
      </c>
      <c r="BH22" s="18">
        <v>97.133100741386841</v>
      </c>
      <c r="BI22" s="18">
        <v>105.14298245614036</v>
      </c>
      <c r="BJ22" s="355"/>
      <c r="BK22" s="7"/>
      <c r="BL22" s="169"/>
    </row>
    <row r="23" spans="1:64" s="46" customFormat="1" ht="15" customHeight="1" x14ac:dyDescent="0.35">
      <c r="A23" s="16"/>
      <c r="B23" s="16" t="s">
        <v>63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>
        <v>-116.35799999999998</v>
      </c>
      <c r="V23" s="17">
        <v>0.51299999999997681</v>
      </c>
      <c r="W23" s="17">
        <v>68.822000000000003</v>
      </c>
      <c r="X23" s="17">
        <v>-60.899000000000029</v>
      </c>
      <c r="Y23" s="17">
        <v>45.059000000000026</v>
      </c>
      <c r="Z23" s="17">
        <v>-36.888000000000034</v>
      </c>
      <c r="AA23" s="17"/>
      <c r="AB23" s="17"/>
      <c r="AC23" s="17">
        <v>-12.7301</v>
      </c>
      <c r="AD23" s="17">
        <v>34.814999999999998</v>
      </c>
      <c r="AE23" s="17">
        <v>4.8850000000000051</v>
      </c>
      <c r="AF23" s="355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>
        <v>55.925000000000004</v>
      </c>
      <c r="AZ23" s="18">
        <v>100.19431818181816</v>
      </c>
      <c r="BA23" s="18">
        <v>128.67583333333332</v>
      </c>
      <c r="BB23" s="18">
        <v>79.000344827586204</v>
      </c>
      <c r="BC23" s="18">
        <v>116.87602996254682</v>
      </c>
      <c r="BD23" s="18">
        <v>88.02337662337662</v>
      </c>
      <c r="BE23" s="18"/>
      <c r="BF23" s="18"/>
      <c r="BG23" s="18">
        <v>69.464932921724824</v>
      </c>
      <c r="BH23" s="18">
        <v>251.36956521739128</v>
      </c>
      <c r="BI23" s="18">
        <v>116.84482758620692</v>
      </c>
      <c r="BJ23" s="355"/>
      <c r="BK23" s="7"/>
      <c r="BL23" s="169"/>
    </row>
    <row r="24" spans="1:64" s="46" customFormat="1" ht="15" customHeight="1" x14ac:dyDescent="0.35">
      <c r="A24" s="16"/>
      <c r="B24" s="16" t="s">
        <v>1310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>
        <v>0</v>
      </c>
      <c r="AD24" s="17">
        <v>0</v>
      </c>
      <c r="AE24" s="17">
        <v>134.91599999999994</v>
      </c>
      <c r="AF24" s="355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>
        <v>55.925000000000004</v>
      </c>
      <c r="AZ24" s="18">
        <v>100.19431818181816</v>
      </c>
      <c r="BA24" s="18">
        <v>128.67583333333332</v>
      </c>
      <c r="BB24" s="18">
        <v>79.000344827586204</v>
      </c>
      <c r="BC24" s="18">
        <v>90.882185107863606</v>
      </c>
      <c r="BD24" s="18">
        <v>94.402374301675948</v>
      </c>
      <c r="BE24" s="18"/>
      <c r="BF24" s="18"/>
      <c r="BG24" s="18">
        <v>78.780411604128318</v>
      </c>
      <c r="BH24" s="18">
        <v>15.848364648573416</v>
      </c>
      <c r="BI24" s="18">
        <v>13.683870967741935</v>
      </c>
      <c r="BJ24" s="355"/>
      <c r="BK24" s="7"/>
      <c r="BL24" s="169"/>
    </row>
    <row r="25" spans="1:64" s="46" customFormat="1" ht="15" customHeight="1" x14ac:dyDescent="0.35">
      <c r="A25" s="16"/>
      <c r="B25" s="16" t="s">
        <v>64</v>
      </c>
      <c r="C25" s="17"/>
      <c r="D25" s="17"/>
      <c r="E25" s="17"/>
      <c r="F25" s="17">
        <v>-95.741999999999962</v>
      </c>
      <c r="G25" s="17">
        <v>-26.607999999999947</v>
      </c>
      <c r="H25" s="17">
        <v>22.683999999999969</v>
      </c>
      <c r="I25" s="17">
        <v>-6.1770000000000209</v>
      </c>
      <c r="J25" s="17">
        <v>18.724000000000046</v>
      </c>
      <c r="K25" s="17">
        <v>36.517000000000053</v>
      </c>
      <c r="L25" s="17">
        <v>2.0159999999999627</v>
      </c>
      <c r="M25" s="17">
        <v>-19.112999999999943</v>
      </c>
      <c r="N25" s="17">
        <v>23.355000000000018</v>
      </c>
      <c r="O25" s="17">
        <v>78.481999999999971</v>
      </c>
      <c r="P25" s="17">
        <v>21.356999999999971</v>
      </c>
      <c r="Q25" s="17">
        <v>13.722000000000207</v>
      </c>
      <c r="R25" s="17">
        <v>-41.586999999999989</v>
      </c>
      <c r="S25" s="17">
        <v>-60.663999999999987</v>
      </c>
      <c r="T25" s="17">
        <v>104.51100000000019</v>
      </c>
      <c r="U25" s="17">
        <v>-39.317999999999984</v>
      </c>
      <c r="V25" s="17">
        <v>-298.36499999999978</v>
      </c>
      <c r="W25" s="17">
        <v>-70.041000000000167</v>
      </c>
      <c r="X25" s="17">
        <v>-173.75199999999995</v>
      </c>
      <c r="Y25" s="17">
        <v>-131.02300000000014</v>
      </c>
      <c r="Z25" s="17">
        <v>-80.158000000000357</v>
      </c>
      <c r="AA25" s="17"/>
      <c r="AB25" s="17"/>
      <c r="AC25" s="17">
        <v>-292.56698066909871</v>
      </c>
      <c r="AD25" s="17">
        <v>-1209.259</v>
      </c>
      <c r="AE25" s="17">
        <v>-1177.3520000000001</v>
      </c>
      <c r="AF25" s="355"/>
      <c r="AG25" s="18"/>
      <c r="AH25" s="18"/>
      <c r="AI25" s="18"/>
      <c r="AJ25" s="18">
        <v>84.069868821254829</v>
      </c>
      <c r="AK25" s="18">
        <v>95.743080986732338</v>
      </c>
      <c r="AL25" s="18">
        <v>103.62216668928789</v>
      </c>
      <c r="AM25" s="18">
        <v>99.069894205547797</v>
      </c>
      <c r="AN25" s="18">
        <v>102.78216939078753</v>
      </c>
      <c r="AO25" s="18">
        <v>105.05775623268698</v>
      </c>
      <c r="AP25" s="18">
        <v>100.24981412639404</v>
      </c>
      <c r="AQ25" s="18">
        <v>97.813157894736847</v>
      </c>
      <c r="AR25" s="18">
        <v>102.45842105263159</v>
      </c>
      <c r="AS25" s="18">
        <v>107.9515704154002</v>
      </c>
      <c r="AT25" s="18">
        <v>101.83164665523157</v>
      </c>
      <c r="AU25" s="18">
        <v>101.09164677804297</v>
      </c>
      <c r="AV25" s="18">
        <v>97.040071174377232</v>
      </c>
      <c r="AW25" s="18">
        <v>95.766643405443133</v>
      </c>
      <c r="AX25" s="18">
        <v>107.45442225392298</v>
      </c>
      <c r="AY25" s="18">
        <v>97.350539083557948</v>
      </c>
      <c r="AZ25" s="18">
        <v>82.250743604997041</v>
      </c>
      <c r="BA25" s="18">
        <v>95.186185567010298</v>
      </c>
      <c r="BB25" s="18">
        <v>88.131693989071039</v>
      </c>
      <c r="BC25" s="18">
        <v>90.882185107863606</v>
      </c>
      <c r="BD25" s="18">
        <v>94.402374301675948</v>
      </c>
      <c r="BE25" s="18"/>
      <c r="BF25" s="18"/>
      <c r="BG25" s="18">
        <v>78.780411604128318</v>
      </c>
      <c r="BH25" s="18">
        <v>15.848364648573416</v>
      </c>
      <c r="BI25" s="18">
        <v>13.683870967741935</v>
      </c>
      <c r="BJ25" s="355"/>
      <c r="BK25" s="7"/>
      <c r="BL25" s="169"/>
    </row>
    <row r="26" spans="1:64" s="46" customFormat="1" ht="15" customHeight="1" x14ac:dyDescent="0.35">
      <c r="A26" s="16"/>
      <c r="B26" s="16" t="s">
        <v>42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>
        <v>-369.43399999999997</v>
      </c>
      <c r="W26" s="17">
        <v>-21.054000000000002</v>
      </c>
      <c r="X26" s="17">
        <v>-80.274000000000015</v>
      </c>
      <c r="Y26" s="17">
        <v>19.988</v>
      </c>
      <c r="Z26" s="17">
        <v>9.6299999999999812</v>
      </c>
      <c r="AA26" s="17"/>
      <c r="AB26" s="17"/>
      <c r="AC26" s="17">
        <v>-4.6069999999999993</v>
      </c>
      <c r="AD26" s="17">
        <v>25.094999999999999</v>
      </c>
      <c r="AE26" s="17">
        <v>49.865000000000009</v>
      </c>
      <c r="AF26" s="355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>
        <v>7.6415000000000122</v>
      </c>
      <c r="BA26" s="18">
        <v>82.454999999999998</v>
      </c>
      <c r="BB26" s="18">
        <v>54.129142857142853</v>
      </c>
      <c r="BC26" s="18">
        <v>119.988</v>
      </c>
      <c r="BD26" s="18">
        <v>109.62999999999998</v>
      </c>
      <c r="BE26" s="18"/>
      <c r="BF26" s="18"/>
      <c r="BG26" s="18">
        <v>93.418571428571425</v>
      </c>
      <c r="BH26" s="18">
        <v>135.85</v>
      </c>
      <c r="BI26" s="18">
        <v>183.10833333333335</v>
      </c>
      <c r="BJ26" s="355"/>
      <c r="BK26" s="7"/>
      <c r="BL26" s="169"/>
    </row>
    <row r="27" spans="1:64" s="46" customFormat="1" ht="15" customHeight="1" x14ac:dyDescent="0.35">
      <c r="A27" s="16"/>
      <c r="B27" s="16" t="s">
        <v>813</v>
      </c>
      <c r="C27" s="17">
        <v>98.84800000000007</v>
      </c>
      <c r="D27" s="17"/>
      <c r="E27" s="17">
        <v>17.197000000000003</v>
      </c>
      <c r="F27" s="17">
        <v>247.61599999999999</v>
      </c>
      <c r="G27" s="17">
        <v>62.504999999999995</v>
      </c>
      <c r="H27" s="17">
        <v>109.38400000000001</v>
      </c>
      <c r="I27" s="17">
        <v>-32.875999999999976</v>
      </c>
      <c r="J27" s="17">
        <v>-143.1160000000001</v>
      </c>
      <c r="K27" s="17">
        <v>22.192000000000007</v>
      </c>
      <c r="L27" s="17">
        <v>174.96000000000004</v>
      </c>
      <c r="M27" s="17">
        <v>219.471</v>
      </c>
      <c r="N27" s="17">
        <v>98.391000000000304</v>
      </c>
      <c r="O27" s="17">
        <v>20.425999999999704</v>
      </c>
      <c r="P27" s="17">
        <v>-329.95000000000027</v>
      </c>
      <c r="Q27" s="17">
        <v>-418.46499999999992</v>
      </c>
      <c r="R27" s="17">
        <v>250.58999999999992</v>
      </c>
      <c r="S27" s="17">
        <v>66.176999999999907</v>
      </c>
      <c r="T27" s="17">
        <v>-22.817000000000235</v>
      </c>
      <c r="U27" s="17">
        <v>-67.396000000000186</v>
      </c>
      <c r="V27" s="17">
        <v>167.6099999999999</v>
      </c>
      <c r="W27" s="17">
        <v>356.66800000000012</v>
      </c>
      <c r="X27" s="17">
        <v>-50.976000000000113</v>
      </c>
      <c r="Y27" s="17">
        <v>-58.822000000000116</v>
      </c>
      <c r="Z27" s="17">
        <v>-86.581000000000131</v>
      </c>
      <c r="AA27" s="17"/>
      <c r="AB27" s="17"/>
      <c r="AC27" s="17">
        <v>-61.548695163409548</v>
      </c>
      <c r="AD27" s="17">
        <v>878.43100000000004</v>
      </c>
      <c r="AE27" s="17">
        <v>-118.25499999999965</v>
      </c>
      <c r="AF27" s="355"/>
      <c r="AG27" s="18">
        <v>115.63395095410944</v>
      </c>
      <c r="AH27" s="18"/>
      <c r="AI27" s="18">
        <v>102.61787835702521</v>
      </c>
      <c r="AJ27" s="18">
        <v>144.97799381320081</v>
      </c>
      <c r="AK27" s="18">
        <v>107.76945097371402</v>
      </c>
      <c r="AL27" s="18">
        <v>112.72151052236768</v>
      </c>
      <c r="AM27" s="18">
        <v>96.664569932836883</v>
      </c>
      <c r="AN27" s="18">
        <v>86.577002438566865</v>
      </c>
      <c r="AO27" s="18">
        <v>102.22364729458917</v>
      </c>
      <c r="AP27" s="18">
        <v>116.55250709555345</v>
      </c>
      <c r="AQ27" s="18">
        <v>117.71355932203389</v>
      </c>
      <c r="AR27" s="18">
        <v>106.5725450901804</v>
      </c>
      <c r="AS27" s="18">
        <v>101.20152941176468</v>
      </c>
      <c r="AT27" s="18">
        <v>82.597573839662431</v>
      </c>
      <c r="AU27" s="18">
        <v>75.908750719631556</v>
      </c>
      <c r="AV27" s="18">
        <v>119.71597167584578</v>
      </c>
      <c r="AW27" s="18">
        <v>104.51720136518772</v>
      </c>
      <c r="AX27" s="18">
        <v>98.428581267217623</v>
      </c>
      <c r="AY27" s="18">
        <v>95.109143686502165</v>
      </c>
      <c r="AZ27" s="18">
        <v>112.3424153166421</v>
      </c>
      <c r="BA27" s="18">
        <v>125.47628571428572</v>
      </c>
      <c r="BB27" s="18">
        <v>97.326900891452539</v>
      </c>
      <c r="BC27" s="18">
        <v>97.039657775541016</v>
      </c>
      <c r="BD27" s="18">
        <v>95.655745107877564</v>
      </c>
      <c r="BE27" s="18"/>
      <c r="BF27" s="18"/>
      <c r="BG27" s="18">
        <v>96.947602070604106</v>
      </c>
      <c r="BH27" s="18">
        <v>145.84712943632567</v>
      </c>
      <c r="BI27" s="18">
        <v>95.710736307580717</v>
      </c>
      <c r="BJ27" s="355"/>
      <c r="BK27" s="7"/>
      <c r="BL27" s="169"/>
    </row>
    <row r="28" spans="1:64" s="46" customFormat="1" ht="15" customHeight="1" x14ac:dyDescent="0.35">
      <c r="A28" s="16"/>
      <c r="B28" s="16" t="s">
        <v>816</v>
      </c>
      <c r="C28" s="17"/>
      <c r="D28" s="17"/>
      <c r="E28" s="17">
        <v>-41.427999999999997</v>
      </c>
      <c r="F28" s="17">
        <v>35.183999999999969</v>
      </c>
      <c r="G28" s="17">
        <v>29.450000000000045</v>
      </c>
      <c r="H28" s="17">
        <v>67.312999999999988</v>
      </c>
      <c r="I28" s="17">
        <v>10.600000000000023</v>
      </c>
      <c r="J28" s="17">
        <v>69.725999999999999</v>
      </c>
      <c r="K28" s="17">
        <v>30.742999999999938</v>
      </c>
      <c r="L28" s="17">
        <v>-38.848999999999933</v>
      </c>
      <c r="M28" s="17">
        <v>-54.998000000000047</v>
      </c>
      <c r="N28" s="17">
        <v>-45.94399999999996</v>
      </c>
      <c r="O28" s="17">
        <v>-2.6790000000000873</v>
      </c>
      <c r="P28" s="17">
        <v>-75.298000000000002</v>
      </c>
      <c r="Q28" s="17">
        <v>-255.90300000000002</v>
      </c>
      <c r="R28" s="17">
        <v>59.004000000000133</v>
      </c>
      <c r="S28" s="17">
        <v>-95.998999999999796</v>
      </c>
      <c r="T28" s="17">
        <v>-13.864999999999782</v>
      </c>
      <c r="U28" s="17">
        <v>-65.766000000000076</v>
      </c>
      <c r="V28" s="17">
        <v>-51.916999999999916</v>
      </c>
      <c r="W28" s="17">
        <v>-15.376000000000204</v>
      </c>
      <c r="X28" s="17">
        <v>-80.809999999999945</v>
      </c>
      <c r="Y28" s="17">
        <v>-44.748999999999796</v>
      </c>
      <c r="Z28" s="17">
        <v>-51.771999999999935</v>
      </c>
      <c r="AA28" s="17"/>
      <c r="AB28" s="17"/>
      <c r="AC28" s="17">
        <v>-119.88309978026746</v>
      </c>
      <c r="AD28" s="17">
        <v>106.29199999999992</v>
      </c>
      <c r="AE28" s="17">
        <v>-75.565999999999804</v>
      </c>
      <c r="AF28" s="355"/>
      <c r="AG28" s="18"/>
      <c r="AH28" s="18"/>
      <c r="AI28" s="18">
        <v>90.152813464889036</v>
      </c>
      <c r="AJ28" s="18">
        <v>105.57535460009539</v>
      </c>
      <c r="AK28" s="18">
        <v>104.47077147754065</v>
      </c>
      <c r="AL28" s="18">
        <v>109.32510628983705</v>
      </c>
      <c r="AM28" s="18">
        <v>101.22139515590072</v>
      </c>
      <c r="AN28" s="18">
        <v>107.46531049250537</v>
      </c>
      <c r="AO28" s="18">
        <v>102.80757990867579</v>
      </c>
      <c r="AP28" s="18">
        <v>96.94583333333334</v>
      </c>
      <c r="AQ28" s="18">
        <v>95.982615047479911</v>
      </c>
      <c r="AR28" s="18">
        <v>96.793859036985353</v>
      </c>
      <c r="AS28" s="18">
        <v>99.820682730923693</v>
      </c>
      <c r="AT28" s="18">
        <v>95.225237793278367</v>
      </c>
      <c r="AU28" s="18">
        <v>84.602707581227435</v>
      </c>
      <c r="AV28" s="18">
        <v>104.28808139534884</v>
      </c>
      <c r="AW28" s="18">
        <v>93.663432343234334</v>
      </c>
      <c r="AX28" s="18">
        <v>99.003951149425305</v>
      </c>
      <c r="AY28" s="18">
        <v>95.272034507548526</v>
      </c>
      <c r="AZ28" s="18">
        <v>96.207669831994153</v>
      </c>
      <c r="BA28" s="18">
        <v>98.877664233576624</v>
      </c>
      <c r="BB28" s="18">
        <v>94.453671928620452</v>
      </c>
      <c r="BC28" s="18">
        <v>97.004752342704165</v>
      </c>
      <c r="BD28" s="18">
        <v>96.67275064267352</v>
      </c>
      <c r="BE28" s="18"/>
      <c r="BF28" s="18"/>
      <c r="BG28" s="18">
        <v>94.480657742714826</v>
      </c>
      <c r="BH28" s="18">
        <v>104.95996266915539</v>
      </c>
      <c r="BI28" s="18">
        <v>96.88900782214904</v>
      </c>
      <c r="BJ28" s="355"/>
      <c r="BK28" s="7"/>
      <c r="BL28" s="169"/>
    </row>
    <row r="29" spans="1:64" s="46" customFormat="1" ht="15" customHeight="1" x14ac:dyDescent="0.35">
      <c r="A29" s="16"/>
      <c r="B29" s="16" t="s">
        <v>817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>
        <v>1.2280000000000086</v>
      </c>
      <c r="U29" s="17">
        <v>-25.518000000000001</v>
      </c>
      <c r="V29" s="17">
        <v>13.115000000000009</v>
      </c>
      <c r="W29" s="17">
        <v>-17.746999999999993</v>
      </c>
      <c r="X29" s="17">
        <v>-3.6820000000000022</v>
      </c>
      <c r="Y29" s="17">
        <v>-22.009000000000007</v>
      </c>
      <c r="Z29" s="17">
        <v>-25.747</v>
      </c>
      <c r="AA29" s="17"/>
      <c r="AB29" s="17"/>
      <c r="AC29" s="17">
        <v>-5.7550000000000026</v>
      </c>
      <c r="AD29" s="17">
        <v>-13.606999999999999</v>
      </c>
      <c r="AE29" s="17">
        <v>-3.8889999999999958</v>
      </c>
      <c r="AF29" s="355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>
        <v>101.22800000000001</v>
      </c>
      <c r="AY29" s="18">
        <v>74.481999999999999</v>
      </c>
      <c r="AZ29" s="18">
        <v>120.81746031746033</v>
      </c>
      <c r="BA29" s="18">
        <v>74.647142857142867</v>
      </c>
      <c r="BB29" s="18">
        <v>95.090666666666664</v>
      </c>
      <c r="BC29" s="18">
        <v>70.654666666666657</v>
      </c>
      <c r="BD29" s="18">
        <v>65.670666666666662</v>
      </c>
      <c r="BE29" s="18"/>
      <c r="BF29" s="18"/>
      <c r="BG29" s="18">
        <v>88.49</v>
      </c>
      <c r="BH29" s="18">
        <v>72.786000000000001</v>
      </c>
      <c r="BI29" s="18">
        <v>91.357777777777784</v>
      </c>
      <c r="BJ29" s="355"/>
      <c r="BK29" s="7"/>
      <c r="BL29" s="169"/>
    </row>
    <row r="30" spans="1:64" s="55" customFormat="1" ht="15" customHeight="1" x14ac:dyDescent="0.35">
      <c r="A30" s="16"/>
      <c r="B30" s="16" t="s">
        <v>30</v>
      </c>
      <c r="C30" s="86">
        <v>21.156999999999925</v>
      </c>
      <c r="D30" s="86"/>
      <c r="E30" s="86">
        <v>-116.58400000000009</v>
      </c>
      <c r="F30" s="86">
        <v>-61.301000000000016</v>
      </c>
      <c r="G30" s="86">
        <v>7.2350000000002197</v>
      </c>
      <c r="H30" s="86">
        <v>6.9859999999996845</v>
      </c>
      <c r="I30" s="86">
        <v>-12.178999999999881</v>
      </c>
      <c r="J30" s="86">
        <v>-18.139000000000031</v>
      </c>
      <c r="K30" s="86">
        <v>-3.213000000000001</v>
      </c>
      <c r="L30" s="86">
        <v>7.0500000000000007</v>
      </c>
      <c r="M30" s="86">
        <v>25.522999999999996</v>
      </c>
      <c r="N30" s="86">
        <v>-6.0429999999999993</v>
      </c>
      <c r="O30" s="86">
        <v>-34.460999999999999</v>
      </c>
      <c r="P30" s="86">
        <v>-5.9869999999999983</v>
      </c>
      <c r="Q30" s="86">
        <v>-4.2519999999999989</v>
      </c>
      <c r="R30" s="86">
        <v>30.103000000000002</v>
      </c>
      <c r="S30" s="86">
        <v>-0.43100000000000094</v>
      </c>
      <c r="T30" s="86">
        <v>-3.8099999999999969</v>
      </c>
      <c r="U30" s="86">
        <v>-4.827</v>
      </c>
      <c r="V30" s="17">
        <v>-4.4589999999999996</v>
      </c>
      <c r="W30" s="17">
        <v>-562.66899999999998</v>
      </c>
      <c r="X30" s="17">
        <v>-593.02599999999995</v>
      </c>
      <c r="Y30" s="17">
        <v>-3.1000000000002359E-2</v>
      </c>
      <c r="Z30" s="17">
        <v>-8.536999999999999</v>
      </c>
      <c r="AA30" s="17"/>
      <c r="AB30" s="17"/>
      <c r="AC30" s="17">
        <v>-2474.154979718739</v>
      </c>
      <c r="AD30" s="17">
        <v>-608.39900000000011</v>
      </c>
      <c r="AE30" s="17">
        <v>-112.46599999999989</v>
      </c>
      <c r="AF30" s="355"/>
      <c r="AG30" s="18">
        <v>106.75668339044539</v>
      </c>
      <c r="AH30" s="18"/>
      <c r="AI30" s="18">
        <v>54.993128368257672</v>
      </c>
      <c r="AJ30" s="18">
        <v>52.779275601226274</v>
      </c>
      <c r="AK30" s="18">
        <v>111.9891956384851</v>
      </c>
      <c r="AL30" s="18">
        <v>111.82444440683076</v>
      </c>
      <c r="AM30" s="18">
        <v>76.438382665893045</v>
      </c>
      <c r="AN30" s="18">
        <v>65.250957854406067</v>
      </c>
      <c r="AO30" s="18">
        <v>87.642307692307682</v>
      </c>
      <c r="AP30" s="18">
        <v>133.57142857142858</v>
      </c>
      <c r="AQ30" s="18">
        <v>270.15333333333331</v>
      </c>
      <c r="AR30" s="18">
        <v>80.506451612903234</v>
      </c>
      <c r="AS30" s="18">
        <v>26.678723404255322</v>
      </c>
      <c r="AT30" s="18">
        <v>75.054166666666674</v>
      </c>
      <c r="AU30" s="18">
        <v>77.621052631578962</v>
      </c>
      <c r="AV30" s="18">
        <v>315.02142857142854</v>
      </c>
      <c r="AW30" s="18">
        <v>97.126666666666665</v>
      </c>
      <c r="AX30" s="18">
        <v>76.187500000000014</v>
      </c>
      <c r="AY30" s="18">
        <v>69.831249999999997</v>
      </c>
      <c r="AZ30" s="18">
        <v>59.463636363636361</v>
      </c>
      <c r="BA30" s="18">
        <v>2.1445217391304339</v>
      </c>
      <c r="BB30" s="18">
        <v>1.9791735537190158</v>
      </c>
      <c r="BC30" s="18">
        <v>99.76153846153845</v>
      </c>
      <c r="BD30" s="18">
        <v>28.858333333333334</v>
      </c>
      <c r="BE30" s="18"/>
      <c r="BF30" s="18"/>
      <c r="BG30" s="18">
        <v>0.28702473188087574</v>
      </c>
      <c r="BH30" s="18">
        <v>1.0301645338208407</v>
      </c>
      <c r="BI30" s="18">
        <v>2.3117834394904451</v>
      </c>
      <c r="BJ30" s="355"/>
      <c r="BL30" s="169"/>
    </row>
    <row r="31" spans="1:64" s="46" customFormat="1" ht="15" customHeight="1" x14ac:dyDescent="0.35">
      <c r="A31" s="16"/>
      <c r="B31" s="13" t="s">
        <v>43</v>
      </c>
      <c r="C31" s="14">
        <v>-547.7390000000014</v>
      </c>
      <c r="D31" s="14"/>
      <c r="E31" s="14">
        <v>139.87099999999919</v>
      </c>
      <c r="F31" s="14">
        <v>672.27499999999418</v>
      </c>
      <c r="G31" s="14">
        <v>2564.262999999999</v>
      </c>
      <c r="H31" s="14">
        <v>-163.96699999999691</v>
      </c>
      <c r="I31" s="14">
        <v>-1675.8670000000129</v>
      </c>
      <c r="J31" s="14">
        <v>-1480.8349999999846</v>
      </c>
      <c r="K31" s="14">
        <v>1354.7850000000108</v>
      </c>
      <c r="L31" s="14">
        <v>1532.1940000000104</v>
      </c>
      <c r="M31" s="14">
        <v>1970.6050000000105</v>
      </c>
      <c r="N31" s="14">
        <v>3965.4780000000028</v>
      </c>
      <c r="O31" s="14">
        <v>-1309.5709999999817</v>
      </c>
      <c r="P31" s="14">
        <v>-14107.494999999995</v>
      </c>
      <c r="Q31" s="14">
        <v>-21546.947999999989</v>
      </c>
      <c r="R31" s="14">
        <v>10859.25</v>
      </c>
      <c r="S31" s="14">
        <v>-1522.0280000000057</v>
      </c>
      <c r="T31" s="14">
        <v>2516.551999999996</v>
      </c>
      <c r="U31" s="14">
        <v>-4911.8089999999938</v>
      </c>
      <c r="V31" s="14">
        <v>-270.54200000000128</v>
      </c>
      <c r="W31" s="14">
        <v>-962.6140000000014</v>
      </c>
      <c r="X31" s="14">
        <v>-814.18200000001525</v>
      </c>
      <c r="Y31" s="14">
        <v>-4383.7909999999974</v>
      </c>
      <c r="Z31" s="14">
        <v>-2645.0529999999999</v>
      </c>
      <c r="AA31" s="14"/>
      <c r="AB31" s="14"/>
      <c r="AC31" s="14">
        <v>-4467.7161416540621</v>
      </c>
      <c r="AD31" s="14">
        <v>5711.8969999999972</v>
      </c>
      <c r="AE31" s="14">
        <v>-4431.0139999999956</v>
      </c>
      <c r="AF31" s="355"/>
      <c r="AG31" s="15">
        <v>98.361951583310628</v>
      </c>
      <c r="AH31" s="15"/>
      <c r="AI31" s="15">
        <v>100.37149341356209</v>
      </c>
      <c r="AJ31" s="15">
        <v>101.62095365578303</v>
      </c>
      <c r="AK31" s="15">
        <v>105.67087636660959</v>
      </c>
      <c r="AL31" s="15">
        <v>99.681209020917393</v>
      </c>
      <c r="AM31" s="15">
        <v>96.941596110204472</v>
      </c>
      <c r="AN31" s="15">
        <v>97.379303570986167</v>
      </c>
      <c r="AO31" s="15">
        <v>102.32597088212067</v>
      </c>
      <c r="AP31" s="15">
        <v>102.43274903940811</v>
      </c>
      <c r="AQ31" s="15">
        <v>102.86696006401399</v>
      </c>
      <c r="AR31" s="15">
        <v>105.48505864778134</v>
      </c>
      <c r="AS31" s="15">
        <v>98.366527796834291</v>
      </c>
      <c r="AT31" s="15">
        <v>83.360663568597857</v>
      </c>
      <c r="AU31" s="15">
        <v>72.090168648480628</v>
      </c>
      <c r="AV31" s="15">
        <v>117.79213225415342</v>
      </c>
      <c r="AW31" s="15">
        <v>97.908497773869058</v>
      </c>
      <c r="AX31" s="15">
        <v>103.64311131056647</v>
      </c>
      <c r="AY31" s="15">
        <v>93.753819448859957</v>
      </c>
      <c r="AZ31" s="15">
        <v>99.655378069907258</v>
      </c>
      <c r="BA31" s="15">
        <v>98.84977237151837</v>
      </c>
      <c r="BB31" s="15">
        <v>99.063469678844186</v>
      </c>
      <c r="BC31" s="15">
        <v>95.229928619616558</v>
      </c>
      <c r="BD31" s="15">
        <v>97.270974897599132</v>
      </c>
      <c r="BE31" s="15"/>
      <c r="BF31" s="15"/>
      <c r="BG31" s="15">
        <v>95.58882920729981</v>
      </c>
      <c r="BH31" s="15">
        <v>105.55805017125954</v>
      </c>
      <c r="BI31" s="15">
        <v>96.13875178639897</v>
      </c>
      <c r="BJ31" s="355"/>
      <c r="BK31" s="7"/>
      <c r="BL31" s="169"/>
    </row>
    <row r="32" spans="1:64" s="46" customFormat="1" ht="6" customHeight="1" x14ac:dyDescent="0.35">
      <c r="A32" s="16"/>
      <c r="B32" s="5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355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355"/>
      <c r="BK32" s="7"/>
      <c r="BL32" s="169"/>
    </row>
    <row r="33" spans="1:64" s="46" customFormat="1" ht="15" customHeight="1" x14ac:dyDescent="0.35">
      <c r="A33" s="16"/>
      <c r="B33" s="16" t="s">
        <v>44</v>
      </c>
      <c r="C33" s="17">
        <v>-329.28399999999999</v>
      </c>
      <c r="D33" s="17"/>
      <c r="E33" s="17">
        <v>-473.48900000000003</v>
      </c>
      <c r="F33" s="17">
        <v>-172.23699999999997</v>
      </c>
      <c r="G33" s="17">
        <v>-102.77499999999998</v>
      </c>
      <c r="H33" s="17">
        <v>-55.256999999999948</v>
      </c>
      <c r="I33" s="17">
        <v>-504</v>
      </c>
      <c r="J33" s="17">
        <v>-352.49999999999989</v>
      </c>
      <c r="K33" s="17">
        <v>-313.84000000000003</v>
      </c>
      <c r="L33" s="17">
        <v>-152.35599999999999</v>
      </c>
      <c r="M33" s="17">
        <v>157.678</v>
      </c>
      <c r="N33" s="17">
        <v>112.05700000000002</v>
      </c>
      <c r="O33" s="17">
        <v>296.39100000000008</v>
      </c>
      <c r="P33" s="17">
        <v>45.831000000000017</v>
      </c>
      <c r="Q33" s="17">
        <v>-147.46800000000007</v>
      </c>
      <c r="R33" s="17">
        <v>-46.119000000000028</v>
      </c>
      <c r="S33" s="17">
        <v>-42.067000000000007</v>
      </c>
      <c r="T33" s="17">
        <v>-102.01800000000003</v>
      </c>
      <c r="U33" s="17">
        <v>-90.468999999999937</v>
      </c>
      <c r="V33" s="17">
        <v>-105.5139999999999</v>
      </c>
      <c r="W33" s="17">
        <v>325.64900000000011</v>
      </c>
      <c r="X33" s="17">
        <v>-149.77199999999982</v>
      </c>
      <c r="Y33" s="17">
        <v>-134.86799999999994</v>
      </c>
      <c r="Z33" s="17">
        <v>-160.49599999999987</v>
      </c>
      <c r="AA33" s="17"/>
      <c r="AB33" s="17"/>
      <c r="AC33" s="17">
        <v>27.298136176655589</v>
      </c>
      <c r="AD33" s="17">
        <v>-255.57999999999981</v>
      </c>
      <c r="AE33" s="17">
        <v>36.600000000000023</v>
      </c>
      <c r="AF33" s="355"/>
      <c r="AG33" s="18">
        <v>61.71329972280617</v>
      </c>
      <c r="AH33" s="18"/>
      <c r="AI33" s="18">
        <v>51.488920057825318</v>
      </c>
      <c r="AJ33" s="18">
        <v>78.404048433752166</v>
      </c>
      <c r="AK33" s="18">
        <v>85.459769789709583</v>
      </c>
      <c r="AL33" s="18">
        <v>92.17990866158226</v>
      </c>
      <c r="AM33" s="18">
        <v>68.097570794592031</v>
      </c>
      <c r="AN33" s="18">
        <v>68.501474399070688</v>
      </c>
      <c r="AO33" s="18">
        <v>66.929399367755522</v>
      </c>
      <c r="AP33" s="18">
        <v>80.738811630847025</v>
      </c>
      <c r="AQ33" s="18">
        <v>125.02825396825396</v>
      </c>
      <c r="AR33" s="18">
        <v>114.70564304461944</v>
      </c>
      <c r="AS33" s="18">
        <v>134.86952941176472</v>
      </c>
      <c r="AT33" s="18">
        <v>104.69579918032788</v>
      </c>
      <c r="AU33" s="18">
        <v>87.81256198347107</v>
      </c>
      <c r="AV33" s="18">
        <v>94.430072463768113</v>
      </c>
      <c r="AW33" s="18">
        <v>94.237397260273966</v>
      </c>
      <c r="AX33" s="18">
        <v>87.941134751773049</v>
      </c>
      <c r="AY33" s="18">
        <v>90.080153508771943</v>
      </c>
      <c r="AZ33" s="18">
        <v>88.276222222222231</v>
      </c>
      <c r="BA33" s="18">
        <v>136.18322222222224</v>
      </c>
      <c r="BB33" s="18">
        <v>84.717142857142875</v>
      </c>
      <c r="BC33" s="18">
        <v>84.981291759465478</v>
      </c>
      <c r="BD33" s="18">
        <v>80.893333333333345</v>
      </c>
      <c r="BE33" s="18"/>
      <c r="BF33" s="18"/>
      <c r="BG33" s="18">
        <v>103.60831649209953</v>
      </c>
      <c r="BH33" s="18">
        <v>73.569803516028969</v>
      </c>
      <c r="BI33" s="18">
        <v>104.72868217054263</v>
      </c>
      <c r="BJ33" s="355"/>
      <c r="BK33" s="7"/>
      <c r="BL33" s="169"/>
    </row>
    <row r="34" spans="1:64" s="46" customFormat="1" ht="15" customHeight="1" x14ac:dyDescent="0.35">
      <c r="A34" s="16"/>
      <c r="B34" s="16" t="s">
        <v>30</v>
      </c>
      <c r="C34" s="17">
        <v>97.947000000000116</v>
      </c>
      <c r="D34" s="17"/>
      <c r="E34" s="17">
        <v>-19.804999999999723</v>
      </c>
      <c r="F34" s="17">
        <v>29.552000000000021</v>
      </c>
      <c r="G34" s="17">
        <v>-60.334999999999923</v>
      </c>
      <c r="H34" s="17">
        <v>-29.836000000000126</v>
      </c>
      <c r="I34" s="17">
        <v>3.1950000000006185</v>
      </c>
      <c r="J34" s="17">
        <v>-57.220000000000141</v>
      </c>
      <c r="K34" s="17">
        <v>13.017999999999915</v>
      </c>
      <c r="L34" s="17">
        <v>-86.817000000000007</v>
      </c>
      <c r="M34" s="17">
        <v>16.187000000000012</v>
      </c>
      <c r="N34" s="17">
        <v>87.514999999999873</v>
      </c>
      <c r="O34" s="17">
        <v>-4.790000000000191</v>
      </c>
      <c r="P34" s="17">
        <v>53.459999999999695</v>
      </c>
      <c r="Q34" s="17">
        <v>-67.331999999999653</v>
      </c>
      <c r="R34" s="17">
        <v>250.8470000000043</v>
      </c>
      <c r="S34" s="17">
        <v>202.77199999999948</v>
      </c>
      <c r="T34" s="17">
        <v>27.981000000004315</v>
      </c>
      <c r="U34" s="17">
        <v>91.016999999998916</v>
      </c>
      <c r="V34" s="17">
        <v>149.09899999999743</v>
      </c>
      <c r="W34" s="17">
        <v>-32.865999999999758</v>
      </c>
      <c r="X34" s="17">
        <v>168.95199999999613</v>
      </c>
      <c r="Y34" s="17">
        <v>-330.7810000000004</v>
      </c>
      <c r="Z34" s="17">
        <v>37.54800000000364</v>
      </c>
      <c r="AA34" s="17"/>
      <c r="AB34" s="17"/>
      <c r="AC34" s="17">
        <v>133.65824209183484</v>
      </c>
      <c r="AD34" s="17">
        <v>-39.713000000012016</v>
      </c>
      <c r="AE34" s="17">
        <v>-231.67800000000625</v>
      </c>
      <c r="AF34" s="355"/>
      <c r="AG34" s="18">
        <v>124.69243800861176</v>
      </c>
      <c r="AH34" s="18"/>
      <c r="AI34" s="18">
        <v>96.025008028259535</v>
      </c>
      <c r="AJ34" s="18">
        <v>106.03317511356096</v>
      </c>
      <c r="AK34" s="18">
        <v>88.812473808932239</v>
      </c>
      <c r="AL34" s="18">
        <v>93.646210001320313</v>
      </c>
      <c r="AM34" s="18">
        <v>100.6247995556982</v>
      </c>
      <c r="AN34" s="18">
        <v>89.338550400596205</v>
      </c>
      <c r="AO34" s="18">
        <v>102.32464285714285</v>
      </c>
      <c r="AP34" s="18">
        <v>85.55457570715474</v>
      </c>
      <c r="AQ34" s="18">
        <v>102.87003546099291</v>
      </c>
      <c r="AR34" s="18">
        <v>115.59982174688055</v>
      </c>
      <c r="AS34" s="18">
        <v>99.309798270893339</v>
      </c>
      <c r="AT34" s="18">
        <v>107.74782608695648</v>
      </c>
      <c r="AU34" s="18">
        <v>92.617105263157924</v>
      </c>
      <c r="AV34" s="18">
        <v>132.03665389527512</v>
      </c>
      <c r="AW34" s="18">
        <v>119.3669531996179</v>
      </c>
      <c r="AX34" s="18">
        <v>102.49830357142895</v>
      </c>
      <c r="AY34" s="18">
        <v>107.84629310344818</v>
      </c>
      <c r="AZ34" s="18">
        <v>112.46647157190614</v>
      </c>
      <c r="BA34" s="18">
        <v>97.539970059880261</v>
      </c>
      <c r="BB34" s="18">
        <v>112.98631821675605</v>
      </c>
      <c r="BC34" s="18">
        <v>78.604075032341498</v>
      </c>
      <c r="BD34" s="18">
        <v>102.98949044586017</v>
      </c>
      <c r="BE34" s="18"/>
      <c r="BF34" s="18"/>
      <c r="BG34" s="18">
        <v>112.47259020833553</v>
      </c>
      <c r="BH34" s="18">
        <v>96.66557514693433</v>
      </c>
      <c r="BI34" s="18">
        <v>81.900156249999512</v>
      </c>
      <c r="BJ34" s="355"/>
      <c r="BK34" s="7"/>
      <c r="BL34" s="169"/>
    </row>
    <row r="35" spans="1:64" s="46" customFormat="1" ht="15" customHeight="1" x14ac:dyDescent="0.35">
      <c r="A35" s="16"/>
      <c r="B35" s="13" t="s">
        <v>50</v>
      </c>
      <c r="C35" s="14">
        <v>-231.33699999999999</v>
      </c>
      <c r="D35" s="14"/>
      <c r="E35" s="14">
        <v>-493.29399999999976</v>
      </c>
      <c r="F35" s="14">
        <v>-142.68499999999995</v>
      </c>
      <c r="G35" s="14">
        <v>-163.1099999999999</v>
      </c>
      <c r="H35" s="14">
        <v>-85.093000000000075</v>
      </c>
      <c r="I35" s="14">
        <v>-500.80499999999938</v>
      </c>
      <c r="J35" s="14">
        <v>-409.72</v>
      </c>
      <c r="K35" s="14">
        <v>-300.82200000000012</v>
      </c>
      <c r="L35" s="14">
        <v>-239.173</v>
      </c>
      <c r="M35" s="14">
        <v>173.86500000000001</v>
      </c>
      <c r="N35" s="14">
        <v>199.57199999999989</v>
      </c>
      <c r="O35" s="14">
        <v>291.60099999999989</v>
      </c>
      <c r="P35" s="14">
        <v>99.290999999999713</v>
      </c>
      <c r="Q35" s="14">
        <v>-214.79999999999973</v>
      </c>
      <c r="R35" s="14">
        <v>204.72800000000416</v>
      </c>
      <c r="S35" s="14">
        <v>160.70499999999947</v>
      </c>
      <c r="T35" s="14">
        <v>-74.036999999995714</v>
      </c>
      <c r="U35" s="14">
        <v>0.54799999999886495</v>
      </c>
      <c r="V35" s="14">
        <v>43.584999999997763</v>
      </c>
      <c r="W35" s="14">
        <v>292.78300000000081</v>
      </c>
      <c r="X35" s="14">
        <v>19.179999999996198</v>
      </c>
      <c r="Y35" s="14">
        <v>-465.64900000000034</v>
      </c>
      <c r="Z35" s="14">
        <v>-122.94799999999623</v>
      </c>
      <c r="AA35" s="14"/>
      <c r="AB35" s="14"/>
      <c r="AC35" s="14">
        <v>160.95637826849043</v>
      </c>
      <c r="AD35" s="14">
        <v>-295.29300000001194</v>
      </c>
      <c r="AE35" s="14">
        <v>-195.07800000000634</v>
      </c>
      <c r="AF35" s="355"/>
      <c r="AG35" s="15">
        <v>81.59194280967219</v>
      </c>
      <c r="AH35" s="15"/>
      <c r="AI35" s="15">
        <v>66.5400740563379</v>
      </c>
      <c r="AJ35" s="15">
        <v>88.916533578588258</v>
      </c>
      <c r="AK35" s="15">
        <v>86.910759482497141</v>
      </c>
      <c r="AL35" s="15">
        <v>92.765314182085916</v>
      </c>
      <c r="AM35" s="15">
        <v>76.051570858763569</v>
      </c>
      <c r="AN35" s="15">
        <v>75.255465635946365</v>
      </c>
      <c r="AO35" s="15">
        <v>80.064811133200791</v>
      </c>
      <c r="AP35" s="15">
        <v>82.818031609195401</v>
      </c>
      <c r="AQ35" s="15">
        <v>114.56155778894473</v>
      </c>
      <c r="AR35" s="15">
        <v>115.08480725623582</v>
      </c>
      <c r="AS35" s="15">
        <v>118.88607512953367</v>
      </c>
      <c r="AT35" s="15">
        <v>105.959843937575</v>
      </c>
      <c r="AU35" s="15">
        <v>89.877474081055624</v>
      </c>
      <c r="AV35" s="15">
        <v>112.70813159528271</v>
      </c>
      <c r="AW35" s="15">
        <v>109.04361283061337</v>
      </c>
      <c r="AX35" s="15">
        <v>96.234130213631957</v>
      </c>
      <c r="AY35" s="15">
        <v>100.02644787644783</v>
      </c>
      <c r="AZ35" s="15">
        <v>102.07943702290065</v>
      </c>
      <c r="BA35" s="15">
        <v>113.09405187835424</v>
      </c>
      <c r="BB35" s="15">
        <v>100.84085927224884</v>
      </c>
      <c r="BC35" s="15">
        <v>80.947258592471343</v>
      </c>
      <c r="BD35" s="15">
        <v>94.134160305343698</v>
      </c>
      <c r="BE35" s="15"/>
      <c r="BF35" s="15"/>
      <c r="BG35" s="15">
        <v>108.80433288146527</v>
      </c>
      <c r="BH35" s="15">
        <v>86.316357738646346</v>
      </c>
      <c r="BI35" s="15">
        <v>90.502531645569306</v>
      </c>
      <c r="BJ35" s="355"/>
      <c r="BK35" s="7"/>
      <c r="BL35" s="169"/>
    </row>
    <row r="36" spans="1:64" s="46" customFormat="1" ht="6" customHeight="1" x14ac:dyDescent="0.35">
      <c r="A36" s="16"/>
      <c r="B36" s="5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35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355"/>
      <c r="BK36" s="7"/>
      <c r="BL36" s="169"/>
    </row>
    <row r="37" spans="1:64" s="46" customFormat="1" ht="15" customHeight="1" x14ac:dyDescent="0.35">
      <c r="A37" s="16"/>
      <c r="B37" s="24" t="s">
        <v>51</v>
      </c>
      <c r="C37" s="14">
        <v>-1246.7440000000061</v>
      </c>
      <c r="D37" s="14"/>
      <c r="E37" s="14">
        <v>1884.9499999999971</v>
      </c>
      <c r="F37" s="14">
        <v>5420.0219999999827</v>
      </c>
      <c r="G37" s="14">
        <v>9498.5969999999943</v>
      </c>
      <c r="H37" s="14">
        <v>7722.0970000000088</v>
      </c>
      <c r="I37" s="14">
        <v>4140.7809999999881</v>
      </c>
      <c r="J37" s="14">
        <v>365.00500000000466</v>
      </c>
      <c r="K37" s="14">
        <v>2429.2280000000028</v>
      </c>
      <c r="L37" s="14">
        <v>1914.7449999999953</v>
      </c>
      <c r="M37" s="14">
        <v>9434.7589999999909</v>
      </c>
      <c r="N37" s="14">
        <v>14063.549999999988</v>
      </c>
      <c r="O37" s="14">
        <v>13498.02999999997</v>
      </c>
      <c r="P37" s="14">
        <v>-30081.684999999998</v>
      </c>
      <c r="Q37" s="14">
        <v>-45560.598999999987</v>
      </c>
      <c r="R37" s="14">
        <v>4214.2369999999937</v>
      </c>
      <c r="S37" s="14">
        <v>-3172.0059999999939</v>
      </c>
      <c r="T37" s="14">
        <v>-159.41800000000512</v>
      </c>
      <c r="U37" s="14">
        <v>-9012.6270000000368</v>
      </c>
      <c r="V37" s="14">
        <v>-4762.6590000000142</v>
      </c>
      <c r="W37" s="14">
        <v>-4102.3579999999783</v>
      </c>
      <c r="X37" s="14">
        <v>-7271.4800000000105</v>
      </c>
      <c r="Y37" s="14">
        <v>-7012.45100000003</v>
      </c>
      <c r="Z37" s="14">
        <v>-1330.0349999999744</v>
      </c>
      <c r="AA37" s="14"/>
      <c r="AB37" s="14"/>
      <c r="AC37" s="14">
        <v>1277.4113396050234</v>
      </c>
      <c r="AD37" s="14">
        <v>23111.436999999976</v>
      </c>
      <c r="AE37" s="14">
        <v>9154.0750000000116</v>
      </c>
      <c r="AF37" s="355"/>
      <c r="AG37" s="15">
        <v>98.323304491924844</v>
      </c>
      <c r="AH37" s="15"/>
      <c r="AI37" s="15">
        <v>102.25143409704998</v>
      </c>
      <c r="AJ37" s="15">
        <v>106.28943025965131</v>
      </c>
      <c r="AK37" s="15">
        <v>110.49926574421967</v>
      </c>
      <c r="AL37" s="15">
        <v>107.71884613076357</v>
      </c>
      <c r="AM37" s="15">
        <v>103.75033409264782</v>
      </c>
      <c r="AN37" s="15">
        <v>100.29728690725672</v>
      </c>
      <c r="AO37" s="15">
        <v>101.90159299239905</v>
      </c>
      <c r="AP37" s="15">
        <v>101.37811917460181</v>
      </c>
      <c r="AQ37" s="15">
        <v>106.23703245851787</v>
      </c>
      <c r="AR37" s="15">
        <v>108.50707130586269</v>
      </c>
      <c r="AS37" s="15">
        <v>107.21133359689705</v>
      </c>
      <c r="AT37" s="15">
        <v>85.220387157000019</v>
      </c>
      <c r="AU37" s="15">
        <v>75.968120200016884</v>
      </c>
      <c r="AV37" s="15">
        <v>102.71322607228852</v>
      </c>
      <c r="AW37" s="15">
        <v>98.076779521257251</v>
      </c>
      <c r="AX37" s="15">
        <v>99.90551663644014</v>
      </c>
      <c r="AY37" s="15">
        <v>94.932740919824568</v>
      </c>
      <c r="AZ37" s="15">
        <v>97.350398331015285</v>
      </c>
      <c r="BA37" s="15">
        <v>97.795746624326355</v>
      </c>
      <c r="BB37" s="15">
        <v>96.242517569243475</v>
      </c>
      <c r="BC37" s="15">
        <v>96.510576076193104</v>
      </c>
      <c r="BD37" s="15">
        <v>99.366695236054582</v>
      </c>
      <c r="BE37" s="15"/>
      <c r="BF37" s="15"/>
      <c r="BG37" s="15">
        <v>100.57513228749461</v>
      </c>
      <c r="BH37" s="15">
        <v>109.94673469563421</v>
      </c>
      <c r="BI37" s="15">
        <v>103.48353762258307</v>
      </c>
      <c r="BJ37" s="355"/>
      <c r="BK37" s="7"/>
      <c r="BL37" s="169"/>
    </row>
    <row r="38" spans="1:64" s="46" customFormat="1" ht="6" customHeight="1" x14ac:dyDescent="0.35">
      <c r="A38" s="16"/>
      <c r="B38" s="29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35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355"/>
      <c r="BK38" s="7"/>
      <c r="BL38" s="169"/>
    </row>
    <row r="39" spans="1:64" s="46" customFormat="1" ht="15" customHeight="1" x14ac:dyDescent="0.35">
      <c r="A39" s="16"/>
      <c r="B39" s="62" t="s">
        <v>823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-2862.45100000003</v>
      </c>
      <c r="Z39" s="14">
        <v>-1232.0349999999744</v>
      </c>
      <c r="AA39" s="14"/>
      <c r="AB39" s="14"/>
      <c r="AC39" s="14">
        <v>1277.4113396050234</v>
      </c>
      <c r="AD39" s="14">
        <v>23111.436999999976</v>
      </c>
      <c r="AE39" s="14">
        <v>9154.0750000000116</v>
      </c>
      <c r="AF39" s="35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>
        <v>98.575632827933489</v>
      </c>
      <c r="BD39" s="15">
        <v>99.413358569625984</v>
      </c>
      <c r="BE39" s="15"/>
      <c r="BF39" s="15"/>
      <c r="BG39" s="15">
        <v>100.57513228749461</v>
      </c>
      <c r="BH39" s="15">
        <v>109.94673469563421</v>
      </c>
      <c r="BI39" s="15">
        <v>103.48353762258307</v>
      </c>
      <c r="BJ39" s="355"/>
      <c r="BK39" s="67"/>
      <c r="BL39" s="169"/>
    </row>
    <row r="40" spans="1:64" s="46" customFormat="1" ht="15" customHeight="1" x14ac:dyDescent="0.35">
      <c r="A40" s="16"/>
      <c r="B40" s="29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35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355"/>
      <c r="BK40" s="7"/>
      <c r="BL40" s="169"/>
    </row>
    <row r="41" spans="1:64" s="46" customFormat="1" ht="15" customHeight="1" x14ac:dyDescent="0.35">
      <c r="A41" s="16"/>
      <c r="B41" s="70" t="s">
        <v>85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35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355"/>
      <c r="BK41" s="7"/>
      <c r="BL41" s="169"/>
    </row>
    <row r="42" spans="1:64" s="46" customFormat="1" ht="15" customHeight="1" x14ac:dyDescent="0.35">
      <c r="A42" s="16"/>
      <c r="B42" s="13" t="s">
        <v>159</v>
      </c>
      <c r="C42" s="14">
        <v>-435.35800000000745</v>
      </c>
      <c r="D42" s="14"/>
      <c r="E42" s="14">
        <v>3540.3750000000146</v>
      </c>
      <c r="F42" s="14">
        <v>9096.8120000000054</v>
      </c>
      <c r="G42" s="14">
        <v>10236.568999999989</v>
      </c>
      <c r="H42" s="14">
        <v>10825.069000000003</v>
      </c>
      <c r="I42" s="14">
        <v>7149.5880000000179</v>
      </c>
      <c r="J42" s="14">
        <v>3874.1799999999639</v>
      </c>
      <c r="K42" s="14">
        <v>4067.0929999999935</v>
      </c>
      <c r="L42" s="14">
        <v>4401.7420000000566</v>
      </c>
      <c r="M42" s="14">
        <v>11947.992999999988</v>
      </c>
      <c r="N42" s="14">
        <v>14963.649000000005</v>
      </c>
      <c r="O42" s="14">
        <v>15699.246999999974</v>
      </c>
      <c r="P42" s="14">
        <v>-28560.551999999996</v>
      </c>
      <c r="Q42" s="14">
        <v>-39868.465999999986</v>
      </c>
      <c r="R42" s="14">
        <v>5577.6509999999835</v>
      </c>
      <c r="S42" s="14">
        <v>-1740.3440000000119</v>
      </c>
      <c r="T42" s="14">
        <v>4456.1169999999984</v>
      </c>
      <c r="U42" s="14">
        <v>-2913.3219999999856</v>
      </c>
      <c r="V42" s="14">
        <v>5446.0559999999823</v>
      </c>
      <c r="W42" s="14">
        <v>12001.323000000004</v>
      </c>
      <c r="X42" s="14">
        <v>-588.70499999998719</v>
      </c>
      <c r="Y42" s="14">
        <v>-779.24799999999232</v>
      </c>
      <c r="Z42" s="14">
        <v>922.92699999999604</v>
      </c>
      <c r="AA42" s="14"/>
      <c r="AB42" s="14"/>
      <c r="AC42" s="14">
        <v>17285.900000000001</v>
      </c>
      <c r="AD42" s="14">
        <v>17815.595000000001</v>
      </c>
      <c r="AE42" s="14">
        <v>5193.6729999999998</v>
      </c>
      <c r="AF42" s="14">
        <v>0</v>
      </c>
      <c r="AG42" s="15">
        <v>99.488055032925672</v>
      </c>
      <c r="AH42" s="15"/>
      <c r="AI42" s="15">
        <v>103.66092940531711</v>
      </c>
      <c r="AJ42" s="15">
        <v>109.08681650184798</v>
      </c>
      <c r="AK42" s="15">
        <v>109.76333991435139</v>
      </c>
      <c r="AL42" s="15">
        <v>109.61032404119318</v>
      </c>
      <c r="AM42" s="15">
        <v>105.81612501728669</v>
      </c>
      <c r="AN42" s="15">
        <v>102.89924940318944</v>
      </c>
      <c r="AO42" s="15">
        <v>102.91122158277501</v>
      </c>
      <c r="AP42" s="15">
        <v>102.91623901046121</v>
      </c>
      <c r="AQ42" s="15">
        <v>107.38542508870179</v>
      </c>
      <c r="AR42" s="15">
        <v>108.49584622634548</v>
      </c>
      <c r="AS42" s="15">
        <v>107.91077378132967</v>
      </c>
      <c r="AT42" s="15">
        <v>86.868530600422076</v>
      </c>
      <c r="AU42" s="15">
        <v>80.300876044409975</v>
      </c>
      <c r="AV42" s="15">
        <v>103.29420613405622</v>
      </c>
      <c r="AW42" s="15">
        <v>99.027289748877962</v>
      </c>
      <c r="AX42" s="15">
        <v>102.11101336403128</v>
      </c>
      <c r="AY42" s="15">
        <v>98.497590634830601</v>
      </c>
      <c r="AZ42" s="15">
        <v>102.7162780490481</v>
      </c>
      <c r="BA42" s="15">
        <v>105.82623480837174</v>
      </c>
      <c r="BB42" s="15">
        <v>99.724974889631184</v>
      </c>
      <c r="BC42" s="15">
        <v>99.64609878830818</v>
      </c>
      <c r="BD42" s="15">
        <v>100.39524258165638</v>
      </c>
      <c r="BE42" s="15"/>
      <c r="BF42" s="15"/>
      <c r="BG42" s="15">
        <v>106.76203973494189</v>
      </c>
      <c r="BH42" s="15">
        <v>106.37828904863889</v>
      </c>
      <c r="BI42" s="15">
        <v>101.68930319023326</v>
      </c>
      <c r="BJ42" s="355"/>
      <c r="BK42" s="7"/>
      <c r="BL42" s="169"/>
    </row>
    <row r="43" spans="1:64" ht="6" customHeight="1" thickBot="1" x14ac:dyDescent="0.4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136"/>
      <c r="Z43" s="32"/>
      <c r="AA43" s="32"/>
      <c r="AB43" s="32"/>
      <c r="AC43" s="32"/>
      <c r="AD43" s="32"/>
      <c r="AE43" s="32"/>
      <c r="AF43" s="355"/>
      <c r="AG43" s="34" t="s">
        <v>233</v>
      </c>
      <c r="AH43" s="34"/>
      <c r="AI43" s="34" t="s">
        <v>233</v>
      </c>
      <c r="AJ43" s="34" t="s">
        <v>233</v>
      </c>
      <c r="AK43" s="34" t="s">
        <v>233</v>
      </c>
      <c r="AL43" s="34" t="s">
        <v>233</v>
      </c>
      <c r="AM43" s="34" t="s">
        <v>233</v>
      </c>
      <c r="AN43" s="34" t="s">
        <v>233</v>
      </c>
      <c r="AO43" s="34" t="s">
        <v>233</v>
      </c>
      <c r="AP43" s="34" t="s">
        <v>233</v>
      </c>
      <c r="AQ43" s="34" t="s">
        <v>233</v>
      </c>
      <c r="AR43" s="34" t="s">
        <v>233</v>
      </c>
      <c r="AS43" s="34" t="s">
        <v>233</v>
      </c>
      <c r="AT43" s="34" t="s">
        <v>233</v>
      </c>
      <c r="AU43" s="34" t="s">
        <v>233</v>
      </c>
      <c r="AV43" s="34" t="s">
        <v>233</v>
      </c>
      <c r="AW43" s="34" t="s">
        <v>233</v>
      </c>
      <c r="AX43" s="34" t="s">
        <v>233</v>
      </c>
      <c r="AY43" s="34" t="s">
        <v>233</v>
      </c>
      <c r="AZ43" s="34" t="s">
        <v>233</v>
      </c>
      <c r="BA43" s="34" t="s">
        <v>233</v>
      </c>
      <c r="BB43" s="34" t="s">
        <v>233</v>
      </c>
      <c r="BC43" s="34"/>
      <c r="BD43" s="34"/>
      <c r="BE43" s="34"/>
      <c r="BF43" s="34"/>
      <c r="BG43" s="34"/>
      <c r="BH43" s="34"/>
      <c r="BI43" s="34"/>
      <c r="BJ43" s="355"/>
      <c r="BK43" s="2"/>
      <c r="BL43" s="169"/>
    </row>
    <row r="44" spans="1:64" s="55" customFormat="1" ht="6" customHeight="1" x14ac:dyDescent="0.35">
      <c r="Y44" s="52"/>
      <c r="AF44" s="355"/>
      <c r="BJ44" s="355"/>
    </row>
    <row r="45" spans="1:64" ht="12" customHeight="1" x14ac:dyDescent="0.35">
      <c r="B45" s="35" t="s">
        <v>748</v>
      </c>
      <c r="C45" s="58"/>
      <c r="D45" s="2"/>
      <c r="E45" s="2"/>
      <c r="F45" s="2"/>
      <c r="G45" s="2"/>
      <c r="H45" s="2"/>
      <c r="I45" s="2"/>
      <c r="J45" s="2"/>
      <c r="K45" s="2"/>
      <c r="L45" s="2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26"/>
      <c r="Z45" s="59"/>
      <c r="AA45" s="59"/>
      <c r="AB45" s="59"/>
      <c r="AC45" s="59"/>
      <c r="AD45" s="59"/>
      <c r="AE45" s="59"/>
      <c r="AF45" s="355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355"/>
      <c r="BK45" s="2"/>
    </row>
    <row r="46" spans="1:64" s="55" customFormat="1" ht="12" customHeight="1" x14ac:dyDescent="0.35">
      <c r="B46" s="35" t="s">
        <v>131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346"/>
      <c r="Z46" s="60"/>
      <c r="AA46" s="60"/>
      <c r="AB46" s="60"/>
      <c r="AC46" s="60"/>
      <c r="AD46" s="60"/>
      <c r="AE46" s="60"/>
      <c r="AF46" s="355"/>
      <c r="BJ46" s="355"/>
    </row>
    <row r="47" spans="1:64" s="55" customFormat="1" ht="12" customHeight="1" x14ac:dyDescent="0.35"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346"/>
      <c r="Z47" s="60"/>
      <c r="AA47" s="60"/>
      <c r="AB47" s="60"/>
      <c r="AC47" s="60"/>
      <c r="AD47" s="60"/>
      <c r="AE47" s="60"/>
      <c r="AF47" s="355"/>
      <c r="BJ47" s="355"/>
    </row>
    <row r="48" spans="1:64" s="55" customFormat="1" ht="12" customHeight="1" x14ac:dyDescent="0.35"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346"/>
      <c r="Z48" s="60"/>
      <c r="AA48" s="60"/>
      <c r="AB48" s="60"/>
      <c r="AC48" s="60"/>
      <c r="AD48" s="60"/>
      <c r="AE48" s="60"/>
      <c r="AF48" s="355"/>
      <c r="BJ48" s="355"/>
    </row>
    <row r="51" spans="2:2" x14ac:dyDescent="0.3">
      <c r="B51" s="150"/>
    </row>
  </sheetData>
  <mergeCells count="1">
    <mergeCell ref="BC5:BI5"/>
  </mergeCells>
  <hyperlinks>
    <hyperlink ref="B4" location="Indice!A1" display="Volver al índice" xr:uid="{00000000-0004-0000-08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2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>
    <pageSetUpPr fitToPage="1"/>
  </sheetPr>
  <dimension ref="A1:BO61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179</v>
      </c>
    </row>
    <row r="2" spans="1:62" ht="15" customHeight="1" x14ac:dyDescent="0.35">
      <c r="B2" s="3" t="s">
        <v>643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2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336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4" customFormat="1" x14ac:dyDescent="0.35">
      <c r="A9"/>
      <c r="B9" s="13" t="s">
        <v>161</v>
      </c>
      <c r="C9" s="14">
        <v>242386.30900000004</v>
      </c>
      <c r="D9" s="14">
        <v>254962.503</v>
      </c>
      <c r="E9" s="14">
        <v>264910.31300000002</v>
      </c>
      <c r="F9" s="14">
        <v>283958.10499999998</v>
      </c>
      <c r="G9" s="14">
        <v>306830.56299999997</v>
      </c>
      <c r="H9" s="14">
        <v>333403.55899999995</v>
      </c>
      <c r="I9" s="14">
        <v>360539.48899999994</v>
      </c>
      <c r="J9" s="14">
        <v>381000.63500000001</v>
      </c>
      <c r="K9" s="14">
        <v>411384.17799999996</v>
      </c>
      <c r="L9" s="14">
        <v>439668.21500000003</v>
      </c>
      <c r="M9" s="14">
        <v>480812.28100000008</v>
      </c>
      <c r="N9" s="14">
        <v>541983.37599999993</v>
      </c>
      <c r="O9" s="14">
        <v>572392.09199999995</v>
      </c>
      <c r="P9" s="14">
        <v>596652.70100000012</v>
      </c>
      <c r="Q9" s="14">
        <v>586253.49099999992</v>
      </c>
      <c r="R9" s="14">
        <v>573851.67200000002</v>
      </c>
      <c r="S9" s="14">
        <v>576212.40500000003</v>
      </c>
      <c r="T9" s="14">
        <v>551052.18400000001</v>
      </c>
      <c r="U9" s="14">
        <v>543682.32000000007</v>
      </c>
      <c r="V9" s="14">
        <v>545200.70600000001</v>
      </c>
      <c r="W9" s="14">
        <v>563764.82899999991</v>
      </c>
      <c r="X9" s="14">
        <v>583158.41300000006</v>
      </c>
      <c r="Y9" s="14">
        <v>607700.304</v>
      </c>
      <c r="Z9" s="14">
        <v>647337.90899999999</v>
      </c>
      <c r="AA9" s="14">
        <v>677622.29399999999</v>
      </c>
      <c r="AB9" s="14">
        <v>675261.55599999998</v>
      </c>
      <c r="AC9" s="14">
        <v>717271.64899999998</v>
      </c>
      <c r="AD9" s="72">
        <v>773705.41700000002</v>
      </c>
      <c r="AE9" s="72">
        <v>842972.21299999999</v>
      </c>
      <c r="AF9"/>
      <c r="AG9" s="15">
        <v>5.188491896215127</v>
      </c>
      <c r="AH9" s="15">
        <v>3.9016756907191277</v>
      </c>
      <c r="AI9" s="15">
        <v>7.190279526792132</v>
      </c>
      <c r="AJ9" s="15">
        <v>8.0548706295951593</v>
      </c>
      <c r="AK9" s="15">
        <v>8.6604788454532127</v>
      </c>
      <c r="AL9" s="15">
        <v>8.1390642863533422</v>
      </c>
      <c r="AM9" s="15">
        <v>5.6751470017199885</v>
      </c>
      <c r="AN9" s="15">
        <v>7.9746699109832049</v>
      </c>
      <c r="AO9" s="15">
        <v>6.8753341797214356</v>
      </c>
      <c r="AP9" s="15">
        <v>9.3579805399396569</v>
      </c>
      <c r="AQ9" s="15">
        <v>12.722448534961577</v>
      </c>
      <c r="AR9" s="15">
        <v>5.6106362937596854</v>
      </c>
      <c r="AS9" s="15">
        <v>4.2384598493020711</v>
      </c>
      <c r="AT9" s="15">
        <v>-1.7429251527012184</v>
      </c>
      <c r="AU9" s="15">
        <v>-2.1154362729415119</v>
      </c>
      <c r="AV9" s="15">
        <v>0.41138383230153025</v>
      </c>
      <c r="AW9" s="15">
        <v>-4.3664837448267049</v>
      </c>
      <c r="AX9" s="15">
        <v>-1.3374167118807649</v>
      </c>
      <c r="AY9" s="15">
        <v>0.27927816376297471</v>
      </c>
      <c r="AZ9" s="15">
        <v>3.4050071461205893</v>
      </c>
      <c r="BA9" s="15">
        <v>3.4400131051808041</v>
      </c>
      <c r="BB9" s="15">
        <v>4.2084432725143488</v>
      </c>
      <c r="BC9" s="15">
        <v>6.522558033803449</v>
      </c>
      <c r="BD9" s="15">
        <v>4.6782962312191749</v>
      </c>
      <c r="BE9" s="15">
        <v>-0.34838552699684527</v>
      </c>
      <c r="BF9" s="15">
        <v>6.2213067850111683</v>
      </c>
      <c r="BG9" s="15">
        <v>7.8678375311053239</v>
      </c>
      <c r="BH9" s="15">
        <v>8.952605795184704</v>
      </c>
      <c r="BI9"/>
      <c r="BJ9" s="7"/>
    </row>
    <row r="10" spans="1:62" s="4" customFormat="1" x14ac:dyDescent="0.35">
      <c r="A10"/>
      <c r="B10" s="16" t="s">
        <v>162</v>
      </c>
      <c r="C10" s="17">
        <v>191290.59199999998</v>
      </c>
      <c r="D10" s="17">
        <v>203735.68299999999</v>
      </c>
      <c r="E10" s="17">
        <v>214011.46600000001</v>
      </c>
      <c r="F10" s="17">
        <v>229473.13600000003</v>
      </c>
      <c r="G10" s="17">
        <v>250356.40400000001</v>
      </c>
      <c r="H10" s="17">
        <v>272991.50499999995</v>
      </c>
      <c r="I10" s="17">
        <v>298412.25799999997</v>
      </c>
      <c r="J10" s="17">
        <v>317675.83999999997</v>
      </c>
      <c r="K10" s="17">
        <v>342465.06900000002</v>
      </c>
      <c r="L10" s="17">
        <v>364987.65100000001</v>
      </c>
      <c r="M10" s="17">
        <v>395227.83799999999</v>
      </c>
      <c r="N10" s="17">
        <v>430428.24099999992</v>
      </c>
      <c r="O10" s="17">
        <v>464901.95500000002</v>
      </c>
      <c r="P10" s="17">
        <v>497940.74600000004</v>
      </c>
      <c r="Q10" s="17">
        <v>496135.97700000001</v>
      </c>
      <c r="R10" s="17">
        <v>493867.73899999994</v>
      </c>
      <c r="S10" s="17">
        <v>494637.66799999995</v>
      </c>
      <c r="T10" s="17">
        <v>475541.03699999995</v>
      </c>
      <c r="U10" s="17">
        <v>469438.61900000001</v>
      </c>
      <c r="V10" s="17">
        <v>469817.90600000002</v>
      </c>
      <c r="W10" s="17">
        <v>482289.19300000003</v>
      </c>
      <c r="X10" s="17">
        <v>498884.88099999999</v>
      </c>
      <c r="Y10" s="17">
        <v>516842.17999999993</v>
      </c>
      <c r="Z10" s="17">
        <v>545355.97600000002</v>
      </c>
      <c r="AA10" s="17">
        <v>572242.26600000006</v>
      </c>
      <c r="AB10" s="17">
        <v>582796.924</v>
      </c>
      <c r="AC10" s="17">
        <v>607322.37700000009</v>
      </c>
      <c r="AD10" s="73">
        <v>651635.80200000003</v>
      </c>
      <c r="AE10" s="73">
        <v>703182.48800000001</v>
      </c>
      <c r="AF10"/>
      <c r="AG10" s="18">
        <v>6.5058562838260316</v>
      </c>
      <c r="AH10" s="18">
        <v>5.0436834867066587</v>
      </c>
      <c r="AI10" s="18">
        <v>7.2246923442877646</v>
      </c>
      <c r="AJ10" s="18">
        <v>9.1005284383266449</v>
      </c>
      <c r="AK10" s="18">
        <v>9.0411511902047987</v>
      </c>
      <c r="AL10" s="18">
        <v>9.3119208965861517</v>
      </c>
      <c r="AM10" s="18">
        <v>6.4553588143822154</v>
      </c>
      <c r="AN10" s="18">
        <v>7.8033094993941159</v>
      </c>
      <c r="AO10" s="18">
        <v>6.5766070874807943</v>
      </c>
      <c r="AP10" s="18">
        <v>8.2852630540094552</v>
      </c>
      <c r="AQ10" s="18">
        <v>8.9063571984521825</v>
      </c>
      <c r="AR10" s="18">
        <v>8.0091663873886247</v>
      </c>
      <c r="AS10" s="18">
        <v>7.1066147699895179</v>
      </c>
      <c r="AT10" s="18">
        <v>-0.36244653897032741</v>
      </c>
      <c r="AU10" s="18">
        <v>-0.45718071358491108</v>
      </c>
      <c r="AV10" s="18">
        <v>0.15589781214682741</v>
      </c>
      <c r="AW10" s="18">
        <v>-3.860731245401229</v>
      </c>
      <c r="AX10" s="18">
        <v>-1.2832579157621569</v>
      </c>
      <c r="AY10" s="18">
        <v>8.0795866519880674E-2</v>
      </c>
      <c r="AZ10" s="18">
        <v>2.6544937603974614</v>
      </c>
      <c r="BA10" s="18">
        <v>3.4410242321146027</v>
      </c>
      <c r="BB10" s="18">
        <v>3.599487513833866</v>
      </c>
      <c r="BC10" s="18">
        <v>5.516925108550562</v>
      </c>
      <c r="BD10" s="18">
        <v>4.930044078218744</v>
      </c>
      <c r="BE10" s="18">
        <v>1.8444387328775076</v>
      </c>
      <c r="BF10" s="18">
        <v>4.2082330894389033</v>
      </c>
      <c r="BG10" s="18">
        <v>7.2965243301087712</v>
      </c>
      <c r="BH10" s="18">
        <v>7.9103520466175956</v>
      </c>
      <c r="BI10"/>
      <c r="BJ10" s="7"/>
    </row>
    <row r="11" spans="1:62" s="4" customFormat="1" x14ac:dyDescent="0.35">
      <c r="A11"/>
      <c r="B11" s="16" t="s">
        <v>163</v>
      </c>
      <c r="C11" s="17">
        <v>26587.981999999996</v>
      </c>
      <c r="D11" s="17">
        <v>26375.288999999997</v>
      </c>
      <c r="E11" s="17">
        <v>24667.981</v>
      </c>
      <c r="F11" s="17">
        <v>26927.735999999997</v>
      </c>
      <c r="G11" s="17">
        <v>28415.089999999997</v>
      </c>
      <c r="H11" s="17">
        <v>31654.108</v>
      </c>
      <c r="I11" s="17">
        <v>32060.101999999999</v>
      </c>
      <c r="J11" s="17">
        <v>31669.548000000003</v>
      </c>
      <c r="K11" s="17">
        <v>35642.248</v>
      </c>
      <c r="L11" s="17">
        <v>41149.09599999999</v>
      </c>
      <c r="M11" s="17">
        <v>51584.027000000002</v>
      </c>
      <c r="N11" s="17">
        <v>75026.578999999998</v>
      </c>
      <c r="O11" s="17">
        <v>69353.241999999998</v>
      </c>
      <c r="P11" s="17">
        <v>63982.354999999996</v>
      </c>
      <c r="Q11" s="17">
        <v>59316.185999999987</v>
      </c>
      <c r="R11" s="17">
        <v>49701.495999999999</v>
      </c>
      <c r="S11" s="17">
        <v>52567.311000000002</v>
      </c>
      <c r="T11" s="17">
        <v>47348.368999999999</v>
      </c>
      <c r="U11" s="17">
        <v>45589.576999999997</v>
      </c>
      <c r="V11" s="17">
        <v>45287.6</v>
      </c>
      <c r="W11" s="17">
        <v>47042.784999999989</v>
      </c>
      <c r="X11" s="17">
        <v>47983.514000000003</v>
      </c>
      <c r="Y11" s="17">
        <v>52369.668999999994</v>
      </c>
      <c r="Z11" s="17">
        <v>60950.234000000011</v>
      </c>
      <c r="AA11" s="17">
        <v>63219.342000000004</v>
      </c>
      <c r="AB11" s="17">
        <v>55602.318000000007</v>
      </c>
      <c r="AC11" s="17">
        <v>63094.818999999996</v>
      </c>
      <c r="AD11" s="73">
        <v>71885.490999999995</v>
      </c>
      <c r="AE11" s="73">
        <v>84587.188999999998</v>
      </c>
      <c r="AF11"/>
      <c r="AG11" s="18">
        <v>-0.79995916952252832</v>
      </c>
      <c r="AH11" s="18">
        <v>-6.473134758826709</v>
      </c>
      <c r="AI11" s="18">
        <v>9.1606808031836788</v>
      </c>
      <c r="AJ11" s="18">
        <v>5.5235018643973612</v>
      </c>
      <c r="AK11" s="18">
        <v>11.398936269425873</v>
      </c>
      <c r="AL11" s="18">
        <v>1.2825949794573228</v>
      </c>
      <c r="AM11" s="18">
        <v>-1.2181932546565089</v>
      </c>
      <c r="AN11" s="18">
        <v>12.544227028437529</v>
      </c>
      <c r="AO11" s="18">
        <v>15.450338598171449</v>
      </c>
      <c r="AP11" s="18">
        <v>25.358834128458167</v>
      </c>
      <c r="AQ11" s="18">
        <v>45.445370133665591</v>
      </c>
      <c r="AR11" s="18">
        <v>-7.5617695430308771</v>
      </c>
      <c r="AS11" s="18">
        <v>-7.7442479185039428</v>
      </c>
      <c r="AT11" s="18">
        <v>-7.2928997377480229</v>
      </c>
      <c r="AU11" s="18">
        <v>-16.209218171916838</v>
      </c>
      <c r="AV11" s="18">
        <v>5.7660538024851453</v>
      </c>
      <c r="AW11" s="18">
        <v>-9.9281129293450121</v>
      </c>
      <c r="AX11" s="18">
        <v>-3.7145777925317796</v>
      </c>
      <c r="AY11" s="18">
        <v>-0.66238166675685317</v>
      </c>
      <c r="AZ11" s="18">
        <v>3.8756414559393528</v>
      </c>
      <c r="BA11" s="18">
        <v>1.9997306707075573</v>
      </c>
      <c r="BB11" s="18">
        <v>9.140962456396986</v>
      </c>
      <c r="BC11" s="18">
        <v>16.384608044782595</v>
      </c>
      <c r="BD11" s="18">
        <v>3.7228864453580153</v>
      </c>
      <c r="BE11" s="18">
        <v>-12.048565769634232</v>
      </c>
      <c r="BF11" s="18">
        <v>13.475159434899798</v>
      </c>
      <c r="BG11" s="18">
        <v>13.932478354522262</v>
      </c>
      <c r="BH11" s="18">
        <v>17.669348603322476</v>
      </c>
      <c r="BI11"/>
      <c r="BJ11" s="17"/>
    </row>
    <row r="12" spans="1:62" s="4" customFormat="1" x14ac:dyDescent="0.35">
      <c r="A12"/>
      <c r="B12" s="16" t="s">
        <v>134</v>
      </c>
      <c r="C12" s="17">
        <v>18155.646000000001</v>
      </c>
      <c r="D12" s="17">
        <v>17730.280999999999</v>
      </c>
      <c r="E12" s="17">
        <v>13882.056</v>
      </c>
      <c r="F12" s="17">
        <v>12211.678999999998</v>
      </c>
      <c r="G12" s="17">
        <v>11046.278</v>
      </c>
      <c r="H12" s="17">
        <v>11948.370999999999</v>
      </c>
      <c r="I12" s="17">
        <v>14174.552</v>
      </c>
      <c r="J12" s="17">
        <v>13685.127</v>
      </c>
      <c r="K12" s="17">
        <v>13748.938999999998</v>
      </c>
      <c r="L12" s="17">
        <v>13390.596000000001</v>
      </c>
      <c r="M12" s="17">
        <v>14748.968999999999</v>
      </c>
      <c r="N12" s="17">
        <v>19317.333999999999</v>
      </c>
      <c r="O12" s="17">
        <v>23141.724999999999</v>
      </c>
      <c r="P12" s="17">
        <v>30037.761000000002</v>
      </c>
      <c r="Q12" s="17">
        <v>29708.82</v>
      </c>
      <c r="R12" s="17">
        <v>22710.189000000002</v>
      </c>
      <c r="S12" s="17">
        <v>26355.694000000003</v>
      </c>
      <c r="T12" s="17">
        <v>23178.729000000003</v>
      </c>
      <c r="U12" s="17">
        <v>21402.071</v>
      </c>
      <c r="V12" s="17">
        <v>18010.576000000001</v>
      </c>
      <c r="W12" s="17">
        <v>15841.585999999999</v>
      </c>
      <c r="X12" s="17">
        <v>15397.678000000002</v>
      </c>
      <c r="Y12" s="17">
        <v>14862.333000000002</v>
      </c>
      <c r="Z12" s="17">
        <v>17152.683999999997</v>
      </c>
      <c r="AA12" s="17">
        <v>18406.629999999997</v>
      </c>
      <c r="AB12" s="17">
        <v>14800.783000000001</v>
      </c>
      <c r="AC12" s="17">
        <v>14441.753999999997</v>
      </c>
      <c r="AD12" s="73">
        <v>18250.849999999999</v>
      </c>
      <c r="AE12" s="73">
        <v>24052.807000000001</v>
      </c>
      <c r="AF12"/>
      <c r="AG12" s="18">
        <v>-2.3428800054814993</v>
      </c>
      <c r="AH12" s="18">
        <v>-21.704252741397607</v>
      </c>
      <c r="AI12" s="18">
        <v>-12.032634070918617</v>
      </c>
      <c r="AJ12" s="18">
        <v>-9.5433314288722961</v>
      </c>
      <c r="AK12" s="18">
        <v>8.1664882958766647</v>
      </c>
      <c r="AL12" s="18">
        <v>18.631669538885262</v>
      </c>
      <c r="AM12" s="18">
        <v>-3.4528428129509794</v>
      </c>
      <c r="AN12" s="18">
        <v>0.46628723284773371</v>
      </c>
      <c r="AO12" s="18">
        <v>-2.6063320231473655</v>
      </c>
      <c r="AP12" s="18">
        <v>10.144231070820132</v>
      </c>
      <c r="AQ12" s="18">
        <v>30.974131140963141</v>
      </c>
      <c r="AR12" s="18">
        <v>19.797716392955675</v>
      </c>
      <c r="AS12" s="18">
        <v>29.799144186528896</v>
      </c>
      <c r="AT12" s="18">
        <v>-1.0950916081927762</v>
      </c>
      <c r="AU12" s="18">
        <v>-23.557418302039586</v>
      </c>
      <c r="AV12" s="18">
        <v>16.052288248239595</v>
      </c>
      <c r="AW12" s="18">
        <v>-12.054188366278648</v>
      </c>
      <c r="AX12" s="18">
        <v>-7.6650363356852003</v>
      </c>
      <c r="AY12" s="18">
        <v>-15.846573913337634</v>
      </c>
      <c r="AZ12" s="18">
        <v>-12.042868590099514</v>
      </c>
      <c r="BA12" s="18">
        <v>-2.8021689242478476</v>
      </c>
      <c r="BB12" s="18">
        <v>-3.47679046152283</v>
      </c>
      <c r="BC12" s="18">
        <v>15.410440608483169</v>
      </c>
      <c r="BD12" s="18">
        <v>7.3104943809377012</v>
      </c>
      <c r="BE12" s="18">
        <v>-19.589935800306719</v>
      </c>
      <c r="BF12" s="18">
        <v>-2.4257432866896571</v>
      </c>
      <c r="BG12" s="18">
        <v>26.375577371003565</v>
      </c>
      <c r="BH12" s="18">
        <v>31.790064572334998</v>
      </c>
      <c r="BI12"/>
      <c r="BJ12" s="7"/>
    </row>
    <row r="13" spans="1:62" s="4" customFormat="1" x14ac:dyDescent="0.35">
      <c r="A13"/>
      <c r="B13" s="66" t="s">
        <v>164</v>
      </c>
      <c r="C13" s="17">
        <v>16614.010000000002</v>
      </c>
      <c r="D13" s="17">
        <v>15823.065000000002</v>
      </c>
      <c r="E13" s="17">
        <v>12420.911</v>
      </c>
      <c r="F13" s="17">
        <v>10895.165000000001</v>
      </c>
      <c r="G13" s="17">
        <v>9919.139000000001</v>
      </c>
      <c r="H13" s="17">
        <v>10290.394</v>
      </c>
      <c r="I13" s="17">
        <v>12377.379000000001</v>
      </c>
      <c r="J13" s="17">
        <v>11969.444000000001</v>
      </c>
      <c r="K13" s="17">
        <v>11828.775000000001</v>
      </c>
      <c r="L13" s="17">
        <v>11086.486000000001</v>
      </c>
      <c r="M13" s="17">
        <v>11872.651</v>
      </c>
      <c r="N13" s="17">
        <v>15583.635</v>
      </c>
      <c r="O13" s="17">
        <v>21199.342000000001</v>
      </c>
      <c r="P13" s="17">
        <v>27515.674999999999</v>
      </c>
      <c r="Q13" s="17">
        <v>27184.849999999995</v>
      </c>
      <c r="R13" s="17">
        <v>20827.491999999998</v>
      </c>
      <c r="S13" s="17">
        <v>24159.483</v>
      </c>
      <c r="T13" s="17">
        <v>22095.146999999997</v>
      </c>
      <c r="U13" s="17">
        <v>20388.674999999996</v>
      </c>
      <c r="V13" s="17">
        <v>17155.357000000004</v>
      </c>
      <c r="W13" s="17">
        <v>15017.61</v>
      </c>
      <c r="X13" s="17">
        <v>14666.711000000001</v>
      </c>
      <c r="Y13" s="17">
        <v>14064.653999999999</v>
      </c>
      <c r="Z13" s="17">
        <v>15935.689</v>
      </c>
      <c r="AA13" s="17">
        <v>17391.569000000003</v>
      </c>
      <c r="AB13" s="17">
        <v>13837.858000000002</v>
      </c>
      <c r="AC13" s="17">
        <v>13015.657999999999</v>
      </c>
      <c r="AD13" s="73">
        <v>16715.626000000004</v>
      </c>
      <c r="AE13" s="73">
        <v>21677.637999999999</v>
      </c>
      <c r="AF13"/>
      <c r="AG13" s="18">
        <v>-4.7607109903027602</v>
      </c>
      <c r="AH13" s="18">
        <v>-21.501232536174264</v>
      </c>
      <c r="AI13" s="18">
        <v>-12.283688370361878</v>
      </c>
      <c r="AJ13" s="18">
        <v>-8.9583406951615672</v>
      </c>
      <c r="AK13" s="18">
        <v>3.7428147745484681</v>
      </c>
      <c r="AL13" s="18">
        <v>20.280904696166157</v>
      </c>
      <c r="AM13" s="18">
        <v>-3.2958108497768346</v>
      </c>
      <c r="AN13" s="18">
        <v>-1.1752342046965578</v>
      </c>
      <c r="AO13" s="18">
        <v>-6.2752820981039932</v>
      </c>
      <c r="AP13" s="18">
        <v>7.0912009450063715</v>
      </c>
      <c r="AQ13" s="18">
        <v>31.256574458391814</v>
      </c>
      <c r="AR13" s="18">
        <v>36.035924866053399</v>
      </c>
      <c r="AS13" s="18">
        <v>29.794948352642255</v>
      </c>
      <c r="AT13" s="18">
        <v>-1.2023146806320557</v>
      </c>
      <c r="AU13" s="18">
        <v>-23.38566517747936</v>
      </c>
      <c r="AV13" s="18">
        <v>15.998042395118924</v>
      </c>
      <c r="AW13" s="18">
        <v>-8.5446199324712495</v>
      </c>
      <c r="AX13" s="18">
        <v>-7.7232887384727595</v>
      </c>
      <c r="AY13" s="18">
        <v>-15.858401784323862</v>
      </c>
      <c r="AZ13" s="18">
        <v>-12.461104714987876</v>
      </c>
      <c r="BA13" s="18">
        <v>-2.3365835176169805</v>
      </c>
      <c r="BB13" s="18">
        <v>-4.1049216828503843</v>
      </c>
      <c r="BC13" s="18">
        <v>13.303100097592177</v>
      </c>
      <c r="BD13" s="18">
        <v>9.1359714663106377</v>
      </c>
      <c r="BE13" s="18">
        <v>-20.433527302798272</v>
      </c>
      <c r="BF13" s="18">
        <v>-5.9416710302996494</v>
      </c>
      <c r="BG13" s="18">
        <v>28.427053015683146</v>
      </c>
      <c r="BH13" s="18">
        <v>29.684870910607799</v>
      </c>
      <c r="BI13"/>
      <c r="BJ13" s="7"/>
    </row>
    <row r="14" spans="1:62" s="4" customFormat="1" x14ac:dyDescent="0.35">
      <c r="A14"/>
      <c r="B14" s="16" t="s">
        <v>165</v>
      </c>
      <c r="C14" s="17">
        <v>5980.2449999999999</v>
      </c>
      <c r="D14" s="17">
        <v>6424.5790000000006</v>
      </c>
      <c r="E14" s="17">
        <v>6779.0079999999998</v>
      </c>
      <c r="F14" s="17">
        <v>7213.1439999999993</v>
      </c>
      <c r="G14" s="17">
        <v>7571.0960000000014</v>
      </c>
      <c r="H14" s="17">
        <v>8086.625</v>
      </c>
      <c r="I14" s="17">
        <v>8607.6589999999997</v>
      </c>
      <c r="J14" s="17">
        <v>9125.8050000000003</v>
      </c>
      <c r="K14" s="17">
        <v>9631.5120000000006</v>
      </c>
      <c r="L14" s="17">
        <v>10946.47</v>
      </c>
      <c r="M14" s="17">
        <v>12027.148999999999</v>
      </c>
      <c r="N14" s="17">
        <v>13270.728999999998</v>
      </c>
      <c r="O14" s="17">
        <v>14765.954</v>
      </c>
      <c r="P14" s="17">
        <v>16123.182999999997</v>
      </c>
      <c r="Q14" s="17">
        <v>16268.785</v>
      </c>
      <c r="R14" s="17">
        <v>16484.670999999998</v>
      </c>
      <c r="S14" s="17">
        <v>16961.635999999999</v>
      </c>
      <c r="T14" s="17">
        <v>16751.067999999999</v>
      </c>
      <c r="U14" s="17">
        <v>16393.496999999999</v>
      </c>
      <c r="V14" s="17">
        <v>16871.672000000002</v>
      </c>
      <c r="W14" s="17">
        <v>17881.399000000001</v>
      </c>
      <c r="X14" s="17">
        <v>19202.587999999996</v>
      </c>
      <c r="Y14" s="17">
        <v>20863.793000000001</v>
      </c>
      <c r="Z14" s="17">
        <v>22843.510000000002</v>
      </c>
      <c r="AA14" s="17">
        <v>24153.156999999999</v>
      </c>
      <c r="AB14" s="17">
        <v>22679.734000000004</v>
      </c>
      <c r="AC14" s="17">
        <v>24204.727999999999</v>
      </c>
      <c r="AD14" s="73">
        <v>27445.887999999999</v>
      </c>
      <c r="AE14" s="73">
        <v>29871.599000000002</v>
      </c>
      <c r="AF14"/>
      <c r="AG14" s="18">
        <v>7.4300300405752733</v>
      </c>
      <c r="AH14" s="18">
        <v>5.5167661569730742</v>
      </c>
      <c r="AI14" s="18">
        <v>6.4041228451124335</v>
      </c>
      <c r="AJ14" s="18">
        <v>4.9624962429698067</v>
      </c>
      <c r="AK14" s="18">
        <v>6.8091726746034995</v>
      </c>
      <c r="AL14" s="18">
        <v>6.4431576832114716</v>
      </c>
      <c r="AM14" s="18">
        <v>6.0195925512383877</v>
      </c>
      <c r="AN14" s="18">
        <v>5.5415056534738616</v>
      </c>
      <c r="AO14" s="18">
        <v>13.652664296114656</v>
      </c>
      <c r="AP14" s="18">
        <v>9.8723972202911092</v>
      </c>
      <c r="AQ14" s="18">
        <v>10.339773790114334</v>
      </c>
      <c r="AR14" s="18">
        <v>11.267090150058845</v>
      </c>
      <c r="AS14" s="18">
        <v>9.1916106470330163</v>
      </c>
      <c r="AT14" s="18">
        <v>0.90305989828436861</v>
      </c>
      <c r="AU14" s="18">
        <v>1.326995224289943</v>
      </c>
      <c r="AV14" s="18">
        <v>2.8933850120515006</v>
      </c>
      <c r="AW14" s="18">
        <v>-1.24143685196404</v>
      </c>
      <c r="AX14" s="18">
        <v>-2.1346161331325257</v>
      </c>
      <c r="AY14" s="18">
        <v>2.9168578247826131</v>
      </c>
      <c r="AZ14" s="18">
        <v>5.9847476883144646</v>
      </c>
      <c r="BA14" s="18">
        <v>7.3886221094892797</v>
      </c>
      <c r="BB14" s="18">
        <v>8.6509432999343918</v>
      </c>
      <c r="BC14" s="18">
        <v>9.4887684132985815</v>
      </c>
      <c r="BD14" s="18">
        <v>5.7331250757873775</v>
      </c>
      <c r="BE14" s="18">
        <v>-6.1003329709652254</v>
      </c>
      <c r="BF14" s="18">
        <v>6.7240382978036459</v>
      </c>
      <c r="BG14" s="18">
        <v>13.390606992154591</v>
      </c>
      <c r="BH14" s="18">
        <v>8.8381581969583323</v>
      </c>
      <c r="BI14"/>
      <c r="BJ14" s="7"/>
    </row>
    <row r="15" spans="1:62" s="4" customFormat="1" x14ac:dyDescent="0.35">
      <c r="A15"/>
      <c r="B15" s="66" t="s">
        <v>164</v>
      </c>
      <c r="C15" s="17"/>
      <c r="D15" s="17"/>
      <c r="E15" s="17"/>
      <c r="F15" s="17">
        <v>3843.08</v>
      </c>
      <c r="G15" s="17">
        <v>4944.2700000000004</v>
      </c>
      <c r="H15" s="17">
        <v>5586.0120000000006</v>
      </c>
      <c r="I15" s="17">
        <v>5840.5880000000006</v>
      </c>
      <c r="J15" s="17">
        <v>6231.54</v>
      </c>
      <c r="K15" s="17">
        <v>6449.4920000000002</v>
      </c>
      <c r="L15" s="17">
        <v>6700.7739999999994</v>
      </c>
      <c r="M15" s="17">
        <v>7093.2650000000003</v>
      </c>
      <c r="N15" s="17">
        <v>7578.88</v>
      </c>
      <c r="O15" s="17">
        <v>8052.4839999999995</v>
      </c>
      <c r="P15" s="17">
        <v>8398.9900000000016</v>
      </c>
      <c r="Q15" s="17">
        <v>7966.9620000000004</v>
      </c>
      <c r="R15" s="17">
        <v>7632.3159999999989</v>
      </c>
      <c r="S15" s="17">
        <v>7390.4100000000008</v>
      </c>
      <c r="T15" s="17">
        <v>6906.7680000000009</v>
      </c>
      <c r="U15" s="17">
        <v>6367.0379999999996</v>
      </c>
      <c r="V15" s="17">
        <v>6192.1990000000005</v>
      </c>
      <c r="W15" s="17">
        <v>6209.2870000000003</v>
      </c>
      <c r="X15" s="17">
        <v>6345.5420000000004</v>
      </c>
      <c r="Y15" s="17">
        <v>6541.799</v>
      </c>
      <c r="Z15" s="17">
        <v>6740.357</v>
      </c>
      <c r="AA15" s="17">
        <v>6873.8900000000012</v>
      </c>
      <c r="AB15" s="17">
        <v>5882.0899999999992</v>
      </c>
      <c r="AC15" s="17">
        <v>6173.2620000000006</v>
      </c>
      <c r="AD15" s="73">
        <v>6821.2230000000009</v>
      </c>
      <c r="AE15" s="73">
        <v>7253.5629999999992</v>
      </c>
      <c r="AF15"/>
      <c r="AG15" s="18"/>
      <c r="AH15" s="18"/>
      <c r="AI15" s="18"/>
      <c r="AJ15" s="18">
        <v>28.653840149047134</v>
      </c>
      <c r="AK15" s="18">
        <v>12.979509614159424</v>
      </c>
      <c r="AL15" s="18">
        <v>4.5573836934113281</v>
      </c>
      <c r="AM15" s="18">
        <v>6.6937096059506214</v>
      </c>
      <c r="AN15" s="18">
        <v>3.4975624003055459</v>
      </c>
      <c r="AO15" s="18">
        <v>3.8961518209496071</v>
      </c>
      <c r="AP15" s="18">
        <v>5.8573979662648075</v>
      </c>
      <c r="AQ15" s="18">
        <v>6.8461420798461603</v>
      </c>
      <c r="AR15" s="18">
        <v>6.2489972133085541</v>
      </c>
      <c r="AS15" s="18">
        <v>4.3030945482164524</v>
      </c>
      <c r="AT15" s="18">
        <v>-5.1438089579818662</v>
      </c>
      <c r="AU15" s="18">
        <v>-4.2004216914804102</v>
      </c>
      <c r="AV15" s="18">
        <v>-3.1694966508199891</v>
      </c>
      <c r="AW15" s="18">
        <v>-6.5441836109228007</v>
      </c>
      <c r="AX15" s="18">
        <v>-7.8145088990972527</v>
      </c>
      <c r="AY15" s="18">
        <v>-2.7460021441681208</v>
      </c>
      <c r="AZ15" s="18">
        <v>0.2759601233745837</v>
      </c>
      <c r="BA15" s="18">
        <v>2.1943743299351457</v>
      </c>
      <c r="BB15" s="18">
        <v>3.0928327320187874</v>
      </c>
      <c r="BC15" s="18">
        <v>3.0352201282858124</v>
      </c>
      <c r="BD15" s="18">
        <v>1.981096846947443</v>
      </c>
      <c r="BE15" s="18">
        <v>-14.428511366926179</v>
      </c>
      <c r="BF15" s="18">
        <v>4.9501452714936605</v>
      </c>
      <c r="BG15" s="18">
        <v>10.496249794679056</v>
      </c>
      <c r="BH15" s="18">
        <v>6.3381595939613504</v>
      </c>
      <c r="BI15"/>
      <c r="BJ15" s="7"/>
    </row>
    <row r="16" spans="1:62" s="4" customFormat="1" x14ac:dyDescent="0.35">
      <c r="A16"/>
      <c r="B16" s="16" t="s">
        <v>166</v>
      </c>
      <c r="C16" s="17">
        <v>2452.0910000000003</v>
      </c>
      <c r="D16" s="17">
        <v>2220.4290000000001</v>
      </c>
      <c r="E16" s="17">
        <v>4006.9169999999999</v>
      </c>
      <c r="F16" s="17">
        <v>7502.9130000000005</v>
      </c>
      <c r="G16" s="17">
        <v>9797.7159999999985</v>
      </c>
      <c r="H16" s="17">
        <v>11619.111999999999</v>
      </c>
      <c r="I16" s="17">
        <v>9277.8909999999996</v>
      </c>
      <c r="J16" s="17">
        <v>8858.616</v>
      </c>
      <c r="K16" s="17">
        <v>12261.797</v>
      </c>
      <c r="L16" s="17">
        <v>16812.030000000002</v>
      </c>
      <c r="M16" s="17">
        <v>24807.909</v>
      </c>
      <c r="N16" s="17">
        <v>42438.516000000003</v>
      </c>
      <c r="O16" s="17">
        <v>31445.562999999998</v>
      </c>
      <c r="P16" s="17">
        <v>17821.411</v>
      </c>
      <c r="Q16" s="17">
        <v>13338.580999999998</v>
      </c>
      <c r="R16" s="17">
        <v>10506.636</v>
      </c>
      <c r="S16" s="17">
        <v>9249.9809999999998</v>
      </c>
      <c r="T16" s="17">
        <v>7418.5719999999992</v>
      </c>
      <c r="U16" s="17">
        <v>7794.0090000000009</v>
      </c>
      <c r="V16" s="17">
        <v>10405.352000000001</v>
      </c>
      <c r="W16" s="17">
        <v>13319.8</v>
      </c>
      <c r="X16" s="17">
        <v>13383.248</v>
      </c>
      <c r="Y16" s="17">
        <v>16643.542999999998</v>
      </c>
      <c r="Z16" s="17">
        <v>20954.04</v>
      </c>
      <c r="AA16" s="17">
        <v>20659.555</v>
      </c>
      <c r="AB16" s="17">
        <v>18121.800999999999</v>
      </c>
      <c r="AC16" s="17">
        <v>24448.336999999996</v>
      </c>
      <c r="AD16" s="73">
        <v>26188.753000000001</v>
      </c>
      <c r="AE16" s="73">
        <v>30662.782999999999</v>
      </c>
      <c r="AF16"/>
      <c r="AG16" s="18">
        <v>-9.4475286602332549</v>
      </c>
      <c r="AH16" s="18">
        <v>80.456884683095012</v>
      </c>
      <c r="AI16" s="18">
        <v>87.249024624168669</v>
      </c>
      <c r="AJ16" s="18">
        <v>30.585493927491868</v>
      </c>
      <c r="AK16" s="18">
        <v>18.5900060789678</v>
      </c>
      <c r="AL16" s="18">
        <v>-20.149741219466684</v>
      </c>
      <c r="AM16" s="18">
        <v>-4.5190765875563708</v>
      </c>
      <c r="AN16" s="18">
        <v>38.416621738655344</v>
      </c>
      <c r="AO16" s="18">
        <v>37.109022437738957</v>
      </c>
      <c r="AP16" s="18">
        <v>47.560461169769475</v>
      </c>
      <c r="AQ16" s="18">
        <v>71.068492713352043</v>
      </c>
      <c r="AR16" s="18">
        <v>-25.903245532902243</v>
      </c>
      <c r="AS16" s="18">
        <v>-43.326150655976484</v>
      </c>
      <c r="AT16" s="18">
        <v>-25.154181113942109</v>
      </c>
      <c r="AU16" s="18">
        <v>-21.231231418094609</v>
      </c>
      <c r="AV16" s="18">
        <v>-11.960583768201358</v>
      </c>
      <c r="AW16" s="18">
        <v>-19.799056884549284</v>
      </c>
      <c r="AX16" s="18">
        <v>5.0607718035223188</v>
      </c>
      <c r="AY16" s="18">
        <v>33.504490436179886</v>
      </c>
      <c r="AZ16" s="18">
        <v>28.009124535143055</v>
      </c>
      <c r="BA16" s="18">
        <v>0.47634348864097303</v>
      </c>
      <c r="BB16" s="18">
        <v>24.361014605722008</v>
      </c>
      <c r="BC16" s="18">
        <v>25.898914672194518</v>
      </c>
      <c r="BD16" s="18">
        <v>-1.4053853099450062</v>
      </c>
      <c r="BE16" s="18">
        <v>-12.283681812120353</v>
      </c>
      <c r="BF16" s="18">
        <v>34.911187911179447</v>
      </c>
      <c r="BG16" s="18">
        <v>7.1187500401356747</v>
      </c>
      <c r="BH16" s="18">
        <v>17.08378401980422</v>
      </c>
      <c r="BI16"/>
      <c r="BJ16" s="7"/>
    </row>
    <row r="17" spans="1:67" s="4" customFormat="1" x14ac:dyDescent="0.35">
      <c r="A17"/>
      <c r="B17" s="66" t="s">
        <v>167</v>
      </c>
      <c r="C17" s="17"/>
      <c r="D17" s="17"/>
      <c r="E17" s="17"/>
      <c r="F17" s="17"/>
      <c r="G17" s="17">
        <v>3963.4749999999995</v>
      </c>
      <c r="H17" s="17">
        <v>5032.6089999999995</v>
      </c>
      <c r="I17" s="17">
        <v>2985.2909999999997</v>
      </c>
      <c r="J17" s="17">
        <v>2503.2139999999999</v>
      </c>
      <c r="K17" s="17">
        <v>1653.462</v>
      </c>
      <c r="L17" s="17">
        <v>1756.645</v>
      </c>
      <c r="M17" s="17">
        <v>2138.768</v>
      </c>
      <c r="N17" s="17">
        <v>3975.2069999999999</v>
      </c>
      <c r="O17" s="17">
        <v>4451.5389999999998</v>
      </c>
      <c r="P17" s="17">
        <v>5659.0999999999985</v>
      </c>
      <c r="Q17" s="17">
        <v>2966.1169999999997</v>
      </c>
      <c r="R17" s="17">
        <v>2130.6890000000003</v>
      </c>
      <c r="S17" s="17">
        <v>1853.7739999999999</v>
      </c>
      <c r="T17" s="17">
        <v>1700.3859999999997</v>
      </c>
      <c r="U17" s="17">
        <v>1397.0709999999999</v>
      </c>
      <c r="V17" s="17">
        <v>1628.7950000000001</v>
      </c>
      <c r="W17" s="17">
        <v>2168.7929999999997</v>
      </c>
      <c r="X17" s="17">
        <v>1642.1060000000002</v>
      </c>
      <c r="Y17" s="17">
        <v>2042.105</v>
      </c>
      <c r="Z17" s="17">
        <v>1808.1999999999998</v>
      </c>
      <c r="AA17" s="17">
        <v>1816.1910000000003</v>
      </c>
      <c r="AB17" s="17">
        <v>2039.894</v>
      </c>
      <c r="AC17" s="17">
        <v>2295.9409999999998</v>
      </c>
      <c r="AD17" s="73">
        <v>1995.32</v>
      </c>
      <c r="AE17" s="73">
        <v>1215.606</v>
      </c>
      <c r="AF17"/>
      <c r="AG17" s="18"/>
      <c r="AH17" s="18"/>
      <c r="AI17" s="18"/>
      <c r="AJ17" s="18"/>
      <c r="AK17" s="18">
        <v>26.974662385911355</v>
      </c>
      <c r="AL17" s="18">
        <v>-40.681046351902168</v>
      </c>
      <c r="AM17" s="18">
        <v>-16.148408982574892</v>
      </c>
      <c r="AN17" s="18">
        <v>-33.946438458717473</v>
      </c>
      <c r="AO17" s="18">
        <v>6.2404216123503291</v>
      </c>
      <c r="AP17" s="18">
        <v>21.753000748586086</v>
      </c>
      <c r="AQ17" s="18">
        <v>85.86433872210543</v>
      </c>
      <c r="AR17" s="18">
        <v>11.982570970518012</v>
      </c>
      <c r="AS17" s="18">
        <v>27.126820634391809</v>
      </c>
      <c r="AT17" s="18">
        <v>-47.586771748157823</v>
      </c>
      <c r="AU17" s="18">
        <v>-28.165712950635445</v>
      </c>
      <c r="AV17" s="18">
        <v>-12.996500193130034</v>
      </c>
      <c r="AW17" s="18">
        <v>-8.2743635416183494</v>
      </c>
      <c r="AX17" s="18">
        <v>-17.838008546294773</v>
      </c>
      <c r="AY17" s="18">
        <v>16.586415436294946</v>
      </c>
      <c r="AZ17" s="18">
        <v>33.153220632430696</v>
      </c>
      <c r="BA17" s="18">
        <v>-24.284798042044564</v>
      </c>
      <c r="BB17" s="18">
        <v>24.35890253126167</v>
      </c>
      <c r="BC17" s="18">
        <v>-11.454112300787678</v>
      </c>
      <c r="BD17" s="18">
        <v>0.44193120230065486</v>
      </c>
      <c r="BE17" s="18">
        <v>12.317151665215812</v>
      </c>
      <c r="BF17" s="18">
        <v>12.551975739915887</v>
      </c>
      <c r="BG17" s="18">
        <v>-13.093585593009573</v>
      </c>
      <c r="BH17" s="18">
        <v>-39.077140508790571</v>
      </c>
      <c r="BI17"/>
      <c r="BJ17" s="7"/>
    </row>
    <row r="18" spans="1:67" s="4" customFormat="1" x14ac:dyDescent="0.35">
      <c r="A18"/>
      <c r="B18" s="16" t="s">
        <v>168</v>
      </c>
      <c r="C18" s="17">
        <v>24507.735000000001</v>
      </c>
      <c r="D18" s="17">
        <v>24851.530999999999</v>
      </c>
      <c r="E18" s="17">
        <v>26230.866000000002</v>
      </c>
      <c r="F18" s="17">
        <v>27557.233</v>
      </c>
      <c r="G18" s="17">
        <v>28059.069000000003</v>
      </c>
      <c r="H18" s="17">
        <v>28757.946000000004</v>
      </c>
      <c r="I18" s="17">
        <v>30067.129000000001</v>
      </c>
      <c r="J18" s="17">
        <v>31655.246999999999</v>
      </c>
      <c r="K18" s="17">
        <v>33276.860999999997</v>
      </c>
      <c r="L18" s="17">
        <v>33531.468000000001</v>
      </c>
      <c r="M18" s="17">
        <v>34000.416000000005</v>
      </c>
      <c r="N18" s="17">
        <v>36528.555999999997</v>
      </c>
      <c r="O18" s="17">
        <v>38136.894999999997</v>
      </c>
      <c r="P18" s="17">
        <v>34729.599999999999</v>
      </c>
      <c r="Q18" s="17">
        <v>30801.328000000001</v>
      </c>
      <c r="R18" s="17">
        <v>30282.437000000002</v>
      </c>
      <c r="S18" s="17">
        <v>29007.425999999996</v>
      </c>
      <c r="T18" s="17">
        <v>28162.777999999998</v>
      </c>
      <c r="U18" s="17">
        <v>28654.124</v>
      </c>
      <c r="V18" s="17">
        <v>30095.200000000001</v>
      </c>
      <c r="W18" s="17">
        <v>34432.851000000002</v>
      </c>
      <c r="X18" s="17">
        <v>36290.018000000004</v>
      </c>
      <c r="Y18" s="17">
        <v>38488.455000000002</v>
      </c>
      <c r="Z18" s="17">
        <v>41031.699000000001</v>
      </c>
      <c r="AA18" s="17">
        <v>42160.686000000002</v>
      </c>
      <c r="AB18" s="17">
        <v>36862.313999999998</v>
      </c>
      <c r="AC18" s="17">
        <v>46854.453000000001</v>
      </c>
      <c r="AD18" s="73">
        <v>50184.123999999996</v>
      </c>
      <c r="AE18" s="73">
        <v>55202.536</v>
      </c>
      <c r="AF18"/>
      <c r="AG18" s="18">
        <v>1.4028060936679723</v>
      </c>
      <c r="AH18" s="18">
        <v>5.5503019109768443</v>
      </c>
      <c r="AI18" s="18">
        <v>5.0565124308133722</v>
      </c>
      <c r="AJ18" s="18">
        <v>1.8210681747329385</v>
      </c>
      <c r="AK18" s="18">
        <v>2.4907348137602154</v>
      </c>
      <c r="AL18" s="18">
        <v>4.5524217897898449</v>
      </c>
      <c r="AM18" s="18">
        <v>5.2819076939470966</v>
      </c>
      <c r="AN18" s="18">
        <v>5.1227336814020052</v>
      </c>
      <c r="AO18" s="18">
        <v>0.76511723867225223</v>
      </c>
      <c r="AP18" s="18">
        <v>1.3985310753469069</v>
      </c>
      <c r="AQ18" s="18">
        <v>7.4356149054176033</v>
      </c>
      <c r="AR18" s="18">
        <v>4.4029635335160799</v>
      </c>
      <c r="AS18" s="18">
        <v>-8.9343796866525143</v>
      </c>
      <c r="AT18" s="18">
        <v>-11.311019994471566</v>
      </c>
      <c r="AU18" s="18">
        <v>-1.6846384026039383</v>
      </c>
      <c r="AV18" s="18">
        <v>-4.210397597789127</v>
      </c>
      <c r="AW18" s="18">
        <v>-2.911833680106596</v>
      </c>
      <c r="AX18" s="18">
        <v>1.744664535579556</v>
      </c>
      <c r="AY18" s="18">
        <v>5.0292097570318361</v>
      </c>
      <c r="AZ18" s="18">
        <v>14.413099098859623</v>
      </c>
      <c r="BA18" s="18">
        <v>5.3935905568783751</v>
      </c>
      <c r="BB18" s="18">
        <v>6.0579661327255279</v>
      </c>
      <c r="BC18" s="18">
        <v>6.6078100562883044</v>
      </c>
      <c r="BD18" s="18">
        <v>2.7514995174828147</v>
      </c>
      <c r="BE18" s="18">
        <v>-12.567091531670055</v>
      </c>
      <c r="BF18" s="18">
        <v>27.106651524915129</v>
      </c>
      <c r="BG18" s="18">
        <v>7.1064131300390914</v>
      </c>
      <c r="BH18" s="18">
        <v>9.9999992029351841</v>
      </c>
      <c r="BI18"/>
      <c r="BJ18" s="7"/>
    </row>
    <row r="19" spans="1:67" s="4" customFormat="1" x14ac:dyDescent="0.35">
      <c r="A19"/>
      <c r="B19" s="16" t="s">
        <v>169</v>
      </c>
      <c r="C19" s="17">
        <v>22924.406000000003</v>
      </c>
      <c r="D19" s="17">
        <v>22986.787</v>
      </c>
      <c r="E19" s="17">
        <v>24257.034999999996</v>
      </c>
      <c r="F19" s="17">
        <v>25076.460999999999</v>
      </c>
      <c r="G19" s="17">
        <v>25921.991000000002</v>
      </c>
      <c r="H19" s="17">
        <v>26445.539000000004</v>
      </c>
      <c r="I19" s="17">
        <v>27442.493000000002</v>
      </c>
      <c r="J19" s="17">
        <v>28958.816999999999</v>
      </c>
      <c r="K19" s="17">
        <v>30422.184999999998</v>
      </c>
      <c r="L19" s="17">
        <v>31981.936000000002</v>
      </c>
      <c r="M19" s="17">
        <v>32332.21</v>
      </c>
      <c r="N19" s="17">
        <v>34653.129000000001</v>
      </c>
      <c r="O19" s="17">
        <v>36156.303999999996</v>
      </c>
      <c r="P19" s="17">
        <v>32441.167000000001</v>
      </c>
      <c r="Q19" s="17">
        <v>28266.448</v>
      </c>
      <c r="R19" s="17">
        <v>27479.243000000002</v>
      </c>
      <c r="S19" s="17">
        <v>26061.891</v>
      </c>
      <c r="T19" s="17">
        <v>24941.620999999999</v>
      </c>
      <c r="U19" s="17">
        <v>25228.784</v>
      </c>
      <c r="V19" s="17">
        <v>26625.506999999998</v>
      </c>
      <c r="W19" s="17">
        <v>29946.077000000001</v>
      </c>
      <c r="X19" s="17">
        <v>31597.267</v>
      </c>
      <c r="Y19" s="17">
        <v>33594.955000000002</v>
      </c>
      <c r="Z19" s="17">
        <v>36022.328999999998</v>
      </c>
      <c r="AA19" s="17">
        <v>36950.788</v>
      </c>
      <c r="AB19" s="17">
        <v>31483.173999999999</v>
      </c>
      <c r="AC19" s="17">
        <v>41228.264999999999</v>
      </c>
      <c r="AD19" s="73">
        <v>44614.03</v>
      </c>
      <c r="AE19" s="73">
        <v>49075.432999999997</v>
      </c>
      <c r="AF19"/>
      <c r="AG19" s="18">
        <v>0.27211610193955549</v>
      </c>
      <c r="AH19" s="18">
        <v>5.5259919535513857</v>
      </c>
      <c r="AI19" s="18">
        <v>3.3780962924776388</v>
      </c>
      <c r="AJ19" s="18">
        <v>3.3718075289810732</v>
      </c>
      <c r="AK19" s="18">
        <v>2.0197059708878169</v>
      </c>
      <c r="AL19" s="18">
        <v>3.7698380811977317</v>
      </c>
      <c r="AM19" s="18">
        <v>5.5254600957718987</v>
      </c>
      <c r="AN19" s="18">
        <v>5.0532727217413571</v>
      </c>
      <c r="AO19" s="18">
        <v>5.1270183256068034</v>
      </c>
      <c r="AP19" s="18">
        <v>1.0952245042326318</v>
      </c>
      <c r="AQ19" s="18">
        <v>7.1783493921386805</v>
      </c>
      <c r="AR19" s="18">
        <v>4.337775673879249</v>
      </c>
      <c r="AS19" s="18">
        <v>-10.275212311523864</v>
      </c>
      <c r="AT19" s="18">
        <v>-12.868584536431753</v>
      </c>
      <c r="AU19" s="18">
        <v>-2.7849448929699201</v>
      </c>
      <c r="AV19" s="18">
        <v>-5.1579004559914639</v>
      </c>
      <c r="AW19" s="18">
        <v>-4.29849852414777</v>
      </c>
      <c r="AX19" s="18">
        <v>1.1513405644324419</v>
      </c>
      <c r="AY19" s="18">
        <v>5.5362279846702007</v>
      </c>
      <c r="AZ19" s="18">
        <v>12.471386929833876</v>
      </c>
      <c r="BA19" s="18">
        <v>5.5138774938700612</v>
      </c>
      <c r="BB19" s="18">
        <v>6.322344271104213</v>
      </c>
      <c r="BC19" s="18">
        <v>7.2254122680027288</v>
      </c>
      <c r="BD19" s="18">
        <v>2.5774541118649008</v>
      </c>
      <c r="BE19" s="18">
        <v>-14.797015966208898</v>
      </c>
      <c r="BF19" s="18">
        <v>30.953330817280371</v>
      </c>
      <c r="BG19" s="18">
        <v>8.2122422566169089</v>
      </c>
      <c r="BH19" s="18">
        <v>9.9999999999999964</v>
      </c>
      <c r="BI19"/>
      <c r="BJ19" s="7"/>
    </row>
    <row r="20" spans="1:67" s="4" customFormat="1" x14ac:dyDescent="0.35">
      <c r="A20"/>
      <c r="B20" s="16" t="s">
        <v>170</v>
      </c>
      <c r="C20" s="17">
        <v>1583.329</v>
      </c>
      <c r="D20" s="17">
        <v>1864.7439999999999</v>
      </c>
      <c r="E20" s="17">
        <v>1973.8309999999999</v>
      </c>
      <c r="F20" s="17">
        <v>2480.7719999999999</v>
      </c>
      <c r="G20" s="17">
        <v>2137.078</v>
      </c>
      <c r="H20" s="17">
        <v>2312.4070000000002</v>
      </c>
      <c r="I20" s="17">
        <v>2624.636</v>
      </c>
      <c r="J20" s="17">
        <v>2696.43</v>
      </c>
      <c r="K20" s="17">
        <v>2854.6759999999999</v>
      </c>
      <c r="L20" s="17">
        <v>1549.5319999999999</v>
      </c>
      <c r="M20" s="17">
        <v>1668.2059999999999</v>
      </c>
      <c r="N20" s="17">
        <v>1875.4269999999999</v>
      </c>
      <c r="O20" s="17">
        <v>1980.5909999999999</v>
      </c>
      <c r="P20" s="17">
        <v>2288.433</v>
      </c>
      <c r="Q20" s="17">
        <v>2534.88</v>
      </c>
      <c r="R20" s="17">
        <v>2803.194</v>
      </c>
      <c r="S20" s="17">
        <v>2945.5349999999999</v>
      </c>
      <c r="T20" s="17">
        <v>3221.1570000000002</v>
      </c>
      <c r="U20" s="17">
        <v>3425.34</v>
      </c>
      <c r="V20" s="17">
        <v>3469.6930000000002</v>
      </c>
      <c r="W20" s="17">
        <v>4486.7740000000003</v>
      </c>
      <c r="X20" s="17">
        <v>4692.7510000000002</v>
      </c>
      <c r="Y20" s="17">
        <v>4893.5</v>
      </c>
      <c r="Z20" s="17">
        <v>5009.37</v>
      </c>
      <c r="AA20" s="17">
        <v>5209.8980000000001</v>
      </c>
      <c r="AB20" s="17">
        <v>5379.14</v>
      </c>
      <c r="AC20" s="17">
        <v>5626.1880000000001</v>
      </c>
      <c r="AD20" s="73">
        <v>5570.0940000000001</v>
      </c>
      <c r="AE20" s="73">
        <v>6127.1030000000001</v>
      </c>
      <c r="AF20"/>
      <c r="AG20" s="18">
        <v>17.773627590980773</v>
      </c>
      <c r="AH20" s="18">
        <v>5.849971899628045</v>
      </c>
      <c r="AI20" s="18">
        <v>25.683100528870003</v>
      </c>
      <c r="AJ20" s="18">
        <v>-13.854316317662404</v>
      </c>
      <c r="AK20" s="18">
        <v>8.2041460349130997</v>
      </c>
      <c r="AL20" s="18">
        <v>13.502337607523234</v>
      </c>
      <c r="AM20" s="18">
        <v>2.7353888310607593</v>
      </c>
      <c r="AN20" s="18">
        <v>5.8687227185575042</v>
      </c>
      <c r="AO20" s="18">
        <v>-45.719514228584963</v>
      </c>
      <c r="AP20" s="18">
        <v>7.6586995299225817</v>
      </c>
      <c r="AQ20" s="18">
        <v>12.421787237307623</v>
      </c>
      <c r="AR20" s="18">
        <v>5.6074696589096771</v>
      </c>
      <c r="AS20" s="18">
        <v>15.542936426551476</v>
      </c>
      <c r="AT20" s="18">
        <v>10.769246903885765</v>
      </c>
      <c r="AU20" s="18">
        <v>10.584879757621657</v>
      </c>
      <c r="AV20" s="18">
        <v>5.0778148069666207</v>
      </c>
      <c r="AW20" s="18">
        <v>9.3572814446272172</v>
      </c>
      <c r="AX20" s="18">
        <v>6.3388093160314751</v>
      </c>
      <c r="AY20" s="18">
        <v>1.2948495623792109</v>
      </c>
      <c r="AZ20" s="18">
        <v>29.313285065854529</v>
      </c>
      <c r="BA20" s="18">
        <v>4.5907594186825511</v>
      </c>
      <c r="BB20" s="18">
        <v>4.2778532251125148</v>
      </c>
      <c r="BC20" s="18">
        <v>2.3678348830080695</v>
      </c>
      <c r="BD20" s="18">
        <v>4.0030582688042662</v>
      </c>
      <c r="BE20" s="18">
        <v>3.2484705074840274</v>
      </c>
      <c r="BF20" s="18">
        <v>4.5927044099986203</v>
      </c>
      <c r="BG20" s="18">
        <v>-0.9970160968670092</v>
      </c>
      <c r="BH20" s="18">
        <v>9.999992818792645</v>
      </c>
      <c r="BI20"/>
      <c r="BJ20" s="7"/>
    </row>
    <row r="21" spans="1:67" s="4" customFormat="1" ht="6.75" customHeight="1" x14ac:dyDescent="0.35">
      <c r="A21"/>
      <c r="B21" s="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/>
      <c r="BJ21" s="7"/>
    </row>
    <row r="22" spans="1:67" s="4" customFormat="1" x14ac:dyDescent="0.35">
      <c r="A22"/>
      <c r="B22" s="87" t="s">
        <v>171</v>
      </c>
      <c r="C22" s="88">
        <v>12.32468620989645</v>
      </c>
      <c r="D22" s="88">
        <v>12.122454728176242</v>
      </c>
      <c r="E22" s="88">
        <v>11.920809968617567</v>
      </c>
      <c r="F22" s="88">
        <v>11.98707006443785</v>
      </c>
      <c r="G22" s="88">
        <v>10.64191118405633</v>
      </c>
      <c r="H22" s="88">
        <v>10.937088706962484</v>
      </c>
      <c r="I22" s="88">
        <v>11.412631696496359</v>
      </c>
      <c r="J22" s="88">
        <v>11.684434594183818</v>
      </c>
      <c r="K22" s="88">
        <v>10.698723566369146</v>
      </c>
      <c r="L22" s="88">
        <v>10.986154411912629</v>
      </c>
      <c r="M22" s="88">
        <v>11.396905022066191</v>
      </c>
      <c r="N22" s="88">
        <v>11.926137933795225</v>
      </c>
      <c r="O22" s="88">
        <v>11.863450237883441</v>
      </c>
      <c r="P22" s="88">
        <v>10.86272783000441</v>
      </c>
      <c r="Q22" s="88">
        <v>10.717532256025407</v>
      </c>
      <c r="R22" s="88">
        <v>11.659934311387698</v>
      </c>
      <c r="S22" s="88">
        <v>11.867860429002739</v>
      </c>
      <c r="T22" s="88">
        <v>12.528469536017665</v>
      </c>
      <c r="U22" s="88">
        <v>12.772861916863516</v>
      </c>
      <c r="V22" s="88">
        <v>12.985060771362976</v>
      </c>
      <c r="W22" s="88">
        <v>12.07423654305331</v>
      </c>
      <c r="X22" s="88">
        <v>12.299108060348308</v>
      </c>
      <c r="Y22" s="88">
        <v>12.531402320970372</v>
      </c>
      <c r="Z22" s="88">
        <v>12.661545054053059</v>
      </c>
      <c r="AA22" s="88">
        <v>12.749522376251683</v>
      </c>
      <c r="AB22" s="88">
        <v>12.763676420518745</v>
      </c>
      <c r="AC22" s="88">
        <v>13.443051755137754</v>
      </c>
      <c r="AD22" s="106">
        <v>13.939382952517182</v>
      </c>
      <c r="AE22" s="106">
        <v>14.330663233854422</v>
      </c>
      <c r="AF22"/>
      <c r="AG22" s="15">
        <v>-1.640865156938605</v>
      </c>
      <c r="AH22" s="15">
        <v>-1.6633987429129531</v>
      </c>
      <c r="AI22" s="15">
        <v>0.5558355178441543</v>
      </c>
      <c r="AJ22" s="15">
        <v>-11.22174871048944</v>
      </c>
      <c r="AK22" s="15">
        <v>2.7737266154634748</v>
      </c>
      <c r="AL22" s="15">
        <v>4.3479851199446387</v>
      </c>
      <c r="AM22" s="15">
        <v>2.3815970313919985</v>
      </c>
      <c r="AN22" s="15">
        <v>-8.436103774378017</v>
      </c>
      <c r="AO22" s="15">
        <v>2.6865900755395349</v>
      </c>
      <c r="AP22" s="15">
        <v>3.7388024485453433</v>
      </c>
      <c r="AQ22" s="15">
        <v>4.6436546650547346</v>
      </c>
      <c r="AR22" s="15">
        <v>-0.52563282648396092</v>
      </c>
      <c r="AS22" s="15">
        <v>-8.4353403757992282</v>
      </c>
      <c r="AT22" s="15">
        <v>-1.336640080201138</v>
      </c>
      <c r="AU22" s="15">
        <v>8.7930881181390514</v>
      </c>
      <c r="AV22" s="15">
        <v>1.7832529074539494</v>
      </c>
      <c r="AW22" s="15">
        <v>5.5663707116113859</v>
      </c>
      <c r="AX22" s="15">
        <v>1.9506962134780719</v>
      </c>
      <c r="AY22" s="15">
        <v>1.6613258319132258</v>
      </c>
      <c r="AZ22" s="15">
        <v>-7.0144009669818548</v>
      </c>
      <c r="BA22" s="15">
        <v>1.8624077513569495</v>
      </c>
      <c r="BB22" s="15">
        <v>1.8887081850347236</v>
      </c>
      <c r="BC22" s="15">
        <v>1.0385328772415439</v>
      </c>
      <c r="BD22" s="15">
        <v>0.69483875643171622</v>
      </c>
      <c r="BE22" s="15">
        <v>0.11101627064420042</v>
      </c>
      <c r="BF22" s="15">
        <v>5.3227245210232068</v>
      </c>
      <c r="BG22" s="15">
        <v>3.6921021091043325</v>
      </c>
      <c r="BH22" s="15">
        <v>2.807012926397737</v>
      </c>
      <c r="BI22"/>
      <c r="BJ22" s="89"/>
      <c r="BK22" s="89"/>
      <c r="BL22" s="89"/>
      <c r="BM22" s="89"/>
      <c r="BN22" s="89"/>
      <c r="BO22" s="89"/>
    </row>
    <row r="23" spans="1:67" s="4" customFormat="1" x14ac:dyDescent="0.35">
      <c r="A23"/>
      <c r="B23" s="16" t="s">
        <v>174</v>
      </c>
      <c r="C23" s="71">
        <v>12.787512268277496</v>
      </c>
      <c r="D23" s="71">
        <v>12.811856102620704</v>
      </c>
      <c r="E23" s="71">
        <v>12.562444105375391</v>
      </c>
      <c r="F23" s="71">
        <v>12.830104990311863</v>
      </c>
      <c r="G23" s="71">
        <v>11.712700211028196</v>
      </c>
      <c r="H23" s="71">
        <v>11.888553655181585</v>
      </c>
      <c r="I23" s="71">
        <v>12.25186292977744</v>
      </c>
      <c r="J23" s="71">
        <v>12.511140302955143</v>
      </c>
      <c r="K23" s="71">
        <v>11.777614840597975</v>
      </c>
      <c r="L23" s="71">
        <v>11.815900087296511</v>
      </c>
      <c r="M23" s="71">
        <v>11.941604711215771</v>
      </c>
      <c r="N23" s="71">
        <v>11.959520692014733</v>
      </c>
      <c r="O23" s="71">
        <v>12.509442740519205</v>
      </c>
      <c r="P23" s="71">
        <v>12.18312694774845</v>
      </c>
      <c r="Q23" s="71">
        <v>12.035914341361252</v>
      </c>
      <c r="R23" s="71">
        <v>12.773136783680918</v>
      </c>
      <c r="S23" s="71">
        <v>12.823457870539944</v>
      </c>
      <c r="T23" s="71">
        <v>13.3825527130113</v>
      </c>
      <c r="U23" s="71">
        <v>13.567980102792385</v>
      </c>
      <c r="V23" s="71">
        <v>13.62940696558819</v>
      </c>
      <c r="W23" s="71">
        <v>12.75000484288813</v>
      </c>
      <c r="X23" s="71">
        <v>12.589704056602931</v>
      </c>
      <c r="Y23" s="71">
        <v>12.616249077933654</v>
      </c>
      <c r="Z23" s="71">
        <v>12.619674804183299</v>
      </c>
      <c r="AA23" s="71">
        <v>12.654718086946529</v>
      </c>
      <c r="AB23" s="71">
        <v>12.661791011244834</v>
      </c>
      <c r="AC23" s="71">
        <v>12.805580302533331</v>
      </c>
      <c r="AD23" s="76">
        <v>13.417574792551823</v>
      </c>
      <c r="AE23" s="76">
        <v>13.597134428913851</v>
      </c>
      <c r="AF23"/>
      <c r="AG23" s="18">
        <v>0.19037193343382827</v>
      </c>
      <c r="AH23" s="18">
        <v>-1.9467280560097331</v>
      </c>
      <c r="AI23" s="18">
        <v>2.130643389863454</v>
      </c>
      <c r="AJ23" s="18">
        <v>-8.7092411178819713</v>
      </c>
      <c r="AK23" s="18">
        <v>1.5013911479422424</v>
      </c>
      <c r="AL23" s="18">
        <v>3.0559585727024707</v>
      </c>
      <c r="AM23" s="18">
        <v>2.1162281578219782</v>
      </c>
      <c r="AN23" s="18">
        <v>-5.8629784703470111</v>
      </c>
      <c r="AO23" s="18">
        <v>0.32506791244832112</v>
      </c>
      <c r="AP23" s="18">
        <v>1.0638599090255292</v>
      </c>
      <c r="AQ23" s="18">
        <v>0.15002992673284005</v>
      </c>
      <c r="AR23" s="18">
        <v>4.5981947158772858</v>
      </c>
      <c r="AS23" s="18">
        <v>-2.6085557889304605</v>
      </c>
      <c r="AT23" s="18">
        <v>-1.2083318758687325</v>
      </c>
      <c r="AU23" s="18">
        <v>6.1251885100761445</v>
      </c>
      <c r="AV23" s="18">
        <v>0.39396029112688941</v>
      </c>
      <c r="AW23" s="18">
        <v>4.3599382328521301</v>
      </c>
      <c r="AX23" s="18">
        <v>1.3855905801947723</v>
      </c>
      <c r="AY23" s="18">
        <v>0.45273402769188448</v>
      </c>
      <c r="AZ23" s="18">
        <v>-6.4522405481059693</v>
      </c>
      <c r="BA23" s="18">
        <v>-1.257260591352739</v>
      </c>
      <c r="BB23" s="18">
        <v>0.21084706369090919</v>
      </c>
      <c r="BC23" s="18">
        <v>2.7153286436275743E-2</v>
      </c>
      <c r="BD23" s="18">
        <v>0.27768768456389342</v>
      </c>
      <c r="BE23" s="18">
        <v>5.5891599083509588E-2</v>
      </c>
      <c r="BF23" s="18">
        <v>1.1356157368321682</v>
      </c>
      <c r="BG23" s="18">
        <v>4.7791234411877577</v>
      </c>
      <c r="BH23" s="18">
        <v>1.3382421125887962</v>
      </c>
      <c r="BI23"/>
      <c r="BJ23" s="89"/>
      <c r="BK23" s="89"/>
      <c r="BL23" s="89"/>
      <c r="BM23" s="89"/>
      <c r="BN23" s="89"/>
      <c r="BO23" s="89"/>
    </row>
    <row r="24" spans="1:67" s="4" customFormat="1" ht="6.75" customHeight="1" x14ac:dyDescent="0.35">
      <c r="A24"/>
      <c r="B24" s="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/>
      <c r="BJ24" s="7"/>
    </row>
    <row r="25" spans="1:67" s="4" customFormat="1" x14ac:dyDescent="0.35">
      <c r="A25"/>
      <c r="B25" s="13" t="s">
        <v>173</v>
      </c>
      <c r="C25" s="14">
        <v>29873.351999999999</v>
      </c>
      <c r="D25" s="14">
        <v>30907.713999999993</v>
      </c>
      <c r="E25" s="14">
        <v>31579.455000000002</v>
      </c>
      <c r="F25" s="14">
        <v>34038.256999999998</v>
      </c>
      <c r="G25" s="14">
        <v>32652.635999999999</v>
      </c>
      <c r="H25" s="14">
        <v>36464.643000000004</v>
      </c>
      <c r="I25" s="14">
        <v>41147.043999999994</v>
      </c>
      <c r="J25" s="14">
        <v>44517.77</v>
      </c>
      <c r="K25" s="14">
        <v>44012.855999999992</v>
      </c>
      <c r="L25" s="14">
        <v>48302.629000000008</v>
      </c>
      <c r="M25" s="14">
        <v>54797.719000000005</v>
      </c>
      <c r="N25" s="14">
        <v>64637.684999999998</v>
      </c>
      <c r="O25" s="14">
        <v>67905.451000000001</v>
      </c>
      <c r="P25" s="14">
        <v>64812.758999999998</v>
      </c>
      <c r="Q25" s="14">
        <v>62831.907000000007</v>
      </c>
      <c r="R25" s="14">
        <v>66910.728000000003</v>
      </c>
      <c r="S25" s="14">
        <v>68384.084000000003</v>
      </c>
      <c r="T25" s="14">
        <v>69038.404999999999</v>
      </c>
      <c r="U25" s="14">
        <v>69443.792000000016</v>
      </c>
      <c r="V25" s="14">
        <v>70794.643000000011</v>
      </c>
      <c r="W25" s="14">
        <v>68070.298999999999</v>
      </c>
      <c r="X25" s="14">
        <v>71723.283377882282</v>
      </c>
      <c r="Y25" s="14">
        <v>76153.37000000001</v>
      </c>
      <c r="Z25" s="14">
        <v>81962.981</v>
      </c>
      <c r="AA25" s="14">
        <v>86393.605999999985</v>
      </c>
      <c r="AB25" s="14">
        <v>86188.2</v>
      </c>
      <c r="AC25" s="14">
        <v>96423.198999999993</v>
      </c>
      <c r="AD25" s="72">
        <v>107849.761</v>
      </c>
      <c r="AE25" s="72">
        <v>120803.50899999999</v>
      </c>
      <c r="AF25"/>
      <c r="AG25" s="15">
        <v>3.4624905835809581</v>
      </c>
      <c r="AH25" s="15">
        <v>2.1733765234142171</v>
      </c>
      <c r="AI25" s="15">
        <v>7.7860811720784788</v>
      </c>
      <c r="AJ25" s="15">
        <v>-4.0707754219024768</v>
      </c>
      <c r="AK25" s="15">
        <v>11.674423467679624</v>
      </c>
      <c r="AL25" s="15">
        <v>12.840934710371332</v>
      </c>
      <c r="AM25" s="15">
        <v>8.1919031656320254</v>
      </c>
      <c r="AN25" s="15">
        <v>-1.1341852927493994</v>
      </c>
      <c r="AO25" s="15">
        <v>9.7466363009935471</v>
      </c>
      <c r="AP25" s="15">
        <v>13.446659394046637</v>
      </c>
      <c r="AQ25" s="15">
        <v>17.956889774919265</v>
      </c>
      <c r="AR25" s="15">
        <v>5.0555121211411009</v>
      </c>
      <c r="AS25" s="15">
        <v>-4.5544090414773963</v>
      </c>
      <c r="AT25" s="15">
        <v>-3.0562685967434153</v>
      </c>
      <c r="AU25" s="15">
        <v>6.4916396696347221</v>
      </c>
      <c r="AV25" s="15">
        <v>2.2019727539057707</v>
      </c>
      <c r="AW25" s="15">
        <v>0.95683229448536045</v>
      </c>
      <c r="AX25" s="15">
        <v>0.58719056444020834</v>
      </c>
      <c r="AY25" s="15">
        <v>1.9452437159537526</v>
      </c>
      <c r="AZ25" s="15">
        <v>-3.8482346750445671</v>
      </c>
      <c r="BA25" s="15">
        <v>5.3664879272563253</v>
      </c>
      <c r="BB25" s="15">
        <v>6.1766366700995992</v>
      </c>
      <c r="BC25" s="15">
        <v>7.6288298206632073</v>
      </c>
      <c r="BD25" s="15">
        <v>5.4056416030061003</v>
      </c>
      <c r="BE25" s="15">
        <v>-0.23775602097218648</v>
      </c>
      <c r="BF25" s="15">
        <v>11.875174327808212</v>
      </c>
      <c r="BG25" s="15">
        <v>11.850428235636537</v>
      </c>
      <c r="BH25" s="15">
        <v>12.010919523502693</v>
      </c>
      <c r="BI25"/>
      <c r="BJ25" s="7"/>
      <c r="BO25" s="20"/>
    </row>
    <row r="26" spans="1:67" s="4" customFormat="1" x14ac:dyDescent="0.35">
      <c r="A26"/>
      <c r="B26" s="66" t="s">
        <v>174</v>
      </c>
      <c r="C26" s="17">
        <v>30995.179</v>
      </c>
      <c r="D26" s="17">
        <v>32665.428999999993</v>
      </c>
      <c r="E26" s="17">
        <v>33279.21</v>
      </c>
      <c r="F26" s="17">
        <v>36432.123</v>
      </c>
      <c r="G26" s="17">
        <v>35938.144</v>
      </c>
      <c r="H26" s="17">
        <v>39636.860999999997</v>
      </c>
      <c r="I26" s="17">
        <v>44172.804000000004</v>
      </c>
      <c r="J26" s="17">
        <v>47667.523999999998</v>
      </c>
      <c r="K26" s="17">
        <v>48451.243999999999</v>
      </c>
      <c r="L26" s="17">
        <v>51950.757000000012</v>
      </c>
      <c r="M26" s="17">
        <v>57416.702000000012</v>
      </c>
      <c r="N26" s="17">
        <v>64818.614000000001</v>
      </c>
      <c r="O26" s="17">
        <v>71603.061000000002</v>
      </c>
      <c r="P26" s="17">
        <v>72690.955999999991</v>
      </c>
      <c r="Q26" s="17">
        <v>70560.968000000008</v>
      </c>
      <c r="R26" s="17">
        <v>73298.858999999997</v>
      </c>
      <c r="S26" s="17">
        <v>73890.354999999996</v>
      </c>
      <c r="T26" s="17">
        <v>73744.849000000002</v>
      </c>
      <c r="U26" s="17">
        <v>73766.709000000003</v>
      </c>
      <c r="V26" s="17">
        <v>74307.623000000007</v>
      </c>
      <c r="W26" s="17">
        <v>71880.042999999991</v>
      </c>
      <c r="X26" s="17">
        <v>73417.918377882277</v>
      </c>
      <c r="Y26" s="17">
        <v>76668.984000000011</v>
      </c>
      <c r="Z26" s="17">
        <v>81691.939000000013</v>
      </c>
      <c r="AA26" s="17">
        <v>85751.190999999992</v>
      </c>
      <c r="AB26" s="17">
        <v>85500.207000000009</v>
      </c>
      <c r="AC26" s="17">
        <v>91850.796999999991</v>
      </c>
      <c r="AD26" s="73">
        <v>103812.503</v>
      </c>
      <c r="AE26" s="73">
        <v>114620.065</v>
      </c>
      <c r="AF26"/>
      <c r="AG26" s="18">
        <v>5.3887412619878488</v>
      </c>
      <c r="AH26" s="18">
        <v>1.8789926193836501</v>
      </c>
      <c r="AI26" s="18">
        <v>9.4741221321059026</v>
      </c>
      <c r="AJ26" s="18">
        <v>-1.3558885931517066</v>
      </c>
      <c r="AK26" s="18">
        <v>10.291897656150516</v>
      </c>
      <c r="AL26" s="18">
        <v>11.443749291852367</v>
      </c>
      <c r="AM26" s="18">
        <v>7.911474218390107</v>
      </c>
      <c r="AN26" s="18">
        <v>1.6441382606740833</v>
      </c>
      <c r="AO26" s="18">
        <v>7.222751597461591</v>
      </c>
      <c r="AP26" s="18">
        <v>10.521396252224003</v>
      </c>
      <c r="AQ26" s="18">
        <v>12.891565941910052</v>
      </c>
      <c r="AR26" s="18">
        <v>10.466818991223724</v>
      </c>
      <c r="AS26" s="18">
        <v>1.519341470611137</v>
      </c>
      <c r="AT26" s="18">
        <v>-2.9301967083772889</v>
      </c>
      <c r="AU26" s="18">
        <v>3.8801777776064359</v>
      </c>
      <c r="AV26" s="18">
        <v>0.80696481237177131</v>
      </c>
      <c r="AW26" s="18">
        <v>-0.19692150619657187</v>
      </c>
      <c r="AX26" s="18">
        <v>2.9642748336226956E-2</v>
      </c>
      <c r="AY26" s="18">
        <v>0.73327657873418794</v>
      </c>
      <c r="AZ26" s="18">
        <v>-3.266932653733273</v>
      </c>
      <c r="BA26" s="18">
        <v>2.1395025847192199</v>
      </c>
      <c r="BB26" s="18">
        <v>4.4281637152724604</v>
      </c>
      <c r="BC26" s="18">
        <v>6.5514824091056179</v>
      </c>
      <c r="BD26" s="18">
        <v>4.9689749682645896</v>
      </c>
      <c r="BE26" s="18">
        <v>-0.29268864615534285</v>
      </c>
      <c r="BF26" s="18">
        <v>7.4275726607304948</v>
      </c>
      <c r="BG26" s="18">
        <v>13.02297464005675</v>
      </c>
      <c r="BH26" s="18">
        <v>10.410655448698705</v>
      </c>
      <c r="BI26"/>
      <c r="BJ26" s="7"/>
    </row>
    <row r="27" spans="1:67" s="4" customFormat="1" x14ac:dyDescent="0.35">
      <c r="A27"/>
      <c r="B27" s="16" t="s">
        <v>132</v>
      </c>
      <c r="C27" s="17">
        <v>22727.659000000003</v>
      </c>
      <c r="D27" s="17">
        <v>24536.124000000003</v>
      </c>
      <c r="E27" s="17">
        <v>25829.882999999998</v>
      </c>
      <c r="F27" s="17">
        <v>28141.447999999997</v>
      </c>
      <c r="G27" s="17">
        <v>26930.869999999995</v>
      </c>
      <c r="H27" s="17">
        <v>30515.989000000005</v>
      </c>
      <c r="I27" s="17">
        <v>34803.331999999995</v>
      </c>
      <c r="J27" s="17">
        <v>38129.036</v>
      </c>
      <c r="K27" s="17">
        <v>39161.777000000002</v>
      </c>
      <c r="L27" s="17">
        <v>42895.294000000002</v>
      </c>
      <c r="M27" s="17">
        <v>47749.956999999995</v>
      </c>
      <c r="N27" s="17">
        <v>53788.188999999991</v>
      </c>
      <c r="O27" s="17">
        <v>58137.934000000008</v>
      </c>
      <c r="P27" s="17">
        <v>58588.568999999996</v>
      </c>
      <c r="Q27" s="17">
        <v>57777.517000000007</v>
      </c>
      <c r="R27" s="17">
        <v>61504.294000000002</v>
      </c>
      <c r="S27" s="17">
        <v>61849.241999999998</v>
      </c>
      <c r="T27" s="17">
        <v>61494.434999999998</v>
      </c>
      <c r="U27" s="17">
        <v>61254.194000000003</v>
      </c>
      <c r="V27" s="17">
        <v>62007.761999999995</v>
      </c>
      <c r="W27" s="17">
        <v>60312.877</v>
      </c>
      <c r="X27" s="17">
        <v>62217.282999999996</v>
      </c>
      <c r="Y27" s="17">
        <v>65021.617000000013</v>
      </c>
      <c r="Z27" s="17">
        <v>69330.835000000006</v>
      </c>
      <c r="AA27" s="17">
        <v>72839.175000000003</v>
      </c>
      <c r="AB27" s="17">
        <v>74114.655999999988</v>
      </c>
      <c r="AC27" s="17">
        <v>79247.318999999989</v>
      </c>
      <c r="AD27" s="73">
        <v>89451.069999999992</v>
      </c>
      <c r="AE27" s="73">
        <v>98888.483999999997</v>
      </c>
      <c r="AF27"/>
      <c r="AG27" s="18">
        <v>7.9571107609455058</v>
      </c>
      <c r="AH27" s="18">
        <v>5.2728743953201178</v>
      </c>
      <c r="AI27" s="18">
        <v>8.9491888135923769</v>
      </c>
      <c r="AJ27" s="18">
        <v>-4.3017615866816854</v>
      </c>
      <c r="AK27" s="18">
        <v>13.312302944539148</v>
      </c>
      <c r="AL27" s="18">
        <v>14.049497134108908</v>
      </c>
      <c r="AM27" s="18">
        <v>9.5557057582877558</v>
      </c>
      <c r="AN27" s="18">
        <v>2.7085421199738744</v>
      </c>
      <c r="AO27" s="18">
        <v>9.5335740255096173</v>
      </c>
      <c r="AP27" s="18">
        <v>11.317472261642486</v>
      </c>
      <c r="AQ27" s="18">
        <v>12.645523429476588</v>
      </c>
      <c r="AR27" s="18">
        <v>8.0868032199411246</v>
      </c>
      <c r="AS27" s="18">
        <v>0.775113542906405</v>
      </c>
      <c r="AT27" s="18">
        <v>-1.3843178180371478</v>
      </c>
      <c r="AU27" s="18">
        <v>6.450220074358672</v>
      </c>
      <c r="AV27" s="18">
        <v>0.56085189759270571</v>
      </c>
      <c r="AW27" s="18">
        <v>-0.57366426576416363</v>
      </c>
      <c r="AX27" s="18">
        <v>-0.39067112333009407</v>
      </c>
      <c r="AY27" s="18">
        <v>1.2302308638654065</v>
      </c>
      <c r="AZ27" s="18">
        <v>-2.7333432869259093</v>
      </c>
      <c r="BA27" s="18">
        <v>3.1575446152237032</v>
      </c>
      <c r="BB27" s="18">
        <v>4.5073231500642956</v>
      </c>
      <c r="BC27" s="18">
        <v>6.6273620971314706</v>
      </c>
      <c r="BD27" s="18">
        <v>5.0602881099008776</v>
      </c>
      <c r="BE27" s="18">
        <v>1.7510920462786477</v>
      </c>
      <c r="BF27" s="18">
        <v>6.92530098230504</v>
      </c>
      <c r="BG27" s="18">
        <v>12.875831168496697</v>
      </c>
      <c r="BH27" s="18">
        <v>10.550364573615502</v>
      </c>
      <c r="BI27"/>
      <c r="BJ27" s="7"/>
    </row>
    <row r="28" spans="1:67" s="4" customFormat="1" x14ac:dyDescent="0.35">
      <c r="A28"/>
      <c r="B28" s="16" t="s">
        <v>133</v>
      </c>
      <c r="C28" s="17">
        <v>4153.5029999999997</v>
      </c>
      <c r="D28" s="17">
        <v>3955.7660000000005</v>
      </c>
      <c r="E28" s="17">
        <v>3105.2279999999996</v>
      </c>
      <c r="F28" s="17">
        <v>3300.2529999999997</v>
      </c>
      <c r="G28" s="17">
        <v>3723.4289999999996</v>
      </c>
      <c r="H28" s="17">
        <v>3709.8040000000001</v>
      </c>
      <c r="I28" s="17">
        <v>3641.3679999999995</v>
      </c>
      <c r="J28" s="17">
        <v>3539.8090000000007</v>
      </c>
      <c r="K28" s="17">
        <v>2989.759</v>
      </c>
      <c r="L28" s="17">
        <v>2931.5860000000002</v>
      </c>
      <c r="M28" s="17">
        <v>3165.7030000000004</v>
      </c>
      <c r="N28" s="17">
        <v>4070.6579999999994</v>
      </c>
      <c r="O28" s="17">
        <v>6066.6060000000007</v>
      </c>
      <c r="P28" s="17">
        <v>7483.277</v>
      </c>
      <c r="Q28" s="17">
        <v>6861.2270000000008</v>
      </c>
      <c r="R28" s="17">
        <v>5812.1939999999995</v>
      </c>
      <c r="S28" s="17">
        <v>6346.6970000000001</v>
      </c>
      <c r="T28" s="17">
        <v>6447.4830000000011</v>
      </c>
      <c r="U28" s="17">
        <v>5912.0850000000009</v>
      </c>
      <c r="V28" s="17">
        <v>5245.0339999999997</v>
      </c>
      <c r="W28" s="17">
        <v>4627.5910000000003</v>
      </c>
      <c r="X28" s="17">
        <v>4304.3279999999995</v>
      </c>
      <c r="Y28" s="17">
        <v>4303.2259999999997</v>
      </c>
      <c r="Z28" s="17">
        <v>4652.0069999999996</v>
      </c>
      <c r="AA28" s="17">
        <v>4955.5129999999999</v>
      </c>
      <c r="AB28" s="17">
        <v>4134.37</v>
      </c>
      <c r="AC28" s="17">
        <v>4082.1240000000003</v>
      </c>
      <c r="AD28" s="73">
        <v>4851.1120000000001</v>
      </c>
      <c r="AE28" s="73">
        <v>5727.893</v>
      </c>
      <c r="AF28"/>
      <c r="AG28" s="18">
        <v>-4.7607284742541216</v>
      </c>
      <c r="AH28" s="18">
        <v>-21.501221255251217</v>
      </c>
      <c r="AI28" s="18">
        <v>6.2805372101501113</v>
      </c>
      <c r="AJ28" s="18">
        <v>12.822532090721529</v>
      </c>
      <c r="AK28" s="18">
        <v>-0.36592613958798587</v>
      </c>
      <c r="AL28" s="18">
        <v>-1.8447335762212937</v>
      </c>
      <c r="AM28" s="18">
        <v>-2.7890342310911405</v>
      </c>
      <c r="AN28" s="18">
        <v>-15.538973995489602</v>
      </c>
      <c r="AO28" s="18">
        <v>-1.945742114999897</v>
      </c>
      <c r="AP28" s="18">
        <v>7.9860184896503181</v>
      </c>
      <c r="AQ28" s="18">
        <v>28.586225555587458</v>
      </c>
      <c r="AR28" s="18">
        <v>49.032564268479483</v>
      </c>
      <c r="AS28" s="18">
        <v>23.351953299752765</v>
      </c>
      <c r="AT28" s="18">
        <v>-8.3125347357848618</v>
      </c>
      <c r="AU28" s="18">
        <v>-15.289291550913578</v>
      </c>
      <c r="AV28" s="18">
        <v>9.1962346748921426</v>
      </c>
      <c r="AW28" s="18">
        <v>1.5880071161424749</v>
      </c>
      <c r="AX28" s="18">
        <v>-8.3039846712275178</v>
      </c>
      <c r="AY28" s="18">
        <v>-11.282838457160226</v>
      </c>
      <c r="AZ28" s="18">
        <v>-11.771954195149151</v>
      </c>
      <c r="BA28" s="18">
        <v>-6.9855568480447126</v>
      </c>
      <c r="BB28" s="18">
        <v>-2.5602138127016852E-2</v>
      </c>
      <c r="BC28" s="18">
        <v>8.1051053326039568</v>
      </c>
      <c r="BD28" s="18">
        <v>6.5241948260181113</v>
      </c>
      <c r="BE28" s="18">
        <v>-16.570292520673441</v>
      </c>
      <c r="BF28" s="18">
        <v>-1.2636991851237225</v>
      </c>
      <c r="BG28" s="18">
        <v>18.837938288988767</v>
      </c>
      <c r="BH28" s="18">
        <v>18.073814828435211</v>
      </c>
      <c r="BI28"/>
      <c r="BJ28" s="7"/>
    </row>
    <row r="29" spans="1:67" s="4" customFormat="1" x14ac:dyDescent="0.35">
      <c r="A29"/>
      <c r="B29" s="16" t="s">
        <v>134</v>
      </c>
      <c r="C29" s="17">
        <v>4153.5029999999997</v>
      </c>
      <c r="D29" s="17">
        <v>3955.7660000000005</v>
      </c>
      <c r="E29" s="17">
        <v>3105.2279999999996</v>
      </c>
      <c r="F29" s="17">
        <v>2723.7910000000002</v>
      </c>
      <c r="G29" s="17">
        <v>2043.5840000000003</v>
      </c>
      <c r="H29" s="17">
        <v>1852.2709999999997</v>
      </c>
      <c r="I29" s="17">
        <v>2227.9279999999999</v>
      </c>
      <c r="J29" s="17">
        <v>2154.5</v>
      </c>
      <c r="K29" s="17">
        <v>1774.3160000000003</v>
      </c>
      <c r="L29" s="17">
        <v>1662.9730000000002</v>
      </c>
      <c r="M29" s="17">
        <v>1780.8979999999999</v>
      </c>
      <c r="N29" s="17">
        <v>2337.5450000000001</v>
      </c>
      <c r="O29" s="17">
        <v>3815.8820000000005</v>
      </c>
      <c r="P29" s="17">
        <v>4952.8209999999999</v>
      </c>
      <c r="Q29" s="17">
        <v>4893.2730000000001</v>
      </c>
      <c r="R29" s="17">
        <v>3957.223</v>
      </c>
      <c r="S29" s="17">
        <v>4590.3020000000006</v>
      </c>
      <c r="T29" s="17">
        <v>4639.9810000000007</v>
      </c>
      <c r="U29" s="17">
        <v>4281.6219999999994</v>
      </c>
      <c r="V29" s="17">
        <v>3602.625</v>
      </c>
      <c r="W29" s="17">
        <v>2971.9850000000001</v>
      </c>
      <c r="X29" s="17">
        <v>2786.6749999999997</v>
      </c>
      <c r="Y29" s="17">
        <v>2672.2840000000006</v>
      </c>
      <c r="Z29" s="17">
        <v>3027.7809999999999</v>
      </c>
      <c r="AA29" s="17">
        <v>3304.3980000000001</v>
      </c>
      <c r="AB29" s="17">
        <v>2629.1929999999998</v>
      </c>
      <c r="AC29" s="17">
        <v>2472.9749999999999</v>
      </c>
      <c r="AD29" s="73">
        <v>3175.9689999999996</v>
      </c>
      <c r="AE29" s="73">
        <v>4118.7510000000002</v>
      </c>
      <c r="AF29"/>
      <c r="AG29" s="18">
        <v>-4.7607284742541216</v>
      </c>
      <c r="AH29" s="18">
        <v>-21.501221255251217</v>
      </c>
      <c r="AI29" s="18">
        <v>-12.28370348328688</v>
      </c>
      <c r="AJ29" s="18">
        <v>-24.972804447918353</v>
      </c>
      <c r="AK29" s="18">
        <v>-9.3616411167830886</v>
      </c>
      <c r="AL29" s="18">
        <v>20.280887623895218</v>
      </c>
      <c r="AM29" s="18">
        <v>-3.2957977098003117</v>
      </c>
      <c r="AN29" s="18">
        <v>-17.646043165467614</v>
      </c>
      <c r="AO29" s="18">
        <v>-6.2752632563759807</v>
      </c>
      <c r="AP29" s="18">
        <v>7.0912155519061173</v>
      </c>
      <c r="AQ29" s="18">
        <v>31.256534624666894</v>
      </c>
      <c r="AR29" s="18">
        <v>63.243146121251158</v>
      </c>
      <c r="AS29" s="18">
        <v>29.794920283174353</v>
      </c>
      <c r="AT29" s="18">
        <v>-1.2023047067519657</v>
      </c>
      <c r="AU29" s="18">
        <v>-19.129323052280142</v>
      </c>
      <c r="AV29" s="18">
        <v>15.998062277511291</v>
      </c>
      <c r="AW29" s="18">
        <v>1.0822599471668766</v>
      </c>
      <c r="AX29" s="18">
        <v>-7.7232859358691597</v>
      </c>
      <c r="AY29" s="18">
        <v>-15.858405996605947</v>
      </c>
      <c r="AZ29" s="18">
        <v>-17.505013705284338</v>
      </c>
      <c r="BA29" s="18">
        <v>-6.2352266246296795</v>
      </c>
      <c r="BB29" s="18">
        <v>-4.1049279158853897</v>
      </c>
      <c r="BC29" s="18">
        <v>13.303114489328204</v>
      </c>
      <c r="BD29" s="18">
        <v>9.1359645892487009</v>
      </c>
      <c r="BE29" s="18">
        <v>-20.433525259366469</v>
      </c>
      <c r="BF29" s="18">
        <v>-5.9416710754973048</v>
      </c>
      <c r="BG29" s="18">
        <v>28.427056480554786</v>
      </c>
      <c r="BH29" s="18">
        <v>29.684861533598113</v>
      </c>
      <c r="BI29"/>
      <c r="BJ29" s="7"/>
      <c r="BK29" s="17"/>
      <c r="BL29" s="17"/>
      <c r="BM29" s="17"/>
      <c r="BN29" s="20"/>
    </row>
    <row r="30" spans="1:67" s="4" customFormat="1" x14ac:dyDescent="0.35">
      <c r="A30"/>
      <c r="B30" s="16" t="s">
        <v>135</v>
      </c>
      <c r="C30" s="17"/>
      <c r="D30" s="17"/>
      <c r="E30" s="17"/>
      <c r="F30" s="17">
        <v>576.46199999999999</v>
      </c>
      <c r="G30" s="17">
        <v>887.15000000000009</v>
      </c>
      <c r="H30" s="17">
        <v>893.14200000000005</v>
      </c>
      <c r="I30" s="17">
        <v>876.08799999999997</v>
      </c>
      <c r="J30" s="17">
        <v>934.73099999999999</v>
      </c>
      <c r="K30" s="17">
        <v>967.42399999999998</v>
      </c>
      <c r="L30" s="17">
        <v>1005.116</v>
      </c>
      <c r="M30" s="17">
        <v>1063.99</v>
      </c>
      <c r="N30" s="17">
        <v>1136.8319999999999</v>
      </c>
      <c r="O30" s="17">
        <v>1449.4469999999999</v>
      </c>
      <c r="P30" s="17">
        <v>1511.8180000000002</v>
      </c>
      <c r="Q30" s="17">
        <v>1434.0530000000001</v>
      </c>
      <c r="R30" s="17">
        <v>1450.1400000000003</v>
      </c>
      <c r="S30" s="17">
        <v>1404.1780000000003</v>
      </c>
      <c r="T30" s="17">
        <v>1450.421</v>
      </c>
      <c r="U30" s="17">
        <v>1337.078</v>
      </c>
      <c r="V30" s="17">
        <v>1300.3620000000001</v>
      </c>
      <c r="W30" s="17">
        <v>1226.0929999999998</v>
      </c>
      <c r="X30" s="17">
        <v>1205.653</v>
      </c>
      <c r="Y30" s="17">
        <v>1242.942</v>
      </c>
      <c r="Z30" s="17">
        <v>1280.6679999999999</v>
      </c>
      <c r="AA30" s="17">
        <v>1306.039</v>
      </c>
      <c r="AB30" s="17">
        <v>1117.597</v>
      </c>
      <c r="AC30" s="17">
        <v>1172.9199999999998</v>
      </c>
      <c r="AD30" s="73">
        <v>1296.0319999999999</v>
      </c>
      <c r="AE30" s="73">
        <v>1378.1770000000001</v>
      </c>
      <c r="AF30"/>
      <c r="AG30" s="18"/>
      <c r="AH30" s="18"/>
      <c r="AI30" s="18"/>
      <c r="AJ30" s="18">
        <v>53.895660078201182</v>
      </c>
      <c r="AK30" s="18">
        <v>0.67542129290423958</v>
      </c>
      <c r="AL30" s="18">
        <v>-1.9094388126412245</v>
      </c>
      <c r="AM30" s="18">
        <v>6.6937339627982615</v>
      </c>
      <c r="AN30" s="18">
        <v>3.4975837968356656</v>
      </c>
      <c r="AO30" s="18">
        <v>3.8961200052924063</v>
      </c>
      <c r="AP30" s="18">
        <v>5.8574333708746078</v>
      </c>
      <c r="AQ30" s="18">
        <v>6.8461169747835857</v>
      </c>
      <c r="AR30" s="18">
        <v>27.498786100320896</v>
      </c>
      <c r="AS30" s="18">
        <v>4.3030893851241423</v>
      </c>
      <c r="AT30" s="18">
        <v>-5.1438069926406547</v>
      </c>
      <c r="AU30" s="18">
        <v>1.1217855964877319</v>
      </c>
      <c r="AV30" s="18">
        <v>-3.1694870840056808</v>
      </c>
      <c r="AW30" s="18">
        <v>3.2932434491923175</v>
      </c>
      <c r="AX30" s="18">
        <v>-7.8144897240180651</v>
      </c>
      <c r="AY30" s="18">
        <v>-2.7459878930024946</v>
      </c>
      <c r="AZ30" s="18">
        <v>-5.7114095920982182</v>
      </c>
      <c r="BA30" s="18">
        <v>-1.6670839813945459</v>
      </c>
      <c r="BB30" s="18">
        <v>3.0928467809560449</v>
      </c>
      <c r="BC30" s="18">
        <v>3.0352180552270247</v>
      </c>
      <c r="BD30" s="18">
        <v>1.981075501222807</v>
      </c>
      <c r="BE30" s="18">
        <v>-14.428512471679637</v>
      </c>
      <c r="BF30" s="18">
        <v>4.9501743472825952</v>
      </c>
      <c r="BG30" s="18">
        <v>10.496197524127826</v>
      </c>
      <c r="BH30" s="18">
        <v>6.338192266857626</v>
      </c>
      <c r="BI30"/>
      <c r="BJ30" s="7"/>
      <c r="BK30" s="17"/>
      <c r="BL30" s="17"/>
      <c r="BM30" s="17"/>
      <c r="BN30" s="20"/>
    </row>
    <row r="31" spans="1:67" s="4" customFormat="1" x14ac:dyDescent="0.35">
      <c r="A31"/>
      <c r="B31" s="16" t="s">
        <v>136</v>
      </c>
      <c r="C31" s="17"/>
      <c r="D31" s="17"/>
      <c r="E31" s="17"/>
      <c r="F31" s="17"/>
      <c r="G31" s="17">
        <v>792.69500000000005</v>
      </c>
      <c r="H31" s="17">
        <v>964.39100000000008</v>
      </c>
      <c r="I31" s="17">
        <v>537.35199999999986</v>
      </c>
      <c r="J31" s="17">
        <v>450.57799999999997</v>
      </c>
      <c r="K31" s="17">
        <v>248.01899999999998</v>
      </c>
      <c r="L31" s="17">
        <v>263.49700000000001</v>
      </c>
      <c r="M31" s="17">
        <v>320.815</v>
      </c>
      <c r="N31" s="17">
        <v>596.28100000000006</v>
      </c>
      <c r="O31" s="17">
        <v>801.27700000000004</v>
      </c>
      <c r="P31" s="17">
        <v>1018.638</v>
      </c>
      <c r="Q31" s="17">
        <v>533.90099999999995</v>
      </c>
      <c r="R31" s="17">
        <v>404.83099999999996</v>
      </c>
      <c r="S31" s="17">
        <v>352.21699999999998</v>
      </c>
      <c r="T31" s="17">
        <v>357.0809999999999</v>
      </c>
      <c r="U31" s="17">
        <v>293.38499999999999</v>
      </c>
      <c r="V31" s="17">
        <v>342.04700000000003</v>
      </c>
      <c r="W31" s="17">
        <v>429.51300000000003</v>
      </c>
      <c r="X31" s="17">
        <v>312</v>
      </c>
      <c r="Y31" s="17">
        <v>388</v>
      </c>
      <c r="Z31" s="17">
        <v>343.55799999999999</v>
      </c>
      <c r="AA31" s="17">
        <v>345.07600000000002</v>
      </c>
      <c r="AB31" s="17">
        <v>387.58</v>
      </c>
      <c r="AC31" s="17">
        <v>436.22899999999993</v>
      </c>
      <c r="AD31" s="73">
        <v>379.11099999999999</v>
      </c>
      <c r="AE31" s="73">
        <v>230.96500000000003</v>
      </c>
      <c r="AF31"/>
      <c r="AG31" s="18"/>
      <c r="AH31" s="18"/>
      <c r="AI31" s="18"/>
      <c r="AJ31" s="18"/>
      <c r="AK31" s="18">
        <v>21.659780874106687</v>
      </c>
      <c r="AL31" s="18">
        <v>-44.280691130464739</v>
      </c>
      <c r="AM31" s="18">
        <v>-16.148446455954367</v>
      </c>
      <c r="AN31" s="18">
        <v>-44.95536843787314</v>
      </c>
      <c r="AO31" s="18">
        <v>6.2406509178732437</v>
      </c>
      <c r="AP31" s="18">
        <v>21.752809329897488</v>
      </c>
      <c r="AQ31" s="18">
        <v>85.864439006904306</v>
      </c>
      <c r="AR31" s="18">
        <v>34.379093078598842</v>
      </c>
      <c r="AS31" s="18">
        <v>27.126823807497278</v>
      </c>
      <c r="AT31" s="18">
        <v>-47.586777638375956</v>
      </c>
      <c r="AU31" s="18">
        <v>-24.174893847361218</v>
      </c>
      <c r="AV31" s="18">
        <v>-12.996534356311642</v>
      </c>
      <c r="AW31" s="18">
        <v>1.3809668471425056</v>
      </c>
      <c r="AX31" s="18">
        <v>-17.837969536323673</v>
      </c>
      <c r="AY31" s="18">
        <v>16.586396714215123</v>
      </c>
      <c r="AZ31" s="18">
        <v>25.571339611223017</v>
      </c>
      <c r="BA31" s="18">
        <v>-27.359590978619977</v>
      </c>
      <c r="BB31" s="18">
        <v>24.358974358974358</v>
      </c>
      <c r="BC31" s="18">
        <v>-11.454123711340207</v>
      </c>
      <c r="BD31" s="18">
        <v>0.44184679151701578</v>
      </c>
      <c r="BE31" s="18">
        <v>12.317286626714102</v>
      </c>
      <c r="BF31" s="18">
        <v>12.551989266732015</v>
      </c>
      <c r="BG31" s="18">
        <v>-13.093581582150648</v>
      </c>
      <c r="BH31" s="18">
        <v>-39.077209577142305</v>
      </c>
      <c r="BI31"/>
      <c r="BJ31" s="7"/>
      <c r="BK31" s="17"/>
      <c r="BL31" s="17"/>
      <c r="BM31" s="17"/>
      <c r="BN31" s="20"/>
    </row>
    <row r="32" spans="1:67" s="4" customFormat="1" x14ac:dyDescent="0.35">
      <c r="A32"/>
      <c r="B32" s="16" t="s">
        <v>137</v>
      </c>
      <c r="C32" s="17">
        <v>4056.5120000000002</v>
      </c>
      <c r="D32" s="17">
        <v>4098.8130000000001</v>
      </c>
      <c r="E32" s="17">
        <v>4261.6499999999996</v>
      </c>
      <c r="F32" s="17">
        <v>4834.7720000000008</v>
      </c>
      <c r="G32" s="17">
        <v>5027.3220000000001</v>
      </c>
      <c r="H32" s="17">
        <v>4990.6440000000002</v>
      </c>
      <c r="I32" s="17">
        <v>5219.8900000000003</v>
      </c>
      <c r="J32" s="17">
        <v>5461.45</v>
      </c>
      <c r="K32" s="17">
        <v>5429.2790000000005</v>
      </c>
      <c r="L32" s="17">
        <v>5769.8559999999998</v>
      </c>
      <c r="M32" s="17">
        <v>6109.1860000000006</v>
      </c>
      <c r="N32" s="17">
        <v>6507.6970000000001</v>
      </c>
      <c r="O32" s="17">
        <v>6854.0509999999995</v>
      </c>
      <c r="P32" s="17">
        <v>6053.6710000000003</v>
      </c>
      <c r="Q32" s="17">
        <v>5389.1530000000002</v>
      </c>
      <c r="R32" s="17">
        <v>5439.4390000000003</v>
      </c>
      <c r="S32" s="17">
        <v>5132.2479999999996</v>
      </c>
      <c r="T32" s="17">
        <v>5207.4050000000007</v>
      </c>
      <c r="U32" s="17">
        <v>5600.152</v>
      </c>
      <c r="V32" s="17">
        <v>5873.3580000000002</v>
      </c>
      <c r="W32" s="17">
        <v>5921.7309999999998</v>
      </c>
      <c r="X32" s="17">
        <v>5940.2993778822711</v>
      </c>
      <c r="Y32" s="17">
        <v>6386.1990000000005</v>
      </c>
      <c r="Z32" s="17">
        <v>6814.5420000000004</v>
      </c>
      <c r="AA32" s="17">
        <v>7080.4140000000007</v>
      </c>
      <c r="AB32" s="17">
        <v>6393.1080000000002</v>
      </c>
      <c r="AC32" s="17">
        <v>7639.4790000000003</v>
      </c>
      <c r="AD32" s="73">
        <v>8645.5439999999999</v>
      </c>
      <c r="AE32" s="73">
        <v>9109.8760000000002</v>
      </c>
      <c r="AF32"/>
      <c r="AG32" s="18">
        <v>1.042792428569173</v>
      </c>
      <c r="AH32" s="18">
        <v>3.9727843158494798</v>
      </c>
      <c r="AI32" s="18">
        <v>13.448359203594881</v>
      </c>
      <c r="AJ32" s="18">
        <v>3.9826076596786621</v>
      </c>
      <c r="AK32" s="18">
        <v>-0.72957331955263427</v>
      </c>
      <c r="AL32" s="18">
        <v>4.5935153859902664</v>
      </c>
      <c r="AM32" s="18">
        <v>4.6276837251359604</v>
      </c>
      <c r="AN32" s="18">
        <v>-0.58905601992143786</v>
      </c>
      <c r="AO32" s="18">
        <v>6.2729692100921559</v>
      </c>
      <c r="AP32" s="18">
        <v>5.8810826474699001</v>
      </c>
      <c r="AQ32" s="18">
        <v>6.5231439998716594</v>
      </c>
      <c r="AR32" s="18">
        <v>5.3222207487533506</v>
      </c>
      <c r="AS32" s="18">
        <v>-11.677473657549371</v>
      </c>
      <c r="AT32" s="18">
        <v>-10.977107939959076</v>
      </c>
      <c r="AU32" s="18">
        <v>0.93309653669138837</v>
      </c>
      <c r="AV32" s="18">
        <v>-5.6474757782925904</v>
      </c>
      <c r="AW32" s="18">
        <v>1.4644070200816692</v>
      </c>
      <c r="AX32" s="18">
        <v>7.5420867015336688</v>
      </c>
      <c r="AY32" s="18">
        <v>4.8785461537472576</v>
      </c>
      <c r="AZ32" s="18">
        <v>0.82360040031613246</v>
      </c>
      <c r="BA32" s="18">
        <v>0.31356334629640059</v>
      </c>
      <c r="BB32" s="18">
        <v>7.5063493226951401</v>
      </c>
      <c r="BC32" s="18">
        <v>6.7073230884286543</v>
      </c>
      <c r="BD32" s="18">
        <v>3.9015387974716464</v>
      </c>
      <c r="BE32" s="18">
        <v>-9.7071442432603572</v>
      </c>
      <c r="BF32" s="18">
        <v>19.49554113586068</v>
      </c>
      <c r="BG32" s="18">
        <v>13.169288115066479</v>
      </c>
      <c r="BH32" s="18">
        <v>5.3707667209836689</v>
      </c>
      <c r="BI32"/>
      <c r="BJ32" s="7"/>
      <c r="BK32" s="17"/>
      <c r="BL32" s="17"/>
      <c r="BM32" s="17"/>
      <c r="BN32" s="20"/>
    </row>
    <row r="33" spans="1:67" s="4" customFormat="1" x14ac:dyDescent="0.35">
      <c r="A33"/>
      <c r="B33" s="16" t="s">
        <v>98</v>
      </c>
      <c r="C33" s="17">
        <v>2521.2260000000001</v>
      </c>
      <c r="D33" s="17">
        <v>2466.866</v>
      </c>
      <c r="E33" s="17">
        <v>2477.7269999999999</v>
      </c>
      <c r="F33" s="17">
        <v>2465.3040000000001</v>
      </c>
      <c r="G33" s="17">
        <v>2379.1670000000004</v>
      </c>
      <c r="H33" s="17">
        <v>2425.7860000000001</v>
      </c>
      <c r="I33" s="17">
        <v>2500.9250000000002</v>
      </c>
      <c r="J33" s="17">
        <v>2607.0650000000001</v>
      </c>
      <c r="K33" s="17">
        <v>2793.44</v>
      </c>
      <c r="L33" s="17">
        <v>2917.2660000000001</v>
      </c>
      <c r="M33" s="17">
        <v>3048.8809999999999</v>
      </c>
      <c r="N33" s="17">
        <v>3219.0520000000006</v>
      </c>
      <c r="O33" s="17">
        <v>3269.049</v>
      </c>
      <c r="P33" s="17">
        <v>2554.5950000000003</v>
      </c>
      <c r="Q33" s="17">
        <v>2213.1480000000001</v>
      </c>
      <c r="R33" s="17">
        <v>2318.3620000000001</v>
      </c>
      <c r="S33" s="17">
        <v>2131.5529999999999</v>
      </c>
      <c r="T33" s="17">
        <v>1993.54</v>
      </c>
      <c r="U33" s="17">
        <v>1909.6030000000001</v>
      </c>
      <c r="V33" s="17">
        <v>2061.2619999999997</v>
      </c>
      <c r="W33" s="17">
        <v>2345.2240000000002</v>
      </c>
      <c r="X33" s="17">
        <v>2604.683</v>
      </c>
      <c r="Y33" s="17">
        <v>2805.4370000000004</v>
      </c>
      <c r="Z33" s="17">
        <v>3025.6180000000004</v>
      </c>
      <c r="AA33" s="17">
        <v>3219.9449999999997</v>
      </c>
      <c r="AB33" s="17">
        <v>2818.8420000000001</v>
      </c>
      <c r="AC33" s="17">
        <v>3527.2489999999998</v>
      </c>
      <c r="AD33" s="73">
        <v>4121.0190000000002</v>
      </c>
      <c r="AE33" s="73">
        <v>4452.8410000000003</v>
      </c>
      <c r="AF33"/>
      <c r="AG33" s="18">
        <v>-2.1560939003484862</v>
      </c>
      <c r="AH33" s="18">
        <v>0.44027523181234313</v>
      </c>
      <c r="AI33" s="18">
        <v>-0.50138695667439448</v>
      </c>
      <c r="AJ33" s="18">
        <v>-3.4939707232860417</v>
      </c>
      <c r="AK33" s="18">
        <v>1.9594673261691877</v>
      </c>
      <c r="AL33" s="18">
        <v>3.0975114869984459</v>
      </c>
      <c r="AM33" s="18">
        <v>4.2440297090076617</v>
      </c>
      <c r="AN33" s="18">
        <v>7.1488436230013441</v>
      </c>
      <c r="AO33" s="18">
        <v>4.4327424251102592</v>
      </c>
      <c r="AP33" s="18">
        <v>4.5115872189920214</v>
      </c>
      <c r="AQ33" s="18">
        <v>5.5814247915874944</v>
      </c>
      <c r="AR33" s="18">
        <v>1.5531591288366693</v>
      </c>
      <c r="AS33" s="18">
        <v>-21.855102202505979</v>
      </c>
      <c r="AT33" s="18">
        <v>-13.365993435358641</v>
      </c>
      <c r="AU33" s="18">
        <v>4.754042657788812</v>
      </c>
      <c r="AV33" s="18">
        <v>-8.0578011544357686</v>
      </c>
      <c r="AW33" s="18">
        <v>-6.4747627668652825</v>
      </c>
      <c r="AX33" s="18">
        <v>-4.2104497527012201</v>
      </c>
      <c r="AY33" s="18">
        <v>7.941912533652264</v>
      </c>
      <c r="AZ33" s="18">
        <v>13.77612355925644</v>
      </c>
      <c r="BA33" s="18">
        <v>11.0632928880141</v>
      </c>
      <c r="BB33" s="18">
        <v>7.7074254333444943</v>
      </c>
      <c r="BC33" s="18">
        <v>7.8483672953625421</v>
      </c>
      <c r="BD33" s="18">
        <v>6.422720911893018</v>
      </c>
      <c r="BE33" s="18">
        <v>-12.456827678733632</v>
      </c>
      <c r="BF33" s="18">
        <v>25.131135409505024</v>
      </c>
      <c r="BG33" s="18">
        <v>16.833798804677539</v>
      </c>
      <c r="BH33" s="18">
        <v>8.0519405515965854</v>
      </c>
      <c r="BI33"/>
      <c r="BJ33" s="7"/>
    </row>
    <row r="34" spans="1:67" s="4" customFormat="1" x14ac:dyDescent="0.35">
      <c r="A34"/>
      <c r="B34" s="16" t="s">
        <v>138</v>
      </c>
      <c r="C34" s="17">
        <v>1535.2860000000001</v>
      </c>
      <c r="D34" s="17">
        <v>1631.9470000000001</v>
      </c>
      <c r="E34" s="17">
        <v>1783.923</v>
      </c>
      <c r="F34" s="17">
        <v>2369.4679999999998</v>
      </c>
      <c r="G34" s="17">
        <v>2648.1549999999997</v>
      </c>
      <c r="H34" s="17">
        <v>2564.8580000000002</v>
      </c>
      <c r="I34" s="17">
        <v>2718.9650000000006</v>
      </c>
      <c r="J34" s="17">
        <v>2854.3849999999998</v>
      </c>
      <c r="K34" s="17">
        <v>2635.8389999999999</v>
      </c>
      <c r="L34" s="17">
        <v>2852.59</v>
      </c>
      <c r="M34" s="17">
        <v>3060.3050000000003</v>
      </c>
      <c r="N34" s="17">
        <v>3288.645</v>
      </c>
      <c r="O34" s="17">
        <v>3585.002</v>
      </c>
      <c r="P34" s="17">
        <v>3499.0760000000005</v>
      </c>
      <c r="Q34" s="17">
        <v>3176.0049999999997</v>
      </c>
      <c r="R34" s="17">
        <v>3121.0770000000002</v>
      </c>
      <c r="S34" s="17">
        <v>3000.6950000000002</v>
      </c>
      <c r="T34" s="17">
        <v>3213.8650000000007</v>
      </c>
      <c r="U34" s="17">
        <v>3690.549</v>
      </c>
      <c r="V34" s="17">
        <v>3812.096</v>
      </c>
      <c r="W34" s="17">
        <v>3576.5070000000001</v>
      </c>
      <c r="X34" s="17">
        <v>3335.616377882272</v>
      </c>
      <c r="Y34" s="17">
        <v>3580.7619999999997</v>
      </c>
      <c r="Z34" s="17">
        <v>3788.924</v>
      </c>
      <c r="AA34" s="17">
        <v>3860.4690000000001</v>
      </c>
      <c r="AB34" s="17">
        <v>3574.2660000000005</v>
      </c>
      <c r="AC34" s="17">
        <v>4112.2300000000014</v>
      </c>
      <c r="AD34" s="73">
        <v>4524.5249999999996</v>
      </c>
      <c r="AE34" s="73">
        <v>4657.0349999999999</v>
      </c>
      <c r="AF34"/>
      <c r="AG34" s="18">
        <v>6.2959604920516474</v>
      </c>
      <c r="AH34" s="18">
        <v>9.312557331825106</v>
      </c>
      <c r="AI34" s="18">
        <v>32.823445855006064</v>
      </c>
      <c r="AJ34" s="18">
        <v>11.761585301004272</v>
      </c>
      <c r="AK34" s="18">
        <v>-3.1454729802447203</v>
      </c>
      <c r="AL34" s="18">
        <v>6.0084028043657938</v>
      </c>
      <c r="AM34" s="18">
        <v>4.9805716513452412</v>
      </c>
      <c r="AN34" s="18">
        <v>-7.6565004370468541</v>
      </c>
      <c r="AO34" s="18">
        <v>8.2232260771617778</v>
      </c>
      <c r="AP34" s="18">
        <v>7.2816282746556684</v>
      </c>
      <c r="AQ34" s="18">
        <v>7.4613478068362369</v>
      </c>
      <c r="AR34" s="18">
        <v>9.0115229828698435</v>
      </c>
      <c r="AS34" s="18">
        <v>-2.3968187465446178</v>
      </c>
      <c r="AT34" s="18">
        <v>-9.2330375219058052</v>
      </c>
      <c r="AU34" s="18">
        <v>-1.7294683100309802</v>
      </c>
      <c r="AV34" s="18">
        <v>-3.857066006381773</v>
      </c>
      <c r="AW34" s="18">
        <v>7.1040209018244269</v>
      </c>
      <c r="AX34" s="18">
        <v>14.832110247319013</v>
      </c>
      <c r="AY34" s="18">
        <v>3.2934666359937244</v>
      </c>
      <c r="AZ34" s="18">
        <v>-6.180038488012892</v>
      </c>
      <c r="BA34" s="18">
        <v>-6.7353600067811428</v>
      </c>
      <c r="BB34" s="18">
        <v>7.3493350057648614</v>
      </c>
      <c r="BC34" s="18">
        <v>5.8133436402642866</v>
      </c>
      <c r="BD34" s="18">
        <v>1.888266959168357</v>
      </c>
      <c r="BE34" s="18">
        <v>-7.4136847103292247</v>
      </c>
      <c r="BF34" s="18">
        <v>15.051034254305661</v>
      </c>
      <c r="BG34" s="18">
        <v>10.026068580794316</v>
      </c>
      <c r="BH34" s="18">
        <v>2.9287052232002306</v>
      </c>
      <c r="BI34"/>
      <c r="BJ34" s="7"/>
    </row>
    <row r="35" spans="1:67" s="4" customFormat="1" x14ac:dyDescent="0.35">
      <c r="A35"/>
      <c r="B35" s="16" t="s">
        <v>24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>
        <v>383.56600000000003</v>
      </c>
      <c r="V35" s="17">
        <v>559.97800000000007</v>
      </c>
      <c r="W35" s="17">
        <v>443.87900000000002</v>
      </c>
      <c r="X35" s="17">
        <v>450.61999999999989</v>
      </c>
      <c r="Y35" s="17">
        <v>443.27700000000004</v>
      </c>
      <c r="Z35" s="17">
        <v>367.99100000000004</v>
      </c>
      <c r="AA35" s="17">
        <v>331.524</v>
      </c>
      <c r="AB35" s="17">
        <v>381.06000000000006</v>
      </c>
      <c r="AC35" s="17">
        <v>375.57500000000005</v>
      </c>
      <c r="AD35" s="73">
        <v>299.41499999999996</v>
      </c>
      <c r="AE35" s="73">
        <v>328.45000000000005</v>
      </c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>
        <v>45.992606226829288</v>
      </c>
      <c r="AZ35" s="18">
        <v>-20.732778787738095</v>
      </c>
      <c r="BA35" s="18">
        <v>1.5186571115100898</v>
      </c>
      <c r="BB35" s="18">
        <v>-1.6295326439127977</v>
      </c>
      <c r="BC35" s="18">
        <v>-16.983962623822123</v>
      </c>
      <c r="BD35" s="18">
        <v>-9.9097532276604703</v>
      </c>
      <c r="BE35" s="18">
        <v>14.941904658486282</v>
      </c>
      <c r="BF35" s="18">
        <v>-1.4394058678423378</v>
      </c>
      <c r="BG35" s="18">
        <v>-20.278240031951029</v>
      </c>
      <c r="BH35" s="18">
        <v>9.6972429570997054</v>
      </c>
      <c r="BI35"/>
      <c r="BJ35" s="7"/>
    </row>
    <row r="36" spans="1:67" s="4" customFormat="1" x14ac:dyDescent="0.35">
      <c r="A36"/>
      <c r="B36" s="16" t="s">
        <v>586</v>
      </c>
      <c r="C36" s="17">
        <v>57.505000000000003</v>
      </c>
      <c r="D36" s="17">
        <v>74.725999999999999</v>
      </c>
      <c r="E36" s="17">
        <v>82.448999999999998</v>
      </c>
      <c r="F36" s="17">
        <v>155.65</v>
      </c>
      <c r="G36" s="17">
        <v>256.52300000000002</v>
      </c>
      <c r="H36" s="17">
        <v>420.42399999999998</v>
      </c>
      <c r="I36" s="17">
        <v>508.214</v>
      </c>
      <c r="J36" s="17">
        <v>537.22900000000004</v>
      </c>
      <c r="K36" s="17">
        <v>870.42899999999997</v>
      </c>
      <c r="L36" s="17">
        <v>354.02100000000002</v>
      </c>
      <c r="M36" s="17">
        <v>391.85599999999999</v>
      </c>
      <c r="N36" s="17">
        <v>452.07</v>
      </c>
      <c r="O36" s="17">
        <v>544.47</v>
      </c>
      <c r="P36" s="17">
        <v>565.43899999999996</v>
      </c>
      <c r="Q36" s="17">
        <v>533.07100000000003</v>
      </c>
      <c r="R36" s="17">
        <v>542.93200000000002</v>
      </c>
      <c r="S36" s="17">
        <v>562.16800000000001</v>
      </c>
      <c r="T36" s="17">
        <v>595.52599999999995</v>
      </c>
      <c r="U36" s="17">
        <v>616.71199999999999</v>
      </c>
      <c r="V36" s="17">
        <v>621.49099999999999</v>
      </c>
      <c r="W36" s="17">
        <v>573.96500000000003</v>
      </c>
      <c r="X36" s="17">
        <v>505.38799999999998</v>
      </c>
      <c r="Y36" s="17">
        <v>514.66499999999996</v>
      </c>
      <c r="Z36" s="17">
        <v>526.56399999999996</v>
      </c>
      <c r="AA36" s="17">
        <v>544.56500000000005</v>
      </c>
      <c r="AB36" s="17">
        <v>477.01299999999998</v>
      </c>
      <c r="AC36" s="17">
        <v>506.3</v>
      </c>
      <c r="AD36" s="73">
        <v>565.36199999999997</v>
      </c>
      <c r="AE36" s="73">
        <v>565.36199999999997</v>
      </c>
      <c r="AF36"/>
      <c r="AG36" s="18">
        <v>29.946961133814444</v>
      </c>
      <c r="AH36" s="18">
        <v>10.335090865294543</v>
      </c>
      <c r="AI36" s="18">
        <v>88.783369113027447</v>
      </c>
      <c r="AJ36" s="18">
        <v>64.807581111468039</v>
      </c>
      <c r="AK36" s="18">
        <v>63.89329611769702</v>
      </c>
      <c r="AL36" s="18">
        <v>20.881300782067633</v>
      </c>
      <c r="AM36" s="18">
        <v>5.7092091126966285</v>
      </c>
      <c r="AN36" s="18">
        <v>62.021968285405272</v>
      </c>
      <c r="AO36" s="18">
        <v>-59.327986544565945</v>
      </c>
      <c r="AP36" s="18">
        <v>10.687219119769725</v>
      </c>
      <c r="AQ36" s="18">
        <v>15.366359070679025</v>
      </c>
      <c r="AR36" s="18">
        <v>20.43931249585242</v>
      </c>
      <c r="AS36" s="18">
        <v>3.8512682057780845</v>
      </c>
      <c r="AT36" s="18">
        <v>-5.7244017480223226</v>
      </c>
      <c r="AU36" s="18">
        <v>1.8498473936867676</v>
      </c>
      <c r="AV36" s="18">
        <v>3.5429851252090483</v>
      </c>
      <c r="AW36" s="18">
        <v>5.933813379630279</v>
      </c>
      <c r="AX36" s="18">
        <v>3.5575272951978651</v>
      </c>
      <c r="AY36" s="18">
        <v>0.77491600617468059</v>
      </c>
      <c r="AZ36" s="18">
        <v>-7.6470938436759264</v>
      </c>
      <c r="BA36" s="18">
        <v>-11.947941076546488</v>
      </c>
      <c r="BB36" s="18">
        <v>1.8356193657150521</v>
      </c>
      <c r="BC36" s="18">
        <v>2.3119893522971258</v>
      </c>
      <c r="BD36" s="18">
        <v>3.4185777987101456</v>
      </c>
      <c r="BE36" s="18">
        <v>-12.404763435035317</v>
      </c>
      <c r="BF36" s="18">
        <v>6.1396649567202646</v>
      </c>
      <c r="BG36" s="18">
        <v>11.665415761406271</v>
      </c>
      <c r="BH36" s="18">
        <v>0</v>
      </c>
      <c r="BI36"/>
      <c r="BJ36" s="7"/>
    </row>
    <row r="37" spans="1:67" s="4" customFormat="1" x14ac:dyDescent="0.35">
      <c r="A37"/>
      <c r="B37" s="16" t="s">
        <v>722</v>
      </c>
      <c r="C37" s="17">
        <v>-1121.827</v>
      </c>
      <c r="D37" s="17">
        <v>-1757.7149999999999</v>
      </c>
      <c r="E37" s="17">
        <v>-1699.7550000000001</v>
      </c>
      <c r="F37" s="17">
        <v>-2393.866</v>
      </c>
      <c r="G37" s="17">
        <v>-3285.5079999999998</v>
      </c>
      <c r="H37" s="17">
        <v>-3172.2179999999998</v>
      </c>
      <c r="I37" s="17">
        <v>-3025.76</v>
      </c>
      <c r="J37" s="17">
        <v>-3149.7539999999999</v>
      </c>
      <c r="K37" s="17">
        <v>-3829.1840000000002</v>
      </c>
      <c r="L37" s="17">
        <v>-2985.6430000000005</v>
      </c>
      <c r="M37" s="17">
        <v>-1901.8150000000005</v>
      </c>
      <c r="N37" s="17">
        <v>588.54999999999995</v>
      </c>
      <c r="O37" s="17">
        <v>-2339.6589999999992</v>
      </c>
      <c r="P37" s="17">
        <v>-5942.4250000000011</v>
      </c>
      <c r="Q37" s="17">
        <v>-5833.741</v>
      </c>
      <c r="R37" s="17">
        <v>-4516.2549999999992</v>
      </c>
      <c r="S37" s="17">
        <v>-4640.3769999999995</v>
      </c>
      <c r="T37" s="17">
        <v>-3870.1240000000012</v>
      </c>
      <c r="U37" s="17">
        <v>-3517.1239999999998</v>
      </c>
      <c r="V37" s="17">
        <v>-2720.2789999999995</v>
      </c>
      <c r="W37" s="17">
        <v>-2204.3139999999999</v>
      </c>
      <c r="X37" s="17">
        <v>86.719000000000023</v>
      </c>
      <c r="Y37" s="17">
        <v>1336.3569999999997</v>
      </c>
      <c r="Z37" s="17">
        <v>2649.2819999999997</v>
      </c>
      <c r="AA37" s="17">
        <v>3503.27</v>
      </c>
      <c r="AB37" s="17">
        <v>3395.7869999999994</v>
      </c>
      <c r="AC37" s="17">
        <v>7385.7920000000004</v>
      </c>
      <c r="AD37" s="73">
        <v>6985.3320000000003</v>
      </c>
      <c r="AE37" s="73">
        <v>9371.5580000000009</v>
      </c>
      <c r="AF37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/>
      <c r="BJ37" s="7"/>
    </row>
    <row r="38" spans="1:67" s="4" customFormat="1" x14ac:dyDescent="0.35">
      <c r="A38"/>
      <c r="B38" s="16" t="s">
        <v>141</v>
      </c>
      <c r="C38" s="17"/>
      <c r="D38" s="17"/>
      <c r="E38" s="17"/>
      <c r="F38" s="17"/>
      <c r="G38" s="17"/>
      <c r="H38" s="17"/>
      <c r="I38" s="17"/>
      <c r="J38" s="17"/>
      <c r="K38" s="17">
        <v>-609.20399999999995</v>
      </c>
      <c r="L38" s="17">
        <v>-662.4849999999999</v>
      </c>
      <c r="M38" s="17">
        <v>-717.16800000000001</v>
      </c>
      <c r="N38" s="17">
        <v>-769.47900000000004</v>
      </c>
      <c r="O38" s="17">
        <v>-1357.951</v>
      </c>
      <c r="P38" s="17">
        <v>-1935.7720000000004</v>
      </c>
      <c r="Q38" s="17">
        <v>-1895.32</v>
      </c>
      <c r="R38" s="17">
        <v>-1871.8759999999997</v>
      </c>
      <c r="S38" s="17">
        <v>-865.89400000000001</v>
      </c>
      <c r="T38" s="17">
        <v>-836.32</v>
      </c>
      <c r="U38" s="17">
        <v>-805.79300000000001</v>
      </c>
      <c r="V38" s="17">
        <v>-792.70100000000002</v>
      </c>
      <c r="W38" s="17">
        <v>-1605.43</v>
      </c>
      <c r="X38" s="17">
        <v>-1781.354</v>
      </c>
      <c r="Y38" s="17">
        <v>-1851.971</v>
      </c>
      <c r="Z38" s="17">
        <v>-2378.2400000000002</v>
      </c>
      <c r="AA38" s="17">
        <v>-2860.855</v>
      </c>
      <c r="AB38" s="17">
        <v>-2707.7939999999999</v>
      </c>
      <c r="AC38" s="17">
        <v>-2813.3900000000003</v>
      </c>
      <c r="AD38" s="73">
        <v>-2948.0739999999996</v>
      </c>
      <c r="AE38" s="73">
        <v>-3188.114</v>
      </c>
      <c r="AF3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/>
      <c r="BJ38" s="7"/>
    </row>
    <row r="39" spans="1:67" s="4" customFormat="1" ht="6.75" customHeight="1" x14ac:dyDescent="0.35">
      <c r="A39"/>
      <c r="B39" s="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/>
      <c r="BJ39" s="7"/>
    </row>
    <row r="40" spans="1:67" s="21" customFormat="1" x14ac:dyDescent="0.35">
      <c r="A40"/>
      <c r="B40" s="13" t="s">
        <v>175</v>
      </c>
      <c r="C40" s="17">
        <v>1544.7360000000008</v>
      </c>
      <c r="D40" s="17">
        <v>766.09800000000905</v>
      </c>
      <c r="E40" s="17">
        <v>1787.2690000000002</v>
      </c>
      <c r="F40" s="17">
        <v>49.031999999999243</v>
      </c>
      <c r="G40" s="17">
        <v>2807.0299999999988</v>
      </c>
      <c r="H40" s="17">
        <v>301.26599999999598</v>
      </c>
      <c r="I40" s="17">
        <v>224.39100000000326</v>
      </c>
      <c r="J40" s="17">
        <v>-174.21399999999994</v>
      </c>
      <c r="K40" s="17">
        <v>2438.4160000000047</v>
      </c>
      <c r="L40" s="17">
        <v>-580.29300000000512</v>
      </c>
      <c r="M40" s="17">
        <v>-75.114999999997963</v>
      </c>
      <c r="N40" s="17">
        <v>-1824.6259999999893</v>
      </c>
      <c r="O40" s="17">
        <v>4708.8149999999878</v>
      </c>
      <c r="P40" s="17">
        <v>6528.3849999999875</v>
      </c>
      <c r="Q40" s="17">
        <v>1025.0169999999925</v>
      </c>
      <c r="R40" s="17">
        <v>66.329999999987194</v>
      </c>
      <c r="S40" s="17">
        <v>1419.2350000000006</v>
      </c>
      <c r="T40" s="17">
        <v>1580.198000000004</v>
      </c>
      <c r="U40" s="17">
        <v>507.75399999998626</v>
      </c>
      <c r="V40" s="17">
        <v>1867.2329999999929</v>
      </c>
      <c r="W40" s="17">
        <v>4275.2229999999981</v>
      </c>
      <c r="X40" s="17">
        <v>692.65162211771531</v>
      </c>
      <c r="Y40" s="17">
        <v>884.28699999999662</v>
      </c>
      <c r="Z40" s="17">
        <v>895.67400000001362</v>
      </c>
      <c r="AA40" s="17">
        <v>498.60100000000966</v>
      </c>
      <c r="AB40" s="17">
        <v>1783.4229999999952</v>
      </c>
      <c r="AC40" s="17">
        <v>-1877.333999999988</v>
      </c>
      <c r="AD40" s="73">
        <v>1635.6619999999821</v>
      </c>
      <c r="AE40" s="73">
        <v>-523.12899999998626</v>
      </c>
      <c r="AF40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/>
      <c r="BJ40" s="23"/>
    </row>
    <row r="41" spans="1:67" s="4" customFormat="1" ht="6.75" customHeight="1" x14ac:dyDescent="0.35">
      <c r="A41"/>
      <c r="B41" s="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/>
      <c r="BJ41" s="7"/>
    </row>
    <row r="42" spans="1:67" s="4" customFormat="1" x14ac:dyDescent="0.35">
      <c r="A42"/>
      <c r="B42" s="13" t="s">
        <v>719</v>
      </c>
      <c r="C42" s="14">
        <v>31418.088</v>
      </c>
      <c r="D42" s="14">
        <v>31673.812000000002</v>
      </c>
      <c r="E42" s="14">
        <v>33366.724000000002</v>
      </c>
      <c r="F42" s="14">
        <v>34087.288999999997</v>
      </c>
      <c r="G42" s="14">
        <v>35459.665999999997</v>
      </c>
      <c r="H42" s="14">
        <v>36765.909</v>
      </c>
      <c r="I42" s="14">
        <v>41371.434999999998</v>
      </c>
      <c r="J42" s="14">
        <v>44343.555999999997</v>
      </c>
      <c r="K42" s="14">
        <v>46451.271999999997</v>
      </c>
      <c r="L42" s="14">
        <v>47722.336000000003</v>
      </c>
      <c r="M42" s="14">
        <v>54722.604000000007</v>
      </c>
      <c r="N42" s="14">
        <v>62813.059000000008</v>
      </c>
      <c r="O42" s="14">
        <v>72614.265999999989</v>
      </c>
      <c r="P42" s="14">
        <v>71341.143999999986</v>
      </c>
      <c r="Q42" s="14">
        <v>63856.923999999999</v>
      </c>
      <c r="R42" s="14">
        <v>66977.05799999999</v>
      </c>
      <c r="S42" s="14">
        <v>69803.319000000003</v>
      </c>
      <c r="T42" s="14">
        <v>70618.603000000003</v>
      </c>
      <c r="U42" s="14">
        <v>69951.546000000002</v>
      </c>
      <c r="V42" s="14">
        <v>72661.876000000004</v>
      </c>
      <c r="W42" s="14">
        <v>72345.521999999997</v>
      </c>
      <c r="X42" s="14">
        <v>72415.934999999998</v>
      </c>
      <c r="Y42" s="14">
        <v>77037.657000000007</v>
      </c>
      <c r="Z42" s="14">
        <v>82858.655000000013</v>
      </c>
      <c r="AA42" s="14">
        <v>86892.206999999995</v>
      </c>
      <c r="AB42" s="14">
        <v>87971.622999999992</v>
      </c>
      <c r="AC42" s="14">
        <v>94545.865000000005</v>
      </c>
      <c r="AD42" s="14">
        <v>109485.42299999998</v>
      </c>
      <c r="AE42" s="14">
        <v>120280.38</v>
      </c>
      <c r="AF42"/>
      <c r="AG42" s="15">
        <v>0.81393877310421303</v>
      </c>
      <c r="AH42" s="15">
        <v>5.3448318756201498</v>
      </c>
      <c r="AI42" s="15">
        <v>2.1595317538515171</v>
      </c>
      <c r="AJ42" s="15">
        <v>4.0260667253415212</v>
      </c>
      <c r="AK42" s="15">
        <v>3.6837431012463635</v>
      </c>
      <c r="AL42" s="15">
        <v>12.526620788840004</v>
      </c>
      <c r="AM42" s="15">
        <v>7.1839930135369956</v>
      </c>
      <c r="AN42" s="15">
        <v>4.7531506043403473</v>
      </c>
      <c r="AO42" s="15">
        <v>2.7363384150169363</v>
      </c>
      <c r="AP42" s="15">
        <v>14.668745469626641</v>
      </c>
      <c r="AQ42" s="15">
        <v>14.784484671087657</v>
      </c>
      <c r="AR42" s="15">
        <v>15.603772775976378</v>
      </c>
      <c r="AS42" s="15">
        <v>-1.7532670508574764</v>
      </c>
      <c r="AT42" s="15">
        <v>-10.490748508322193</v>
      </c>
      <c r="AU42" s="15">
        <v>4.8861326298773662</v>
      </c>
      <c r="AV42" s="15">
        <v>4.219744916236861</v>
      </c>
      <c r="AW42" s="15">
        <v>1.1679731160061309</v>
      </c>
      <c r="AX42" s="15">
        <v>-0.94459104494038304</v>
      </c>
      <c r="AY42" s="15">
        <v>3.8745819856504697</v>
      </c>
      <c r="AZ42" s="15">
        <v>-0.43537824429416966</v>
      </c>
      <c r="BA42" s="15">
        <v>9.732876072136222E-2</v>
      </c>
      <c r="BB42" s="15">
        <v>6.3821892239601805</v>
      </c>
      <c r="BC42" s="15">
        <v>7.5560423650994561</v>
      </c>
      <c r="BD42" s="15">
        <v>4.8679911591613223</v>
      </c>
      <c r="BE42" s="15">
        <v>1.2422471902457231</v>
      </c>
      <c r="BF42" s="15">
        <v>7.4731393781378959</v>
      </c>
      <c r="BG42" s="15">
        <v>15.801386977632468</v>
      </c>
      <c r="BH42" s="15">
        <v>9.8597207776235454</v>
      </c>
      <c r="BI42"/>
      <c r="BJ42" s="7"/>
      <c r="BM42" s="20"/>
      <c r="BN42" s="20"/>
      <c r="BO42" s="20"/>
    </row>
    <row r="43" spans="1:67" s="4" customFormat="1" x14ac:dyDescent="0.35">
      <c r="A43"/>
      <c r="B43" s="66" t="s">
        <v>177</v>
      </c>
      <c r="C43" s="17">
        <v>31939.724000000002</v>
      </c>
      <c r="D43" s="17">
        <v>32367.085000000003</v>
      </c>
      <c r="E43" s="17">
        <v>34881.425999999999</v>
      </c>
      <c r="F43" s="17">
        <v>36255.587999999996</v>
      </c>
      <c r="G43" s="17">
        <v>37508.914999999994</v>
      </c>
      <c r="H43" s="17">
        <v>39636.974000000002</v>
      </c>
      <c r="I43" s="17">
        <v>44250.771999999997</v>
      </c>
      <c r="J43" s="17">
        <v>47047.495999999999</v>
      </c>
      <c r="K43" s="17">
        <v>49625.318999999996</v>
      </c>
      <c r="L43" s="17">
        <v>51516.090000000004</v>
      </c>
      <c r="M43" s="17">
        <v>58235.292999999998</v>
      </c>
      <c r="N43" s="17">
        <v>65188.338000000003</v>
      </c>
      <c r="O43" s="17">
        <v>72732.745999999999</v>
      </c>
      <c r="P43" s="17">
        <v>75134.8</v>
      </c>
      <c r="Q43" s="17">
        <v>71258.67300000001</v>
      </c>
      <c r="R43" s="17">
        <v>73907.664000000004</v>
      </c>
      <c r="S43" s="17">
        <v>74700.232999999993</v>
      </c>
      <c r="T43" s="17">
        <v>74943.930000000008</v>
      </c>
      <c r="U43" s="17">
        <v>74107.118999999992</v>
      </c>
      <c r="V43" s="17">
        <v>76212.303</v>
      </c>
      <c r="W43" s="17">
        <v>74952.326000000001</v>
      </c>
      <c r="X43" s="17">
        <v>75377.806000000011</v>
      </c>
      <c r="Y43" s="17">
        <v>77998.827000000005</v>
      </c>
      <c r="Z43" s="17">
        <v>82798.548999999999</v>
      </c>
      <c r="AA43" s="17">
        <v>87107.560000000012</v>
      </c>
      <c r="AB43" s="17">
        <v>86820.560999999987</v>
      </c>
      <c r="AC43" s="17">
        <v>93041.607999999993</v>
      </c>
      <c r="AD43" s="17">
        <v>104426.97499999999</v>
      </c>
      <c r="AE43" s="17">
        <v>115738.58300000001</v>
      </c>
      <c r="AF43"/>
      <c r="AG43" s="18">
        <v>1.3380234594387879</v>
      </c>
      <c r="AH43" s="18">
        <v>7.7682034078756139</v>
      </c>
      <c r="AI43" s="18">
        <v>3.9395235733768357</v>
      </c>
      <c r="AJ43" s="18">
        <v>3.4569209027860688</v>
      </c>
      <c r="AK43" s="18">
        <v>5.6734752258230046</v>
      </c>
      <c r="AL43" s="18">
        <v>11.640136807618045</v>
      </c>
      <c r="AM43" s="18">
        <v>6.3201699622325282</v>
      </c>
      <c r="AN43" s="18">
        <v>5.479192771492019</v>
      </c>
      <c r="AO43" s="18">
        <v>3.8100933920445086</v>
      </c>
      <c r="AP43" s="18">
        <v>13.042921153371681</v>
      </c>
      <c r="AQ43" s="18">
        <v>11.939572451365542</v>
      </c>
      <c r="AR43" s="18">
        <v>11.573247963462414</v>
      </c>
      <c r="AS43" s="18">
        <v>3.30257570640878</v>
      </c>
      <c r="AT43" s="18">
        <v>-5.1588970756560117</v>
      </c>
      <c r="AU43" s="18">
        <v>3.717429596254191</v>
      </c>
      <c r="AV43" s="18">
        <v>1.0723772841744648</v>
      </c>
      <c r="AW43" s="18">
        <v>0.3262332528467678</v>
      </c>
      <c r="AX43" s="18">
        <v>-1.1165827572693559</v>
      </c>
      <c r="AY43" s="18">
        <v>2.8407311313775518</v>
      </c>
      <c r="AZ43" s="18">
        <v>-1.6532461956962499</v>
      </c>
      <c r="BA43" s="18">
        <v>0.56766750640935471</v>
      </c>
      <c r="BB43" s="18">
        <v>3.4771786804195295</v>
      </c>
      <c r="BC43" s="18">
        <v>6.1535822840002377</v>
      </c>
      <c r="BD43" s="18">
        <v>5.2042107646113616</v>
      </c>
      <c r="BE43" s="18">
        <v>-0.32947656896832517</v>
      </c>
      <c r="BF43" s="18">
        <v>7.1654075121675467</v>
      </c>
      <c r="BG43" s="18">
        <v>12.236855364752508</v>
      </c>
      <c r="BH43" s="18">
        <v>10.832074758461616</v>
      </c>
      <c r="BI43"/>
      <c r="BJ43" s="7"/>
    </row>
    <row r="44" spans="1:67" s="4" customFormat="1" x14ac:dyDescent="0.35">
      <c r="A44"/>
      <c r="B44" s="16" t="s">
        <v>808</v>
      </c>
      <c r="C44" s="17">
        <v>24198.141</v>
      </c>
      <c r="D44" s="17">
        <v>24882.82</v>
      </c>
      <c r="E44" s="17">
        <v>28237.098000000002</v>
      </c>
      <c r="F44" s="17">
        <v>29830.817999999999</v>
      </c>
      <c r="G44" s="17">
        <v>30868.06</v>
      </c>
      <c r="H44" s="17">
        <v>32744.179</v>
      </c>
      <c r="I44" s="17">
        <v>37382.762999999999</v>
      </c>
      <c r="J44" s="17">
        <v>40577.421999999999</v>
      </c>
      <c r="K44" s="17">
        <v>43416.932999999997</v>
      </c>
      <c r="L44" s="17">
        <v>45106.436000000002</v>
      </c>
      <c r="M44" s="17">
        <v>50789.537000000004</v>
      </c>
      <c r="N44" s="17">
        <v>56525.462</v>
      </c>
      <c r="O44" s="17">
        <v>61581.642</v>
      </c>
      <c r="P44" s="17">
        <v>63003.506000000008</v>
      </c>
      <c r="Q44" s="17">
        <v>61067.947000000007</v>
      </c>
      <c r="R44" s="17">
        <v>64173.755999999994</v>
      </c>
      <c r="S44" s="17">
        <v>64874.812000000005</v>
      </c>
      <c r="T44" s="17">
        <v>65025.823000000004</v>
      </c>
      <c r="U44" s="17">
        <v>64762.118000000002</v>
      </c>
      <c r="V44" s="17">
        <v>66876.135000000009</v>
      </c>
      <c r="W44" s="17">
        <v>66066.712</v>
      </c>
      <c r="X44" s="17">
        <v>66607.922000000006</v>
      </c>
      <c r="Y44" s="17">
        <v>68885.599000000002</v>
      </c>
      <c r="Z44" s="17">
        <v>73339.300999999978</v>
      </c>
      <c r="AA44" s="17">
        <v>77328.978000000003</v>
      </c>
      <c r="AB44" s="17">
        <v>78512.513000000006</v>
      </c>
      <c r="AC44" s="17">
        <v>83279.828000000009</v>
      </c>
      <c r="AD44" s="17">
        <v>93776.302000000011</v>
      </c>
      <c r="AE44" s="17">
        <v>104060.40499999998</v>
      </c>
      <c r="AF44"/>
      <c r="AG44" s="18">
        <v>2.8294694208121198</v>
      </c>
      <c r="AH44" s="18">
        <v>13.480296847383062</v>
      </c>
      <c r="AI44" s="18">
        <v>5.6440644148346886</v>
      </c>
      <c r="AJ44" s="18">
        <v>3.4770819895049545</v>
      </c>
      <c r="AK44" s="18">
        <v>6.0778649516684844</v>
      </c>
      <c r="AL44" s="18">
        <v>14.16613316217212</v>
      </c>
      <c r="AM44" s="18">
        <v>8.5458075958697854</v>
      </c>
      <c r="AN44" s="18">
        <v>6.9977609716063247</v>
      </c>
      <c r="AO44" s="18">
        <v>3.8913458028000374</v>
      </c>
      <c r="AP44" s="18">
        <v>12.599312878543545</v>
      </c>
      <c r="AQ44" s="18">
        <v>11.293517009221791</v>
      </c>
      <c r="AR44" s="18">
        <v>8.9449600606537274</v>
      </c>
      <c r="AS44" s="18">
        <v>2.3089088790454935</v>
      </c>
      <c r="AT44" s="18">
        <v>-3.0721449057136612</v>
      </c>
      <c r="AU44" s="18">
        <v>5.0858251383495601</v>
      </c>
      <c r="AV44" s="18">
        <v>1.0924341096693975</v>
      </c>
      <c r="AW44" s="18">
        <v>0.23277292888339868</v>
      </c>
      <c r="AX44" s="18">
        <v>-0.4055388887580888</v>
      </c>
      <c r="AY44" s="18">
        <v>3.2642802077597386</v>
      </c>
      <c r="AZ44" s="18">
        <v>-1.2103316078299227</v>
      </c>
      <c r="BA44" s="18">
        <v>0.81918712709663288</v>
      </c>
      <c r="BB44" s="18">
        <v>3.4195286860923177</v>
      </c>
      <c r="BC44" s="18">
        <v>6.4653600529770747</v>
      </c>
      <c r="BD44" s="18">
        <v>5.4400259418889556</v>
      </c>
      <c r="BE44" s="18">
        <v>1.5305193869237526</v>
      </c>
      <c r="BF44" s="18">
        <v>6.0720448471697779</v>
      </c>
      <c r="BG44" s="18">
        <v>12.603861285592473</v>
      </c>
      <c r="BH44" s="18">
        <v>10.966633126565359</v>
      </c>
      <c r="BI44"/>
      <c r="BJ44" s="7"/>
    </row>
    <row r="45" spans="1:67" s="4" customFormat="1" x14ac:dyDescent="0.35">
      <c r="A45"/>
      <c r="B45" s="16" t="s">
        <v>810</v>
      </c>
      <c r="C45" s="17">
        <v>5228.174</v>
      </c>
      <c r="D45" s="17">
        <v>5119.5590000000002</v>
      </c>
      <c r="E45" s="17">
        <v>4295.8999999999996</v>
      </c>
      <c r="F45" s="17">
        <v>3674.32</v>
      </c>
      <c r="G45" s="17">
        <v>2973.127</v>
      </c>
      <c r="H45" s="17">
        <v>2722.248</v>
      </c>
      <c r="I45" s="17">
        <v>3116.56</v>
      </c>
      <c r="J45" s="17">
        <v>2644.902</v>
      </c>
      <c r="K45" s="17">
        <v>2274.3649999999998</v>
      </c>
      <c r="L45" s="17">
        <v>2205.7579999999998</v>
      </c>
      <c r="M45" s="17">
        <v>2476.6089999999999</v>
      </c>
      <c r="N45" s="17">
        <v>3291.375</v>
      </c>
      <c r="O45" s="17">
        <v>4775.0110000000004</v>
      </c>
      <c r="P45" s="17">
        <v>6125.5899999999992</v>
      </c>
      <c r="Q45" s="17">
        <v>5472.8909999999996</v>
      </c>
      <c r="R45" s="17">
        <v>4790.0649999999996</v>
      </c>
      <c r="S45" s="17">
        <v>5157.4399999999987</v>
      </c>
      <c r="T45" s="17">
        <v>5264.1549999999997</v>
      </c>
      <c r="U45" s="17">
        <v>4673.5649999999996</v>
      </c>
      <c r="V45" s="17">
        <v>4062.0549999999998</v>
      </c>
      <c r="W45" s="17">
        <v>3280.7969999999996</v>
      </c>
      <c r="X45" s="17">
        <v>3050.8970000000004</v>
      </c>
      <c r="Y45" s="17">
        <v>2946.2720000000004</v>
      </c>
      <c r="Z45" s="17">
        <v>3127.3680000000004</v>
      </c>
      <c r="AA45" s="17">
        <v>3259.0710000000008</v>
      </c>
      <c r="AB45" s="17">
        <v>2606.5429999999997</v>
      </c>
      <c r="AC45" s="17">
        <v>2799.8539999999998</v>
      </c>
      <c r="AD45" s="17">
        <v>3065.6150000000002</v>
      </c>
      <c r="AE45" s="17">
        <v>3884.51</v>
      </c>
      <c r="AF45"/>
      <c r="AG45" s="18">
        <v>-2.0774939778209331</v>
      </c>
      <c r="AH45" s="18">
        <v>-16.088475589401362</v>
      </c>
      <c r="AI45" s="18">
        <v>-14.469144998719699</v>
      </c>
      <c r="AJ45" s="18">
        <v>-19.083612750114312</v>
      </c>
      <c r="AK45" s="18">
        <v>-8.4382200962151934</v>
      </c>
      <c r="AL45" s="18">
        <v>14.484793450119163</v>
      </c>
      <c r="AM45" s="18">
        <v>-15.133929717380699</v>
      </c>
      <c r="AN45" s="18">
        <v>-14.009479368233691</v>
      </c>
      <c r="AO45" s="18">
        <v>-3.0165342853939441</v>
      </c>
      <c r="AP45" s="18">
        <v>12.279270890097651</v>
      </c>
      <c r="AQ45" s="18">
        <v>32.898451067568601</v>
      </c>
      <c r="AR45" s="18">
        <v>45.076480194447619</v>
      </c>
      <c r="AS45" s="18">
        <v>28.284311805773822</v>
      </c>
      <c r="AT45" s="18">
        <v>-10.655283817558795</v>
      </c>
      <c r="AU45" s="18">
        <v>-12.476513784031148</v>
      </c>
      <c r="AV45" s="18">
        <v>7.6695201422109962</v>
      </c>
      <c r="AW45" s="18">
        <v>2.0691467084445208</v>
      </c>
      <c r="AX45" s="18">
        <v>-11.219084544433061</v>
      </c>
      <c r="AY45" s="18">
        <v>-13.084444102093366</v>
      </c>
      <c r="AZ45" s="18">
        <v>-19.233072915063936</v>
      </c>
      <c r="BA45" s="18">
        <v>-7.0074436181208171</v>
      </c>
      <c r="BB45" s="18">
        <v>-3.4293193116647331</v>
      </c>
      <c r="BC45" s="18">
        <v>6.146615112250327</v>
      </c>
      <c r="BD45" s="18">
        <v>4.2113048416432095</v>
      </c>
      <c r="BE45" s="18">
        <v>-20.021901946904531</v>
      </c>
      <c r="BF45" s="18">
        <v>7.4163748689356037</v>
      </c>
      <c r="BG45" s="18">
        <v>9.4919592235881023</v>
      </c>
      <c r="BH45" s="18">
        <v>26.71225838861044</v>
      </c>
      <c r="BI45"/>
      <c r="BJ45" s="7"/>
    </row>
    <row r="46" spans="1:67" s="4" customFormat="1" x14ac:dyDescent="0.35">
      <c r="A46"/>
      <c r="B46" s="16" t="s">
        <v>21</v>
      </c>
      <c r="C46" s="17"/>
      <c r="D46" s="17"/>
      <c r="E46" s="17"/>
      <c r="F46" s="17">
        <v>395.33499999999998</v>
      </c>
      <c r="G46" s="17">
        <v>846.85299999999995</v>
      </c>
      <c r="H46" s="17">
        <v>928.92499999999995</v>
      </c>
      <c r="I46" s="17">
        <v>905.89099999999996</v>
      </c>
      <c r="J46" s="17">
        <v>984.19100000000003</v>
      </c>
      <c r="K46" s="17">
        <v>1099.1590000000001</v>
      </c>
      <c r="L46" s="17">
        <v>1191.998</v>
      </c>
      <c r="M46" s="17">
        <v>1313.1030000000001</v>
      </c>
      <c r="N46" s="17">
        <v>1449.6880000000001</v>
      </c>
      <c r="O46" s="17">
        <v>1849.8429999999998</v>
      </c>
      <c r="P46" s="17">
        <v>2071.3830000000003</v>
      </c>
      <c r="Q46" s="17">
        <v>2005.8140000000003</v>
      </c>
      <c r="R46" s="17">
        <v>2017.201</v>
      </c>
      <c r="S46" s="17">
        <v>1990.462</v>
      </c>
      <c r="T46" s="17">
        <v>2014.6100000000004</v>
      </c>
      <c r="U46" s="17">
        <v>1940.499</v>
      </c>
      <c r="V46" s="17">
        <v>1879.1699999999998</v>
      </c>
      <c r="W46" s="17">
        <v>1801.5929999999998</v>
      </c>
      <c r="X46" s="17">
        <v>1763.0700000000002</v>
      </c>
      <c r="Y46" s="17">
        <v>1806.7890000000002</v>
      </c>
      <c r="Z46" s="17">
        <v>1869.537</v>
      </c>
      <c r="AA46" s="17">
        <v>1930.3909999999998</v>
      </c>
      <c r="AB46" s="17">
        <v>1787.2049999999997</v>
      </c>
      <c r="AC46" s="17">
        <v>1783.3480000000002</v>
      </c>
      <c r="AD46" s="17">
        <v>1984.9680000000001</v>
      </c>
      <c r="AE46" s="17">
        <v>2118.0769999999998</v>
      </c>
      <c r="AF46"/>
      <c r="AG46" s="18"/>
      <c r="AH46" s="18"/>
      <c r="AI46" s="18"/>
      <c r="AJ46" s="18"/>
      <c r="AK46" s="18">
        <v>9.69141043368802</v>
      </c>
      <c r="AL46" s="18">
        <v>-2.4796404445999398</v>
      </c>
      <c r="AM46" s="18">
        <v>8.6434239880957069</v>
      </c>
      <c r="AN46" s="18">
        <v>11.681472397126173</v>
      </c>
      <c r="AO46" s="18">
        <v>8.4463667221939627</v>
      </c>
      <c r="AP46" s="18">
        <v>10.159832482940409</v>
      </c>
      <c r="AQ46" s="18">
        <v>10.401697353520632</v>
      </c>
      <c r="AR46" s="18">
        <v>27.602835920556679</v>
      </c>
      <c r="AS46" s="18">
        <v>11.976151489612928</v>
      </c>
      <c r="AT46" s="18">
        <v>-3.165469640332085</v>
      </c>
      <c r="AU46" s="18">
        <v>0.56769969698086231</v>
      </c>
      <c r="AV46" s="18">
        <v>-1.3255496105742577</v>
      </c>
      <c r="AW46" s="18">
        <v>1.2131856825199561</v>
      </c>
      <c r="AX46" s="18">
        <v>-3.6786772625967465</v>
      </c>
      <c r="AY46" s="18">
        <v>-3.1604757333036595</v>
      </c>
      <c r="AZ46" s="18">
        <v>-4.1282587525343635</v>
      </c>
      <c r="BA46" s="18">
        <v>-2.1382742939165333</v>
      </c>
      <c r="BB46" s="18">
        <v>2.4797086899555913</v>
      </c>
      <c r="BC46" s="18">
        <v>3.472901373652364</v>
      </c>
      <c r="BD46" s="18">
        <v>3.2550305236002184</v>
      </c>
      <c r="BE46" s="18">
        <v>-7.4174610221452628</v>
      </c>
      <c r="BF46" s="18">
        <v>-0.21581184027571076</v>
      </c>
      <c r="BG46" s="18">
        <v>11.305701411053809</v>
      </c>
      <c r="BH46" s="18">
        <v>6.7058511774496958</v>
      </c>
      <c r="BI46"/>
      <c r="BJ46" s="7"/>
    </row>
    <row r="47" spans="1:67" s="4" customFormat="1" x14ac:dyDescent="0.35">
      <c r="A47"/>
      <c r="B47" s="16" t="s">
        <v>22</v>
      </c>
      <c r="C47" s="17"/>
      <c r="D47" s="17"/>
      <c r="E47" s="17"/>
      <c r="F47" s="17"/>
      <c r="G47" s="17">
        <v>541.92700000000002</v>
      </c>
      <c r="H47" s="17">
        <v>943.16200000000003</v>
      </c>
      <c r="I47" s="17">
        <v>504.15</v>
      </c>
      <c r="J47" s="17">
        <v>404.10899999999998</v>
      </c>
      <c r="K47" s="17">
        <v>242.53100000000001</v>
      </c>
      <c r="L47" s="17">
        <v>267.07600000000002</v>
      </c>
      <c r="M47" s="17">
        <v>360.10100000000006</v>
      </c>
      <c r="N47" s="17">
        <v>525.10299999999984</v>
      </c>
      <c r="O47" s="17">
        <v>883.29900000000009</v>
      </c>
      <c r="P47" s="17">
        <v>944.64100000000019</v>
      </c>
      <c r="Q47" s="17">
        <v>464.50700000000001</v>
      </c>
      <c r="R47" s="17">
        <v>405.21899999999994</v>
      </c>
      <c r="S47" s="17">
        <v>337.53199999999998</v>
      </c>
      <c r="T47" s="17">
        <v>333.49800000000005</v>
      </c>
      <c r="U47" s="17">
        <v>354.11099999999999</v>
      </c>
      <c r="V47" s="17">
        <v>478.0030000000001</v>
      </c>
      <c r="W47" s="17">
        <v>677.51300000000003</v>
      </c>
      <c r="X47" s="17">
        <v>441.57600000000002</v>
      </c>
      <c r="Y47" s="17">
        <v>630.23</v>
      </c>
      <c r="Z47" s="17">
        <v>504.23</v>
      </c>
      <c r="AA47" s="17">
        <v>506.04299999999995</v>
      </c>
      <c r="AB47" s="17">
        <v>564.82099999999991</v>
      </c>
      <c r="AC47" s="17">
        <v>1051.8390000000002</v>
      </c>
      <c r="AD47" s="17">
        <v>938.6819999999999</v>
      </c>
      <c r="AE47" s="17">
        <v>519.54099999999994</v>
      </c>
      <c r="AF47"/>
      <c r="AG47" s="18"/>
      <c r="AH47" s="18"/>
      <c r="AI47" s="18"/>
      <c r="AJ47" s="18"/>
      <c r="AK47" s="18">
        <v>74.038569770467234</v>
      </c>
      <c r="AL47" s="18">
        <v>-46.546828646616383</v>
      </c>
      <c r="AM47" s="18">
        <v>-19.843498958643263</v>
      </c>
      <c r="AN47" s="18">
        <v>-39.983766755998992</v>
      </c>
      <c r="AO47" s="18">
        <v>10.120355748337333</v>
      </c>
      <c r="AP47" s="18">
        <v>34.830909553834871</v>
      </c>
      <c r="AQ47" s="18">
        <v>45.821033543366937</v>
      </c>
      <c r="AR47" s="18">
        <v>68.214426502990918</v>
      </c>
      <c r="AS47" s="18">
        <v>6.9446472825170291</v>
      </c>
      <c r="AT47" s="18">
        <v>-50.827139622353897</v>
      </c>
      <c r="AU47" s="18">
        <v>-12.763639729864149</v>
      </c>
      <c r="AV47" s="18">
        <v>-16.703807077160736</v>
      </c>
      <c r="AW47" s="18">
        <v>-1.1951459417180994</v>
      </c>
      <c r="AX47" s="18">
        <v>6.1808466617490776</v>
      </c>
      <c r="AY47" s="18">
        <v>34.986769685211733</v>
      </c>
      <c r="AZ47" s="18">
        <v>41.738231768419837</v>
      </c>
      <c r="BA47" s="18">
        <v>-34.823981237260391</v>
      </c>
      <c r="BB47" s="18">
        <v>42.722883490044751</v>
      </c>
      <c r="BC47" s="18">
        <v>-19.992701077384446</v>
      </c>
      <c r="BD47" s="18">
        <v>0.35955813815122689</v>
      </c>
      <c r="BE47" s="18">
        <v>11.615218469576691</v>
      </c>
      <c r="BF47" s="18">
        <v>86.22519346837322</v>
      </c>
      <c r="BG47" s="18">
        <v>-10.758015247580689</v>
      </c>
      <c r="BH47" s="18">
        <v>-44.652075995917684</v>
      </c>
      <c r="BI47"/>
      <c r="BJ47" s="7"/>
    </row>
    <row r="48" spans="1:67" s="4" customFormat="1" x14ac:dyDescent="0.35">
      <c r="A48"/>
      <c r="B48" s="16" t="s">
        <v>23</v>
      </c>
      <c r="C48" s="17">
        <v>2626.8980000000001</v>
      </c>
      <c r="D48" s="17">
        <v>2482.1680000000001</v>
      </c>
      <c r="E48" s="17">
        <v>2469.0450000000001</v>
      </c>
      <c r="F48" s="17">
        <v>2478.3040000000001</v>
      </c>
      <c r="G48" s="17">
        <v>2404.3850000000002</v>
      </c>
      <c r="H48" s="17">
        <v>2426.384</v>
      </c>
      <c r="I48" s="17">
        <v>2471.8910000000001</v>
      </c>
      <c r="J48" s="17">
        <v>2569.9639999999999</v>
      </c>
      <c r="K48" s="17">
        <v>2728.085</v>
      </c>
      <c r="L48" s="17">
        <v>2883.2910000000002</v>
      </c>
      <c r="M48" s="17">
        <v>3013.2930000000006</v>
      </c>
      <c r="N48" s="17">
        <v>3167.6229999999996</v>
      </c>
      <c r="O48" s="17">
        <v>3288.8410000000003</v>
      </c>
      <c r="P48" s="17">
        <v>2767.1190000000001</v>
      </c>
      <c r="Q48" s="17">
        <v>2239.2309999999998</v>
      </c>
      <c r="R48" s="17">
        <v>2292.5390000000002</v>
      </c>
      <c r="S48" s="17">
        <v>2158.1900000000005</v>
      </c>
      <c r="T48" s="17">
        <v>2037.6479999999999</v>
      </c>
      <c r="U48" s="17">
        <v>1863.0590000000004</v>
      </c>
      <c r="V48" s="17">
        <v>1996.2369999999999</v>
      </c>
      <c r="W48" s="17">
        <v>2250.3519999999999</v>
      </c>
      <c r="X48" s="17">
        <v>2540.6450000000004</v>
      </c>
      <c r="Y48" s="17">
        <v>2734.7300000000005</v>
      </c>
      <c r="Z48" s="17">
        <v>2923.0599999999995</v>
      </c>
      <c r="AA48" s="17">
        <v>3128.7089999999998</v>
      </c>
      <c r="AB48" s="17">
        <v>2816.5450000000001</v>
      </c>
      <c r="AC48" s="17">
        <v>3305.558</v>
      </c>
      <c r="AD48" s="17">
        <v>4021.6900000000005</v>
      </c>
      <c r="AE48" s="17">
        <v>4327.4259999999995</v>
      </c>
      <c r="AF48"/>
      <c r="AG48" s="18">
        <v>-5.5095401496365684</v>
      </c>
      <c r="AH48" s="18">
        <v>-0.52869104750363582</v>
      </c>
      <c r="AI48" s="18">
        <v>0.37500329074601774</v>
      </c>
      <c r="AJ48" s="18">
        <v>-2.9826445827469055</v>
      </c>
      <c r="AK48" s="18">
        <v>0.91495330406735176</v>
      </c>
      <c r="AL48" s="18">
        <v>1.8755069271805314</v>
      </c>
      <c r="AM48" s="18">
        <v>3.9675293125789066</v>
      </c>
      <c r="AN48" s="18">
        <v>6.1526542784256941</v>
      </c>
      <c r="AO48" s="18">
        <v>5.6891922355791751</v>
      </c>
      <c r="AP48" s="18">
        <v>4.5088060830488637</v>
      </c>
      <c r="AQ48" s="18">
        <v>5.1216393493762133</v>
      </c>
      <c r="AR48" s="18">
        <v>3.8267811541967203</v>
      </c>
      <c r="AS48" s="18">
        <v>-15.863399902883724</v>
      </c>
      <c r="AT48" s="18">
        <v>-19.077170154229016</v>
      </c>
      <c r="AU48" s="18">
        <v>2.3806387103429905</v>
      </c>
      <c r="AV48" s="18">
        <v>-5.860271079357851</v>
      </c>
      <c r="AW48" s="18">
        <v>-5.5853284465223432</v>
      </c>
      <c r="AX48" s="18">
        <v>-8.5681629015413616</v>
      </c>
      <c r="AY48" s="18">
        <v>7.1483511794312147</v>
      </c>
      <c r="AZ48" s="18">
        <v>12.729700932304132</v>
      </c>
      <c r="BA48" s="18">
        <v>12.899892994518217</v>
      </c>
      <c r="BB48" s="18">
        <v>7.6392018562215505</v>
      </c>
      <c r="BC48" s="18">
        <v>6.8866030650191785</v>
      </c>
      <c r="BD48" s="18">
        <v>7.0354012575862415</v>
      </c>
      <c r="BE48" s="18">
        <v>-9.9774060163473113</v>
      </c>
      <c r="BF48" s="18">
        <v>17.362158247072205</v>
      </c>
      <c r="BG48" s="18">
        <v>21.664481458198601</v>
      </c>
      <c r="BH48" s="18">
        <v>7.6021771941646152</v>
      </c>
      <c r="BI48"/>
      <c r="BJ48" s="7"/>
    </row>
    <row r="49" spans="1:62" s="4" customFormat="1" x14ac:dyDescent="0.35">
      <c r="A49"/>
      <c r="B49" s="16" t="s">
        <v>24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>
        <v>266.50400000000002</v>
      </c>
      <c r="V49" s="17">
        <v>457.00400000000002</v>
      </c>
      <c r="W49" s="17">
        <v>448.08300000000003</v>
      </c>
      <c r="X49" s="17">
        <v>435.08100000000002</v>
      </c>
      <c r="Y49" s="17">
        <v>464.87600000000003</v>
      </c>
      <c r="Z49" s="17">
        <v>404.76000000000005</v>
      </c>
      <c r="AA49" s="17">
        <v>343.14100000000002</v>
      </c>
      <c r="AB49" s="17">
        <v>336.46800000000007</v>
      </c>
      <c r="AC49" s="17">
        <v>364.68900000000008</v>
      </c>
      <c r="AD49" s="17">
        <v>357.54900000000004</v>
      </c>
      <c r="AE49" s="17">
        <v>321.95400000000001</v>
      </c>
      <c r="AF49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>
        <v>71.481103473118594</v>
      </c>
      <c r="AZ49" s="18">
        <v>-1.9520616887379523</v>
      </c>
      <c r="BA49" s="18">
        <v>-2.9016945521253894</v>
      </c>
      <c r="BB49" s="18">
        <v>6.8481501145763701</v>
      </c>
      <c r="BC49" s="18">
        <v>-12.931620475137452</v>
      </c>
      <c r="BD49" s="18">
        <v>-15.223589287479006</v>
      </c>
      <c r="BE49" s="18">
        <v>-1.9446816323318823</v>
      </c>
      <c r="BF49" s="18">
        <v>8.3874246585113585</v>
      </c>
      <c r="BG49" s="18">
        <v>-1.9578325641848373</v>
      </c>
      <c r="BH49" s="18">
        <v>-9.9552788568839574</v>
      </c>
      <c r="BI49"/>
      <c r="BJ49" s="7"/>
    </row>
    <row r="50" spans="1:62" s="4" customFormat="1" x14ac:dyDescent="0.35">
      <c r="A50"/>
      <c r="B50" s="16" t="s">
        <v>25</v>
      </c>
      <c r="C50" s="17">
        <v>4661.3439999999991</v>
      </c>
      <c r="D50" s="17">
        <v>4887.683</v>
      </c>
      <c r="E50" s="17">
        <v>4920.7379999999994</v>
      </c>
      <c r="F50" s="17">
        <v>5153.9579999999996</v>
      </c>
      <c r="G50" s="17">
        <v>5203.482</v>
      </c>
      <c r="H50" s="17">
        <v>4453.8310000000001</v>
      </c>
      <c r="I50" s="17">
        <v>4808.7739999999994</v>
      </c>
      <c r="J50" s="17">
        <v>5276.7080000000005</v>
      </c>
      <c r="K50" s="17">
        <v>5793.1949999999997</v>
      </c>
      <c r="L50" s="17">
        <v>5870.299</v>
      </c>
      <c r="M50" s="17">
        <v>6615.2839999999997</v>
      </c>
      <c r="N50" s="17">
        <v>8183.0070000000005</v>
      </c>
      <c r="O50" s="17">
        <v>11315.835000000001</v>
      </c>
      <c r="P50" s="17">
        <v>9760.2759999999998</v>
      </c>
      <c r="Q50" s="17">
        <v>7140.1040000000003</v>
      </c>
      <c r="R50" s="17">
        <v>6767.7190000000001</v>
      </c>
      <c r="S50" s="17">
        <v>7071.4769999999999</v>
      </c>
      <c r="T50" s="17">
        <v>7060.7160000000003</v>
      </c>
      <c r="U50" s="17">
        <v>7649.7669999999998</v>
      </c>
      <c r="V50" s="17">
        <v>7756.2140000000009</v>
      </c>
      <c r="W50" s="17">
        <v>8821.2209999999995</v>
      </c>
      <c r="X50" s="17">
        <v>8943.6790000000001</v>
      </c>
      <c r="Y50" s="17">
        <v>10111.428999999998</v>
      </c>
      <c r="Z50" s="17">
        <v>11257.525</v>
      </c>
      <c r="AA50" s="17">
        <v>12840.360999999997</v>
      </c>
      <c r="AB50" s="17">
        <v>13422.107</v>
      </c>
      <c r="AC50" s="17">
        <v>13216.186</v>
      </c>
      <c r="AD50" s="17">
        <v>16578.062999999998</v>
      </c>
      <c r="AE50" s="17">
        <v>17743.095000000001</v>
      </c>
      <c r="AF50"/>
      <c r="AG50" s="18">
        <v>4.8556596552410829</v>
      </c>
      <c r="AH50" s="18">
        <v>0.67629181352390044</v>
      </c>
      <c r="AI50" s="18">
        <v>4.7395329724931559</v>
      </c>
      <c r="AJ50" s="18">
        <v>0.96089258003267286</v>
      </c>
      <c r="AK50" s="18">
        <v>-14.406718424316637</v>
      </c>
      <c r="AL50" s="18">
        <v>7.9693863552523503</v>
      </c>
      <c r="AM50" s="18">
        <v>9.7308378393328763</v>
      </c>
      <c r="AN50" s="18">
        <v>9.788053460604587</v>
      </c>
      <c r="AO50" s="18">
        <v>1.3309408711427853</v>
      </c>
      <c r="AP50" s="18">
        <v>12.690750505212762</v>
      </c>
      <c r="AQ50" s="18">
        <v>23.698498809726097</v>
      </c>
      <c r="AR50" s="18">
        <v>38.284557253831025</v>
      </c>
      <c r="AS50" s="18">
        <v>-13.746745158443906</v>
      </c>
      <c r="AT50" s="18">
        <v>-26.845265441264157</v>
      </c>
      <c r="AU50" s="18">
        <v>-5.2154002238622885</v>
      </c>
      <c r="AV50" s="18">
        <v>4.4883364690525687</v>
      </c>
      <c r="AW50" s="18">
        <v>-0.15217471540951788</v>
      </c>
      <c r="AX50" s="18">
        <v>8.3426525015309991</v>
      </c>
      <c r="AY50" s="18">
        <v>1.3915064341175494</v>
      </c>
      <c r="AZ50" s="18">
        <v>13.731016189083986</v>
      </c>
      <c r="BA50" s="18">
        <v>1.3882205195856736</v>
      </c>
      <c r="BB50" s="18">
        <v>13.05670742431608</v>
      </c>
      <c r="BC50" s="18">
        <v>11.33465902791783</v>
      </c>
      <c r="BD50" s="18">
        <v>14.060248589276927</v>
      </c>
      <c r="BE50" s="18">
        <v>4.5306047080763765</v>
      </c>
      <c r="BF50" s="18">
        <v>-1.5341928059432119</v>
      </c>
      <c r="BG50" s="18">
        <v>25.437573290811724</v>
      </c>
      <c r="BH50" s="18">
        <v>7.0275520125602311</v>
      </c>
      <c r="BI50"/>
      <c r="BJ50" s="7"/>
    </row>
    <row r="51" spans="1:62" s="4" customFormat="1" x14ac:dyDescent="0.35">
      <c r="A51"/>
      <c r="B51" s="16" t="s">
        <v>26</v>
      </c>
      <c r="C51" s="17">
        <v>-5182.9799999999996</v>
      </c>
      <c r="D51" s="17">
        <v>-5580.9560000000001</v>
      </c>
      <c r="E51" s="17">
        <v>-6435.44</v>
      </c>
      <c r="F51" s="17">
        <v>-7322.2569999999996</v>
      </c>
      <c r="G51" s="17">
        <v>-7252.7309999999998</v>
      </c>
      <c r="H51" s="17">
        <v>-7324.8959999999997</v>
      </c>
      <c r="I51" s="17">
        <v>-7688.1109999999999</v>
      </c>
      <c r="J51" s="17">
        <v>-7980.6480000000001</v>
      </c>
      <c r="K51" s="17">
        <v>-8967.2420000000002</v>
      </c>
      <c r="L51" s="17">
        <v>-9664.0529999999999</v>
      </c>
      <c r="M51" s="17">
        <v>-10127.973000000002</v>
      </c>
      <c r="N51" s="17">
        <v>-10558.286000000002</v>
      </c>
      <c r="O51" s="17">
        <v>-11434.315000000001</v>
      </c>
      <c r="P51" s="17">
        <v>-13553.932000000001</v>
      </c>
      <c r="Q51" s="17">
        <v>-14541.852999999999</v>
      </c>
      <c r="R51" s="17">
        <v>-13698.324999999999</v>
      </c>
      <c r="S51" s="17">
        <v>-11968.391</v>
      </c>
      <c r="T51" s="17">
        <v>-11386.043</v>
      </c>
      <c r="U51" s="17">
        <v>-11805.339999999997</v>
      </c>
      <c r="V51" s="17">
        <v>-11306.641000000001</v>
      </c>
      <c r="W51" s="17">
        <v>-11428.024999999998</v>
      </c>
      <c r="X51" s="17">
        <v>-11905.549999999996</v>
      </c>
      <c r="Y51" s="17">
        <v>-11072.599000000002</v>
      </c>
      <c r="Z51" s="17">
        <v>-11197.419</v>
      </c>
      <c r="AA51" s="17">
        <v>-13055.713999999998</v>
      </c>
      <c r="AB51" s="17">
        <v>-12271.045000000004</v>
      </c>
      <c r="AC51" s="17">
        <v>-11711.929000000002</v>
      </c>
      <c r="AD51" s="17">
        <v>-11519.615000000002</v>
      </c>
      <c r="AE51" s="17">
        <v>-13201.298000000001</v>
      </c>
      <c r="AF51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/>
      <c r="BJ51" s="7"/>
    </row>
    <row r="52" spans="1:62" s="4" customFormat="1" x14ac:dyDescent="0.35">
      <c r="A52"/>
      <c r="B52" s="16" t="s">
        <v>27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>
        <v>423.12700000000007</v>
      </c>
      <c r="N52" s="17">
        <v>372.79699999999997</v>
      </c>
      <c r="O52" s="17">
        <v>506.274</v>
      </c>
      <c r="P52" s="17">
        <v>375.21000000000004</v>
      </c>
      <c r="Q52" s="17">
        <v>256.18600000000004</v>
      </c>
      <c r="R52" s="17">
        <v>488.69000000000005</v>
      </c>
      <c r="S52" s="17">
        <v>524.00099999999998</v>
      </c>
      <c r="T52" s="17">
        <v>427.39099999999991</v>
      </c>
      <c r="U52" s="17">
        <v>495.09700000000004</v>
      </c>
      <c r="V52" s="17">
        <v>712.75100000000009</v>
      </c>
      <c r="W52" s="17">
        <v>673.65699999999993</v>
      </c>
      <c r="X52" s="17">
        <v>805.55900000000008</v>
      </c>
      <c r="Y52" s="17">
        <v>795.22899999999993</v>
      </c>
      <c r="Z52" s="17">
        <v>886.47500000000002</v>
      </c>
      <c r="AA52" s="17">
        <v>884.11400000000003</v>
      </c>
      <c r="AB52" s="17">
        <v>615.2349999999999</v>
      </c>
      <c r="AC52" s="17">
        <v>655.20800000000008</v>
      </c>
      <c r="AD52" s="17">
        <v>723.26499999999999</v>
      </c>
      <c r="AE52" s="17">
        <v>715.54499999999996</v>
      </c>
      <c r="AF52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>
        <v>-11.89477390948819</v>
      </c>
      <c r="AR52" s="18">
        <v>35.804204432975595</v>
      </c>
      <c r="AS52" s="18">
        <v>-25.887957904217867</v>
      </c>
      <c r="AT52" s="18">
        <v>-31.721969030676149</v>
      </c>
      <c r="AU52" s="18">
        <v>90.7559351408742</v>
      </c>
      <c r="AV52" s="18">
        <v>7.2256440688370782</v>
      </c>
      <c r="AW52" s="18">
        <v>-18.436987715672313</v>
      </c>
      <c r="AX52" s="18">
        <v>15.841699989003079</v>
      </c>
      <c r="AY52" s="18">
        <v>43.961890296244988</v>
      </c>
      <c r="AZ52" s="18">
        <v>-5.4849449527254484</v>
      </c>
      <c r="BA52" s="18">
        <v>19.5799939731941</v>
      </c>
      <c r="BB52" s="18">
        <v>-1.2823393444800633</v>
      </c>
      <c r="BC52" s="18">
        <v>11.474179135821267</v>
      </c>
      <c r="BD52" s="18">
        <v>-0.2663357680701644</v>
      </c>
      <c r="BE52" s="18">
        <v>-30.412254528262206</v>
      </c>
      <c r="BF52" s="18">
        <v>6.4971921298365976</v>
      </c>
      <c r="BG52" s="18">
        <v>10.38708318579747</v>
      </c>
      <c r="BH52" s="18">
        <v>-1.0673819416119994</v>
      </c>
      <c r="BI52"/>
      <c r="BJ52" s="7"/>
    </row>
    <row r="53" spans="1:62" s="4" customFormat="1" x14ac:dyDescent="0.35">
      <c r="A53"/>
      <c r="B53" s="16" t="s">
        <v>809</v>
      </c>
      <c r="C53" s="17">
        <v>-113.489</v>
      </c>
      <c r="D53" s="17">
        <v>-117.462</v>
      </c>
      <c r="E53" s="17">
        <v>-120.617</v>
      </c>
      <c r="F53" s="17">
        <v>-123.18899999999999</v>
      </c>
      <c r="G53" s="17">
        <v>-125.437</v>
      </c>
      <c r="H53" s="17">
        <v>-127.92400000000001</v>
      </c>
      <c r="I53" s="17">
        <v>-130.483</v>
      </c>
      <c r="J53" s="17">
        <v>-133.09200000000001</v>
      </c>
      <c r="K53" s="17">
        <v>-135.75399999999999</v>
      </c>
      <c r="L53" s="17">
        <v>-138.46899999999999</v>
      </c>
      <c r="M53" s="17">
        <v>-141.239</v>
      </c>
      <c r="N53" s="17">
        <v>-144.01199999999997</v>
      </c>
      <c r="O53" s="17">
        <v>-152.30500000000001</v>
      </c>
      <c r="P53" s="17">
        <v>-152.76300000000001</v>
      </c>
      <c r="Q53" s="17">
        <v>-247.90700000000001</v>
      </c>
      <c r="R53" s="17">
        <v>-259.34499999999997</v>
      </c>
      <c r="S53" s="17">
        <v>-342.20399999999995</v>
      </c>
      <c r="T53" s="17">
        <v>-159.19499999999999</v>
      </c>
      <c r="U53" s="17">
        <v>-247.93599999999995</v>
      </c>
      <c r="V53" s="17">
        <v>-249.05199999999994</v>
      </c>
      <c r="W53" s="17">
        <v>-246.38099999999994</v>
      </c>
      <c r="X53" s="17">
        <v>-266.94399999999996</v>
      </c>
      <c r="Y53" s="17">
        <v>-264.89799999999997</v>
      </c>
      <c r="Z53" s="17">
        <v>-256.18200000000007</v>
      </c>
      <c r="AA53" s="17">
        <v>-272.88700000000006</v>
      </c>
      <c r="AB53" s="17">
        <v>-418.76900000000006</v>
      </c>
      <c r="AC53" s="17">
        <v>-198.71700000000001</v>
      </c>
      <c r="AD53" s="17">
        <v>-441.096</v>
      </c>
      <c r="AE53" s="17">
        <v>-208.87500000000003</v>
      </c>
      <c r="AF53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90"/>
      <c r="BC53" s="90"/>
      <c r="BD53" s="90"/>
      <c r="BE53" s="90"/>
      <c r="BF53" s="90"/>
      <c r="BG53" s="90"/>
      <c r="BH53" s="90"/>
      <c r="BI53"/>
      <c r="BJ53" s="7"/>
    </row>
    <row r="54" spans="1:62" ht="6" customHeight="1" thickBot="1" x14ac:dyDescent="0.4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136"/>
      <c r="Z54" s="136"/>
      <c r="AA54" s="32"/>
      <c r="AB54" s="32"/>
      <c r="AC54" s="136"/>
      <c r="AD54" s="32"/>
      <c r="AE54" s="32"/>
      <c r="AF54"/>
      <c r="AG54" s="34" t="s">
        <v>233</v>
      </c>
      <c r="AH54" s="34" t="s">
        <v>233</v>
      </c>
      <c r="AI54" s="34" t="s">
        <v>233</v>
      </c>
      <c r="AJ54" s="34" t="s">
        <v>233</v>
      </c>
      <c r="AK54" s="34" t="s">
        <v>233</v>
      </c>
      <c r="AL54" s="34" t="s">
        <v>233</v>
      </c>
      <c r="AM54" s="34" t="s">
        <v>233</v>
      </c>
      <c r="AN54" s="34" t="s">
        <v>233</v>
      </c>
      <c r="AO54" s="34" t="s">
        <v>233</v>
      </c>
      <c r="AP54" s="34" t="s">
        <v>233</v>
      </c>
      <c r="AQ54" s="34" t="s">
        <v>233</v>
      </c>
      <c r="AR54" s="34" t="s">
        <v>233</v>
      </c>
      <c r="AS54" s="34" t="s">
        <v>233</v>
      </c>
      <c r="AT54" s="34" t="s">
        <v>233</v>
      </c>
      <c r="AU54" s="34" t="s">
        <v>233</v>
      </c>
      <c r="AV54" s="34" t="s">
        <v>233</v>
      </c>
      <c r="AW54" s="34" t="s">
        <v>233</v>
      </c>
      <c r="AX54" s="34" t="s">
        <v>233</v>
      </c>
      <c r="AY54" s="34" t="s">
        <v>233</v>
      </c>
      <c r="AZ54" s="34" t="s">
        <v>233</v>
      </c>
      <c r="BA54" s="34" t="s">
        <v>233</v>
      </c>
      <c r="BB54" s="34"/>
      <c r="BC54" s="34"/>
      <c r="BD54" s="34"/>
      <c r="BE54" s="34"/>
      <c r="BF54" s="34"/>
      <c r="BG54" s="34"/>
      <c r="BH54" s="34"/>
      <c r="BI54"/>
      <c r="BJ54" s="2"/>
    </row>
    <row r="55" spans="1:62" s="55" customFormat="1" ht="6" customHeight="1" x14ac:dyDescent="0.35">
      <c r="A55"/>
      <c r="Y55" s="52"/>
      <c r="Z55" s="52"/>
      <c r="AC55" s="52"/>
      <c r="AF55"/>
      <c r="BI55"/>
    </row>
    <row r="56" spans="1:62" ht="12" customHeight="1" x14ac:dyDescent="0.35">
      <c r="B56" s="35" t="s">
        <v>824</v>
      </c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230"/>
      <c r="Z56" s="230"/>
      <c r="AA56" s="185"/>
      <c r="AB56" s="185"/>
      <c r="AC56" s="230"/>
      <c r="AD56" s="185"/>
      <c r="AE56" s="185"/>
      <c r="AF56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36"/>
      <c r="BC56" s="36"/>
      <c r="BD56" s="36"/>
      <c r="BE56" s="36"/>
      <c r="BF56" s="36"/>
      <c r="BG56" s="36"/>
      <c r="BH56" s="36"/>
      <c r="BI56"/>
      <c r="BJ56" s="2"/>
    </row>
    <row r="57" spans="1:62" ht="12" customHeight="1" x14ac:dyDescent="0.35">
      <c r="B57" s="35" t="s">
        <v>178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230"/>
      <c r="Z57" s="230"/>
      <c r="AA57" s="185"/>
      <c r="AB57" s="185"/>
      <c r="AC57" s="230"/>
      <c r="AD57" s="185"/>
      <c r="AE57" s="185"/>
      <c r="AF57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36"/>
      <c r="BC57" s="36"/>
      <c r="BD57" s="36"/>
      <c r="BE57" s="36"/>
      <c r="BF57" s="36"/>
      <c r="BG57" s="36"/>
      <c r="BH57" s="36"/>
      <c r="BI57"/>
      <c r="BJ57" s="2"/>
    </row>
    <row r="58" spans="1:62" s="55" customFormat="1" ht="12" customHeight="1" x14ac:dyDescent="0.35">
      <c r="A58"/>
      <c r="B58" s="35" t="s">
        <v>709</v>
      </c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230"/>
      <c r="Z58" s="230"/>
      <c r="AA58" s="185"/>
      <c r="AB58" s="185"/>
      <c r="AC58" s="185"/>
      <c r="AD58" s="185"/>
      <c r="AE58" s="185"/>
      <c r="AF58"/>
      <c r="BI58"/>
    </row>
    <row r="59" spans="1:62" s="55" customFormat="1" ht="12" customHeight="1" x14ac:dyDescent="0.35">
      <c r="A59"/>
      <c r="B59" s="35" t="s">
        <v>720</v>
      </c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230"/>
      <c r="Z59" s="230"/>
      <c r="AA59" s="185"/>
      <c r="AB59" s="185"/>
      <c r="AC59" s="185"/>
      <c r="AD59" s="185"/>
      <c r="AE59" s="185"/>
      <c r="AF59"/>
      <c r="BI59"/>
    </row>
    <row r="60" spans="1:62" s="55" customFormat="1" ht="12" customHeight="1" x14ac:dyDescent="0.35">
      <c r="A60"/>
      <c r="B60" s="35" t="s">
        <v>721</v>
      </c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230"/>
      <c r="Z60" s="230"/>
      <c r="AA60" s="185"/>
      <c r="AB60" s="185"/>
      <c r="AC60" s="185"/>
      <c r="AD60" s="185"/>
      <c r="AE60" s="185"/>
      <c r="AF60"/>
      <c r="BI60"/>
    </row>
    <row r="61" spans="1:62" s="55" customFormat="1" ht="12" customHeight="1" x14ac:dyDescent="0.35">
      <c r="A61"/>
      <c r="B61" s="35" t="s">
        <v>708</v>
      </c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230"/>
      <c r="Z61" s="230"/>
      <c r="AA61" s="185"/>
      <c r="AB61" s="185"/>
      <c r="AC61" s="185"/>
      <c r="AD61" s="185"/>
      <c r="AE61" s="185"/>
      <c r="AF61"/>
      <c r="BI61"/>
    </row>
  </sheetData>
  <mergeCells count="1">
    <mergeCell ref="BA5:BH5"/>
  </mergeCells>
  <hyperlinks>
    <hyperlink ref="B4" location="Indice!A1" display="Volver al índice" xr:uid="{00000000-0004-0000-09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>
    <pageSetUpPr fitToPage="1"/>
  </sheetPr>
  <dimension ref="A1:BO40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 activeCell="BJ9" sqref="BJ9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180</v>
      </c>
    </row>
    <row r="2" spans="1:62" ht="15" customHeight="1" x14ac:dyDescent="0.35">
      <c r="B2" s="3" t="s">
        <v>181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1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2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4" customFormat="1" ht="15" customHeight="1" x14ac:dyDescent="0.35">
      <c r="A9"/>
      <c r="B9" s="13" t="s">
        <v>182</v>
      </c>
      <c r="C9" s="14">
        <v>211796.51900000003</v>
      </c>
      <c r="D9" s="14">
        <v>225704.80900000004</v>
      </c>
      <c r="E9" s="14">
        <v>238296.81499999997</v>
      </c>
      <c r="F9" s="14">
        <v>255009.58699999997</v>
      </c>
      <c r="G9" s="14">
        <v>276879.81300000002</v>
      </c>
      <c r="H9" s="14">
        <v>301109.28200000001</v>
      </c>
      <c r="I9" s="14">
        <v>328573.826</v>
      </c>
      <c r="J9" s="14">
        <v>348914.63799999998</v>
      </c>
      <c r="K9" s="14">
        <v>375052.83600000001</v>
      </c>
      <c r="L9" s="14">
        <v>400145.076</v>
      </c>
      <c r="M9" s="14">
        <v>431289.49800000002</v>
      </c>
      <c r="N9" s="14">
        <v>467844.179</v>
      </c>
      <c r="O9" s="14">
        <v>518786.12900000007</v>
      </c>
      <c r="P9" s="14">
        <v>555300.68499999994</v>
      </c>
      <c r="Q9" s="14">
        <v>544257.28200000012</v>
      </c>
      <c r="R9" s="14">
        <v>541683.29899999988</v>
      </c>
      <c r="S9" s="14">
        <v>541705.20200000005</v>
      </c>
      <c r="T9" s="14">
        <v>522356.26500000001</v>
      </c>
      <c r="U9" s="14">
        <v>512167.28400000004</v>
      </c>
      <c r="V9" s="14">
        <v>513766.71200000006</v>
      </c>
      <c r="W9" s="14">
        <v>528523.83099999989</v>
      </c>
      <c r="X9" s="14">
        <v>544423.89</v>
      </c>
      <c r="Y9" s="14">
        <v>564933.31099999999</v>
      </c>
      <c r="Z9" s="14">
        <v>594332.01199999999</v>
      </c>
      <c r="AA9" s="14">
        <v>621331.77899999986</v>
      </c>
      <c r="AB9" s="14">
        <v>629199.21</v>
      </c>
      <c r="AC9" s="14">
        <v>660009.75899999996</v>
      </c>
      <c r="AD9" s="72">
        <v>709849.88699999999</v>
      </c>
      <c r="AE9" s="72">
        <v>760849.52</v>
      </c>
      <c r="AF9"/>
      <c r="AG9" s="15">
        <v>6.5668170873006684</v>
      </c>
      <c r="AH9" s="15">
        <v>5.578971071015121</v>
      </c>
      <c r="AI9" s="15">
        <v>7.0134265118062951</v>
      </c>
      <c r="AJ9" s="15">
        <v>8.5762367828155632</v>
      </c>
      <c r="AK9" s="15">
        <v>8.7508976322517178</v>
      </c>
      <c r="AL9" s="15">
        <v>9.1211216796697734</v>
      </c>
      <c r="AM9" s="15">
        <v>6.1906367429278975</v>
      </c>
      <c r="AN9" s="15">
        <v>7.4912873102217157</v>
      </c>
      <c r="AO9" s="15">
        <v>6.6903213604815912</v>
      </c>
      <c r="AP9" s="15">
        <v>7.7832825812406146</v>
      </c>
      <c r="AQ9" s="15">
        <v>8.4756714850496966</v>
      </c>
      <c r="AR9" s="15">
        <v>10.888657439082955</v>
      </c>
      <c r="AS9" s="15">
        <v>7.0384603517415671</v>
      </c>
      <c r="AT9" s="15">
        <v>-1.988724901356788</v>
      </c>
      <c r="AU9" s="15">
        <v>-0.47293496754724906</v>
      </c>
      <c r="AV9" s="15">
        <v>4.0435066099694869E-3</v>
      </c>
      <c r="AW9" s="15">
        <v>-3.5718573365297002</v>
      </c>
      <c r="AX9" s="15">
        <v>-1.9505807975711693</v>
      </c>
      <c r="AY9" s="15">
        <v>0.31228624903733881</v>
      </c>
      <c r="AZ9" s="15">
        <v>2.872338486577509</v>
      </c>
      <c r="BA9" s="15">
        <v>3.0083901741793224</v>
      </c>
      <c r="BB9" s="15">
        <v>3.767178732733417</v>
      </c>
      <c r="BC9" s="15">
        <v>5.2039241495532913</v>
      </c>
      <c r="BD9" s="15">
        <v>4.5428761121485541</v>
      </c>
      <c r="BE9" s="15">
        <v>1.2662206032117505</v>
      </c>
      <c r="BF9" s="15">
        <v>4.8967876167549544</v>
      </c>
      <c r="BG9" s="15">
        <v>7.5514228873697649</v>
      </c>
      <c r="BH9" s="15">
        <v>7.184565910905051</v>
      </c>
      <c r="BI9"/>
      <c r="BJ9" s="7"/>
    </row>
    <row r="10" spans="1:62" s="4" customFormat="1" ht="15" customHeight="1" x14ac:dyDescent="0.35">
      <c r="A10"/>
      <c r="B10" s="16" t="s">
        <v>1066</v>
      </c>
      <c r="C10" s="17">
        <v>136266.69899999999</v>
      </c>
      <c r="D10" s="17">
        <v>145124.03099999999</v>
      </c>
      <c r="E10" s="17">
        <v>152960.72899999999</v>
      </c>
      <c r="F10" s="17">
        <v>166115.351</v>
      </c>
      <c r="G10" s="17">
        <v>183557.462</v>
      </c>
      <c r="H10" s="17">
        <v>202105.94000000003</v>
      </c>
      <c r="I10" s="17">
        <v>221122.549</v>
      </c>
      <c r="J10" s="17">
        <v>236206.342</v>
      </c>
      <c r="K10" s="17">
        <v>254387.84799999997</v>
      </c>
      <c r="L10" s="17">
        <v>271207.02799999999</v>
      </c>
      <c r="M10" s="17">
        <v>294079.446</v>
      </c>
      <c r="N10" s="17">
        <v>321315.74</v>
      </c>
      <c r="O10" s="17">
        <v>349235.61800000002</v>
      </c>
      <c r="P10" s="17">
        <v>366818.77600000001</v>
      </c>
      <c r="Q10" s="17">
        <v>352145.125</v>
      </c>
      <c r="R10" s="17">
        <v>344505.60200000001</v>
      </c>
      <c r="S10" s="17">
        <v>339789.08600000001</v>
      </c>
      <c r="T10" s="17">
        <v>317397.48300000001</v>
      </c>
      <c r="U10" s="17">
        <v>308695.71999999997</v>
      </c>
      <c r="V10" s="17">
        <v>311279.196</v>
      </c>
      <c r="W10" s="17">
        <v>323487.82799999992</v>
      </c>
      <c r="X10" s="17">
        <v>336938.11399999994</v>
      </c>
      <c r="Y10" s="17">
        <v>351677.78899999999</v>
      </c>
      <c r="Z10" s="17">
        <v>370656.64600000001</v>
      </c>
      <c r="AA10" s="17">
        <v>390077.65399999998</v>
      </c>
      <c r="AB10" s="17">
        <v>374529.97100000002</v>
      </c>
      <c r="AC10" s="17">
        <v>403128.75900000008</v>
      </c>
      <c r="AD10" s="73">
        <v>441769.136</v>
      </c>
      <c r="AE10" s="73">
        <v>475318.85100000002</v>
      </c>
      <c r="AF10"/>
      <c r="AG10" s="18">
        <v>6.4999974792080311</v>
      </c>
      <c r="AH10" s="18">
        <v>5.4000002246354395</v>
      </c>
      <c r="AI10" s="18">
        <v>8.5999995462887746</v>
      </c>
      <c r="AJ10" s="18">
        <v>10.499999485297423</v>
      </c>
      <c r="AK10" s="18">
        <v>10.104998074118082</v>
      </c>
      <c r="AL10" s="18">
        <v>9.4092281503452906</v>
      </c>
      <c r="AM10" s="18">
        <v>6.8214630611914684</v>
      </c>
      <c r="AN10" s="18">
        <v>7.6972979836417617</v>
      </c>
      <c r="AO10" s="18">
        <v>6.6116287127048716</v>
      </c>
      <c r="AP10" s="18">
        <v>8.4335638971715756</v>
      </c>
      <c r="AQ10" s="18">
        <v>9.2615428825311366</v>
      </c>
      <c r="AR10" s="18">
        <v>8.6892344582932743</v>
      </c>
      <c r="AS10" s="18">
        <v>5.0347550747243641</v>
      </c>
      <c r="AT10" s="18">
        <v>-4.0002453418578581</v>
      </c>
      <c r="AU10" s="18">
        <v>-2.1694246086751838</v>
      </c>
      <c r="AV10" s="18">
        <v>-1.3690680130072321</v>
      </c>
      <c r="AW10" s="18">
        <v>-6.5898535069487201</v>
      </c>
      <c r="AX10" s="18">
        <v>-2.7415979855139669</v>
      </c>
      <c r="AY10" s="18">
        <v>0.83690049217398432</v>
      </c>
      <c r="AZ10" s="18">
        <v>3.9220841472489298</v>
      </c>
      <c r="BA10" s="18">
        <v>4.1578955483913989</v>
      </c>
      <c r="BB10" s="18">
        <v>4.3745941428282729</v>
      </c>
      <c r="BC10" s="18">
        <v>5.3966606915855069</v>
      </c>
      <c r="BD10" s="18">
        <v>5.2396222243914581</v>
      </c>
      <c r="BE10" s="18">
        <v>-3.9857917623755914</v>
      </c>
      <c r="BF10" s="18">
        <v>7.6359144032294433</v>
      </c>
      <c r="BG10" s="18">
        <v>9.5851204205453158</v>
      </c>
      <c r="BH10" s="18">
        <v>7.5943999401533624</v>
      </c>
      <c r="BI10"/>
      <c r="BJ10" s="17"/>
    </row>
    <row r="11" spans="1:62" s="4" customFormat="1" ht="15" customHeight="1" x14ac:dyDescent="0.35">
      <c r="A11"/>
      <c r="B11" s="16" t="s">
        <v>76</v>
      </c>
      <c r="C11" s="17">
        <v>98128.123000000021</v>
      </c>
      <c r="D11" s="17">
        <v>104489.28199999999</v>
      </c>
      <c r="E11" s="17">
        <v>111833.94500000001</v>
      </c>
      <c r="F11" s="17">
        <v>122803.185</v>
      </c>
      <c r="G11" s="17">
        <v>137839.04800000001</v>
      </c>
      <c r="H11" s="17">
        <v>153850.12199999997</v>
      </c>
      <c r="I11" s="17">
        <v>170395.22999999998</v>
      </c>
      <c r="J11" s="17">
        <v>181922.61500000002</v>
      </c>
      <c r="K11" s="17">
        <v>195501.84399999998</v>
      </c>
      <c r="L11" s="17">
        <v>208657.027</v>
      </c>
      <c r="M11" s="17">
        <v>227002.446</v>
      </c>
      <c r="N11" s="17">
        <v>248944.62300000002</v>
      </c>
      <c r="O11" s="17">
        <v>270874.19699999999</v>
      </c>
      <c r="P11" s="17">
        <v>280935.93400000001</v>
      </c>
      <c r="Q11" s="17">
        <v>260644.29800000001</v>
      </c>
      <c r="R11" s="17">
        <v>253293.50899999999</v>
      </c>
      <c r="S11" s="17">
        <v>250507.891</v>
      </c>
      <c r="T11" s="17">
        <v>236303.552</v>
      </c>
      <c r="U11" s="17">
        <v>226669.06799999997</v>
      </c>
      <c r="V11" s="17">
        <v>228832.77499999997</v>
      </c>
      <c r="W11" s="17">
        <v>238456.13600000003</v>
      </c>
      <c r="X11" s="17">
        <v>249383.71900000001</v>
      </c>
      <c r="Y11" s="17">
        <v>263410.20600000001</v>
      </c>
      <c r="Z11" s="17">
        <v>279422.48499999999</v>
      </c>
      <c r="AA11" s="17">
        <v>293745.00699999998</v>
      </c>
      <c r="AB11" s="17">
        <v>273233.09699999995</v>
      </c>
      <c r="AC11" s="17">
        <v>296968.15400000004</v>
      </c>
      <c r="AD11" s="73">
        <v>330955.63299999997</v>
      </c>
      <c r="AE11" s="73">
        <v>358353.91899999999</v>
      </c>
      <c r="AF11"/>
      <c r="AG11" s="18">
        <v>6.482503491888834</v>
      </c>
      <c r="AH11" s="18">
        <v>7.0291065833910267</v>
      </c>
      <c r="AI11" s="18">
        <v>9.8085067105519617</v>
      </c>
      <c r="AJ11" s="18">
        <v>12.243870547820086</v>
      </c>
      <c r="AK11" s="18">
        <v>11.615775233734901</v>
      </c>
      <c r="AL11" s="18">
        <v>10.754042820973526</v>
      </c>
      <c r="AM11" s="18">
        <v>6.7650866752549579</v>
      </c>
      <c r="AN11" s="18">
        <v>7.464288593257062</v>
      </c>
      <c r="AO11" s="18">
        <v>6.7289303931066859</v>
      </c>
      <c r="AP11" s="18">
        <v>8.7921405110406337</v>
      </c>
      <c r="AQ11" s="18">
        <v>9.6660531138065462</v>
      </c>
      <c r="AR11" s="18">
        <v>8.8090169354651877</v>
      </c>
      <c r="AS11" s="18">
        <v>3.7145424375729754</v>
      </c>
      <c r="AT11" s="18">
        <v>-7.2228695386471982</v>
      </c>
      <c r="AU11" s="18">
        <v>-2.8202377939608785</v>
      </c>
      <c r="AV11" s="18">
        <v>-1.0997589361833935</v>
      </c>
      <c r="AW11" s="18">
        <v>-5.6702161929102699</v>
      </c>
      <c r="AX11" s="18">
        <v>-4.0771642738573926</v>
      </c>
      <c r="AY11" s="18">
        <v>0.95456650485720229</v>
      </c>
      <c r="AZ11" s="18">
        <v>4.2054120088348634</v>
      </c>
      <c r="BA11" s="18">
        <v>4.5826386283471363</v>
      </c>
      <c r="BB11" s="18">
        <v>5.6244597908173759</v>
      </c>
      <c r="BC11" s="18">
        <v>6.0788377349357452</v>
      </c>
      <c r="BD11" s="18">
        <v>5.1257585802373775</v>
      </c>
      <c r="BE11" s="18">
        <v>-6.9828965637533491</v>
      </c>
      <c r="BF11" s="18">
        <v>8.6867430265961119</v>
      </c>
      <c r="BG11" s="18">
        <v>11.444822800763994</v>
      </c>
      <c r="BH11" s="18">
        <v>8.2785374437183332</v>
      </c>
      <c r="BI11"/>
      <c r="BJ11" s="7"/>
    </row>
    <row r="12" spans="1:62" s="4" customFormat="1" ht="15" customHeight="1" x14ac:dyDescent="0.35">
      <c r="A12"/>
      <c r="B12" s="16" t="s">
        <v>1186</v>
      </c>
      <c r="C12" s="17">
        <v>42527.413000000008</v>
      </c>
      <c r="D12" s="17">
        <v>46072.284999999996</v>
      </c>
      <c r="E12" s="17">
        <v>48895.065999999999</v>
      </c>
      <c r="F12" s="17">
        <v>53041.06</v>
      </c>
      <c r="G12" s="17">
        <v>59547.45</v>
      </c>
      <c r="H12" s="17">
        <v>72167.035000000003</v>
      </c>
      <c r="I12" s="17">
        <v>81798.45</v>
      </c>
      <c r="J12" s="17">
        <v>87302.197999999989</v>
      </c>
      <c r="K12" s="17">
        <v>94157.115000000005</v>
      </c>
      <c r="L12" s="17">
        <v>99091.177999999985</v>
      </c>
      <c r="M12" s="17">
        <v>108310.42199999999</v>
      </c>
      <c r="N12" s="17">
        <v>119542.95499999999</v>
      </c>
      <c r="O12" s="17">
        <v>139162.87199999997</v>
      </c>
      <c r="P12" s="17">
        <v>149499.25900000002</v>
      </c>
      <c r="Q12" s="17">
        <v>141567.66399999999</v>
      </c>
      <c r="R12" s="17">
        <v>136930.07299999997</v>
      </c>
      <c r="S12" s="17">
        <v>136576.26800000001</v>
      </c>
      <c r="T12" s="17">
        <v>131152.86900000001</v>
      </c>
      <c r="U12" s="17">
        <v>126885.44399999999</v>
      </c>
      <c r="V12" s="17">
        <v>127528.18100000001</v>
      </c>
      <c r="W12" s="17">
        <v>133547.15999999997</v>
      </c>
      <c r="X12" s="17">
        <v>139424.89899999998</v>
      </c>
      <c r="Y12" s="17">
        <v>146888.32300000003</v>
      </c>
      <c r="Z12" s="17">
        <v>156782.96599999999</v>
      </c>
      <c r="AA12" s="17">
        <v>165354.09</v>
      </c>
      <c r="AB12" s="17">
        <v>160818.03400000001</v>
      </c>
      <c r="AC12" s="17">
        <v>168880.022</v>
      </c>
      <c r="AD12" s="73">
        <v>187672.88300000003</v>
      </c>
      <c r="AE12" s="73">
        <v>205641.11799999996</v>
      </c>
      <c r="AF12" s="355"/>
      <c r="AG12" s="18">
        <v>8.335498799327361</v>
      </c>
      <c r="AH12" s="18">
        <v>6.1268526186621806</v>
      </c>
      <c r="AI12" s="18">
        <v>8.479370904213523</v>
      </c>
      <c r="AJ12" s="18">
        <v>12.266704323028236</v>
      </c>
      <c r="AK12" s="18">
        <v>21.192485992263325</v>
      </c>
      <c r="AL12" s="18">
        <v>13.346003476518042</v>
      </c>
      <c r="AM12" s="18">
        <v>6.7284257831291336</v>
      </c>
      <c r="AN12" s="18">
        <v>7.8519409098955526</v>
      </c>
      <c r="AO12" s="18">
        <v>5.2402444573625475</v>
      </c>
      <c r="AP12" s="18">
        <v>9.3037989718923395</v>
      </c>
      <c r="AQ12" s="18">
        <v>10.37068528825416</v>
      </c>
      <c r="AR12" s="18">
        <v>16.412441034270895</v>
      </c>
      <c r="AS12" s="18">
        <v>7.4275464794949393</v>
      </c>
      <c r="AT12" s="18">
        <v>-5.3054410122527962</v>
      </c>
      <c r="AU12" s="18">
        <v>-3.2758829728235224</v>
      </c>
      <c r="AV12" s="18">
        <v>-0.25838370801128835</v>
      </c>
      <c r="AW12" s="18">
        <v>-3.970967342584002</v>
      </c>
      <c r="AX12" s="18">
        <v>-3.2537793740524403</v>
      </c>
      <c r="AY12" s="18">
        <v>0.50654904119657951</v>
      </c>
      <c r="AZ12" s="18">
        <v>4.7197246544275284</v>
      </c>
      <c r="BA12" s="18">
        <v>4.4012459718349701</v>
      </c>
      <c r="BB12" s="18">
        <v>5.353006567356422</v>
      </c>
      <c r="BC12" s="18">
        <v>6.7361671764745727</v>
      </c>
      <c r="BD12" s="18">
        <v>5.4668719559751224</v>
      </c>
      <c r="BE12" s="18">
        <v>-2.7432378600371981</v>
      </c>
      <c r="BF12" s="18">
        <v>5.0131119001243247</v>
      </c>
      <c r="BG12" s="18">
        <v>11.127936139184085</v>
      </c>
      <c r="BH12" s="18">
        <v>9.5742308173525128</v>
      </c>
      <c r="BI12" s="355"/>
      <c r="BJ12" s="7"/>
    </row>
    <row r="13" spans="1:62" s="4" customFormat="1" ht="15" customHeight="1" x14ac:dyDescent="0.35">
      <c r="A13"/>
      <c r="B13" s="16" t="s">
        <v>1187</v>
      </c>
      <c r="C13" s="17">
        <v>55600.710000000006</v>
      </c>
      <c r="D13" s="17">
        <v>58416.997000000003</v>
      </c>
      <c r="E13" s="17">
        <v>62938.879000000008</v>
      </c>
      <c r="F13" s="17">
        <v>69762.125</v>
      </c>
      <c r="G13" s="17">
        <v>78291.597999999998</v>
      </c>
      <c r="H13" s="17">
        <v>81683.087</v>
      </c>
      <c r="I13" s="17">
        <v>88596.78</v>
      </c>
      <c r="J13" s="17">
        <v>94620.417000000001</v>
      </c>
      <c r="K13" s="17">
        <v>101344.72899999999</v>
      </c>
      <c r="L13" s="17">
        <v>109565.849</v>
      </c>
      <c r="M13" s="17">
        <v>118692.024</v>
      </c>
      <c r="N13" s="17">
        <v>129401.66800000001</v>
      </c>
      <c r="O13" s="17">
        <v>131711.32500000001</v>
      </c>
      <c r="P13" s="17">
        <v>131436.67500000002</v>
      </c>
      <c r="Q13" s="17">
        <v>119076.63399999999</v>
      </c>
      <c r="R13" s="17">
        <v>116363.436</v>
      </c>
      <c r="S13" s="17">
        <v>113931.62299999999</v>
      </c>
      <c r="T13" s="17">
        <v>105150.68299999999</v>
      </c>
      <c r="U13" s="17">
        <v>99783.624000000011</v>
      </c>
      <c r="V13" s="17">
        <v>101304.59400000001</v>
      </c>
      <c r="W13" s="17">
        <v>104908.976</v>
      </c>
      <c r="X13" s="17">
        <v>109958.81999999998</v>
      </c>
      <c r="Y13" s="17">
        <v>116521.883</v>
      </c>
      <c r="Z13" s="17">
        <v>122639.519</v>
      </c>
      <c r="AA13" s="17">
        <v>128390.91699999999</v>
      </c>
      <c r="AB13" s="17">
        <v>112415.06300000001</v>
      </c>
      <c r="AC13" s="17">
        <v>128088.132</v>
      </c>
      <c r="AD13" s="73">
        <v>143282.75</v>
      </c>
      <c r="AE13" s="73">
        <v>152712.80100000001</v>
      </c>
      <c r="AF13" s="355"/>
      <c r="AG13" s="18">
        <v>5.0651997069821526</v>
      </c>
      <c r="AH13" s="18">
        <v>7.7406957430557499</v>
      </c>
      <c r="AI13" s="18">
        <v>10.841066934160029</v>
      </c>
      <c r="AJ13" s="18">
        <v>12.226509728595564</v>
      </c>
      <c r="AK13" s="18">
        <v>4.3318684081528156</v>
      </c>
      <c r="AL13" s="18">
        <v>8.4640447048726255</v>
      </c>
      <c r="AM13" s="18">
        <v>6.7989344533740415</v>
      </c>
      <c r="AN13" s="18">
        <v>7.1066184373294297</v>
      </c>
      <c r="AO13" s="18">
        <v>8.1120351113672715</v>
      </c>
      <c r="AP13" s="18">
        <v>8.3293974201760648</v>
      </c>
      <c r="AQ13" s="18">
        <v>9.0230528042895273</v>
      </c>
      <c r="AR13" s="18">
        <v>1.7848742104313573</v>
      </c>
      <c r="AS13" s="18">
        <v>-0.20852421004799257</v>
      </c>
      <c r="AT13" s="18">
        <v>-9.4037992059674558</v>
      </c>
      <c r="AU13" s="18">
        <v>-2.2785309836688779</v>
      </c>
      <c r="AV13" s="18">
        <v>-2.0898428953232431</v>
      </c>
      <c r="AW13" s="18">
        <v>-7.7072017134347348</v>
      </c>
      <c r="AX13" s="18">
        <v>-5.104159903554768</v>
      </c>
      <c r="AY13" s="18">
        <v>1.5242681504532256</v>
      </c>
      <c r="AZ13" s="18">
        <v>3.5579650020609952</v>
      </c>
      <c r="BA13" s="18">
        <v>4.8135480800041197</v>
      </c>
      <c r="BB13" s="18">
        <v>5.9686553566144349</v>
      </c>
      <c r="BC13" s="18">
        <v>5.2502035175658799</v>
      </c>
      <c r="BD13" s="18">
        <v>4.6896775581776264</v>
      </c>
      <c r="BE13" s="18">
        <v>-12.443134119838072</v>
      </c>
      <c r="BF13" s="18">
        <v>13.942143144998271</v>
      </c>
      <c r="BG13" s="18">
        <v>11.862627522743484</v>
      </c>
      <c r="BH13" s="18">
        <v>6.5814279806885381</v>
      </c>
      <c r="BI13" s="355"/>
      <c r="BJ13" s="7"/>
    </row>
    <row r="14" spans="1:62" s="4" customFormat="1" ht="15" customHeight="1" x14ac:dyDescent="0.35">
      <c r="A14"/>
      <c r="B14" s="16" t="s">
        <v>77</v>
      </c>
      <c r="C14" s="17">
        <v>38138.576000000001</v>
      </c>
      <c r="D14" s="17">
        <v>40634.749000000003</v>
      </c>
      <c r="E14" s="17">
        <v>41126.784</v>
      </c>
      <c r="F14" s="17">
        <v>43312.165999999997</v>
      </c>
      <c r="G14" s="17">
        <v>45718.414000000004</v>
      </c>
      <c r="H14" s="17">
        <v>48255.817999999999</v>
      </c>
      <c r="I14" s="17">
        <v>50727.318999999989</v>
      </c>
      <c r="J14" s="17">
        <v>54283.726999999999</v>
      </c>
      <c r="K14" s="17">
        <v>58886.004000000001</v>
      </c>
      <c r="L14" s="17">
        <v>62550.000999999997</v>
      </c>
      <c r="M14" s="17">
        <v>67077.000000000015</v>
      </c>
      <c r="N14" s="17">
        <v>72371.116999999998</v>
      </c>
      <c r="O14" s="17">
        <v>78361.421000000002</v>
      </c>
      <c r="P14" s="17">
        <v>85882.84199999999</v>
      </c>
      <c r="Q14" s="17">
        <v>91500.82699999999</v>
      </c>
      <c r="R14" s="17">
        <v>91212.093000000008</v>
      </c>
      <c r="S14" s="17">
        <v>89281.194999999992</v>
      </c>
      <c r="T14" s="17">
        <v>81093.930999999997</v>
      </c>
      <c r="U14" s="17">
        <v>82026.651999999987</v>
      </c>
      <c r="V14" s="17">
        <v>82446.421000000002</v>
      </c>
      <c r="W14" s="17">
        <v>85031.691999999995</v>
      </c>
      <c r="X14" s="17">
        <v>87554.395000000004</v>
      </c>
      <c r="Y14" s="17">
        <v>88267.582999999999</v>
      </c>
      <c r="Z14" s="17">
        <v>91234.161000000007</v>
      </c>
      <c r="AA14" s="17">
        <v>96332.646999999997</v>
      </c>
      <c r="AB14" s="17">
        <v>101296.87400000001</v>
      </c>
      <c r="AC14" s="17">
        <v>106160.605</v>
      </c>
      <c r="AD14" s="73">
        <v>110813.50299999998</v>
      </c>
      <c r="AE14" s="73">
        <v>116964.93199999999</v>
      </c>
      <c r="AF14"/>
      <c r="AG14" s="18">
        <v>6.5450083925524707</v>
      </c>
      <c r="AH14" s="18">
        <v>1.2108724973298006</v>
      </c>
      <c r="AI14" s="18">
        <v>5.3137682732498552</v>
      </c>
      <c r="AJ14" s="18">
        <v>5.5555937793552213</v>
      </c>
      <c r="AK14" s="18">
        <v>5.5500700439870787</v>
      </c>
      <c r="AL14" s="18">
        <v>5.1216642934122252</v>
      </c>
      <c r="AM14" s="18">
        <v>7.010833748182141</v>
      </c>
      <c r="AN14" s="18">
        <v>8.4781890528629358</v>
      </c>
      <c r="AO14" s="18">
        <v>6.222186514812579</v>
      </c>
      <c r="AP14" s="18">
        <v>7.2374083575154824</v>
      </c>
      <c r="AQ14" s="18">
        <v>7.8925965681231753</v>
      </c>
      <c r="AR14" s="18">
        <v>8.2772026304361219</v>
      </c>
      <c r="AS14" s="18">
        <v>9.5983723929661604</v>
      </c>
      <c r="AT14" s="18">
        <v>6.5414521331280593</v>
      </c>
      <c r="AU14" s="18">
        <v>-0.31555343210174724</v>
      </c>
      <c r="AV14" s="18">
        <v>-2.1169320168982586</v>
      </c>
      <c r="AW14" s="18">
        <v>-9.170199838835039</v>
      </c>
      <c r="AX14" s="18">
        <v>1.1501736178013007</v>
      </c>
      <c r="AY14" s="18">
        <v>0.51174708435011451</v>
      </c>
      <c r="AZ14" s="18">
        <v>3.1356982736703554</v>
      </c>
      <c r="BA14" s="18">
        <v>2.9667797272574661</v>
      </c>
      <c r="BB14" s="18">
        <v>0.81456561946432804</v>
      </c>
      <c r="BC14" s="18">
        <v>3.3608918463305022</v>
      </c>
      <c r="BD14" s="18">
        <v>5.5883519332193883</v>
      </c>
      <c r="BE14" s="18">
        <v>5.1532135310265206</v>
      </c>
      <c r="BF14" s="18">
        <v>4.8014620865792805</v>
      </c>
      <c r="BG14" s="18">
        <v>4.3828857230042981</v>
      </c>
      <c r="BH14" s="18">
        <v>5.5511547180310732</v>
      </c>
      <c r="BI14"/>
      <c r="BJ14" s="7"/>
    </row>
    <row r="15" spans="1:62" s="4" customFormat="1" ht="15" customHeight="1" x14ac:dyDescent="0.35">
      <c r="A15"/>
      <c r="B15" s="16" t="s">
        <v>184</v>
      </c>
      <c r="C15" s="17">
        <v>43211.191000000006</v>
      </c>
      <c r="D15" s="17">
        <v>46785.813999999998</v>
      </c>
      <c r="E15" s="17">
        <v>48936.372000000003</v>
      </c>
      <c r="F15" s="17">
        <v>51320.935999999994</v>
      </c>
      <c r="G15" s="17">
        <v>54014.314999999995</v>
      </c>
      <c r="H15" s="17">
        <v>57106.625999999997</v>
      </c>
      <c r="I15" s="17">
        <v>61786.539000000004</v>
      </c>
      <c r="J15" s="17">
        <v>64329.164000000004</v>
      </c>
      <c r="K15" s="17">
        <v>68698.511000000013</v>
      </c>
      <c r="L15" s="17">
        <v>72505.664999999994</v>
      </c>
      <c r="M15" s="17">
        <v>78315.73</v>
      </c>
      <c r="N15" s="17">
        <v>84403.293999999994</v>
      </c>
      <c r="O15" s="17">
        <v>88802.674999999988</v>
      </c>
      <c r="P15" s="17">
        <v>97825.813999999998</v>
      </c>
      <c r="Q15" s="17">
        <v>102233.27300000002</v>
      </c>
      <c r="R15" s="17">
        <v>106850.11200000001</v>
      </c>
      <c r="S15" s="17">
        <v>112456.00100000002</v>
      </c>
      <c r="T15" s="17">
        <v>116000.69600000001</v>
      </c>
      <c r="U15" s="17">
        <v>120145.38699999999</v>
      </c>
      <c r="V15" s="17">
        <v>123380.20100000002</v>
      </c>
      <c r="W15" s="17">
        <v>126181.41899999999</v>
      </c>
      <c r="X15" s="17">
        <v>130475.61000000002</v>
      </c>
      <c r="Y15" s="17">
        <v>133697.73699999999</v>
      </c>
      <c r="Z15" s="17">
        <v>140327.58100000001</v>
      </c>
      <c r="AA15" s="17">
        <v>146190.432</v>
      </c>
      <c r="AB15" s="17">
        <v>151376.79999999999</v>
      </c>
      <c r="AC15" s="17">
        <v>154597.23699999999</v>
      </c>
      <c r="AD15" s="73">
        <v>165985.47700000001</v>
      </c>
      <c r="AE15" s="73">
        <v>180927.69</v>
      </c>
      <c r="AF15"/>
      <c r="AG15" s="18">
        <v>8.272447292646925</v>
      </c>
      <c r="AH15" s="18">
        <v>4.596602722355124</v>
      </c>
      <c r="AI15" s="18">
        <v>4.8727846028307757</v>
      </c>
      <c r="AJ15" s="18">
        <v>5.24810966035382</v>
      </c>
      <c r="AK15" s="18">
        <v>5.7249842009474747</v>
      </c>
      <c r="AL15" s="18">
        <v>8.1950437765313051</v>
      </c>
      <c r="AM15" s="18">
        <v>4.1151762845949342</v>
      </c>
      <c r="AN15" s="18">
        <v>6.7921712770898264</v>
      </c>
      <c r="AO15" s="18">
        <v>5.5418289924798803</v>
      </c>
      <c r="AP15" s="18">
        <v>8.0132566193276116</v>
      </c>
      <c r="AQ15" s="18">
        <v>7.7731050965112622</v>
      </c>
      <c r="AR15" s="18">
        <v>5.2123333006410792</v>
      </c>
      <c r="AS15" s="18">
        <v>10.160886482304742</v>
      </c>
      <c r="AT15" s="18">
        <v>4.5054151044426956</v>
      </c>
      <c r="AU15" s="18">
        <v>4.5159847322896454</v>
      </c>
      <c r="AV15" s="18">
        <v>5.2464980102220302</v>
      </c>
      <c r="AW15" s="18">
        <v>3.1520727826699013</v>
      </c>
      <c r="AX15" s="18">
        <v>3.5729880448303315</v>
      </c>
      <c r="AY15" s="18">
        <v>2.6924163139114348</v>
      </c>
      <c r="AZ15" s="18">
        <v>2.2703950693028765</v>
      </c>
      <c r="BA15" s="18">
        <v>3.403188071613001</v>
      </c>
      <c r="BB15" s="18">
        <v>2.4695243808402032</v>
      </c>
      <c r="BC15" s="18">
        <v>4.9588303802030786</v>
      </c>
      <c r="BD15" s="18">
        <v>4.1779748202172708</v>
      </c>
      <c r="BE15" s="18">
        <v>3.5476795088751003</v>
      </c>
      <c r="BF15" s="18">
        <v>2.127431019812815</v>
      </c>
      <c r="BG15" s="18">
        <v>7.3663929711758165</v>
      </c>
      <c r="BH15" s="18">
        <v>9.002120709632921</v>
      </c>
      <c r="BI15"/>
      <c r="BJ15" s="7"/>
    </row>
    <row r="16" spans="1:62" s="4" customFormat="1" ht="15" customHeight="1" x14ac:dyDescent="0.35">
      <c r="A16"/>
      <c r="B16" s="16" t="s">
        <v>1188</v>
      </c>
      <c r="C16" s="17">
        <v>39441.81</v>
      </c>
      <c r="D16" s="17">
        <v>43003.386000000006</v>
      </c>
      <c r="E16" s="17">
        <v>45112.812000000005</v>
      </c>
      <c r="F16" s="17">
        <v>47365.726999999999</v>
      </c>
      <c r="G16" s="17">
        <v>49147.126999999993</v>
      </c>
      <c r="H16" s="17">
        <v>52455.762000000002</v>
      </c>
      <c r="I16" s="17">
        <v>56980.766999999993</v>
      </c>
      <c r="J16" s="17">
        <v>59527.112000000001</v>
      </c>
      <c r="K16" s="17">
        <v>63401.998999999996</v>
      </c>
      <c r="L16" s="17">
        <v>66893.997000000018</v>
      </c>
      <c r="M16" s="17">
        <v>72086.998000000007</v>
      </c>
      <c r="N16" s="17">
        <v>77316.106000000014</v>
      </c>
      <c r="O16" s="17">
        <v>81779.843000000008</v>
      </c>
      <c r="P16" s="17">
        <v>90046.982000000004</v>
      </c>
      <c r="Q16" s="17">
        <v>94143.652999999977</v>
      </c>
      <c r="R16" s="17">
        <v>98197.788</v>
      </c>
      <c r="S16" s="17">
        <v>104188.853</v>
      </c>
      <c r="T16" s="17">
        <v>107472.96800000001</v>
      </c>
      <c r="U16" s="17">
        <v>112170.33099999999</v>
      </c>
      <c r="V16" s="17">
        <v>115588.72099999996</v>
      </c>
      <c r="W16" s="17">
        <v>118928.99099999999</v>
      </c>
      <c r="X16" s="17">
        <v>122610.95600000001</v>
      </c>
      <c r="Y16" s="17">
        <v>125840.22600000001</v>
      </c>
      <c r="Z16" s="17">
        <v>132140.67700000003</v>
      </c>
      <c r="AA16" s="17">
        <v>139032.508</v>
      </c>
      <c r="AB16" s="17">
        <v>143046.89799999999</v>
      </c>
      <c r="AC16" s="17">
        <v>148086.13699999999</v>
      </c>
      <c r="AD16" s="73">
        <v>159742.93099999998</v>
      </c>
      <c r="AE16" s="73">
        <v>174754.99300000002</v>
      </c>
      <c r="AF16" s="355"/>
      <c r="AG16" s="18">
        <v>9.0299507045949667</v>
      </c>
      <c r="AH16" s="18">
        <v>4.9052556001055336</v>
      </c>
      <c r="AI16" s="18">
        <v>4.9939582573571188</v>
      </c>
      <c r="AJ16" s="18">
        <v>3.7609472351179032</v>
      </c>
      <c r="AK16" s="18">
        <v>6.7321025703089621</v>
      </c>
      <c r="AL16" s="18">
        <v>8.6263259315535059</v>
      </c>
      <c r="AM16" s="18">
        <v>4.4687797902053665</v>
      </c>
      <c r="AN16" s="18">
        <v>6.5094490053540559</v>
      </c>
      <c r="AO16" s="18">
        <v>5.5077096228464679</v>
      </c>
      <c r="AP16" s="18">
        <v>7.7630299173182733</v>
      </c>
      <c r="AQ16" s="18">
        <v>7.2538850903459826</v>
      </c>
      <c r="AR16" s="18">
        <v>5.773359822337655</v>
      </c>
      <c r="AS16" s="18">
        <v>10.10901793978743</v>
      </c>
      <c r="AT16" s="18">
        <v>4.5494817361007973</v>
      </c>
      <c r="AU16" s="18">
        <v>4.3063285424031985</v>
      </c>
      <c r="AV16" s="18">
        <v>6.1010182836297719</v>
      </c>
      <c r="AW16" s="18">
        <v>3.1520790424672449</v>
      </c>
      <c r="AX16" s="18">
        <v>4.3707390680789446</v>
      </c>
      <c r="AY16" s="18">
        <v>3.0474992536127674</v>
      </c>
      <c r="AZ16" s="18">
        <v>2.8897888748159386</v>
      </c>
      <c r="BA16" s="18">
        <v>3.0959356243088041</v>
      </c>
      <c r="BB16" s="18">
        <v>2.6337532185949222</v>
      </c>
      <c r="BC16" s="18">
        <v>5.0067066789915131</v>
      </c>
      <c r="BD16" s="18">
        <v>5.2155257233924832</v>
      </c>
      <c r="BE16" s="18">
        <v>2.8873750878463507</v>
      </c>
      <c r="BF16" s="18">
        <v>3.522788029978813</v>
      </c>
      <c r="BG16" s="18">
        <v>7.8716308198383187</v>
      </c>
      <c r="BH16" s="18">
        <v>9.3976377583807054</v>
      </c>
      <c r="BI16" s="355"/>
      <c r="BJ16" s="7"/>
    </row>
    <row r="17" spans="1:67" s="4" customFormat="1" ht="15" customHeight="1" x14ac:dyDescent="0.35">
      <c r="A17"/>
      <c r="B17" s="16" t="s">
        <v>1189</v>
      </c>
      <c r="C17" s="17">
        <v>3769.3810000000085</v>
      </c>
      <c r="D17" s="17">
        <v>3782.4279999999926</v>
      </c>
      <c r="E17" s="17">
        <v>3823.5599999999977</v>
      </c>
      <c r="F17" s="17">
        <v>3955.2089999999953</v>
      </c>
      <c r="G17" s="17">
        <v>4867.1880000000019</v>
      </c>
      <c r="H17" s="17">
        <v>4650.8639999999941</v>
      </c>
      <c r="I17" s="17">
        <v>4805.7720000000118</v>
      </c>
      <c r="J17" s="17">
        <v>4802.0520000000033</v>
      </c>
      <c r="K17" s="17">
        <v>5296.512000000017</v>
      </c>
      <c r="L17" s="17">
        <v>5611.667999999976</v>
      </c>
      <c r="M17" s="17">
        <v>6228.7319999999891</v>
      </c>
      <c r="N17" s="17">
        <v>7087.1879999999801</v>
      </c>
      <c r="O17" s="17">
        <v>7022.8319999999803</v>
      </c>
      <c r="P17" s="17">
        <v>7778.8319999999949</v>
      </c>
      <c r="Q17" s="17">
        <v>8089.620000000039</v>
      </c>
      <c r="R17" s="17">
        <v>8652.3240000000078</v>
      </c>
      <c r="S17" s="17">
        <v>8267.1480000000156</v>
      </c>
      <c r="T17" s="17">
        <v>8527.7280000000028</v>
      </c>
      <c r="U17" s="17">
        <v>7975.0559999999969</v>
      </c>
      <c r="V17" s="17">
        <v>7791.4800000000541</v>
      </c>
      <c r="W17" s="17">
        <v>7252.4279999999999</v>
      </c>
      <c r="X17" s="17">
        <v>7864.6540000000095</v>
      </c>
      <c r="Y17" s="17">
        <v>7857.5109999999841</v>
      </c>
      <c r="Z17" s="17">
        <v>8186.9039999999804</v>
      </c>
      <c r="AA17" s="17">
        <v>7157.9239999999991</v>
      </c>
      <c r="AB17" s="17">
        <v>8329.9020000000019</v>
      </c>
      <c r="AC17" s="17">
        <v>6511.1000000000058</v>
      </c>
      <c r="AD17" s="73">
        <v>6242.5460000000312</v>
      </c>
      <c r="AE17" s="73">
        <v>6172.6969999999856</v>
      </c>
      <c r="AF17" s="355"/>
      <c r="AG17" s="18">
        <v>0.34613110216197512</v>
      </c>
      <c r="AH17" s="18">
        <v>1.087449648744276</v>
      </c>
      <c r="AI17" s="18">
        <v>3.4431001475064518</v>
      </c>
      <c r="AJ17" s="18">
        <v>23.057669013192672</v>
      </c>
      <c r="AK17" s="18">
        <v>-4.4445375851519957</v>
      </c>
      <c r="AL17" s="18">
        <v>3.33073596647887</v>
      </c>
      <c r="AM17" s="18">
        <v>-7.740691818106292E-2</v>
      </c>
      <c r="AN17" s="18">
        <v>10.296848097438623</v>
      </c>
      <c r="AO17" s="18">
        <v>5.9502555644159401</v>
      </c>
      <c r="AP17" s="18">
        <v>10.996088863418429</v>
      </c>
      <c r="AQ17" s="18">
        <v>13.782195156253191</v>
      </c>
      <c r="AR17" s="18">
        <v>-0.90806113792945731</v>
      </c>
      <c r="AS17" s="18">
        <v>10.764888010990676</v>
      </c>
      <c r="AT17" s="18">
        <v>3.9953041793426611</v>
      </c>
      <c r="AU17" s="18">
        <v>6.9558767902567249</v>
      </c>
      <c r="AV17" s="18">
        <v>-4.4517056920197611</v>
      </c>
      <c r="AW17" s="18">
        <v>3.1519938919683876</v>
      </c>
      <c r="AX17" s="18">
        <v>-6.4808821294488492</v>
      </c>
      <c r="AY17" s="18">
        <v>-2.3018772532749963</v>
      </c>
      <c r="AZ17" s="18">
        <v>-6.9184801860500249</v>
      </c>
      <c r="BA17" s="18">
        <v>8.4416694657294045</v>
      </c>
      <c r="BB17" s="18">
        <v>-9.0824084569079408E-2</v>
      </c>
      <c r="BC17" s="18">
        <v>4.1920781275393324</v>
      </c>
      <c r="BD17" s="18">
        <v>-12.568609574510509</v>
      </c>
      <c r="BE17" s="18">
        <v>16.373155121512927</v>
      </c>
      <c r="BF17" s="18">
        <v>-21.834614620916255</v>
      </c>
      <c r="BG17" s="18">
        <v>-4.1245565265465798</v>
      </c>
      <c r="BH17" s="18">
        <v>-1.1189184669211134</v>
      </c>
      <c r="BI17" s="355"/>
      <c r="BJ17" s="7"/>
    </row>
    <row r="18" spans="1:67" s="4" customFormat="1" ht="15" customHeight="1" x14ac:dyDescent="0.35">
      <c r="A18"/>
      <c r="B18" s="16" t="s">
        <v>186</v>
      </c>
      <c r="C18" s="17">
        <v>20505.927</v>
      </c>
      <c r="D18" s="17">
        <v>21969.126</v>
      </c>
      <c r="E18" s="17">
        <v>24285.348999999998</v>
      </c>
      <c r="F18" s="17">
        <v>25536.450999999997</v>
      </c>
      <c r="G18" s="17">
        <v>26523.409</v>
      </c>
      <c r="H18" s="17">
        <v>28117.776999999995</v>
      </c>
      <c r="I18" s="17">
        <v>30161.567999999996</v>
      </c>
      <c r="J18" s="17">
        <v>31238.797999999999</v>
      </c>
      <c r="K18" s="17">
        <v>32587.766999999996</v>
      </c>
      <c r="L18" s="17">
        <v>35157.425000000003</v>
      </c>
      <c r="M18" s="17">
        <v>36061.659999999996</v>
      </c>
      <c r="N18" s="17">
        <v>37415.938000000002</v>
      </c>
      <c r="O18" s="17">
        <v>53884.173999999999</v>
      </c>
      <c r="P18" s="17">
        <v>57359.939000000006</v>
      </c>
      <c r="Q18" s="17">
        <v>48121.305</v>
      </c>
      <c r="R18" s="17">
        <v>47815.560000000012</v>
      </c>
      <c r="S18" s="17">
        <v>47067.533999999992</v>
      </c>
      <c r="T18" s="17">
        <v>46815.228000000003</v>
      </c>
      <c r="U18" s="17">
        <v>42728.665000000001</v>
      </c>
      <c r="V18" s="17">
        <v>43948.805999999997</v>
      </c>
      <c r="W18" s="17">
        <v>46234.638000000006</v>
      </c>
      <c r="X18" s="17">
        <v>45539.008999999998</v>
      </c>
      <c r="Y18" s="17">
        <v>48091.131000000008</v>
      </c>
      <c r="Z18" s="17">
        <v>48976.036</v>
      </c>
      <c r="AA18" s="17">
        <v>49089.512999999999</v>
      </c>
      <c r="AB18" s="17">
        <v>46402.286</v>
      </c>
      <c r="AC18" s="17">
        <v>52687.382000000005</v>
      </c>
      <c r="AD18" s="73">
        <v>58214.084999999992</v>
      </c>
      <c r="AE18" s="73">
        <v>57667.031999999992</v>
      </c>
      <c r="AF18"/>
      <c r="AG18" s="18">
        <v>7.1354930698817007</v>
      </c>
      <c r="AH18" s="18">
        <v>10.543082141729252</v>
      </c>
      <c r="AI18" s="18">
        <v>5.1516739578253503</v>
      </c>
      <c r="AJ18" s="18">
        <v>3.8648988459672897</v>
      </c>
      <c r="AK18" s="18">
        <v>6.0111729981617179</v>
      </c>
      <c r="AL18" s="18">
        <v>7.2686791704763909</v>
      </c>
      <c r="AM18" s="18">
        <v>3.5715318248706542</v>
      </c>
      <c r="AN18" s="18">
        <v>4.3182487367151499</v>
      </c>
      <c r="AO18" s="18">
        <v>7.8853454426626017</v>
      </c>
      <c r="AP18" s="18">
        <v>2.5719602615947932</v>
      </c>
      <c r="AQ18" s="18">
        <v>3.7554510801776897</v>
      </c>
      <c r="AR18" s="18">
        <v>44.013960040237386</v>
      </c>
      <c r="AS18" s="18">
        <v>6.4504375626134811</v>
      </c>
      <c r="AT18" s="18">
        <v>-16.106422288907954</v>
      </c>
      <c r="AU18" s="18">
        <v>-0.63536306839556422</v>
      </c>
      <c r="AV18" s="18">
        <v>-1.5643987020125241</v>
      </c>
      <c r="AW18" s="18">
        <v>-0.53605102829476814</v>
      </c>
      <c r="AX18" s="18">
        <v>-8.7291318969972789</v>
      </c>
      <c r="AY18" s="18">
        <v>2.8555561003368486</v>
      </c>
      <c r="AZ18" s="18">
        <v>5.2011242353205445</v>
      </c>
      <c r="BA18" s="18">
        <v>-1.5045624451520698</v>
      </c>
      <c r="BB18" s="18">
        <v>5.6042545853380572</v>
      </c>
      <c r="BC18" s="18">
        <v>1.8400586170451916</v>
      </c>
      <c r="BD18" s="18">
        <v>0.23169902929669309</v>
      </c>
      <c r="BE18" s="18">
        <v>-5.4741366042885762</v>
      </c>
      <c r="BF18" s="18">
        <v>13.544798202398919</v>
      </c>
      <c r="BG18" s="18">
        <v>10.489614002836554</v>
      </c>
      <c r="BH18" s="18">
        <v>-0.93972618482279668</v>
      </c>
      <c r="BI18"/>
      <c r="BJ18" s="7"/>
    </row>
    <row r="19" spans="1:67" s="4" customFormat="1" ht="15" customHeight="1" x14ac:dyDescent="0.35">
      <c r="A19"/>
      <c r="B19" s="16" t="s">
        <v>187</v>
      </c>
      <c r="C19" s="17">
        <v>11533.001</v>
      </c>
      <c r="D19" s="17">
        <v>12574.721</v>
      </c>
      <c r="E19" s="17">
        <v>14132.329</v>
      </c>
      <c r="F19" s="17">
        <v>14576.718999999999</v>
      </c>
      <c r="G19" s="17">
        <v>14367.862000000001</v>
      </c>
      <c r="H19" s="17">
        <v>15124.723</v>
      </c>
      <c r="I19" s="17">
        <v>16204.797999999999</v>
      </c>
      <c r="J19" s="17">
        <v>16481.768999999997</v>
      </c>
      <c r="K19" s="17">
        <v>16615.715</v>
      </c>
      <c r="L19" s="17">
        <v>17763.164000000001</v>
      </c>
      <c r="M19" s="17">
        <v>17165.837000000003</v>
      </c>
      <c r="N19" s="17">
        <v>16976.534</v>
      </c>
      <c r="O19" s="17">
        <v>18658.734</v>
      </c>
      <c r="P19" s="17">
        <v>18805.885999999999</v>
      </c>
      <c r="Q19" s="17">
        <v>15522.111999999999</v>
      </c>
      <c r="R19" s="17">
        <v>16889.522000000001</v>
      </c>
      <c r="S19" s="17">
        <v>17784.440000000002</v>
      </c>
      <c r="T19" s="17">
        <v>18797.675000000003</v>
      </c>
      <c r="U19" s="17">
        <v>19178.061999999998</v>
      </c>
      <c r="V19" s="17">
        <v>20413.233</v>
      </c>
      <c r="W19" s="17">
        <v>20508.841</v>
      </c>
      <c r="X19" s="17">
        <v>21560.71</v>
      </c>
      <c r="Y19" s="17">
        <v>22748.442000000003</v>
      </c>
      <c r="Z19" s="17">
        <v>22208.356999999996</v>
      </c>
      <c r="AA19" s="17">
        <v>21817.273999999998</v>
      </c>
      <c r="AB19" s="17">
        <v>21210.544000000002</v>
      </c>
      <c r="AC19" s="17">
        <v>23644.838000000003</v>
      </c>
      <c r="AD19" s="73">
        <v>26366.962</v>
      </c>
      <c r="AE19" s="73">
        <v>24705.138999999999</v>
      </c>
      <c r="AF19"/>
      <c r="AG19" s="18">
        <v>9.0325146074295795</v>
      </c>
      <c r="AH19" s="18">
        <v>12.386819556473661</v>
      </c>
      <c r="AI19" s="18">
        <v>3.1444923197018655</v>
      </c>
      <c r="AJ19" s="18">
        <v>-1.4328121438027184</v>
      </c>
      <c r="AK19" s="18">
        <v>5.2677357285307922</v>
      </c>
      <c r="AL19" s="18">
        <v>7.1411225184090901</v>
      </c>
      <c r="AM19" s="18">
        <v>1.7091913148192144</v>
      </c>
      <c r="AN19" s="18">
        <v>0.81269189005138698</v>
      </c>
      <c r="AO19" s="18">
        <v>6.9058057387238554</v>
      </c>
      <c r="AP19" s="18">
        <v>-3.3627286219954815</v>
      </c>
      <c r="AQ19" s="18">
        <v>-1.1027892202401985</v>
      </c>
      <c r="AR19" s="18">
        <v>9.9089719962861711</v>
      </c>
      <c r="AS19" s="18">
        <v>0.78864943355748696</v>
      </c>
      <c r="AT19" s="18">
        <v>-17.461416069415712</v>
      </c>
      <c r="AU19" s="18">
        <v>8.8094326339096245</v>
      </c>
      <c r="AV19" s="18">
        <v>5.2986579489934735</v>
      </c>
      <c r="AW19" s="18">
        <v>5.6973118074001796</v>
      </c>
      <c r="AX19" s="18">
        <v>2.0235853636154211</v>
      </c>
      <c r="AY19" s="18">
        <v>6.440541280969903</v>
      </c>
      <c r="AZ19" s="18">
        <v>0.46836285070571709</v>
      </c>
      <c r="BA19" s="18">
        <v>5.1288563795486972</v>
      </c>
      <c r="BB19" s="18">
        <v>5.5087796273870557</v>
      </c>
      <c r="BC19" s="18">
        <v>-2.3741625910029636</v>
      </c>
      <c r="BD19" s="18">
        <v>-1.7609722322096983</v>
      </c>
      <c r="BE19" s="18">
        <v>-2.7809615445082461</v>
      </c>
      <c r="BF19" s="18">
        <v>11.476810778639159</v>
      </c>
      <c r="BG19" s="18">
        <v>11.51255085782358</v>
      </c>
      <c r="BH19" s="18">
        <v>-6.3026715023141477</v>
      </c>
      <c r="BI19"/>
      <c r="BJ19" s="7"/>
    </row>
    <row r="20" spans="1:67" s="4" customFormat="1" ht="15" customHeight="1" x14ac:dyDescent="0.35">
      <c r="A20"/>
      <c r="B20" s="16" t="s">
        <v>188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13934.958000000001</v>
      </c>
      <c r="P20" s="17">
        <v>18262.501</v>
      </c>
      <c r="Q20" s="17">
        <v>13846.396000000001</v>
      </c>
      <c r="R20" s="17">
        <v>12665.074000000001</v>
      </c>
      <c r="S20" s="17">
        <v>11913.025</v>
      </c>
      <c r="T20" s="17">
        <v>11499.501</v>
      </c>
      <c r="U20" s="17">
        <v>7452.1949999999997</v>
      </c>
      <c r="V20" s="17">
        <v>6800.9099999999989</v>
      </c>
      <c r="W20" s="17">
        <v>6662.4590000000007</v>
      </c>
      <c r="X20" s="17">
        <v>4033.6320000000001</v>
      </c>
      <c r="Y20" s="17">
        <v>3904.4139999999998</v>
      </c>
      <c r="Z20" s="17">
        <v>3893.9079999999999</v>
      </c>
      <c r="AA20" s="17">
        <v>3942.674</v>
      </c>
      <c r="AB20" s="17">
        <v>3842.6679999999997</v>
      </c>
      <c r="AC20" s="17">
        <v>4434.3239999999996</v>
      </c>
      <c r="AD20" s="73">
        <v>4861.9169999999995</v>
      </c>
      <c r="AE20" s="73">
        <v>4871.6410000000005</v>
      </c>
      <c r="AF20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>
        <v>31.055299915507458</v>
      </c>
      <c r="AT20" s="18">
        <v>-24.181271776521733</v>
      </c>
      <c r="AU20" s="18">
        <v>-8.5316207914319371</v>
      </c>
      <c r="AV20" s="18">
        <v>-5.9379755696650554</v>
      </c>
      <c r="AW20" s="18">
        <v>-3.47119224546242</v>
      </c>
      <c r="AX20" s="18">
        <v>-35.195492395713522</v>
      </c>
      <c r="AY20" s="18">
        <v>-8.7395056087501839</v>
      </c>
      <c r="AZ20" s="18">
        <v>-2.035771683495271</v>
      </c>
      <c r="BA20" s="18">
        <v>-39.457308480247313</v>
      </c>
      <c r="BB20" s="18">
        <v>-3.2035148471650436</v>
      </c>
      <c r="BC20" s="18">
        <v>-0.26908007193908889</v>
      </c>
      <c r="BD20" s="18">
        <v>1.2523665171339455</v>
      </c>
      <c r="BE20" s="18">
        <v>-2.5365018766451479</v>
      </c>
      <c r="BF20" s="18">
        <v>15.397010618663906</v>
      </c>
      <c r="BG20" s="18">
        <v>9.6428001201536002</v>
      </c>
      <c r="BH20" s="18">
        <v>0.20000341429113394</v>
      </c>
      <c r="BI20"/>
      <c r="BJ20" s="7"/>
    </row>
    <row r="21" spans="1:67" s="4" customFormat="1" ht="15" customHeight="1" x14ac:dyDescent="0.35">
      <c r="A21"/>
      <c r="B21" s="16" t="s">
        <v>189</v>
      </c>
      <c r="C21" s="17">
        <v>8972.9259999999995</v>
      </c>
      <c r="D21" s="17">
        <v>9394.4049999999988</v>
      </c>
      <c r="E21" s="17">
        <v>10153.02</v>
      </c>
      <c r="F21" s="17">
        <v>10959.732</v>
      </c>
      <c r="G21" s="17">
        <v>12155.546999999999</v>
      </c>
      <c r="H21" s="17">
        <v>12993.054</v>
      </c>
      <c r="I21" s="17">
        <v>13956.77</v>
      </c>
      <c r="J21" s="17">
        <v>14757.029</v>
      </c>
      <c r="K21" s="17">
        <v>15972.052000000001</v>
      </c>
      <c r="L21" s="17">
        <v>17394.260999999999</v>
      </c>
      <c r="M21" s="17">
        <v>18895.823</v>
      </c>
      <c r="N21" s="17">
        <v>20439.403999999995</v>
      </c>
      <c r="O21" s="17">
        <v>21290.482</v>
      </c>
      <c r="P21" s="17">
        <v>20291.552000000003</v>
      </c>
      <c r="Q21" s="17">
        <v>18752.796999999999</v>
      </c>
      <c r="R21" s="17">
        <v>18260.964</v>
      </c>
      <c r="S21" s="17">
        <v>17370.069</v>
      </c>
      <c r="T21" s="17">
        <v>16518.052000000003</v>
      </c>
      <c r="U21" s="17">
        <v>16098.407999999999</v>
      </c>
      <c r="V21" s="17">
        <v>16734.663</v>
      </c>
      <c r="W21" s="17">
        <v>19063.338</v>
      </c>
      <c r="X21" s="17">
        <v>19944.667000000001</v>
      </c>
      <c r="Y21" s="17">
        <v>21438.275000000001</v>
      </c>
      <c r="Z21" s="17">
        <v>22873.770999999997</v>
      </c>
      <c r="AA21" s="17">
        <v>23329.564999999999</v>
      </c>
      <c r="AB21" s="17">
        <v>21349.074000000001</v>
      </c>
      <c r="AC21" s="17">
        <v>24608.22</v>
      </c>
      <c r="AD21" s="73">
        <v>26985.206000000002</v>
      </c>
      <c r="AE21" s="73">
        <v>28090.252</v>
      </c>
      <c r="AF21"/>
      <c r="AG21" s="18">
        <v>4.69723031260928</v>
      </c>
      <c r="AH21" s="18">
        <v>8.0751787899287049</v>
      </c>
      <c r="AI21" s="18">
        <v>7.9455373869055661</v>
      </c>
      <c r="AJ21" s="18">
        <v>10.910987604441411</v>
      </c>
      <c r="AK21" s="18">
        <v>6.8899161839446759</v>
      </c>
      <c r="AL21" s="18">
        <v>7.4171630472712602</v>
      </c>
      <c r="AM21" s="18">
        <v>5.7338409961617192</v>
      </c>
      <c r="AN21" s="18">
        <v>8.23352044642591</v>
      </c>
      <c r="AO21" s="18">
        <v>8.9043599407264438</v>
      </c>
      <c r="AP21" s="18">
        <v>8.6325139078918163</v>
      </c>
      <c r="AQ21" s="18">
        <v>8.1689006083513505</v>
      </c>
      <c r="AR21" s="18">
        <v>4.1639081061267991</v>
      </c>
      <c r="AS21" s="18">
        <v>-4.6919088069494936</v>
      </c>
      <c r="AT21" s="18">
        <v>-7.5832297105711994</v>
      </c>
      <c r="AU21" s="18">
        <v>-2.6227180937328911</v>
      </c>
      <c r="AV21" s="18">
        <v>-4.8786854845122107</v>
      </c>
      <c r="AW21" s="18">
        <v>-4.9050870206675414</v>
      </c>
      <c r="AX21" s="18">
        <v>-2.5405174895926215</v>
      </c>
      <c r="AY21" s="18">
        <v>3.9522852197558977</v>
      </c>
      <c r="AZ21" s="18">
        <v>13.915278724166715</v>
      </c>
      <c r="BA21" s="18">
        <v>4.6231620086681646</v>
      </c>
      <c r="BB21" s="18">
        <v>7.4887587744633697</v>
      </c>
      <c r="BC21" s="18">
        <v>6.6959491843443359</v>
      </c>
      <c r="BD21" s="18">
        <v>1.9926491351163818</v>
      </c>
      <c r="BE21" s="18">
        <v>-8.489189575545014</v>
      </c>
      <c r="BF21" s="18">
        <v>15.26598296488176</v>
      </c>
      <c r="BG21" s="18">
        <v>9.6593170899805063</v>
      </c>
      <c r="BH21" s="18">
        <v>4.0950067233135012</v>
      </c>
      <c r="BI21"/>
      <c r="BJ21" s="7"/>
    </row>
    <row r="22" spans="1:67" s="4" customFormat="1" ht="15" customHeight="1" x14ac:dyDescent="0.35">
      <c r="A22"/>
      <c r="B22" s="16" t="s">
        <v>185</v>
      </c>
      <c r="C22" s="17">
        <v>6952.5190000000002</v>
      </c>
      <c r="D22" s="17">
        <v>6634.0930000000008</v>
      </c>
      <c r="E22" s="17">
        <v>6462.7039999999997</v>
      </c>
      <c r="F22" s="17">
        <v>6111.4480000000003</v>
      </c>
      <c r="G22" s="17">
        <v>5814.3780000000006</v>
      </c>
      <c r="H22" s="17">
        <v>6008.4579999999996</v>
      </c>
      <c r="I22" s="17">
        <v>6627.9029999999993</v>
      </c>
      <c r="J22" s="17">
        <v>7634.1229999999996</v>
      </c>
      <c r="K22" s="17">
        <v>8141.4189999999999</v>
      </c>
      <c r="L22" s="17">
        <v>8743.8220000000001</v>
      </c>
      <c r="M22" s="17">
        <v>9277.6489999999994</v>
      </c>
      <c r="N22" s="17">
        <v>10069.835000000001</v>
      </c>
      <c r="O22" s="17">
        <v>10973.711000000001</v>
      </c>
      <c r="P22" s="17">
        <v>14739.505999999999</v>
      </c>
      <c r="Q22" s="17">
        <v>22159.656999999999</v>
      </c>
      <c r="R22" s="17">
        <v>23353.303</v>
      </c>
      <c r="S22" s="17">
        <v>21661.037</v>
      </c>
      <c r="T22" s="17">
        <v>22581.239999999998</v>
      </c>
      <c r="U22" s="17">
        <v>21840.739000000001</v>
      </c>
      <c r="V22" s="17">
        <v>18124.662</v>
      </c>
      <c r="W22" s="17">
        <v>15411.609</v>
      </c>
      <c r="X22" s="17">
        <v>13977.774000000001</v>
      </c>
      <c r="Y22" s="17">
        <v>13046.413</v>
      </c>
      <c r="Z22" s="17">
        <v>13101.115</v>
      </c>
      <c r="AA22" s="17">
        <v>13656.843000000001</v>
      </c>
      <c r="AB22" s="17">
        <v>34001.177000000003</v>
      </c>
      <c r="AC22" s="17">
        <v>23112.894999999997</v>
      </c>
      <c r="AD22" s="73">
        <v>15076.413999999999</v>
      </c>
      <c r="AE22" s="73">
        <v>15562.7</v>
      </c>
      <c r="AF22"/>
      <c r="AG22" s="18">
        <v>-4.5800090585872466</v>
      </c>
      <c r="AH22" s="18">
        <v>-2.5834579044942694</v>
      </c>
      <c r="AI22" s="18">
        <v>-5.4351243689947646</v>
      </c>
      <c r="AJ22" s="18">
        <v>-4.8608774876264951</v>
      </c>
      <c r="AK22" s="18">
        <v>3.3379322775368063</v>
      </c>
      <c r="AL22" s="18">
        <v>10.309550303921569</v>
      </c>
      <c r="AM22" s="18">
        <v>15.181574021225121</v>
      </c>
      <c r="AN22" s="18">
        <v>6.6451116912839927</v>
      </c>
      <c r="AO22" s="18">
        <v>7.3992383882957045</v>
      </c>
      <c r="AP22" s="18">
        <v>6.1051906134411169</v>
      </c>
      <c r="AQ22" s="18">
        <v>8.5386502550376893</v>
      </c>
      <c r="AR22" s="18">
        <v>8.976075576213514</v>
      </c>
      <c r="AS22" s="18">
        <v>34.316513347216798</v>
      </c>
      <c r="AT22" s="18">
        <v>50.341924620811582</v>
      </c>
      <c r="AU22" s="18">
        <v>5.3865725448728776</v>
      </c>
      <c r="AV22" s="18">
        <v>-7.2463668201453117</v>
      </c>
      <c r="AW22" s="18">
        <v>4.2481945808965547</v>
      </c>
      <c r="AX22" s="18">
        <v>-3.2792751859508007</v>
      </c>
      <c r="AY22" s="18">
        <v>-17.014428861587518</v>
      </c>
      <c r="AZ22" s="18">
        <v>-14.968847419058076</v>
      </c>
      <c r="BA22" s="18">
        <v>-9.3036035367883976</v>
      </c>
      <c r="BB22" s="18">
        <v>-6.6631568088023219</v>
      </c>
      <c r="BC22" s="18">
        <v>0.41928766167374371</v>
      </c>
      <c r="BD22" s="18">
        <v>4.241837431394206</v>
      </c>
      <c r="BE22" s="18" t="s">
        <v>233</v>
      </c>
      <c r="BF22" s="18">
        <v>-32.023250253954458</v>
      </c>
      <c r="BG22" s="18">
        <v>-34.770551244229679</v>
      </c>
      <c r="BH22" s="18">
        <v>3.2254752356893484</v>
      </c>
      <c r="BI22"/>
      <c r="BJ22" s="7"/>
    </row>
    <row r="23" spans="1:67" s="4" customFormat="1" ht="15" customHeight="1" x14ac:dyDescent="0.35">
      <c r="A23"/>
      <c r="B23" s="16" t="s">
        <v>724</v>
      </c>
      <c r="C23" s="17">
        <v>656.64800000000002</v>
      </c>
      <c r="D23" s="17">
        <v>692.02099999999996</v>
      </c>
      <c r="E23" s="17">
        <v>757.46100000000001</v>
      </c>
      <c r="F23" s="17">
        <v>795.58400000000006</v>
      </c>
      <c r="G23" s="17">
        <v>984.2059999999999</v>
      </c>
      <c r="H23" s="17">
        <v>1026.9369999999999</v>
      </c>
      <c r="I23" s="17">
        <v>1152.5880000000002</v>
      </c>
      <c r="J23" s="17">
        <v>1205.0999999999999</v>
      </c>
      <c r="K23" s="17">
        <v>1317.0100000000002</v>
      </c>
      <c r="L23" s="17">
        <v>1442.175</v>
      </c>
      <c r="M23" s="17">
        <v>1558.596</v>
      </c>
      <c r="N23" s="17">
        <v>1653.2419999999997</v>
      </c>
      <c r="O23" s="17">
        <v>1734.0120000000004</v>
      </c>
      <c r="P23" s="17">
        <v>1678.961</v>
      </c>
      <c r="Q23" s="17">
        <v>1557.6849999999999</v>
      </c>
      <c r="R23" s="17">
        <v>1511.7340000000002</v>
      </c>
      <c r="S23" s="17">
        <v>1488.145</v>
      </c>
      <c r="T23" s="17">
        <v>1467.3129999999999</v>
      </c>
      <c r="U23" s="17">
        <v>1601.2049999999997</v>
      </c>
      <c r="V23" s="17">
        <v>1864.9420000000002</v>
      </c>
      <c r="W23" s="17">
        <v>2309.0349999999999</v>
      </c>
      <c r="X23" s="17">
        <v>2703.47</v>
      </c>
      <c r="Y23" s="17">
        <v>3006.8609999999999</v>
      </c>
      <c r="Z23" s="17">
        <v>3318.5009999999997</v>
      </c>
      <c r="AA23" s="17">
        <v>3495.4730000000004</v>
      </c>
      <c r="AB23" s="17">
        <v>3524.0259999999994</v>
      </c>
      <c r="AC23" s="17">
        <v>3901.5289999999991</v>
      </c>
      <c r="AD23" s="73">
        <v>4414.0740000000005</v>
      </c>
      <c r="AE23" s="73">
        <v>4859.6189999999997</v>
      </c>
      <c r="AF23"/>
      <c r="AG23" s="18">
        <v>5.3869043993128631</v>
      </c>
      <c r="AH23" s="18">
        <v>9.4563604283685123</v>
      </c>
      <c r="AI23" s="18">
        <v>5.0329983985974254</v>
      </c>
      <c r="AJ23" s="18">
        <v>23.708621591183309</v>
      </c>
      <c r="AK23" s="18">
        <v>4.3416723734665306</v>
      </c>
      <c r="AL23" s="18">
        <v>12.23551201290832</v>
      </c>
      <c r="AM23" s="18">
        <v>4.5560078709824943</v>
      </c>
      <c r="AN23" s="18">
        <v>9.2863662766575654</v>
      </c>
      <c r="AO23" s="18">
        <v>9.5037243452972806</v>
      </c>
      <c r="AP23" s="18">
        <v>8.0725986790784798</v>
      </c>
      <c r="AQ23" s="18">
        <v>6.0725165469435138</v>
      </c>
      <c r="AR23" s="18">
        <v>4.8855521454209772</v>
      </c>
      <c r="AS23" s="18">
        <v>-3.1747761837865234</v>
      </c>
      <c r="AT23" s="18">
        <v>-7.2232767765302501</v>
      </c>
      <c r="AU23" s="18">
        <v>-2.9499545800338192</v>
      </c>
      <c r="AV23" s="18">
        <v>-1.5603935613011395</v>
      </c>
      <c r="AW23" s="18">
        <v>-1.3998635885616058</v>
      </c>
      <c r="AX23" s="18">
        <v>9.1249787877569304</v>
      </c>
      <c r="AY23" s="18">
        <v>16.47115765938781</v>
      </c>
      <c r="AZ23" s="18">
        <v>23.812697660302547</v>
      </c>
      <c r="BA23" s="18">
        <v>17.082244314183196</v>
      </c>
      <c r="BB23" s="18">
        <v>11.222280994425686</v>
      </c>
      <c r="BC23" s="18">
        <v>10.364296853096963</v>
      </c>
      <c r="BD23" s="18">
        <v>5.3328897595631481</v>
      </c>
      <c r="BE23" s="18">
        <v>0.81685654559480136</v>
      </c>
      <c r="BF23" s="18">
        <v>10.712264892483761</v>
      </c>
      <c r="BG23" s="18">
        <v>13.13702909807928</v>
      </c>
      <c r="BH23" s="18">
        <v>10.093736534548334</v>
      </c>
      <c r="BI23"/>
      <c r="BJ23" s="7"/>
    </row>
    <row r="24" spans="1:67" s="4" customFormat="1" ht="15" customHeight="1" x14ac:dyDescent="0.35">
      <c r="A24"/>
      <c r="B24" s="16" t="s">
        <v>723</v>
      </c>
      <c r="C24" s="17">
        <v>83.485000000000014</v>
      </c>
      <c r="D24" s="17">
        <v>76.617999999999995</v>
      </c>
      <c r="E24" s="17">
        <v>64.459999999999994</v>
      </c>
      <c r="F24" s="17">
        <v>69.349999999999994</v>
      </c>
      <c r="G24" s="17">
        <v>202.721</v>
      </c>
      <c r="H24" s="17">
        <v>72.233999999999995</v>
      </c>
      <c r="I24" s="17">
        <v>56.019000000000005</v>
      </c>
      <c r="J24" s="17">
        <v>40.317000000000007</v>
      </c>
      <c r="K24" s="17">
        <v>34.152000000000001</v>
      </c>
      <c r="L24" s="17">
        <v>38.780999999999999</v>
      </c>
      <c r="M24" s="17">
        <v>54.763999999999996</v>
      </c>
      <c r="N24" s="17">
        <v>49.494000000000007</v>
      </c>
      <c r="O24" s="17">
        <v>64.494</v>
      </c>
      <c r="P24" s="17">
        <v>85.98599999999999</v>
      </c>
      <c r="Q24" s="17">
        <v>81.97</v>
      </c>
      <c r="R24" s="17">
        <v>53.89500000000001</v>
      </c>
      <c r="S24" s="17">
        <v>53.823999999999998</v>
      </c>
      <c r="T24" s="17">
        <v>50.989000000000004</v>
      </c>
      <c r="U24" s="17">
        <v>44.783999999999999</v>
      </c>
      <c r="V24" s="17">
        <v>46.694000000000003</v>
      </c>
      <c r="W24" s="17">
        <v>46.946999999999996</v>
      </c>
      <c r="X24" s="17">
        <v>49.012999999999998</v>
      </c>
      <c r="Y24" s="17">
        <v>50.707999999999998</v>
      </c>
      <c r="Z24" s="17">
        <v>50.112000000000002</v>
      </c>
      <c r="AA24" s="17">
        <v>49.718000000000004</v>
      </c>
      <c r="AB24" s="17">
        <v>32.436999999999998</v>
      </c>
      <c r="AC24" s="17">
        <v>42.44100000000001</v>
      </c>
      <c r="AD24" s="73">
        <v>46.138000000000005</v>
      </c>
      <c r="AE24" s="73">
        <v>51.087999999999994</v>
      </c>
      <c r="AF24"/>
      <c r="AG24" s="18">
        <v>-8.2254297179134195</v>
      </c>
      <c r="AH24" s="18">
        <v>-15.86833381189799</v>
      </c>
      <c r="AI24" s="18">
        <v>7.5860999069190216</v>
      </c>
      <c r="AJ24" s="18" t="s">
        <v>233</v>
      </c>
      <c r="AK24" s="18">
        <v>-64.367776402050126</v>
      </c>
      <c r="AL24" s="18">
        <v>-22.447877730708516</v>
      </c>
      <c r="AM24" s="18">
        <v>-28.029775611845974</v>
      </c>
      <c r="AN24" s="18">
        <v>-15.291316318178451</v>
      </c>
      <c r="AO24" s="18">
        <v>13.554111033028805</v>
      </c>
      <c r="AP24" s="18">
        <v>41.213480828240627</v>
      </c>
      <c r="AQ24" s="18">
        <v>-9.6231100723102561</v>
      </c>
      <c r="AR24" s="18">
        <v>30.30670384289003</v>
      </c>
      <c r="AS24" s="18">
        <v>33.324030142338806</v>
      </c>
      <c r="AT24" s="18">
        <v>-4.6705277603330675</v>
      </c>
      <c r="AU24" s="18">
        <v>-34.250335488593379</v>
      </c>
      <c r="AV24" s="18">
        <v>-0.13173763799983701</v>
      </c>
      <c r="AW24" s="18">
        <v>-5.267167063020203</v>
      </c>
      <c r="AX24" s="18">
        <v>-12.169291415795573</v>
      </c>
      <c r="AY24" s="18">
        <v>4.2649160414433807</v>
      </c>
      <c r="AZ24" s="18">
        <v>0.54182550220583581</v>
      </c>
      <c r="BA24" s="18">
        <v>4.4007071804375206</v>
      </c>
      <c r="BB24" s="18">
        <v>3.4582661742802938</v>
      </c>
      <c r="BC24" s="18">
        <v>-1.1753569456495949</v>
      </c>
      <c r="BD24" s="18">
        <v>-0.78623882503192521</v>
      </c>
      <c r="BE24" s="18">
        <v>-34.758035319200296</v>
      </c>
      <c r="BF24" s="18">
        <v>30.841323180318813</v>
      </c>
      <c r="BG24" s="18">
        <v>8.7109163309064233</v>
      </c>
      <c r="BH24" s="18">
        <v>10.728683514673346</v>
      </c>
      <c r="BI24"/>
      <c r="BJ24" s="7"/>
    </row>
    <row r="25" spans="1:67" s="4" customFormat="1" ht="15" customHeight="1" x14ac:dyDescent="0.35">
      <c r="A25"/>
      <c r="B25" s="16" t="s">
        <v>190</v>
      </c>
      <c r="C25" s="17">
        <v>4120.05</v>
      </c>
      <c r="D25" s="17">
        <v>4423.1060000000007</v>
      </c>
      <c r="E25" s="17">
        <v>4829.74</v>
      </c>
      <c r="F25" s="17">
        <v>5060.4669999999996</v>
      </c>
      <c r="G25" s="17">
        <v>5783.3219999999992</v>
      </c>
      <c r="H25" s="17">
        <v>6671.31</v>
      </c>
      <c r="I25" s="17">
        <v>7666.66</v>
      </c>
      <c r="J25" s="17">
        <v>8260.7939999999999</v>
      </c>
      <c r="K25" s="17">
        <v>9886.1290000000008</v>
      </c>
      <c r="L25" s="17">
        <v>11050.18</v>
      </c>
      <c r="M25" s="17">
        <v>11941.653</v>
      </c>
      <c r="N25" s="17">
        <v>12936.635999999999</v>
      </c>
      <c r="O25" s="17">
        <v>14091.445000000002</v>
      </c>
      <c r="P25" s="17">
        <v>16791.703000000001</v>
      </c>
      <c r="Q25" s="17">
        <v>17958.267</v>
      </c>
      <c r="R25" s="17">
        <v>17593.093000000001</v>
      </c>
      <c r="S25" s="17">
        <v>19189.575000000001</v>
      </c>
      <c r="T25" s="17">
        <v>18043.315999999999</v>
      </c>
      <c r="U25" s="17">
        <v>17110.784</v>
      </c>
      <c r="V25" s="17">
        <v>15122.210999999999</v>
      </c>
      <c r="W25" s="17">
        <v>14852.355</v>
      </c>
      <c r="X25" s="17">
        <v>14740.900000000001</v>
      </c>
      <c r="Y25" s="17">
        <v>15362.671999999999</v>
      </c>
      <c r="Z25" s="17">
        <v>17902.021000000001</v>
      </c>
      <c r="AA25" s="17">
        <v>18772.146000000001</v>
      </c>
      <c r="AB25" s="17">
        <v>19332.513000000003</v>
      </c>
      <c r="AC25" s="17">
        <v>22539.516</v>
      </c>
      <c r="AD25" s="73">
        <v>24344.562999999998</v>
      </c>
      <c r="AE25" s="73">
        <v>26462.539999999997</v>
      </c>
      <c r="AF25"/>
      <c r="AG25" s="18">
        <v>7.3556388878775856</v>
      </c>
      <c r="AH25" s="18">
        <v>9.1934039111881791</v>
      </c>
      <c r="AI25" s="18">
        <v>4.7772136802395133</v>
      </c>
      <c r="AJ25" s="18">
        <v>14.284353598195574</v>
      </c>
      <c r="AK25" s="18">
        <v>15.354289455091751</v>
      </c>
      <c r="AL25" s="18">
        <v>14.91985831868103</v>
      </c>
      <c r="AM25" s="18">
        <v>7.7495806518092625</v>
      </c>
      <c r="AN25" s="18">
        <v>19.675287871843807</v>
      </c>
      <c r="AO25" s="18">
        <v>11.774588415748969</v>
      </c>
      <c r="AP25" s="18">
        <v>8.0674975430264464</v>
      </c>
      <c r="AQ25" s="18">
        <v>8.3320374490868083</v>
      </c>
      <c r="AR25" s="18">
        <v>8.926656048759531</v>
      </c>
      <c r="AS25" s="18">
        <v>19.162392501265835</v>
      </c>
      <c r="AT25" s="18">
        <v>6.9472643721723664</v>
      </c>
      <c r="AU25" s="18">
        <v>-2.0334590191804089</v>
      </c>
      <c r="AV25" s="18">
        <v>9.0744816730065612</v>
      </c>
      <c r="AW25" s="18">
        <v>-5.9733422965334135</v>
      </c>
      <c r="AX25" s="18">
        <v>-5.1682961158580794</v>
      </c>
      <c r="AY25" s="18">
        <v>-11.621752691168332</v>
      </c>
      <c r="AZ25" s="18">
        <v>-1.7845009569037211</v>
      </c>
      <c r="BA25" s="18">
        <v>-0.75041971458397072</v>
      </c>
      <c r="BB25" s="18">
        <v>4.2180056848631846</v>
      </c>
      <c r="BC25" s="18">
        <v>16.529344634839578</v>
      </c>
      <c r="BD25" s="18">
        <v>4.860484746387014</v>
      </c>
      <c r="BE25" s="18">
        <v>2.9850982407658773</v>
      </c>
      <c r="BF25" s="18">
        <v>16.588650425322339</v>
      </c>
      <c r="BG25" s="18">
        <v>8.0083662843514425</v>
      </c>
      <c r="BH25" s="18">
        <v>8.7000000780461697</v>
      </c>
      <c r="BI25"/>
      <c r="BJ25" s="7"/>
    </row>
    <row r="26" spans="1:67" s="4" customFormat="1" ht="6" customHeight="1" x14ac:dyDescent="0.35">
      <c r="A26"/>
      <c r="B26" s="7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12"/>
      <c r="Y26" s="12"/>
      <c r="Z26" s="12"/>
      <c r="AA26" s="12"/>
      <c r="AB26" s="12"/>
      <c r="AC26" s="12"/>
      <c r="AD26" s="355"/>
      <c r="AE26" s="355"/>
      <c r="AF26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/>
      <c r="BJ26" s="89"/>
      <c r="BK26" s="89"/>
      <c r="BL26" s="89"/>
      <c r="BM26" s="89"/>
      <c r="BN26" s="89"/>
      <c r="BO26" s="89"/>
    </row>
    <row r="27" spans="1:67" s="4" customFormat="1" ht="15" customHeight="1" x14ac:dyDescent="0.35">
      <c r="A27"/>
      <c r="B27" s="91" t="s">
        <v>191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2"/>
      <c r="Y27" s="12"/>
      <c r="Z27" s="12"/>
      <c r="AA27" s="12"/>
      <c r="AB27" s="12"/>
      <c r="AC27" s="12"/>
      <c r="AD27" s="355"/>
      <c r="AE27" s="355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 s="332"/>
      <c r="BF27" s="355"/>
      <c r="BG27" s="355"/>
      <c r="BH27" s="355"/>
      <c r="BI27"/>
      <c r="BJ27" s="89"/>
      <c r="BK27" s="89"/>
      <c r="BL27" s="89"/>
      <c r="BM27" s="89"/>
      <c r="BN27" s="89"/>
      <c r="BO27" s="89"/>
    </row>
    <row r="28" spans="1:67" s="92" customFormat="1" ht="15" customHeight="1" x14ac:dyDescent="0.35">
      <c r="A28"/>
      <c r="B28" s="13" t="s">
        <v>192</v>
      </c>
      <c r="C28" s="14">
        <v>14941.940159298298</v>
      </c>
      <c r="D28" s="14">
        <v>15643.596236974501</v>
      </c>
      <c r="E28" s="14">
        <v>15873.589401150266</v>
      </c>
      <c r="F28" s="14">
        <v>16311.316751742879</v>
      </c>
      <c r="G28" s="14">
        <v>16920.087362358481</v>
      </c>
      <c r="H28" s="14">
        <v>17605.91391488157</v>
      </c>
      <c r="I28" s="14">
        <v>18342.000330429251</v>
      </c>
      <c r="J28" s="14">
        <v>18967.244179788984</v>
      </c>
      <c r="K28" s="14">
        <v>19817.328553758442</v>
      </c>
      <c r="L28" s="14">
        <v>20533.540843917257</v>
      </c>
      <c r="M28" s="14">
        <v>21370.01049681662</v>
      </c>
      <c r="N28" s="14">
        <v>22338.132813020991</v>
      </c>
      <c r="O28" s="14">
        <v>23449.299150982912</v>
      </c>
      <c r="P28" s="14">
        <v>24903.27357243971</v>
      </c>
      <c r="Q28" s="14">
        <v>25356.230630188998</v>
      </c>
      <c r="R28" s="14">
        <v>25245.180355743869</v>
      </c>
      <c r="S28" s="14">
        <v>25311.746442944757</v>
      </c>
      <c r="T28" s="14">
        <v>24689.510453064668</v>
      </c>
      <c r="U28" s="14">
        <v>24813.693361678299</v>
      </c>
      <c r="V28" s="14">
        <v>24616.136659451618</v>
      </c>
      <c r="W28" s="14">
        <v>24717.843263721654</v>
      </c>
      <c r="X28" s="14">
        <v>24901.08970776049</v>
      </c>
      <c r="Y28" s="14">
        <v>24986.668482701876</v>
      </c>
      <c r="Z28" s="14">
        <v>25442.646822513037</v>
      </c>
      <c r="AA28" s="14">
        <v>25971.730538745538</v>
      </c>
      <c r="AB28" s="14">
        <v>25541.657769856367</v>
      </c>
      <c r="AC28" s="14">
        <v>26701.040550959951</v>
      </c>
      <c r="AD28" s="72">
        <v>27534.776365283989</v>
      </c>
      <c r="AE28" s="72">
        <v>28903.277585603631</v>
      </c>
      <c r="AF28"/>
      <c r="AG28" s="15">
        <v>4.6958833337286947</v>
      </c>
      <c r="AH28" s="15">
        <v>1.4702064710169604</v>
      </c>
      <c r="AI28" s="15">
        <v>2.7575826710050451</v>
      </c>
      <c r="AJ28" s="15">
        <v>3.7321978346754516</v>
      </c>
      <c r="AK28" s="15">
        <v>4.0533274907836647</v>
      </c>
      <c r="AL28" s="15">
        <v>4.180904320595916</v>
      </c>
      <c r="AM28" s="15">
        <v>3.4088094978520833</v>
      </c>
      <c r="AN28" s="15">
        <v>4.4818549595902066</v>
      </c>
      <c r="AO28" s="15">
        <v>3.614070828042979</v>
      </c>
      <c r="AP28" s="15">
        <v>4.0736746733438034</v>
      </c>
      <c r="AQ28" s="15">
        <v>4.5302847013041374</v>
      </c>
      <c r="AR28" s="15">
        <v>4.974302674546804</v>
      </c>
      <c r="AS28" s="15">
        <v>6.2005026764130502</v>
      </c>
      <c r="AT28" s="15">
        <v>1.8188655255772208</v>
      </c>
      <c r="AU28" s="15">
        <v>-0.43796049998422765</v>
      </c>
      <c r="AV28" s="15">
        <v>0.2636783982640199</v>
      </c>
      <c r="AW28" s="15">
        <v>-2.458289439974727</v>
      </c>
      <c r="AX28" s="15">
        <v>0.50297841607554705</v>
      </c>
      <c r="AY28" s="15">
        <v>-0.79616000466815862</v>
      </c>
      <c r="AZ28" s="15">
        <v>0.41317045674989789</v>
      </c>
      <c r="BA28" s="15">
        <v>0.74135288456896375</v>
      </c>
      <c r="BB28" s="15">
        <v>0.3436748188362046</v>
      </c>
      <c r="BC28" s="15">
        <v>1.8248864994820435</v>
      </c>
      <c r="BD28" s="15">
        <v>2.0795152325281605</v>
      </c>
      <c r="BE28" s="15">
        <v>-1.6559265014996729</v>
      </c>
      <c r="BF28" s="15">
        <v>4.539183758353615</v>
      </c>
      <c r="BG28" s="15">
        <v>3.1224843568654994</v>
      </c>
      <c r="BH28" s="15">
        <v>4.97008293136187</v>
      </c>
      <c r="BI28"/>
      <c r="BJ28" s="19"/>
    </row>
    <row r="29" spans="1:67" s="4" customFormat="1" ht="15" customHeight="1" x14ac:dyDescent="0.35">
      <c r="A29"/>
      <c r="B29" s="16" t="s">
        <v>645</v>
      </c>
      <c r="C29" s="17">
        <v>13701.243303752271</v>
      </c>
      <c r="D29" s="17">
        <v>14297.614365965068</v>
      </c>
      <c r="E29" s="17">
        <v>14640.717609430447</v>
      </c>
      <c r="F29" s="17">
        <v>15067.080047706686</v>
      </c>
      <c r="G29" s="17">
        <v>15752.935038694042</v>
      </c>
      <c r="H29" s="17">
        <v>16437.874060502389</v>
      </c>
      <c r="I29" s="17">
        <v>17280.805381093243</v>
      </c>
      <c r="J29" s="17">
        <v>17770.689216779265</v>
      </c>
      <c r="K29" s="17">
        <v>18623.539908595481</v>
      </c>
      <c r="L29" s="17">
        <v>19225.484790806426</v>
      </c>
      <c r="M29" s="17">
        <v>19992.910167692251</v>
      </c>
      <c r="N29" s="17">
        <v>20899.770548808388</v>
      </c>
      <c r="O29" s="17">
        <v>21952.939444495983</v>
      </c>
      <c r="P29" s="17">
        <v>23087.704592102753</v>
      </c>
      <c r="Q29" s="17">
        <v>23233.657262675675</v>
      </c>
      <c r="R29" s="17">
        <v>23107.322465269652</v>
      </c>
      <c r="S29" s="17">
        <v>23193.151060659755</v>
      </c>
      <c r="T29" s="17">
        <v>22866.650241891271</v>
      </c>
      <c r="U29" s="17">
        <v>22700.336450473787</v>
      </c>
      <c r="V29" s="17">
        <v>22489.530794843875</v>
      </c>
      <c r="W29" s="17">
        <v>22563.998777061788</v>
      </c>
      <c r="X29" s="17">
        <v>22654.334691228691</v>
      </c>
      <c r="Y29" s="17">
        <v>22851.034637234799</v>
      </c>
      <c r="Z29" s="17">
        <v>23329.809791352767</v>
      </c>
      <c r="AA29" s="17">
        <v>23745.892961799786</v>
      </c>
      <c r="AB29" s="17">
        <v>22780.030752651255</v>
      </c>
      <c r="AC29" s="17">
        <v>24096.366754548053</v>
      </c>
      <c r="AD29" s="73">
        <v>25015.416248458914</v>
      </c>
      <c r="AE29" s="73">
        <v>26386.431786426201</v>
      </c>
      <c r="AF29"/>
      <c r="AG29" s="18">
        <v>4.3526784321060275</v>
      </c>
      <c r="AH29" s="18">
        <v>2.3997237209175486</v>
      </c>
      <c r="AI29" s="18">
        <v>2.9121689909626327</v>
      </c>
      <c r="AJ29" s="18">
        <v>4.552010003369884</v>
      </c>
      <c r="AK29" s="18">
        <v>4.3480089273898859</v>
      </c>
      <c r="AL29" s="18">
        <v>5.127982593663285</v>
      </c>
      <c r="AM29" s="18">
        <v>2.8348437754064317</v>
      </c>
      <c r="AN29" s="18">
        <v>4.7991987334455564</v>
      </c>
      <c r="AO29" s="18">
        <v>3.2321722141187754</v>
      </c>
      <c r="AP29" s="18">
        <v>3.991708844984788</v>
      </c>
      <c r="AQ29" s="18">
        <v>4.535909847589811</v>
      </c>
      <c r="AR29" s="18">
        <v>5.0391409476389777</v>
      </c>
      <c r="AS29" s="18">
        <v>5.1690806621856575</v>
      </c>
      <c r="AT29" s="18">
        <v>0.63216622506009512</v>
      </c>
      <c r="AU29" s="18">
        <v>-0.54375768729694274</v>
      </c>
      <c r="AV29" s="18">
        <v>0.37143461999590688</v>
      </c>
      <c r="AW29" s="18">
        <v>-1.4077467003709316</v>
      </c>
      <c r="AX29" s="18">
        <v>-0.72732030996302333</v>
      </c>
      <c r="AY29" s="18">
        <v>-0.92864551188408795</v>
      </c>
      <c r="AZ29" s="18">
        <v>0.33112288067382151</v>
      </c>
      <c r="BA29" s="18">
        <v>0.40035418836636616</v>
      </c>
      <c r="BB29" s="18">
        <v>0.86826626642126514</v>
      </c>
      <c r="BC29" s="18">
        <v>2.0952012095672194</v>
      </c>
      <c r="BD29" s="18">
        <v>1.7834829094973601</v>
      </c>
      <c r="BE29" s="18">
        <v>-4.0674916319311336</v>
      </c>
      <c r="BF29" s="18">
        <v>5.7784645516494564</v>
      </c>
      <c r="BG29" s="18">
        <v>3.8140583734989666</v>
      </c>
      <c r="BH29" s="18">
        <v>5.4806824893499382</v>
      </c>
      <c r="BI29"/>
      <c r="BJ29" s="7"/>
      <c r="BO29" s="20"/>
    </row>
    <row r="30" spans="1:67" s="4" customFormat="1" ht="15" customHeight="1" x14ac:dyDescent="0.35">
      <c r="A30"/>
      <c r="B30" s="16" t="s">
        <v>646</v>
      </c>
      <c r="C30" s="17">
        <v>19480.728286687958</v>
      </c>
      <c r="D30" s="17">
        <v>20640.02452335522</v>
      </c>
      <c r="E30" s="17">
        <v>20587.878708238612</v>
      </c>
      <c r="F30" s="17">
        <v>21298.007585222502</v>
      </c>
      <c r="G30" s="17">
        <v>21786.870834328613</v>
      </c>
      <c r="H30" s="17">
        <v>22762.774214136265</v>
      </c>
      <c r="I30" s="17">
        <v>23108.758810025076</v>
      </c>
      <c r="J30" s="17">
        <v>24494.57274671776</v>
      </c>
      <c r="K30" s="17">
        <v>25174.959027528246</v>
      </c>
      <c r="L30" s="17">
        <v>26562.162359569291</v>
      </c>
      <c r="M30" s="17">
        <v>27865.527859452253</v>
      </c>
      <c r="N30" s="17">
        <v>29266.586299712391</v>
      </c>
      <c r="O30" s="17">
        <v>30677.465439786043</v>
      </c>
      <c r="P30" s="17">
        <v>33527.878251919428</v>
      </c>
      <c r="Q30" s="17">
        <v>34276.134660912816</v>
      </c>
      <c r="R30" s="17">
        <v>33973.78387325212</v>
      </c>
      <c r="S30" s="17">
        <v>34034.914101399088</v>
      </c>
      <c r="T30" s="17">
        <v>32159.989879354318</v>
      </c>
      <c r="U30" s="17">
        <v>33408.461792781491</v>
      </c>
      <c r="V30" s="17">
        <v>33375.729569154057</v>
      </c>
      <c r="W30" s="17">
        <v>33753.07514841848</v>
      </c>
      <c r="X30" s="17">
        <v>34704.599605128649</v>
      </c>
      <c r="Y30" s="17">
        <v>34650.884059450247</v>
      </c>
      <c r="Z30" s="17">
        <v>35208.375606798691</v>
      </c>
      <c r="AA30" s="17">
        <v>36366.118188712804</v>
      </c>
      <c r="AB30" s="17">
        <v>37951.952768779687</v>
      </c>
      <c r="AC30" s="17">
        <v>38274.293816984587</v>
      </c>
      <c r="AD30" s="73">
        <v>39379.690160825812</v>
      </c>
      <c r="AE30" s="73">
        <v>40837.400957068763</v>
      </c>
      <c r="AF30"/>
      <c r="AG30" s="18">
        <v>5.9509902279139135</v>
      </c>
      <c r="AH30" s="18">
        <v>-0.25264415290593473</v>
      </c>
      <c r="AI30" s="18">
        <v>3.4492571432321451</v>
      </c>
      <c r="AJ30" s="18">
        <v>2.2953473330777929</v>
      </c>
      <c r="AK30" s="18">
        <v>4.4793187017474976</v>
      </c>
      <c r="AL30" s="18">
        <v>1.5199579481570642</v>
      </c>
      <c r="AM30" s="18">
        <v>5.9969206831285486</v>
      </c>
      <c r="AN30" s="18">
        <v>2.7777021785434357</v>
      </c>
      <c r="AO30" s="18">
        <v>5.510250604674944</v>
      </c>
      <c r="AP30" s="18">
        <v>4.9068501360673737</v>
      </c>
      <c r="AQ30" s="18">
        <v>5.0279271482915249</v>
      </c>
      <c r="AR30" s="18">
        <v>4.8207847872148886</v>
      </c>
      <c r="AS30" s="18">
        <v>9.2915525167103397</v>
      </c>
      <c r="AT30" s="18">
        <v>2.231743993375277</v>
      </c>
      <c r="AU30" s="18">
        <v>-0.88210292861722694</v>
      </c>
      <c r="AV30" s="18">
        <v>0.17993352867325821</v>
      </c>
      <c r="AW30" s="18">
        <v>-5.5088260733048156</v>
      </c>
      <c r="AX30" s="18">
        <v>3.8820656290960205</v>
      </c>
      <c r="AY30" s="18">
        <v>-9.7975847647395697E-2</v>
      </c>
      <c r="AZ30" s="18">
        <v>1.1305987438643661</v>
      </c>
      <c r="BA30" s="18">
        <v>2.8190748621455701</v>
      </c>
      <c r="BB30" s="18">
        <v>-0.15477932691799168</v>
      </c>
      <c r="BC30" s="18">
        <v>1.6088811656059325</v>
      </c>
      <c r="BD30" s="18">
        <v>3.2882590064466224</v>
      </c>
      <c r="BE30" s="18">
        <v>4.3607474733420659</v>
      </c>
      <c r="BF30" s="18">
        <v>0.84933982229780502</v>
      </c>
      <c r="BG30" s="18">
        <v>2.888090761718233</v>
      </c>
      <c r="BH30" s="18">
        <v>3.7016817305816558</v>
      </c>
      <c r="BI30"/>
      <c r="BJ30" s="7"/>
    </row>
    <row r="31" spans="1:67" s="4" customFormat="1" ht="15" customHeight="1" x14ac:dyDescent="0.35">
      <c r="A31"/>
      <c r="B31" s="16" t="s">
        <v>193</v>
      </c>
      <c r="C31" s="17">
        <v>5931.7601446809913</v>
      </c>
      <c r="D31" s="17">
        <v>6327.8622994018197</v>
      </c>
      <c r="E31" s="17">
        <v>6530.4843195537214</v>
      </c>
      <c r="F31" s="17">
        <v>6743.1313567791485</v>
      </c>
      <c r="G31" s="17">
        <v>7025.9388751825445</v>
      </c>
      <c r="H31" s="17">
        <v>7361.6259184246665</v>
      </c>
      <c r="I31" s="17">
        <v>7909.6294379383999</v>
      </c>
      <c r="J31" s="17">
        <v>8181.5308538847739</v>
      </c>
      <c r="K31" s="17">
        <v>8704.7515827675252</v>
      </c>
      <c r="L31" s="17">
        <v>9151.4556114613242</v>
      </c>
      <c r="M31" s="17">
        <v>9804.4560377246762</v>
      </c>
      <c r="N31" s="17">
        <v>10392.024309492941</v>
      </c>
      <c r="O31" s="17">
        <v>10830.817271840169</v>
      </c>
      <c r="P31" s="17">
        <v>11813.138177365983</v>
      </c>
      <c r="Q31" s="17">
        <v>12188.345820334776</v>
      </c>
      <c r="R31" s="17">
        <v>12573.055746205517</v>
      </c>
      <c r="S31" s="17">
        <v>13063.578653358052</v>
      </c>
      <c r="T31" s="17">
        <v>13326.456004233194</v>
      </c>
      <c r="U31" s="17">
        <v>13603.70286288832</v>
      </c>
      <c r="V31" s="17">
        <v>13804.975444683292</v>
      </c>
      <c r="W31" s="17">
        <v>13966.034627141617</v>
      </c>
      <c r="X31" s="17">
        <v>14321.132118754807</v>
      </c>
      <c r="Y31" s="17">
        <v>14526.792008455888</v>
      </c>
      <c r="Z31" s="17">
        <v>15071.279261452701</v>
      </c>
      <c r="AA31" s="17">
        <v>15513.972934304529</v>
      </c>
      <c r="AB31" s="17">
        <v>15988.197761013533</v>
      </c>
      <c r="AC31" s="17">
        <v>16165.880056019016</v>
      </c>
      <c r="AD31" s="73">
        <v>17156.045404656084</v>
      </c>
      <c r="AE31" s="73">
        <v>18503.163618100381</v>
      </c>
      <c r="AF31"/>
      <c r="AG31" s="18">
        <v>6.6776495518958763</v>
      </c>
      <c r="AH31" s="18">
        <v>3.2020611474281906</v>
      </c>
      <c r="AI31" s="18">
        <v>3.2562215422325509</v>
      </c>
      <c r="AJ31" s="18">
        <v>4.1940087392644054</v>
      </c>
      <c r="AK31" s="18">
        <v>4.7778247036542894</v>
      </c>
      <c r="AL31" s="18">
        <v>7.4440555060287839</v>
      </c>
      <c r="AM31" s="18">
        <v>3.4375999290460268</v>
      </c>
      <c r="AN31" s="18">
        <v>6.3951446034615191</v>
      </c>
      <c r="AO31" s="18">
        <v>5.1317263272408891</v>
      </c>
      <c r="AP31" s="18">
        <v>7.1354815450946552</v>
      </c>
      <c r="AQ31" s="18">
        <v>5.9928696656650216</v>
      </c>
      <c r="AR31" s="18">
        <v>4.2224012307823235</v>
      </c>
      <c r="AS31" s="18">
        <v>9.0696840401861589</v>
      </c>
      <c r="AT31" s="18">
        <v>3.1761894031485416</v>
      </c>
      <c r="AU31" s="18">
        <v>3.1563752090861952</v>
      </c>
      <c r="AV31" s="18">
        <v>3.9013817885964022</v>
      </c>
      <c r="AW31" s="18">
        <v>2.012292020820559</v>
      </c>
      <c r="AX31" s="18">
        <v>2.0804245222214925</v>
      </c>
      <c r="AY31" s="18">
        <v>1.4795426202968263</v>
      </c>
      <c r="AZ31" s="18">
        <v>1.1666748927130692</v>
      </c>
      <c r="BA31" s="18">
        <v>2.5425792008498518</v>
      </c>
      <c r="BB31" s="18">
        <v>1.4360588813488477</v>
      </c>
      <c r="BC31" s="18">
        <v>3.7481589374988804</v>
      </c>
      <c r="BD31" s="18">
        <v>2.9373330901252097</v>
      </c>
      <c r="BE31" s="18">
        <v>3.056759404680903</v>
      </c>
      <c r="BF31" s="18">
        <v>1.1113341082054469</v>
      </c>
      <c r="BG31" s="18">
        <v>6.1250321368579135</v>
      </c>
      <c r="BH31" s="18">
        <v>7.8521488004379734</v>
      </c>
      <c r="BI31"/>
      <c r="BJ31" s="7"/>
    </row>
    <row r="32" spans="1:67" s="4" customFormat="1" ht="15" customHeight="1" x14ac:dyDescent="0.35">
      <c r="A32"/>
      <c r="B32" s="16" t="s">
        <v>725</v>
      </c>
      <c r="C32" s="17">
        <v>5925.2016182297139</v>
      </c>
      <c r="D32" s="17">
        <v>6102.9403681445519</v>
      </c>
      <c r="E32" s="17">
        <v>6524.8631084021927</v>
      </c>
      <c r="F32" s="17">
        <v>6972.1076245206023</v>
      </c>
      <c r="G32" s="17">
        <v>7333.9690540249076</v>
      </c>
      <c r="H32" s="17">
        <v>7778.0448795744151</v>
      </c>
      <c r="I32" s="17">
        <v>8093.8907510252593</v>
      </c>
      <c r="J32" s="17">
        <v>8298.2191019556321</v>
      </c>
      <c r="K32" s="17">
        <v>8546.9504305536957</v>
      </c>
      <c r="L32" s="17">
        <v>8648.3613870101817</v>
      </c>
      <c r="M32" s="17">
        <v>8859.4793593679915</v>
      </c>
      <c r="N32" s="17">
        <v>9256.9774921683274</v>
      </c>
      <c r="O32" s="17">
        <v>9272.6150050223769</v>
      </c>
      <c r="P32" s="17">
        <v>9410.9445163448818</v>
      </c>
      <c r="Q32" s="17">
        <v>9251.9168746657961</v>
      </c>
      <c r="R32" s="17">
        <v>8512.8319626027842</v>
      </c>
      <c r="S32" s="17">
        <v>8453.3869833634108</v>
      </c>
      <c r="T32" s="17">
        <v>8442.1499606889556</v>
      </c>
      <c r="U32" s="17">
        <v>8365.3148018260199</v>
      </c>
      <c r="V32" s="17">
        <v>7847.3528274593637</v>
      </c>
      <c r="W32" s="17">
        <v>7647.9553656144926</v>
      </c>
      <c r="X32" s="17">
        <v>7685.9910128868087</v>
      </c>
      <c r="Y32" s="17">
        <v>7751.5938212614874</v>
      </c>
      <c r="Z32" s="17">
        <v>8013.997610686215</v>
      </c>
      <c r="AA32" s="17">
        <v>8081.0104426529833</v>
      </c>
      <c r="AB32" s="17">
        <v>12319.387544733228</v>
      </c>
      <c r="AC32" s="17">
        <v>12359.103283174098</v>
      </c>
      <c r="AD32" s="73">
        <v>9381.3518084554289</v>
      </c>
      <c r="AE32" s="73">
        <v>9573.8587953179904</v>
      </c>
      <c r="AF32"/>
      <c r="AG32" s="18">
        <v>2.9997080498999376</v>
      </c>
      <c r="AH32" s="18">
        <v>6.9134337680890017</v>
      </c>
      <c r="AI32" s="18">
        <v>6.8544658897515287</v>
      </c>
      <c r="AJ32" s="18">
        <v>5.1901297138852849</v>
      </c>
      <c r="AK32" s="18">
        <v>6.055054531567694</v>
      </c>
      <c r="AL32" s="18">
        <v>4.0607360376676835</v>
      </c>
      <c r="AM32" s="18">
        <v>2.5244762650705459</v>
      </c>
      <c r="AN32" s="18">
        <v>2.9974061366907669</v>
      </c>
      <c r="AO32" s="18">
        <v>1.1865162584067581</v>
      </c>
      <c r="AP32" s="18">
        <v>2.4411326366970334</v>
      </c>
      <c r="AQ32" s="18">
        <v>4.4866985595493531</v>
      </c>
      <c r="AR32" s="18">
        <v>0.16892676758995265</v>
      </c>
      <c r="AS32" s="18">
        <v>1.491806909351685</v>
      </c>
      <c r="AT32" s="18">
        <v>-1.6898159520852269</v>
      </c>
      <c r="AU32" s="18">
        <v>-7.9884517130371382</v>
      </c>
      <c r="AV32" s="18">
        <v>-0.69829851570567381</v>
      </c>
      <c r="AW32" s="18">
        <v>-0.13292923530615644</v>
      </c>
      <c r="AX32" s="18">
        <v>-0.91013733729820256</v>
      </c>
      <c r="AY32" s="18">
        <v>-6.191781022437949</v>
      </c>
      <c r="AZ32" s="18">
        <v>-2.5409519137095735</v>
      </c>
      <c r="BA32" s="18">
        <v>0.49733092642415017</v>
      </c>
      <c r="BB32" s="18">
        <v>0.85353740675320833</v>
      </c>
      <c r="BC32" s="18">
        <v>3.3851591746847265</v>
      </c>
      <c r="BD32" s="18">
        <v>0.83619730404474391</v>
      </c>
      <c r="BE32" s="18">
        <v>52.448603205724751</v>
      </c>
      <c r="BF32" s="18">
        <v>0.32238403326996945</v>
      </c>
      <c r="BG32" s="18">
        <v>-24.093588397894791</v>
      </c>
      <c r="BH32" s="18">
        <v>2.0520175641324374</v>
      </c>
      <c r="BI32"/>
      <c r="BJ32" s="7"/>
    </row>
    <row r="33" spans="1:62" s="4" customFormat="1" ht="15" customHeight="1" x14ac:dyDescent="0.35">
      <c r="A33"/>
      <c r="B33" s="16" t="s">
        <v>194</v>
      </c>
      <c r="C33" s="17"/>
      <c r="D33" s="17"/>
      <c r="E33" s="17"/>
      <c r="F33" s="17"/>
      <c r="G33" s="17">
        <v>22073.663336850186</v>
      </c>
      <c r="H33" s="17">
        <v>23070.831579900598</v>
      </c>
      <c r="I33" s="17">
        <v>24527.688784772443</v>
      </c>
      <c r="J33" s="17">
        <v>25193.047299396676</v>
      </c>
      <c r="K33" s="17">
        <v>27880.664441620473</v>
      </c>
      <c r="L33" s="17">
        <v>27542.088379104174</v>
      </c>
      <c r="M33" s="17">
        <v>30930.667251587391</v>
      </c>
      <c r="N33" s="17">
        <v>33778.220675385797</v>
      </c>
      <c r="O33" s="17">
        <v>37071.410910483886</v>
      </c>
      <c r="P33" s="17">
        <v>35641.796602607683</v>
      </c>
      <c r="Q33" s="17">
        <v>34114.540450172004</v>
      </c>
      <c r="R33" s="17">
        <v>32345.365079477542</v>
      </c>
      <c r="S33" s="17">
        <v>30984.561294603674</v>
      </c>
      <c r="T33" s="17">
        <v>29492.571530598583</v>
      </c>
      <c r="U33" s="17">
        <v>27866.959327526278</v>
      </c>
      <c r="V33" s="17">
        <v>26170.523905812366</v>
      </c>
      <c r="W33" s="17">
        <v>28659.390320354676</v>
      </c>
      <c r="X33" s="17">
        <v>30886.289479593339</v>
      </c>
      <c r="Y33" s="17">
        <v>31269.81869630537</v>
      </c>
      <c r="Z33" s="17">
        <v>32598.161008651976</v>
      </c>
      <c r="AA33" s="17">
        <v>32981.362991195383</v>
      </c>
      <c r="AB33" s="17">
        <v>31010.528058845572</v>
      </c>
      <c r="AC33" s="17">
        <v>33164.404109395196</v>
      </c>
      <c r="AD33" s="73">
        <v>35368.633104840301</v>
      </c>
      <c r="AE33" s="73">
        <v>35908.135311991471</v>
      </c>
      <c r="AF33"/>
      <c r="AG33" s="18"/>
      <c r="AH33" s="18"/>
      <c r="AI33" s="18"/>
      <c r="AJ33" s="18"/>
      <c r="AK33" s="18">
        <v>4.5174569704781184</v>
      </c>
      <c r="AL33" s="18">
        <v>6.3147147506423877</v>
      </c>
      <c r="AM33" s="18">
        <v>2.7126832881103273</v>
      </c>
      <c r="AN33" s="18">
        <v>10.668090724730073</v>
      </c>
      <c r="AO33" s="18">
        <v>-1.2143758740945549</v>
      </c>
      <c r="AP33" s="18">
        <v>12.303274994404882</v>
      </c>
      <c r="AQ33" s="18">
        <v>9.2062463465034607</v>
      </c>
      <c r="AR33" s="18">
        <v>9.7494485181625876</v>
      </c>
      <c r="AS33" s="18">
        <v>-3.8563795462985868</v>
      </c>
      <c r="AT33" s="18">
        <v>-4.2850144998693454</v>
      </c>
      <c r="AU33" s="18">
        <v>-5.1859862315265088</v>
      </c>
      <c r="AV33" s="18">
        <v>-4.2071059687536785</v>
      </c>
      <c r="AW33" s="18">
        <v>-4.8152683196613113</v>
      </c>
      <c r="AX33" s="18">
        <v>-5.5119378158860464</v>
      </c>
      <c r="AY33" s="18">
        <v>-6.0876229866895297</v>
      </c>
      <c r="AZ33" s="18">
        <v>9.5101894921925609</v>
      </c>
      <c r="BA33" s="18">
        <v>7.7702251665034847</v>
      </c>
      <c r="BB33" s="18">
        <v>1.2417458463744255</v>
      </c>
      <c r="BC33" s="18">
        <v>4.2480013243682588</v>
      </c>
      <c r="BD33" s="18">
        <v>1.1755325168241866</v>
      </c>
      <c r="BE33" s="18">
        <v>-5.9756018357274687</v>
      </c>
      <c r="BF33" s="18">
        <v>6.9456284216200057</v>
      </c>
      <c r="BG33" s="18">
        <v>6.646369969966277</v>
      </c>
      <c r="BH33" s="18">
        <v>1.525369118879909</v>
      </c>
      <c r="BI33"/>
      <c r="BJ33" s="7"/>
    </row>
    <row r="34" spans="1:62" ht="6" customHeight="1" thickBot="1" x14ac:dyDescent="0.4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136"/>
      <c r="Y34" s="136"/>
      <c r="Z34" s="136"/>
      <c r="AA34" s="32"/>
      <c r="AB34" s="32"/>
      <c r="AC34" s="136"/>
      <c r="AD34" s="32"/>
      <c r="AE34" s="32"/>
      <c r="AF34"/>
      <c r="AG34" s="34" t="s">
        <v>233</v>
      </c>
      <c r="AH34" s="34" t="s">
        <v>233</v>
      </c>
      <c r="AI34" s="34" t="s">
        <v>233</v>
      </c>
      <c r="AJ34" s="34" t="s">
        <v>233</v>
      </c>
      <c r="AK34" s="34" t="s">
        <v>233</v>
      </c>
      <c r="AL34" s="34" t="s">
        <v>233</v>
      </c>
      <c r="AM34" s="34" t="s">
        <v>233</v>
      </c>
      <c r="AN34" s="34" t="s">
        <v>233</v>
      </c>
      <c r="AO34" s="34" t="s">
        <v>233</v>
      </c>
      <c r="AP34" s="34" t="s">
        <v>233</v>
      </c>
      <c r="AQ34" s="34" t="s">
        <v>233</v>
      </c>
      <c r="AR34" s="34" t="s">
        <v>233</v>
      </c>
      <c r="AS34" s="34" t="s">
        <v>233</v>
      </c>
      <c r="AT34" s="34" t="s">
        <v>233</v>
      </c>
      <c r="AU34" s="34" t="s">
        <v>233</v>
      </c>
      <c r="AV34" s="34" t="s">
        <v>233</v>
      </c>
      <c r="AW34" s="34" t="s">
        <v>233</v>
      </c>
      <c r="AX34" s="34" t="s">
        <v>233</v>
      </c>
      <c r="AY34" s="34" t="s">
        <v>233</v>
      </c>
      <c r="AZ34" s="34" t="s">
        <v>233</v>
      </c>
      <c r="BA34" s="34" t="s">
        <v>233</v>
      </c>
      <c r="BB34" s="34"/>
      <c r="BC34" s="34"/>
      <c r="BD34" s="34"/>
      <c r="BE34" s="34"/>
      <c r="BF34" s="34"/>
      <c r="BG34" s="34"/>
      <c r="BH34" s="34"/>
      <c r="BI34"/>
      <c r="BJ34" s="2"/>
    </row>
    <row r="35" spans="1:62" s="55" customFormat="1" ht="6" customHeight="1" x14ac:dyDescent="0.35">
      <c r="A35"/>
      <c r="X35" s="52"/>
      <c r="Y35" s="52"/>
      <c r="Z35" s="52"/>
      <c r="AC35" s="52"/>
      <c r="AF35"/>
      <c r="BI35"/>
    </row>
    <row r="36" spans="1:62" ht="12" customHeight="1" x14ac:dyDescent="0.35">
      <c r="B36" s="35" t="s">
        <v>824</v>
      </c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230"/>
      <c r="Y36" s="230"/>
      <c r="Z36" s="230"/>
      <c r="AA36" s="185"/>
      <c r="AB36" s="185"/>
      <c r="AC36" s="230"/>
      <c r="AD36" s="185"/>
      <c r="AE36" s="185"/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36"/>
      <c r="BC36" s="36"/>
      <c r="BD36" s="36"/>
      <c r="BE36" s="36"/>
      <c r="BF36" s="36"/>
      <c r="BG36" s="36"/>
      <c r="BH36" s="36"/>
      <c r="BI36"/>
      <c r="BJ36" s="2"/>
    </row>
    <row r="37" spans="1:62" ht="12" customHeight="1" x14ac:dyDescent="0.35">
      <c r="B37" s="474" t="s">
        <v>1067</v>
      </c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230"/>
      <c r="Y37" s="345"/>
      <c r="Z37" s="345"/>
      <c r="AA37" s="327"/>
      <c r="AB37" s="327"/>
      <c r="AC37" s="345"/>
      <c r="AD37" s="327"/>
      <c r="AE37" s="327"/>
      <c r="AF37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36"/>
      <c r="BC37" s="36"/>
      <c r="BD37" s="36"/>
      <c r="BE37" s="36"/>
      <c r="BF37" s="36"/>
      <c r="BG37" s="36"/>
      <c r="BH37" s="36"/>
      <c r="BI37"/>
      <c r="BJ37" s="2"/>
    </row>
    <row r="38" spans="1:62" x14ac:dyDescent="0.35">
      <c r="AC38" s="7"/>
      <c r="AF38"/>
      <c r="BI38"/>
    </row>
    <row r="39" spans="1:62" x14ac:dyDescent="0.35">
      <c r="Y39" s="221"/>
      <c r="Z39" s="221"/>
      <c r="AA39" s="326"/>
      <c r="AB39" s="326"/>
      <c r="AC39" s="326"/>
      <c r="AD39" s="326"/>
      <c r="AE39" s="326"/>
      <c r="AF39"/>
      <c r="BI39"/>
    </row>
    <row r="40" spans="1:62" x14ac:dyDescent="0.35">
      <c r="AF40"/>
      <c r="BI40"/>
    </row>
  </sheetData>
  <mergeCells count="1">
    <mergeCell ref="BA5:BH5"/>
  </mergeCells>
  <hyperlinks>
    <hyperlink ref="B4" location="Indice!A1" display="Volver al índice" xr:uid="{00000000-0004-0000-0A00-000000000000}"/>
    <hyperlink ref="B37" r:id="rId1" xr:uid="{00000000-0004-0000-0A00-000001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>
    <pageSetUpPr fitToPage="1"/>
  </sheetPr>
  <dimension ref="A1:BO72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195</v>
      </c>
    </row>
    <row r="2" spans="1:62" ht="15" customHeight="1" x14ac:dyDescent="0.35">
      <c r="B2" s="3" t="s">
        <v>196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6"/>
      <c r="Z2" s="6"/>
      <c r="AA2" s="6"/>
      <c r="AB2" s="6"/>
      <c r="AC2" s="6"/>
      <c r="AD2" s="6"/>
      <c r="AE2" s="6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2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4" customFormat="1" ht="15" customHeight="1" x14ac:dyDescent="0.35">
      <c r="A9"/>
      <c r="B9" s="13" t="s">
        <v>197</v>
      </c>
      <c r="C9" s="14">
        <v>207676.46899999998</v>
      </c>
      <c r="D9" s="14">
        <v>221281.70300000001</v>
      </c>
      <c r="E9" s="14">
        <v>233467.07499999998</v>
      </c>
      <c r="F9" s="14">
        <v>249949.11999999997</v>
      </c>
      <c r="G9" s="14">
        <v>271096.49100000004</v>
      </c>
      <c r="H9" s="14">
        <v>294437.97200000001</v>
      </c>
      <c r="I9" s="14">
        <v>320907.16600000003</v>
      </c>
      <c r="J9" s="14">
        <v>340653.84400000004</v>
      </c>
      <c r="K9" s="14">
        <v>365166.70699999999</v>
      </c>
      <c r="L9" s="14">
        <v>389094.89600000007</v>
      </c>
      <c r="M9" s="14">
        <v>419347.84499999997</v>
      </c>
      <c r="N9" s="14">
        <v>454907.54300000001</v>
      </c>
      <c r="O9" s="14">
        <v>504694.68400000001</v>
      </c>
      <c r="P9" s="14">
        <v>538508.98199999996</v>
      </c>
      <c r="Q9" s="14">
        <v>526299.01500000001</v>
      </c>
      <c r="R9" s="14">
        <v>524090.20600000001</v>
      </c>
      <c r="S9" s="14">
        <v>522515.62699999998</v>
      </c>
      <c r="T9" s="14">
        <v>504312.94899999996</v>
      </c>
      <c r="U9" s="14">
        <v>495056.50000000012</v>
      </c>
      <c r="V9" s="14">
        <v>498644.50100000005</v>
      </c>
      <c r="W9" s="14">
        <v>513671.47599999991</v>
      </c>
      <c r="X9" s="14">
        <v>529682.99</v>
      </c>
      <c r="Y9" s="14">
        <v>549570.63899999997</v>
      </c>
      <c r="Z9" s="14">
        <v>576429.99100000004</v>
      </c>
      <c r="AA9" s="14">
        <v>602559.63299999991</v>
      </c>
      <c r="AB9" s="14">
        <v>609866.69700000004</v>
      </c>
      <c r="AC9" s="14">
        <v>637470.24300000002</v>
      </c>
      <c r="AD9" s="72">
        <v>685505.32399999991</v>
      </c>
      <c r="AE9" s="72">
        <v>734386.9800000001</v>
      </c>
      <c r="AF9"/>
      <c r="AG9" s="15">
        <v>6.5511678167062959</v>
      </c>
      <c r="AH9" s="15">
        <v>5.5067237077436868</v>
      </c>
      <c r="AI9" s="15">
        <v>7.0596871100560907</v>
      </c>
      <c r="AJ9" s="15">
        <v>8.4606703156226644</v>
      </c>
      <c r="AK9" s="15">
        <v>8.6100269737537705</v>
      </c>
      <c r="AL9" s="15">
        <v>8.9897351962470449</v>
      </c>
      <c r="AM9" s="15">
        <v>6.1533926606051583</v>
      </c>
      <c r="AN9" s="15">
        <v>7.1958275040043134</v>
      </c>
      <c r="AO9" s="15">
        <v>6.5526754058660854</v>
      </c>
      <c r="AP9" s="15">
        <v>7.7752109603616857</v>
      </c>
      <c r="AQ9" s="15">
        <v>8.4797617119029276</v>
      </c>
      <c r="AR9" s="15">
        <v>10.944452728056875</v>
      </c>
      <c r="AS9" s="15">
        <v>6.6999512917397706</v>
      </c>
      <c r="AT9" s="15">
        <v>-2.2673655237193326</v>
      </c>
      <c r="AU9" s="15">
        <v>-0.41968708605696486</v>
      </c>
      <c r="AV9" s="15">
        <v>-0.30044045509219591</v>
      </c>
      <c r="AW9" s="15">
        <v>-3.4836619345740667</v>
      </c>
      <c r="AX9" s="15">
        <v>-1.8354573322684697</v>
      </c>
      <c r="AY9" s="15">
        <v>0.72476596105695612</v>
      </c>
      <c r="AZ9" s="15">
        <v>3.0135647680590503</v>
      </c>
      <c r="BA9" s="15">
        <v>3.1170728273025783</v>
      </c>
      <c r="BB9" s="15">
        <v>3.7546323698255772</v>
      </c>
      <c r="BC9" s="15">
        <v>4.8873338737443133</v>
      </c>
      <c r="BD9" s="15">
        <v>4.5330122318357784</v>
      </c>
      <c r="BE9" s="15">
        <v>1.2126706801814802</v>
      </c>
      <c r="BF9" s="15">
        <v>4.526160575054317</v>
      </c>
      <c r="BG9" s="15">
        <v>7.5352663951719361</v>
      </c>
      <c r="BH9" s="15">
        <v>7.1307478277149308</v>
      </c>
      <c r="BI9"/>
      <c r="BJ9" s="7"/>
    </row>
    <row r="10" spans="1:62" s="4" customFormat="1" ht="6" customHeight="1" x14ac:dyDescent="0.35">
      <c r="A10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2"/>
      <c r="Y10" s="12"/>
      <c r="Z10" s="12"/>
      <c r="AA10" s="12"/>
      <c r="AB10" s="12"/>
      <c r="AC10" s="12"/>
      <c r="AD10" s="355"/>
      <c r="AE10" s="355"/>
      <c r="AF10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/>
      <c r="BJ10" s="7"/>
    </row>
    <row r="11" spans="1:62" s="92" customFormat="1" ht="15" customHeight="1" x14ac:dyDescent="0.35">
      <c r="A11"/>
      <c r="B11" s="87" t="s">
        <v>198</v>
      </c>
      <c r="C11" s="88">
        <v>11.683049657397635</v>
      </c>
      <c r="D11" s="88">
        <v>11.825682216482219</v>
      </c>
      <c r="E11" s="88">
        <v>11.82770889642576</v>
      </c>
      <c r="F11" s="88">
        <v>12.206850738262249</v>
      </c>
      <c r="G11" s="88">
        <v>10.910884493890407</v>
      </c>
      <c r="H11" s="88">
        <v>11.235251613538484</v>
      </c>
      <c r="I11" s="88">
        <v>11.692570617136051</v>
      </c>
      <c r="J11" s="88">
        <v>12.030811253666645</v>
      </c>
      <c r="K11" s="88">
        <v>11.446173815621147</v>
      </c>
      <c r="L11" s="88">
        <v>11.757513262265975</v>
      </c>
      <c r="M11" s="88">
        <v>12.116495316674394</v>
      </c>
      <c r="N11" s="88">
        <v>12.54690868029858</v>
      </c>
      <c r="O11" s="88">
        <v>12.229757506223308</v>
      </c>
      <c r="P11" s="88">
        <v>11.529546781078572</v>
      </c>
      <c r="Q11" s="88">
        <v>11.581538300997959</v>
      </c>
      <c r="R11" s="88">
        <v>12.33096330748833</v>
      </c>
      <c r="S11" s="88">
        <v>12.411100003330615</v>
      </c>
      <c r="T11" s="88">
        <v>12.830981264373602</v>
      </c>
      <c r="U11" s="88">
        <v>13.118652719437076</v>
      </c>
      <c r="V11" s="88">
        <v>13.199756112421264</v>
      </c>
      <c r="W11" s="88">
        <v>12.437790880955983</v>
      </c>
      <c r="X11" s="88">
        <v>12.375873987926681</v>
      </c>
      <c r="Y11" s="88">
        <v>12.482904677154705</v>
      </c>
      <c r="Z11" s="88">
        <v>12.684933147414952</v>
      </c>
      <c r="AA11" s="88">
        <v>12.728971507455761</v>
      </c>
      <c r="AB11" s="88">
        <v>12.73867262832356</v>
      </c>
      <c r="AC11" s="88">
        <v>13.076618072037597</v>
      </c>
      <c r="AD11" s="106">
        <v>13.708951879708517</v>
      </c>
      <c r="AE11" s="106">
        <v>14.09958534395586</v>
      </c>
      <c r="AF11"/>
      <c r="AG11" s="15">
        <v>1.2208504052216347</v>
      </c>
      <c r="AH11" s="15">
        <v>1.7137953704824984E-2</v>
      </c>
      <c r="AI11" s="15">
        <v>3.2055391720966586</v>
      </c>
      <c r="AJ11" s="15">
        <v>-10.616712468758619</v>
      </c>
      <c r="AK11" s="15">
        <v>2.9728764870502249</v>
      </c>
      <c r="AL11" s="15">
        <v>4.070393964711009</v>
      </c>
      <c r="AM11" s="15">
        <v>2.8927824992981925</v>
      </c>
      <c r="AN11" s="15">
        <v>-4.8595013729212724</v>
      </c>
      <c r="AO11" s="15">
        <v>2.7200307426742727</v>
      </c>
      <c r="AP11" s="15">
        <v>3.0532141142508333</v>
      </c>
      <c r="AQ11" s="15">
        <v>3.5522925761532975</v>
      </c>
      <c r="AR11" s="15">
        <v>-2.5277236182747536</v>
      </c>
      <c r="AS11" s="15">
        <v>-5.7254669586737279</v>
      </c>
      <c r="AT11" s="15">
        <v>0.45094157564555232</v>
      </c>
      <c r="AU11" s="15">
        <v>6.4708589395745015</v>
      </c>
      <c r="AV11" s="15">
        <v>0.64988187738438374</v>
      </c>
      <c r="AW11" s="15">
        <v>3.3831107712475776</v>
      </c>
      <c r="AX11" s="15">
        <v>2.2420066644647099</v>
      </c>
      <c r="AY11" s="15">
        <v>0.61822959048242998</v>
      </c>
      <c r="AZ11" s="15">
        <v>-5.772570530664991</v>
      </c>
      <c r="BA11" s="15">
        <v>-0.49781262301254531</v>
      </c>
      <c r="BB11" s="15">
        <v>0.86483337930264992</v>
      </c>
      <c r="BC11" s="15">
        <v>1.6184411840457671</v>
      </c>
      <c r="BD11" s="15">
        <v>0.34717061200896299</v>
      </c>
      <c r="BE11" s="15">
        <v>7.6212919968567841E-2</v>
      </c>
      <c r="BF11" s="15">
        <v>2.6529094009578289</v>
      </c>
      <c r="BG11" s="15">
        <v>4.8356066085853753</v>
      </c>
      <c r="BH11" s="15">
        <v>2.8494772443219754</v>
      </c>
      <c r="BI11"/>
      <c r="BJ11" s="19"/>
    </row>
    <row r="12" spans="1:62" s="4" customFormat="1" ht="15" customHeight="1" x14ac:dyDescent="0.35">
      <c r="A12"/>
      <c r="B12" s="16" t="s">
        <v>183</v>
      </c>
      <c r="C12" s="71">
        <v>15.241287234821767</v>
      </c>
      <c r="D12" s="71">
        <v>15.381728199101634</v>
      </c>
      <c r="E12" s="71">
        <v>15.292144037833395</v>
      </c>
      <c r="F12" s="71">
        <v>15.302924050649597</v>
      </c>
      <c r="G12" s="71">
        <v>13.381919063579121</v>
      </c>
      <c r="H12" s="71">
        <v>13.749477625447325</v>
      </c>
      <c r="I12" s="71">
        <v>14.283366912525963</v>
      </c>
      <c r="J12" s="71">
        <v>14.669649725154294</v>
      </c>
      <c r="K12" s="71">
        <v>14.005209871502981</v>
      </c>
      <c r="L12" s="71">
        <v>14.36964937354057</v>
      </c>
      <c r="M12" s="71">
        <v>14.686449388917849</v>
      </c>
      <c r="N12" s="71">
        <v>15.094811415089721</v>
      </c>
      <c r="O12" s="71">
        <v>15.114874680394138</v>
      </c>
      <c r="P12" s="71">
        <v>14.478788021472486</v>
      </c>
      <c r="Q12" s="71">
        <v>14.756447075619747</v>
      </c>
      <c r="R12" s="71">
        <v>15.787293061202529</v>
      </c>
      <c r="S12" s="71">
        <v>15.882337668726654</v>
      </c>
      <c r="T12" s="71">
        <v>16.594653020610121</v>
      </c>
      <c r="U12" s="71">
        <v>16.744493250505712</v>
      </c>
      <c r="V12" s="71">
        <v>16.640308014673746</v>
      </c>
      <c r="W12" s="71">
        <v>15.568380520332902</v>
      </c>
      <c r="X12" s="71">
        <v>15.329300798543679</v>
      </c>
      <c r="Y12" s="71">
        <v>15.307893100977154</v>
      </c>
      <c r="Z12" s="71">
        <v>15.477661231521532</v>
      </c>
      <c r="AA12" s="71">
        <v>15.461916462407764</v>
      </c>
      <c r="AB12" s="71">
        <v>16.171323175629112</v>
      </c>
      <c r="AC12" s="71">
        <v>16.15950773683204</v>
      </c>
      <c r="AD12" s="76">
        <v>16.525850053952162</v>
      </c>
      <c r="AE12" s="76">
        <v>16.78632560693454</v>
      </c>
      <c r="AF12"/>
      <c r="AG12" s="18">
        <v>0.92145080737669627</v>
      </c>
      <c r="AH12" s="18">
        <v>-0.58240634672942893</v>
      </c>
      <c r="AI12" s="18">
        <v>7.049379596171533E-2</v>
      </c>
      <c r="AJ12" s="18">
        <v>-12.55318905532261</v>
      </c>
      <c r="AK12" s="18">
        <v>2.7466805031616834</v>
      </c>
      <c r="AL12" s="18">
        <v>3.8829786965180717</v>
      </c>
      <c r="AM12" s="18">
        <v>2.7044240688767522</v>
      </c>
      <c r="AN12" s="18">
        <v>-4.5293505032501686</v>
      </c>
      <c r="AO12" s="18">
        <v>2.6021709448219723</v>
      </c>
      <c r="AP12" s="18">
        <v>2.2046468020341243</v>
      </c>
      <c r="AQ12" s="18">
        <v>2.7805360939044621</v>
      </c>
      <c r="AR12" s="18">
        <v>0.13291497821801565</v>
      </c>
      <c r="AS12" s="18">
        <v>-4.2083488773263538</v>
      </c>
      <c r="AT12" s="18">
        <v>1.9176954157729493</v>
      </c>
      <c r="AU12" s="18">
        <v>6.9857329498095933</v>
      </c>
      <c r="AV12" s="18">
        <v>0.60203232533700302</v>
      </c>
      <c r="AW12" s="18">
        <v>4.484952824583635</v>
      </c>
      <c r="AX12" s="18">
        <v>0.90294283170304335</v>
      </c>
      <c r="AY12" s="18">
        <v>-0.62220596510927573</v>
      </c>
      <c r="AZ12" s="18">
        <v>-6.4417527211371199</v>
      </c>
      <c r="BA12" s="18">
        <v>-1.535674962960824</v>
      </c>
      <c r="BB12" s="18">
        <v>-0.1396521462254767</v>
      </c>
      <c r="BC12" s="18">
        <v>1.1090234915054473</v>
      </c>
      <c r="BD12" s="18">
        <v>-0.10172576384927244</v>
      </c>
      <c r="BE12" s="18">
        <v>4.5880904540269247</v>
      </c>
      <c r="BF12" s="18">
        <v>-7.3064143661900838E-2</v>
      </c>
      <c r="BG12" s="18">
        <v>2.2670388423103076</v>
      </c>
      <c r="BH12" s="18">
        <v>1.5761703763013684</v>
      </c>
      <c r="BI12"/>
      <c r="BJ12" s="7"/>
    </row>
    <row r="13" spans="1:62" s="4" customFormat="1" ht="15" customHeight="1" x14ac:dyDescent="0.35">
      <c r="A13"/>
      <c r="B13" s="16" t="s">
        <v>76</v>
      </c>
      <c r="C13" s="71">
        <v>14.952410737541568</v>
      </c>
      <c r="D13" s="71">
        <v>15.079866277576683</v>
      </c>
      <c r="E13" s="71">
        <v>14.957989723066641</v>
      </c>
      <c r="F13" s="71">
        <v>14.993021557217755</v>
      </c>
      <c r="G13" s="71">
        <v>13.135701575652206</v>
      </c>
      <c r="H13" s="71">
        <v>13.441330907751899</v>
      </c>
      <c r="I13" s="71">
        <v>14.025233570212034</v>
      </c>
      <c r="J13" s="71">
        <v>14.347703280320591</v>
      </c>
      <c r="K13" s="71">
        <v>13.621639804072643</v>
      </c>
      <c r="L13" s="71">
        <v>13.906552018494924</v>
      </c>
      <c r="M13" s="71">
        <v>14.19844920966182</v>
      </c>
      <c r="N13" s="71">
        <v>14.572307111047744</v>
      </c>
      <c r="O13" s="71">
        <v>14.551878117796507</v>
      </c>
      <c r="P13" s="71">
        <v>13.836469207246376</v>
      </c>
      <c r="Q13" s="71">
        <v>13.948514998781981</v>
      </c>
      <c r="R13" s="71">
        <v>15.054601734780341</v>
      </c>
      <c r="S13" s="71">
        <v>15.294860312404287</v>
      </c>
      <c r="T13" s="71">
        <v>16.16487296813888</v>
      </c>
      <c r="U13" s="71">
        <v>16.140953118490788</v>
      </c>
      <c r="V13" s="71">
        <v>16.020937997190305</v>
      </c>
      <c r="W13" s="71">
        <v>14.86281611138746</v>
      </c>
      <c r="X13" s="71">
        <v>14.615832639820406</v>
      </c>
      <c r="Y13" s="71">
        <v>14.613451234307908</v>
      </c>
      <c r="Z13" s="71">
        <v>14.764259218437628</v>
      </c>
      <c r="AA13" s="71">
        <v>14.682987615854183</v>
      </c>
      <c r="AB13" s="71">
        <v>15.389780177326031</v>
      </c>
      <c r="AC13" s="71">
        <v>15.353567507443909</v>
      </c>
      <c r="AD13" s="76">
        <v>15.729249726956608</v>
      </c>
      <c r="AE13" s="76">
        <v>15.986911252392362</v>
      </c>
      <c r="AF13"/>
      <c r="AG13" s="18">
        <v>0.85240796465754787</v>
      </c>
      <c r="AH13" s="18">
        <v>-0.80820713039921721</v>
      </c>
      <c r="AI13" s="18">
        <v>0.2342014856253847</v>
      </c>
      <c r="AJ13" s="18">
        <v>-12.387896425530192</v>
      </c>
      <c r="AK13" s="18">
        <v>2.3267073352686021</v>
      </c>
      <c r="AL13" s="18">
        <v>4.3440836809053325</v>
      </c>
      <c r="AM13" s="18">
        <v>2.2992109792270763</v>
      </c>
      <c r="AN13" s="18">
        <v>-5.060485724177342</v>
      </c>
      <c r="AO13" s="18">
        <v>2.0916146552127821</v>
      </c>
      <c r="AP13" s="18">
        <v>2.0989903951654552</v>
      </c>
      <c r="AQ13" s="18">
        <v>2.6330896837065767</v>
      </c>
      <c r="AR13" s="18">
        <v>-0.14019052093507428</v>
      </c>
      <c r="AS13" s="18">
        <v>-4.916265136080324</v>
      </c>
      <c r="AT13" s="18">
        <v>0.80978600723459926</v>
      </c>
      <c r="AU13" s="18">
        <v>7.9297813143187401</v>
      </c>
      <c r="AV13" s="18">
        <v>1.5959145373396451</v>
      </c>
      <c r="AW13" s="18">
        <v>5.6882680715233711</v>
      </c>
      <c r="AX13" s="18">
        <v>-0.1479742506807071</v>
      </c>
      <c r="AY13" s="18">
        <v>-0.74354420348941963</v>
      </c>
      <c r="AZ13" s="18">
        <v>-7.2288019965245045</v>
      </c>
      <c r="BA13" s="18">
        <v>-1.6617542040220927</v>
      </c>
      <c r="BB13" s="18">
        <v>-1.6293327730162444E-2</v>
      </c>
      <c r="BC13" s="18">
        <v>1.0319806164314513</v>
      </c>
      <c r="BD13" s="18">
        <v>-0.55046176974428462</v>
      </c>
      <c r="BE13" s="18">
        <v>4.813683563341554</v>
      </c>
      <c r="BF13" s="18">
        <v>-0.23530336018362846</v>
      </c>
      <c r="BG13" s="18">
        <v>2.4468724896057936</v>
      </c>
      <c r="BH13" s="18">
        <v>1.6381043591302182</v>
      </c>
      <c r="BI13"/>
      <c r="BJ13" s="7"/>
    </row>
    <row r="14" spans="1:62" s="4" customFormat="1" ht="15" customHeight="1" x14ac:dyDescent="0.35">
      <c r="A14"/>
      <c r="B14" s="16" t="s">
        <v>1186</v>
      </c>
      <c r="C14" s="71">
        <v>18.489090789510286</v>
      </c>
      <c r="D14" s="71">
        <v>18.480383597210341</v>
      </c>
      <c r="E14" s="71">
        <v>18.836886323049448</v>
      </c>
      <c r="F14" s="71">
        <v>18.834039138735164</v>
      </c>
      <c r="G14" s="71">
        <v>17.059247709179822</v>
      </c>
      <c r="H14" s="71">
        <v>17.487151855414321</v>
      </c>
      <c r="I14" s="71">
        <v>17.953202047227059</v>
      </c>
      <c r="J14" s="71">
        <v>18.157812017516445</v>
      </c>
      <c r="K14" s="71">
        <v>17.226578150785524</v>
      </c>
      <c r="L14" s="71">
        <v>17.460698670874617</v>
      </c>
      <c r="M14" s="71">
        <v>17.674970373580486</v>
      </c>
      <c r="N14" s="71">
        <v>17.849289403963624</v>
      </c>
      <c r="O14" s="71">
        <v>17.61868567932401</v>
      </c>
      <c r="P14" s="71">
        <v>16.82158304209387</v>
      </c>
      <c r="Q14" s="71">
        <v>16.861480457853713</v>
      </c>
      <c r="R14" s="71">
        <v>18.017012961060789</v>
      </c>
      <c r="S14" s="71">
        <v>18.275061520937147</v>
      </c>
      <c r="T14" s="71">
        <v>19.394695056194315</v>
      </c>
      <c r="U14" s="71">
        <v>19.376000292042956</v>
      </c>
      <c r="V14" s="71">
        <v>19.306391581010629</v>
      </c>
      <c r="W14" s="71">
        <v>18.136385678287731</v>
      </c>
      <c r="X14" s="71">
        <v>17.820262505623191</v>
      </c>
      <c r="Y14" s="71">
        <v>17.713559845053169</v>
      </c>
      <c r="Z14" s="71">
        <v>17.822843075949976</v>
      </c>
      <c r="AA14" s="71">
        <v>17.698558892616447</v>
      </c>
      <c r="AB14" s="71">
        <v>18.066350692982599</v>
      </c>
      <c r="AC14" s="71">
        <v>18.085329832560063</v>
      </c>
      <c r="AD14" s="76">
        <v>18.462550607271268</v>
      </c>
      <c r="AE14" s="76">
        <v>18.72303524434253</v>
      </c>
      <c r="AF14" s="355"/>
      <c r="AG14" s="18">
        <v>-4.7093674854386043E-2</v>
      </c>
      <c r="AH14" s="18">
        <v>1.9290872614404058</v>
      </c>
      <c r="AI14" s="18">
        <v>-1.5114941320211552E-2</v>
      </c>
      <c r="AJ14" s="18">
        <v>-9.4233181553987801</v>
      </c>
      <c r="AK14" s="18">
        <v>2.5083412441700972</v>
      </c>
      <c r="AL14" s="18">
        <v>2.6651006159613133</v>
      </c>
      <c r="AM14" s="18">
        <v>1.1396851088243003</v>
      </c>
      <c r="AN14" s="18">
        <v>-5.1285577019553878</v>
      </c>
      <c r="AO14" s="18">
        <v>1.3590657299425235</v>
      </c>
      <c r="AP14" s="18">
        <v>1.2271656864641127</v>
      </c>
      <c r="AQ14" s="18">
        <v>0.98624793534986777</v>
      </c>
      <c r="AR14" s="18">
        <v>-1.2919490486181844</v>
      </c>
      <c r="AS14" s="18">
        <v>-4.5241889874087509</v>
      </c>
      <c r="AT14" s="18">
        <v>0.23717991142691028</v>
      </c>
      <c r="AU14" s="18">
        <v>6.8530904275896773</v>
      </c>
      <c r="AV14" s="18">
        <v>1.4322493991321643</v>
      </c>
      <c r="AW14" s="18">
        <v>6.1265650677807066</v>
      </c>
      <c r="AX14" s="18">
        <v>-9.6391121887674625E-2</v>
      </c>
      <c r="AY14" s="18">
        <v>-0.35925221915336553</v>
      </c>
      <c r="AZ14" s="18">
        <v>-6.0601997934906313</v>
      </c>
      <c r="BA14" s="18">
        <v>-1.7430329188631652</v>
      </c>
      <c r="BB14" s="18">
        <v>-0.5987715418689934</v>
      </c>
      <c r="BC14" s="18">
        <v>0.61694674505151115</v>
      </c>
      <c r="BD14" s="18">
        <v>-0.69733085122225713</v>
      </c>
      <c r="BE14" s="18">
        <v>2.0780889709590382</v>
      </c>
      <c r="BF14" s="18">
        <v>0.10505242536245053</v>
      </c>
      <c r="BG14" s="18">
        <v>2.085783218794675</v>
      </c>
      <c r="BH14" s="18">
        <v>1.4108810998664101</v>
      </c>
      <c r="BI14" s="355"/>
      <c r="BJ14" s="7"/>
    </row>
    <row r="15" spans="1:62" s="4" customFormat="1" ht="15" customHeight="1" x14ac:dyDescent="0.35">
      <c r="A15"/>
      <c r="B15" s="16" t="s">
        <v>1187</v>
      </c>
      <c r="C15" s="71">
        <v>12.247304036225435</v>
      </c>
      <c r="D15" s="71">
        <v>12.397948151973646</v>
      </c>
      <c r="E15" s="71">
        <v>11.944607402365712</v>
      </c>
      <c r="F15" s="71">
        <v>12.072645436187614</v>
      </c>
      <c r="G15" s="71">
        <v>10.151509488923702</v>
      </c>
      <c r="H15" s="71">
        <v>9.86684673168633</v>
      </c>
      <c r="I15" s="71">
        <v>10.398671373835482</v>
      </c>
      <c r="J15" s="71">
        <v>10.832279464589549</v>
      </c>
      <c r="K15" s="71">
        <v>10.272372428959773</v>
      </c>
      <c r="L15" s="71">
        <v>10.692187489917593</v>
      </c>
      <c r="M15" s="71">
        <v>11.026007948099361</v>
      </c>
      <c r="N15" s="71">
        <v>11.544987967233929</v>
      </c>
      <c r="O15" s="71">
        <v>11.311566412379499</v>
      </c>
      <c r="P15" s="71">
        <v>10.441128398903883</v>
      </c>
      <c r="Q15" s="71">
        <v>10.485352651133892</v>
      </c>
      <c r="R15" s="71">
        <v>11.568599607182451</v>
      </c>
      <c r="S15" s="71">
        <v>11.722324889552395</v>
      </c>
      <c r="T15" s="71">
        <v>12.136364344870687</v>
      </c>
      <c r="U15" s="71">
        <v>12.027248078301904</v>
      </c>
      <c r="V15" s="71">
        <v>11.885015797013114</v>
      </c>
      <c r="W15" s="71">
        <v>10.695623413577119</v>
      </c>
      <c r="X15" s="71">
        <v>10.552699637919</v>
      </c>
      <c r="Y15" s="71">
        <v>10.70543204318111</v>
      </c>
      <c r="Z15" s="71">
        <v>10.854150528754111</v>
      </c>
      <c r="AA15" s="71">
        <v>10.799246803416789</v>
      </c>
      <c r="AB15" s="71">
        <v>11.560748758375913</v>
      </c>
      <c r="AC15" s="71">
        <v>11.75182803040644</v>
      </c>
      <c r="AD15" s="76">
        <v>12.149150543244039</v>
      </c>
      <c r="AE15" s="76">
        <v>12.302481440308334</v>
      </c>
      <c r="AF15" s="355"/>
      <c r="AG15" s="18">
        <v>1.230018584519754</v>
      </c>
      <c r="AH15" s="18">
        <v>-3.6565788471680767</v>
      </c>
      <c r="AI15" s="18">
        <v>1.0719317053195319</v>
      </c>
      <c r="AJ15" s="18">
        <v>-15.913131528780998</v>
      </c>
      <c r="AK15" s="18">
        <v>-2.8041421578531494</v>
      </c>
      <c r="AL15" s="18">
        <v>5.3900162494797206</v>
      </c>
      <c r="AM15" s="18">
        <v>4.1698412726560994</v>
      </c>
      <c r="AN15" s="18">
        <v>-5.1688754657789033</v>
      </c>
      <c r="AO15" s="18">
        <v>4.0868364524467724</v>
      </c>
      <c r="AP15" s="18">
        <v>3.1220969375682004</v>
      </c>
      <c r="AQ15" s="18">
        <v>4.7068714404838534</v>
      </c>
      <c r="AR15" s="18">
        <v>-2.0218432060467215</v>
      </c>
      <c r="AS15" s="18">
        <v>-7.6951147325006968</v>
      </c>
      <c r="AT15" s="18">
        <v>0.42355816862334378</v>
      </c>
      <c r="AU15" s="18">
        <v>10.331049341782657</v>
      </c>
      <c r="AV15" s="18">
        <v>1.3288149610995483</v>
      </c>
      <c r="AW15" s="18">
        <v>3.5320592051437494</v>
      </c>
      <c r="AX15" s="18">
        <v>-0.89908529002674642</v>
      </c>
      <c r="AY15" s="18">
        <v>-1.1825837495227829</v>
      </c>
      <c r="AZ15" s="18">
        <v>-10.007495183430114</v>
      </c>
      <c r="BA15" s="18">
        <v>-1.3362827965379751</v>
      </c>
      <c r="BB15" s="18">
        <v>1.4473301667120069</v>
      </c>
      <c r="BC15" s="18">
        <v>1.3891871432477887</v>
      </c>
      <c r="BD15" s="18">
        <v>-0.50583161889891559</v>
      </c>
      <c r="BE15" s="18">
        <v>7.0514357975242445</v>
      </c>
      <c r="BF15" s="18">
        <v>1.6528278230429228</v>
      </c>
      <c r="BG15" s="18">
        <v>3.3809421973294271</v>
      </c>
      <c r="BH15" s="18">
        <v>1.2620709284861096</v>
      </c>
      <c r="BI15" s="355"/>
      <c r="BJ15" s="7"/>
    </row>
    <row r="16" spans="1:62" s="4" customFormat="1" ht="15" customHeight="1" x14ac:dyDescent="0.35">
      <c r="A16"/>
      <c r="B16" s="16" t="s">
        <v>77</v>
      </c>
      <c r="C16" s="71">
        <v>15.984548033466169</v>
      </c>
      <c r="D16" s="71">
        <v>16.157944029628432</v>
      </c>
      <c r="E16" s="71">
        <v>16.20079265132912</v>
      </c>
      <c r="F16" s="71">
        <v>16.181592026591328</v>
      </c>
      <c r="G16" s="71">
        <v>14.124254179071039</v>
      </c>
      <c r="H16" s="71">
        <v>14.731916885130827</v>
      </c>
      <c r="I16" s="71">
        <v>15.150447828713364</v>
      </c>
      <c r="J16" s="71">
        <v>15.748598101968938</v>
      </c>
      <c r="K16" s="71">
        <v>15.278664519331281</v>
      </c>
      <c r="L16" s="71">
        <v>15.914469769552841</v>
      </c>
      <c r="M16" s="71">
        <v>16.337942961074582</v>
      </c>
      <c r="N16" s="71">
        <v>16.892139442866416</v>
      </c>
      <c r="O16" s="71">
        <v>17.061001229163516</v>
      </c>
      <c r="P16" s="71">
        <v>16.579911270286097</v>
      </c>
      <c r="Q16" s="71">
        <v>17.057878613490562</v>
      </c>
      <c r="R16" s="71">
        <v>17.821957007389358</v>
      </c>
      <c r="S16" s="71">
        <v>17.530699493885585</v>
      </c>
      <c r="T16" s="71">
        <v>17.847010030873953</v>
      </c>
      <c r="U16" s="71">
        <v>18.412291166046863</v>
      </c>
      <c r="V16" s="71">
        <v>18.359390033437595</v>
      </c>
      <c r="W16" s="71">
        <v>17.547009413854777</v>
      </c>
      <c r="X16" s="71">
        <v>17.361492818264576</v>
      </c>
      <c r="Y16" s="71">
        <v>17.380262921666272</v>
      </c>
      <c r="Z16" s="71">
        <v>17.6625946064216</v>
      </c>
      <c r="AA16" s="71">
        <v>17.837086943121161</v>
      </c>
      <c r="AB16" s="71">
        <v>18.279417980854966</v>
      </c>
      <c r="AC16" s="71">
        <v>18.414003009873575</v>
      </c>
      <c r="AD16" s="76">
        <v>18.90497676984366</v>
      </c>
      <c r="AE16" s="76">
        <v>19.235549164428193</v>
      </c>
      <c r="AF16"/>
      <c r="AG16" s="18">
        <v>1.0847725928767662</v>
      </c>
      <c r="AH16" s="18">
        <v>0.26518610054669084</v>
      </c>
      <c r="AI16" s="18">
        <v>-0.11851657601590623</v>
      </c>
      <c r="AJ16" s="18">
        <v>-12.714063264847184</v>
      </c>
      <c r="AK16" s="18">
        <v>4.3022640229755069</v>
      </c>
      <c r="AL16" s="18">
        <v>2.8409808909862058</v>
      </c>
      <c r="AM16" s="18">
        <v>3.9480699185798951</v>
      </c>
      <c r="AN16" s="18">
        <v>-2.9839708880430695</v>
      </c>
      <c r="AO16" s="18">
        <v>4.1613928325810789</v>
      </c>
      <c r="AP16" s="18">
        <v>2.6609318290447752</v>
      </c>
      <c r="AQ16" s="18">
        <v>3.3920823638093021</v>
      </c>
      <c r="AR16" s="18">
        <v>0.99964712503252917</v>
      </c>
      <c r="AS16" s="18">
        <v>-2.8198225439141269</v>
      </c>
      <c r="AT16" s="18">
        <v>2.8828100187789345</v>
      </c>
      <c r="AU16" s="18">
        <v>4.4793283573639062</v>
      </c>
      <c r="AV16" s="18">
        <v>-1.6342622383333729</v>
      </c>
      <c r="AW16" s="18">
        <v>1.8043235359700958</v>
      </c>
      <c r="AX16" s="18">
        <v>3.1673716448582541</v>
      </c>
      <c r="AY16" s="18">
        <v>-0.28731423010961327</v>
      </c>
      <c r="AZ16" s="18">
        <v>-4.4248780493428441</v>
      </c>
      <c r="BA16" s="18">
        <v>-1.0572547789466658</v>
      </c>
      <c r="BB16" s="18">
        <v>0.10811341857625048</v>
      </c>
      <c r="BC16" s="18">
        <v>1.62443851412266</v>
      </c>
      <c r="BD16" s="18">
        <v>0.9879201815350569</v>
      </c>
      <c r="BE16" s="18">
        <v>2.4798389958198244</v>
      </c>
      <c r="BF16" s="18">
        <v>0.73626539509938183</v>
      </c>
      <c r="BG16" s="18">
        <v>2.6663065043859593</v>
      </c>
      <c r="BH16" s="18">
        <v>1.7485998454747955</v>
      </c>
      <c r="BI16"/>
      <c r="BJ16" s="7"/>
    </row>
    <row r="17" spans="1:67" s="4" customFormat="1" ht="15" customHeight="1" x14ac:dyDescent="0.35">
      <c r="A17"/>
      <c r="B17" s="16" t="s">
        <v>184</v>
      </c>
      <c r="C17" s="71">
        <v>3.9824359388751862</v>
      </c>
      <c r="D17" s="71">
        <v>4.2097760658818499</v>
      </c>
      <c r="E17" s="71">
        <v>4.4126953260858812</v>
      </c>
      <c r="F17" s="71">
        <v>4.6596519595823418</v>
      </c>
      <c r="G17" s="71">
        <v>3.7368001427029114</v>
      </c>
      <c r="H17" s="71">
        <v>4.1291985977248951</v>
      </c>
      <c r="I17" s="71">
        <v>4.5717627912448702</v>
      </c>
      <c r="J17" s="71">
        <v>4.7767572418631152</v>
      </c>
      <c r="K17" s="71">
        <v>4.5185462607770353</v>
      </c>
      <c r="L17" s="71">
        <v>4.7574696404756773</v>
      </c>
      <c r="M17" s="71">
        <v>5.1568286473228309</v>
      </c>
      <c r="N17" s="71">
        <v>5.5964308691554141</v>
      </c>
      <c r="O17" s="71">
        <v>5.3731714725935911</v>
      </c>
      <c r="P17" s="71">
        <v>5.0225659251861678</v>
      </c>
      <c r="Q17" s="71">
        <v>5.1590454313244969</v>
      </c>
      <c r="R17" s="71">
        <v>6.1339215067926176</v>
      </c>
      <c r="S17" s="71">
        <v>6.5123318763575808</v>
      </c>
      <c r="T17" s="71">
        <v>7.0297104079444503</v>
      </c>
      <c r="U17" s="71">
        <v>7.3623434248041502</v>
      </c>
      <c r="V17" s="71">
        <v>7.6297590080923925</v>
      </c>
      <c r="W17" s="71">
        <v>7.2210196019431363</v>
      </c>
      <c r="X17" s="71">
        <v>7.3898937893449954</v>
      </c>
      <c r="Y17" s="71">
        <v>7.5975055583775513</v>
      </c>
      <c r="Z17" s="71">
        <v>7.7077278200926163</v>
      </c>
      <c r="AA17" s="71">
        <v>7.7638651481650989</v>
      </c>
      <c r="AB17" s="71">
        <v>8.1590382409986226</v>
      </c>
      <c r="AC17" s="71">
        <v>8.2626418478617456</v>
      </c>
      <c r="AD17" s="76">
        <v>9.009723181986578</v>
      </c>
      <c r="AE17" s="76">
        <v>9.6384329010114485</v>
      </c>
      <c r="AF17"/>
      <c r="AG17" s="18">
        <v>5.7085695914765804</v>
      </c>
      <c r="AH17" s="18">
        <v>4.8201913125163918</v>
      </c>
      <c r="AI17" s="18">
        <v>5.5965031629662576</v>
      </c>
      <c r="AJ17" s="18">
        <v>-19.805166241689612</v>
      </c>
      <c r="AK17" s="18">
        <v>10.500921645174019</v>
      </c>
      <c r="AL17" s="18">
        <v>10.717919786270851</v>
      </c>
      <c r="AM17" s="18">
        <v>4.4839257848377123</v>
      </c>
      <c r="AN17" s="18">
        <v>-5.4055705159797478</v>
      </c>
      <c r="AO17" s="18">
        <v>5.2876161028293964</v>
      </c>
      <c r="AP17" s="18">
        <v>8.3943574426514562</v>
      </c>
      <c r="AQ17" s="18">
        <v>8.524662188665177</v>
      </c>
      <c r="AR17" s="18">
        <v>-3.9893175093488868</v>
      </c>
      <c r="AS17" s="18">
        <v>-6.5251136911547034</v>
      </c>
      <c r="AT17" s="18">
        <v>2.7173263262496699</v>
      </c>
      <c r="AU17" s="18">
        <v>18.896442926222456</v>
      </c>
      <c r="AV17" s="18">
        <v>6.1691426788868586</v>
      </c>
      <c r="AW17" s="18">
        <v>7.9445971337112669</v>
      </c>
      <c r="AX17" s="18">
        <v>4.7318167827195694</v>
      </c>
      <c r="AY17" s="18">
        <v>3.6322074081372535</v>
      </c>
      <c r="AZ17" s="18">
        <v>-5.357173217604025</v>
      </c>
      <c r="BA17" s="18">
        <v>2.3386474031508793</v>
      </c>
      <c r="BB17" s="18">
        <v>2.8094012573211495</v>
      </c>
      <c r="BC17" s="18">
        <v>1.4507690829330959</v>
      </c>
      <c r="BD17" s="18">
        <v>0.7283252520430602</v>
      </c>
      <c r="BE17" s="18">
        <v>5.0899015540850607</v>
      </c>
      <c r="BF17" s="18">
        <v>1.2698017070507375</v>
      </c>
      <c r="BG17" s="18">
        <v>9.0416763534070697</v>
      </c>
      <c r="BH17" s="18">
        <v>6.978124702897305</v>
      </c>
      <c r="BI17"/>
      <c r="BJ17" s="7"/>
    </row>
    <row r="18" spans="1:67" s="4" customFormat="1" ht="15" customHeight="1" x14ac:dyDescent="0.35">
      <c r="A18"/>
      <c r="B18" s="16" t="s">
        <v>1188</v>
      </c>
      <c r="C18" s="71">
        <v>3.5096063712593315</v>
      </c>
      <c r="D18" s="71">
        <v>3.7946016148588848</v>
      </c>
      <c r="E18" s="71">
        <v>4.0298288034006831</v>
      </c>
      <c r="F18" s="71">
        <v>4.3030624998113085</v>
      </c>
      <c r="G18" s="71">
        <v>3.2220133640772119</v>
      </c>
      <c r="H18" s="71">
        <v>3.5849140843669378</v>
      </c>
      <c r="I18" s="71">
        <v>4.0635500747120528</v>
      </c>
      <c r="J18" s="71">
        <v>4.3310281876265053</v>
      </c>
      <c r="K18" s="71">
        <v>4.0661146977400513</v>
      </c>
      <c r="L18" s="71">
        <v>4.3254987439306385</v>
      </c>
      <c r="M18" s="71">
        <v>4.734556986268176</v>
      </c>
      <c r="N18" s="71">
        <v>5.1621999690465517</v>
      </c>
      <c r="O18" s="71">
        <v>4.9927266306930909</v>
      </c>
      <c r="P18" s="71">
        <v>4.6525868018541701</v>
      </c>
      <c r="Q18" s="71">
        <v>4.8381264746546435</v>
      </c>
      <c r="R18" s="71">
        <v>5.831656818990667</v>
      </c>
      <c r="S18" s="71">
        <v>6.2783453427594598</v>
      </c>
      <c r="T18" s="71">
        <v>6.7972562179542688</v>
      </c>
      <c r="U18" s="71">
        <v>7.2041438479841871</v>
      </c>
      <c r="V18" s="71">
        <v>7.5031473010242964</v>
      </c>
      <c r="W18" s="71">
        <v>7.0248346763490153</v>
      </c>
      <c r="X18" s="71">
        <v>7.1501212338642883</v>
      </c>
      <c r="Y18" s="71">
        <v>7.3629770817480882</v>
      </c>
      <c r="Z18" s="71">
        <v>7.4458041409913456</v>
      </c>
      <c r="AA18" s="71">
        <v>7.5976475947625133</v>
      </c>
      <c r="AB18" s="71">
        <v>7.8575726961936656</v>
      </c>
      <c r="AC18" s="71">
        <v>8.1422456174949041</v>
      </c>
      <c r="AD18" s="76">
        <v>8.9622281939975199</v>
      </c>
      <c r="AE18" s="76">
        <v>9.6321820115319969</v>
      </c>
      <c r="AF18" s="355"/>
      <c r="AG18" s="18">
        <v>8.1204332751792379</v>
      </c>
      <c r="AH18" s="18">
        <v>6.1989956368725672</v>
      </c>
      <c r="AI18" s="18">
        <v>6.7802804967806471</v>
      </c>
      <c r="AJ18" s="18">
        <v>-25.122784895211286</v>
      </c>
      <c r="AK18" s="18">
        <v>11.263166203336374</v>
      </c>
      <c r="AL18" s="18">
        <v>13.351393620068794</v>
      </c>
      <c r="AM18" s="18">
        <v>6.5823752137078397</v>
      </c>
      <c r="AN18" s="18">
        <v>-6.1166420168609479</v>
      </c>
      <c r="AO18" s="18">
        <v>6.3791620618757507</v>
      </c>
      <c r="AP18" s="18">
        <v>9.4569035053243553</v>
      </c>
      <c r="AQ18" s="18">
        <v>9.0323758699849979</v>
      </c>
      <c r="AR18" s="18">
        <v>-3.2829673272955793</v>
      </c>
      <c r="AS18" s="18">
        <v>-6.8127068433486935</v>
      </c>
      <c r="AT18" s="18">
        <v>3.9878820256836764</v>
      </c>
      <c r="AU18" s="18">
        <v>20.535435556321293</v>
      </c>
      <c r="AV18" s="18">
        <v>7.6597189723881041</v>
      </c>
      <c r="AW18" s="18">
        <v>8.2650897149715767</v>
      </c>
      <c r="AX18" s="18">
        <v>5.9860569762717706</v>
      </c>
      <c r="AY18" s="18">
        <v>4.1504370172143963</v>
      </c>
      <c r="AZ18" s="18">
        <v>-6.3748265292617141</v>
      </c>
      <c r="BA18" s="18">
        <v>1.7834805128878517</v>
      </c>
      <c r="BB18" s="18">
        <v>2.9769543889084766</v>
      </c>
      <c r="BC18" s="18">
        <v>1.1249126314487037</v>
      </c>
      <c r="BD18" s="18">
        <v>2.0393157125262635</v>
      </c>
      <c r="BE18" s="18">
        <v>3.4211260549954088</v>
      </c>
      <c r="BF18" s="18">
        <v>3.622911709606436</v>
      </c>
      <c r="BG18" s="18">
        <v>10.070717772757352</v>
      </c>
      <c r="BH18" s="18">
        <v>7.4753041658008739</v>
      </c>
      <c r="BI18" s="355"/>
      <c r="BJ18" s="7"/>
    </row>
    <row r="19" spans="1:67" s="4" customFormat="1" ht="15" customHeight="1" x14ac:dyDescent="0.35">
      <c r="A19"/>
      <c r="B19" s="16" t="s">
        <v>1189</v>
      </c>
      <c r="C19" s="71">
        <v>8.9299999999999837</v>
      </c>
      <c r="D19" s="71">
        <v>8.9300000000000193</v>
      </c>
      <c r="E19" s="71">
        <v>8.930000000000005</v>
      </c>
      <c r="F19" s="71">
        <v>8.9300000000000068</v>
      </c>
      <c r="G19" s="71">
        <v>8.934933271531742</v>
      </c>
      <c r="H19" s="71">
        <v>10.268027618094193</v>
      </c>
      <c r="I19" s="71">
        <v>10.597506498435614</v>
      </c>
      <c r="J19" s="71">
        <v>10.302095854022399</v>
      </c>
      <c r="K19" s="71">
        <v>9.9343870079025347</v>
      </c>
      <c r="L19" s="71">
        <v>9.9067870729345024</v>
      </c>
      <c r="M19" s="71">
        <v>10.043906207555588</v>
      </c>
      <c r="N19" s="71">
        <v>10.333576589191681</v>
      </c>
      <c r="O19" s="71">
        <v>9.8033955532469168</v>
      </c>
      <c r="P19" s="71">
        <v>9.3054072899376195</v>
      </c>
      <c r="Q19" s="71">
        <v>8.8937675688103663</v>
      </c>
      <c r="R19" s="71">
        <v>9.5644129831476494</v>
      </c>
      <c r="S19" s="71">
        <v>9.4612071780981548</v>
      </c>
      <c r="T19" s="71">
        <v>9.9592763746685886</v>
      </c>
      <c r="U19" s="71">
        <v>9.5874436492985424</v>
      </c>
      <c r="V19" s="71">
        <v>9.5080780544901966</v>
      </c>
      <c r="W19" s="71">
        <v>10.438159468801377</v>
      </c>
      <c r="X19" s="71">
        <v>11.12797842091973</v>
      </c>
      <c r="Y19" s="71">
        <v>11.35354439847432</v>
      </c>
      <c r="Z19" s="71">
        <v>11.93530545857142</v>
      </c>
      <c r="AA19" s="71">
        <v>10.992405060461685</v>
      </c>
      <c r="AB19" s="71">
        <v>13.336015237634207</v>
      </c>
      <c r="AC19" s="71">
        <v>11.000890786503046</v>
      </c>
      <c r="AD19" s="76">
        <v>10.22509085235405</v>
      </c>
      <c r="AE19" s="76">
        <v>9.8154015983613228</v>
      </c>
      <c r="AF19" s="355"/>
      <c r="AG19" s="18">
        <v>3.9784027758124382E-13</v>
      </c>
      <c r="AH19" s="18">
        <v>-1.591361110324969E-13</v>
      </c>
      <c r="AI19" s="18">
        <v>1.9892013879062143E-14</v>
      </c>
      <c r="AJ19" s="18">
        <v>5.5243802147090355E-2</v>
      </c>
      <c r="AK19" s="18">
        <v>14.920025769077895</v>
      </c>
      <c r="AL19" s="18">
        <v>3.2087845163253883</v>
      </c>
      <c r="AM19" s="18">
        <v>-2.7875486035967305</v>
      </c>
      <c r="AN19" s="18">
        <v>-3.5692625202695463</v>
      </c>
      <c r="AO19" s="18">
        <v>-0.27782222442187182</v>
      </c>
      <c r="AP19" s="18">
        <v>1.3840928810885385</v>
      </c>
      <c r="AQ19" s="18">
        <v>2.8840410857101229</v>
      </c>
      <c r="AR19" s="18">
        <v>-5.1306634384391439</v>
      </c>
      <c r="AS19" s="18">
        <v>-5.079752832622999</v>
      </c>
      <c r="AT19" s="18">
        <v>-4.4236615153038894</v>
      </c>
      <c r="AU19" s="18">
        <v>7.540622229539431</v>
      </c>
      <c r="AV19" s="18">
        <v>-1.0790605260494468</v>
      </c>
      <c r="AW19" s="18">
        <v>5.2643303036785758</v>
      </c>
      <c r="AX19" s="18">
        <v>-3.7335315476915816</v>
      </c>
      <c r="AY19" s="18">
        <v>-0.82780767962221646</v>
      </c>
      <c r="AZ19" s="18">
        <v>9.7820128208975827</v>
      </c>
      <c r="BA19" s="18">
        <v>6.608626302176674</v>
      </c>
      <c r="BB19" s="18">
        <v>2.0270166693578711</v>
      </c>
      <c r="BC19" s="18">
        <v>5.1240479596422546</v>
      </c>
      <c r="BD19" s="18">
        <v>-7.9000943996166004</v>
      </c>
      <c r="BE19" s="18">
        <v>21.320267623708631</v>
      </c>
      <c r="BF19" s="18">
        <v>-17.509911390483758</v>
      </c>
      <c r="BG19" s="18">
        <v>-7.0521555863532601</v>
      </c>
      <c r="BH19" s="18">
        <v>-4.0067052695028877</v>
      </c>
      <c r="BI19" s="355"/>
      <c r="BJ19" s="7"/>
    </row>
    <row r="20" spans="1:67" s="4" customFormat="1" ht="15" customHeight="1" x14ac:dyDescent="0.35">
      <c r="A20"/>
      <c r="B20" s="16" t="s">
        <v>186</v>
      </c>
      <c r="C20" s="71">
        <v>7.487035333735462</v>
      </c>
      <c r="D20" s="71">
        <v>7.4283656072617541</v>
      </c>
      <c r="E20" s="71">
        <v>7.3456757817233767</v>
      </c>
      <c r="F20" s="71">
        <v>9.2787678287793405</v>
      </c>
      <c r="G20" s="71">
        <v>9.9842180920258041</v>
      </c>
      <c r="H20" s="71">
        <v>9.1218377612141968</v>
      </c>
      <c r="I20" s="71">
        <v>9.0146672745926217</v>
      </c>
      <c r="J20" s="71">
        <v>9.1373073957583131</v>
      </c>
      <c r="K20" s="71">
        <v>8.0884308519819754</v>
      </c>
      <c r="L20" s="71">
        <v>8.1137625978011751</v>
      </c>
      <c r="M20" s="71">
        <v>8.4863120555182423</v>
      </c>
      <c r="N20" s="71">
        <v>8.7894228390051321</v>
      </c>
      <c r="O20" s="71">
        <v>6.6531631346896019</v>
      </c>
      <c r="P20" s="71">
        <v>6.10020871884121</v>
      </c>
      <c r="Q20" s="71">
        <v>6.5999976517677572</v>
      </c>
      <c r="R20" s="71">
        <v>6.5273249962982742</v>
      </c>
      <c r="S20" s="71">
        <v>6.375296823496214</v>
      </c>
      <c r="T20" s="71">
        <v>6.8649991408778348</v>
      </c>
      <c r="U20" s="71">
        <v>8.6371736631603131</v>
      </c>
      <c r="V20" s="71">
        <v>8.6739466824195404</v>
      </c>
      <c r="W20" s="71">
        <v>7.7355574839798669</v>
      </c>
      <c r="X20" s="71">
        <v>7.3247452044515757</v>
      </c>
      <c r="Y20" s="71">
        <v>7.445784546011196</v>
      </c>
      <c r="Z20" s="71">
        <v>7.7362814744745778</v>
      </c>
      <c r="AA20" s="71">
        <v>7.8641419807933319</v>
      </c>
      <c r="AB20" s="71">
        <v>7.7027799880376575</v>
      </c>
      <c r="AC20" s="71">
        <v>7.8049617268893714</v>
      </c>
      <c r="AD20" s="76">
        <v>7.7722169815088709</v>
      </c>
      <c r="AE20" s="76">
        <v>8.0757320751308885</v>
      </c>
      <c r="AF20" s="355"/>
      <c r="AG20" s="18">
        <v>-0.7836175984017455</v>
      </c>
      <c r="AH20" s="18">
        <v>-1.1131631089555187</v>
      </c>
      <c r="AI20" s="18">
        <v>26.316054567309518</v>
      </c>
      <c r="AJ20" s="18">
        <v>7.6028442166471191</v>
      </c>
      <c r="AK20" s="18">
        <v>-8.637434828275369</v>
      </c>
      <c r="AL20" s="18">
        <v>-1.1748782364586769</v>
      </c>
      <c r="AM20" s="18">
        <v>1.36045088997734</v>
      </c>
      <c r="AN20" s="18">
        <v>-11.479055025151537</v>
      </c>
      <c r="AO20" s="18">
        <v>0.3131849215598162</v>
      </c>
      <c r="AP20" s="18">
        <v>4.5915745404977448</v>
      </c>
      <c r="AQ20" s="18">
        <v>3.5717609899790497</v>
      </c>
      <c r="AR20" s="18">
        <v>-24.304891725488218</v>
      </c>
      <c r="AS20" s="18">
        <v>-8.3111507211552773</v>
      </c>
      <c r="AT20" s="18">
        <v>8.1929808628168832</v>
      </c>
      <c r="AU20" s="18">
        <v>-1.1011012322105629</v>
      </c>
      <c r="AV20" s="18">
        <v>-2.3291037735715214</v>
      </c>
      <c r="AW20" s="18">
        <v>7.681247335446697</v>
      </c>
      <c r="AX20" s="18">
        <v>25.814635747439706</v>
      </c>
      <c r="AY20" s="18">
        <v>0.4257529221170267</v>
      </c>
      <c r="AZ20" s="18">
        <v>-10.818480131329514</v>
      </c>
      <c r="BA20" s="18">
        <v>-5.310700364893834</v>
      </c>
      <c r="BB20" s="18">
        <v>1.6524716994395823</v>
      </c>
      <c r="BC20" s="18">
        <v>3.9014952241534417</v>
      </c>
      <c r="BD20" s="18">
        <v>1.6527385506928958</v>
      </c>
      <c r="BE20" s="18">
        <v>-2.0518702885803735</v>
      </c>
      <c r="BF20" s="18">
        <v>1.3265566329351368</v>
      </c>
      <c r="BG20" s="18">
        <v>-0.4195375522174507</v>
      </c>
      <c r="BH20" s="18">
        <v>3.9051289271017535</v>
      </c>
      <c r="BI20" s="355"/>
      <c r="BJ20" s="7"/>
    </row>
    <row r="21" spans="1:67" s="4" customFormat="1" ht="15" customHeight="1" x14ac:dyDescent="0.35">
      <c r="A21"/>
      <c r="B21" s="16" t="s">
        <v>187</v>
      </c>
      <c r="C21" s="71">
        <v>1.9354979679616784</v>
      </c>
      <c r="D21" s="71">
        <v>1.9355260446732767</v>
      </c>
      <c r="E21" s="71">
        <v>1.9287337564813276</v>
      </c>
      <c r="F21" s="71">
        <v>1.9432699498426225</v>
      </c>
      <c r="G21" s="71">
        <v>1.9381171673280273</v>
      </c>
      <c r="H21" s="71">
        <v>1.9356123084039292</v>
      </c>
      <c r="I21" s="71">
        <v>1.9308417173728425</v>
      </c>
      <c r="J21" s="71">
        <v>1.9424492601491989</v>
      </c>
      <c r="K21" s="71">
        <v>1.9409336281947536</v>
      </c>
      <c r="L21" s="71">
        <v>1.9407522218451623</v>
      </c>
      <c r="M21" s="71">
        <v>1.93727226933356</v>
      </c>
      <c r="N21" s="71">
        <v>1.9322083058885875</v>
      </c>
      <c r="O21" s="71">
        <v>1.9201677884469548</v>
      </c>
      <c r="P21" s="71">
        <v>1.9148579333087521</v>
      </c>
      <c r="Q21" s="71">
        <v>1.9220902413279846</v>
      </c>
      <c r="R21" s="71">
        <v>1.9322986168584284</v>
      </c>
      <c r="S21" s="71">
        <v>1.9295743919965991</v>
      </c>
      <c r="T21" s="71">
        <v>1.9377981585488631</v>
      </c>
      <c r="U21" s="71">
        <v>1.9509322683386883</v>
      </c>
      <c r="V21" s="71">
        <v>1.9508619727213226</v>
      </c>
      <c r="W21" s="71">
        <v>1.9521629720567826</v>
      </c>
      <c r="X21" s="71">
        <v>1.9616329888950781</v>
      </c>
      <c r="Y21" s="71">
        <v>1.9627629883400359</v>
      </c>
      <c r="Z21" s="71">
        <v>1.9636616972610808</v>
      </c>
      <c r="AA21" s="71">
        <v>1.9648880057151046</v>
      </c>
      <c r="AB21" s="71">
        <v>1.9632216882320412</v>
      </c>
      <c r="AC21" s="71">
        <v>1.9725996853943339</v>
      </c>
      <c r="AD21" s="76">
        <v>1.972369816439224</v>
      </c>
      <c r="AE21" s="76">
        <v>1.9709583500015928</v>
      </c>
      <c r="AF21"/>
      <c r="AG21" s="18">
        <v>1.4506195337364318E-3</v>
      </c>
      <c r="AH21" s="18">
        <v>-0.35092724330122171</v>
      </c>
      <c r="AI21" s="18">
        <v>0.75366510864692204</v>
      </c>
      <c r="AJ21" s="18">
        <v>-0.2651604073336527</v>
      </c>
      <c r="AK21" s="18">
        <v>-0.12924187279923008</v>
      </c>
      <c r="AL21" s="18">
        <v>-0.24646418140523307</v>
      </c>
      <c r="AM21" s="18">
        <v>0.60116490502131881</v>
      </c>
      <c r="AN21" s="18">
        <v>-7.8026849171285856E-2</v>
      </c>
      <c r="AO21" s="18">
        <v>-9.346344818602581E-3</v>
      </c>
      <c r="AP21" s="18">
        <v>-0.17930946941252079</v>
      </c>
      <c r="AQ21" s="18">
        <v>-0.2613965793623092</v>
      </c>
      <c r="AR21" s="18">
        <v>-0.62314800143121674</v>
      </c>
      <c r="AS21" s="18">
        <v>-0.27653078913990897</v>
      </c>
      <c r="AT21" s="18">
        <v>0.37769423482688891</v>
      </c>
      <c r="AU21" s="18">
        <v>0.53110802557276471</v>
      </c>
      <c r="AV21" s="18">
        <v>-0.14098363669371297</v>
      </c>
      <c r="AW21" s="18">
        <v>0.42619587958744387</v>
      </c>
      <c r="AX21" s="18">
        <v>0.6777852343332188</v>
      </c>
      <c r="AY21" s="18">
        <v>-3.6031808231647205E-3</v>
      </c>
      <c r="AZ21" s="18">
        <v>6.66884358633128E-2</v>
      </c>
      <c r="BA21" s="18">
        <v>0.48510380402912689</v>
      </c>
      <c r="BB21" s="18">
        <v>5.7605038830139767E-2</v>
      </c>
      <c r="BC21" s="18">
        <v>4.5787949252338679E-2</v>
      </c>
      <c r="BD21" s="18">
        <v>6.2450087799455746E-2</v>
      </c>
      <c r="BE21" s="18">
        <v>-8.4804705317385126E-2</v>
      </c>
      <c r="BF21" s="18">
        <v>0.47768406484638848</v>
      </c>
      <c r="BG21" s="18">
        <v>-1.1653097017702804E-2</v>
      </c>
      <c r="BH21" s="18">
        <v>-7.1561956883897049E-2</v>
      </c>
      <c r="BI21"/>
      <c r="BJ21" s="7"/>
    </row>
    <row r="22" spans="1:67" s="4" customFormat="1" ht="15" customHeight="1" x14ac:dyDescent="0.35">
      <c r="A22"/>
      <c r="B22" s="16" t="s">
        <v>188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>
        <v>0.99999583780589785</v>
      </c>
      <c r="P22" s="71">
        <v>1.0000054209442617</v>
      </c>
      <c r="Q22" s="71">
        <v>1.0000002888838366</v>
      </c>
      <c r="R22" s="71">
        <v>0.99999415716007656</v>
      </c>
      <c r="S22" s="71">
        <v>1.0000062956302032</v>
      </c>
      <c r="T22" s="71">
        <v>1.0000086090692109</v>
      </c>
      <c r="U22" s="71">
        <v>0.99997383321289901</v>
      </c>
      <c r="V22" s="71">
        <v>0.99998382569391475</v>
      </c>
      <c r="W22" s="71">
        <v>1.0000061538840235</v>
      </c>
      <c r="X22" s="71">
        <v>0.99999206670315977</v>
      </c>
      <c r="Y22" s="71">
        <v>0.99999641431467046</v>
      </c>
      <c r="Z22" s="71">
        <v>0.99999794550872778</v>
      </c>
      <c r="AA22" s="71">
        <v>1.0000065945092087</v>
      </c>
      <c r="AB22" s="71">
        <v>1.0000083275474227</v>
      </c>
      <c r="AC22" s="71">
        <v>0.99999458767559612</v>
      </c>
      <c r="AD22" s="76">
        <v>0.99999650343681312</v>
      </c>
      <c r="AE22" s="76">
        <v>0.99999158394471177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>
        <v>9.5831782509035995E-4</v>
      </c>
      <c r="AT22" s="18">
        <v>-5.1320326046099386E-4</v>
      </c>
      <c r="AU22" s="18">
        <v>-6.1317219887168316E-4</v>
      </c>
      <c r="AV22" s="18">
        <v>1.2138541050151449E-3</v>
      </c>
      <c r="AW22" s="18">
        <v>2.3134244432302975E-4</v>
      </c>
      <c r="AX22" s="18">
        <v>-3.4775556926665229E-3</v>
      </c>
      <c r="AY22" s="18">
        <v>9.9927424937068499E-4</v>
      </c>
      <c r="AZ22" s="18">
        <v>2.2328551257544925E-3</v>
      </c>
      <c r="BA22" s="18">
        <v>-1.4087094173365088E-3</v>
      </c>
      <c r="BB22" s="18">
        <v>4.3476460018573632E-4</v>
      </c>
      <c r="BC22" s="18">
        <v>1.5311995477245799E-4</v>
      </c>
      <c r="BD22" s="18">
        <v>8.6490182502528296E-4</v>
      </c>
      <c r="BE22" s="18">
        <v>1.7330267855857038E-4</v>
      </c>
      <c r="BF22" s="18">
        <v>-1.3739757408142113E-3</v>
      </c>
      <c r="BG22" s="18">
        <v>1.9157715857746308E-4</v>
      </c>
      <c r="BH22" s="18">
        <v>-4.9195093027269113E-4</v>
      </c>
      <c r="BI22"/>
      <c r="BJ22" s="7"/>
    </row>
    <row r="23" spans="1:67" s="4" customFormat="1" ht="15" customHeight="1" x14ac:dyDescent="0.35">
      <c r="A23"/>
      <c r="B23" s="16" t="s">
        <v>189</v>
      </c>
      <c r="C23" s="71">
        <v>14.622487692420512</v>
      </c>
      <c r="D23" s="71">
        <v>14.780712562424126</v>
      </c>
      <c r="E23" s="71">
        <v>14.885699033391049</v>
      </c>
      <c r="F23" s="71">
        <v>19.035164363508159</v>
      </c>
      <c r="G23" s="71">
        <v>19.494712989880263</v>
      </c>
      <c r="H23" s="71">
        <v>17.487051158257326</v>
      </c>
      <c r="I23" s="71">
        <v>17.239490225890375</v>
      </c>
      <c r="J23" s="71">
        <v>17.173070541502629</v>
      </c>
      <c r="K23" s="71">
        <v>14.483668097248874</v>
      </c>
      <c r="L23" s="71">
        <v>14.417692134204493</v>
      </c>
      <c r="M23" s="71">
        <v>14.435761808310756</v>
      </c>
      <c r="N23" s="71">
        <v>14.484879304699886</v>
      </c>
      <c r="O23" s="71">
        <v>14.501193538032625</v>
      </c>
      <c r="P23" s="71">
        <v>14.569334075579826</v>
      </c>
      <c r="Q23" s="71">
        <v>14.606845048234673</v>
      </c>
      <c r="R23" s="71">
        <v>14.61078944134603</v>
      </c>
      <c r="S23" s="71">
        <v>14.613643733942565</v>
      </c>
      <c r="T23" s="71">
        <v>16.555269350163083</v>
      </c>
      <c r="U23" s="71">
        <v>20.137879472305581</v>
      </c>
      <c r="V23" s="71">
        <v>19.993554695424695</v>
      </c>
      <c r="W23" s="71">
        <v>16.311498017818288</v>
      </c>
      <c r="X23" s="71">
        <v>14.401535898705509</v>
      </c>
      <c r="Y23" s="71">
        <v>14.437822072904652</v>
      </c>
      <c r="Z23" s="71">
        <v>14.487720455013738</v>
      </c>
      <c r="AA23" s="71">
        <v>14.541021232071838</v>
      </c>
      <c r="AB23" s="71">
        <v>14.61154240226063</v>
      </c>
      <c r="AC23" s="71">
        <v>14.635227578427045</v>
      </c>
      <c r="AD23" s="76">
        <v>14.659335933918754</v>
      </c>
      <c r="AE23" s="76">
        <v>14.671961647051084</v>
      </c>
      <c r="AF23"/>
      <c r="AG23" s="18">
        <v>1.0820653320544742</v>
      </c>
      <c r="AH23" s="18">
        <v>0.71029370555396398</v>
      </c>
      <c r="AI23" s="18">
        <v>27.875515424631271</v>
      </c>
      <c r="AJ23" s="18">
        <v>2.4142088694179784</v>
      </c>
      <c r="AK23" s="18">
        <v>-10.29849391814651</v>
      </c>
      <c r="AL23" s="18">
        <v>-1.4156814097844863</v>
      </c>
      <c r="AM23" s="18">
        <v>-0.38527638298722289</v>
      </c>
      <c r="AN23" s="18">
        <v>-15.660579962996151</v>
      </c>
      <c r="AO23" s="18">
        <v>-0.45551971090052845</v>
      </c>
      <c r="AP23" s="18">
        <v>0.12532986512726596</v>
      </c>
      <c r="AQ23" s="18">
        <v>0.34024873118128351</v>
      </c>
      <c r="AR23" s="18">
        <v>0.11262940470236323</v>
      </c>
      <c r="AS23" s="18">
        <v>0.46989606316533361</v>
      </c>
      <c r="AT23" s="18">
        <v>0.25746525174215107</v>
      </c>
      <c r="AU23" s="18">
        <v>2.7003730773704059E-2</v>
      </c>
      <c r="AV23" s="18">
        <v>1.9535512492278698E-2</v>
      </c>
      <c r="AW23" s="18">
        <v>13.286389428741698</v>
      </c>
      <c r="AX23" s="18">
        <v>21.640301020576302</v>
      </c>
      <c r="AY23" s="18">
        <v>-0.71668309009082698</v>
      </c>
      <c r="AZ23" s="18">
        <v>-18.416218294833815</v>
      </c>
      <c r="BA23" s="18">
        <v>-11.709299274820632</v>
      </c>
      <c r="BB23" s="18">
        <v>0.25196044681876129</v>
      </c>
      <c r="BC23" s="18">
        <v>0.34560878958835678</v>
      </c>
      <c r="BD23" s="18">
        <v>0.36790313026542465</v>
      </c>
      <c r="BE23" s="18">
        <v>0.48498086250812944</v>
      </c>
      <c r="BF23" s="18">
        <v>0.16209908245381904</v>
      </c>
      <c r="BG23" s="18">
        <v>0.16472825832408461</v>
      </c>
      <c r="BH23" s="18">
        <v>8.6127456177033254E-2</v>
      </c>
      <c r="BI23"/>
      <c r="BJ23" s="7"/>
    </row>
    <row r="24" spans="1:67" s="4" customFormat="1" ht="15" customHeight="1" x14ac:dyDescent="0.35">
      <c r="A24"/>
      <c r="B24" s="16" t="s">
        <v>185</v>
      </c>
      <c r="C24" s="71">
        <v>0.79843003665290235</v>
      </c>
      <c r="D24" s="71">
        <v>0.72303779883700747</v>
      </c>
      <c r="E24" s="71">
        <v>1.1379137896459437</v>
      </c>
      <c r="F24" s="71">
        <v>0.8783843043416224</v>
      </c>
      <c r="G24" s="71">
        <v>0.26057817362407459</v>
      </c>
      <c r="H24" s="71">
        <v>0.27940613049138407</v>
      </c>
      <c r="I24" s="71">
        <v>0.36587741250890371</v>
      </c>
      <c r="J24" s="71">
        <v>0.44204160713679874</v>
      </c>
      <c r="K24" s="71">
        <v>0.40820893753287973</v>
      </c>
      <c r="L24" s="71">
        <v>0.39614255642441026</v>
      </c>
      <c r="M24" s="71">
        <v>0.45059906879426037</v>
      </c>
      <c r="N24" s="71">
        <v>0.49239138476449712</v>
      </c>
      <c r="O24" s="71">
        <v>0.27374513507782366</v>
      </c>
      <c r="P24" s="71">
        <v>0.17929366153791046</v>
      </c>
      <c r="Q24" s="71">
        <v>0.16411806374078802</v>
      </c>
      <c r="R24" s="71">
        <v>0.31278658954581295</v>
      </c>
      <c r="S24" s="71">
        <v>0.31553429321043125</v>
      </c>
      <c r="T24" s="71">
        <v>0.4122537114879431</v>
      </c>
      <c r="U24" s="71">
        <v>0.37299104210713746</v>
      </c>
      <c r="V24" s="71">
        <v>0.26095934920055325</v>
      </c>
      <c r="W24" s="71">
        <v>0.15236566149582434</v>
      </c>
      <c r="X24" s="71">
        <v>0.1392138691039074</v>
      </c>
      <c r="Y24" s="71">
        <v>0.13046497914790833</v>
      </c>
      <c r="Z24" s="71">
        <v>0.11467726220249191</v>
      </c>
      <c r="AA24" s="71">
        <v>6.9357171346262084E-2</v>
      </c>
      <c r="AB24" s="71">
        <v>6.0477318182249974E-2</v>
      </c>
      <c r="AC24" s="71">
        <v>0.10987805724899456</v>
      </c>
      <c r="AD24" s="76">
        <v>9.6813473018185894E-2</v>
      </c>
      <c r="AE24" s="76">
        <v>0.11157446972569027</v>
      </c>
      <c r="AF24"/>
      <c r="AG24" s="18">
        <v>-9.4425603189913296</v>
      </c>
      <c r="AH24" s="18">
        <v>57.379571507361909</v>
      </c>
      <c r="AI24" s="18">
        <v>-22.807482224560495</v>
      </c>
      <c r="AJ24" s="18">
        <v>-70.334377295210615</v>
      </c>
      <c r="AK24" s="18">
        <v>7.2254543062658039</v>
      </c>
      <c r="AL24" s="18">
        <v>30.948240779629604</v>
      </c>
      <c r="AM24" s="18">
        <v>20.816861611002444</v>
      </c>
      <c r="AN24" s="18">
        <v>-7.6537296620245083</v>
      </c>
      <c r="AO24" s="18">
        <v>-2.9559326117149425</v>
      </c>
      <c r="AP24" s="18">
        <v>13.746695851457</v>
      </c>
      <c r="AQ24" s="18">
        <v>9.2748340741287141</v>
      </c>
      <c r="AR24" s="18">
        <v>-44.4049706091524</v>
      </c>
      <c r="AS24" s="18">
        <v>-34.503434558959874</v>
      </c>
      <c r="AT24" s="18">
        <v>-8.4641016681527557</v>
      </c>
      <c r="AU24" s="18">
        <v>90.586326950478494</v>
      </c>
      <c r="AV24" s="18">
        <v>0.87845954924350966</v>
      </c>
      <c r="AW24" s="18">
        <v>30.652585268444732</v>
      </c>
      <c r="AX24" s="18">
        <v>-9.5239092545935566</v>
      </c>
      <c r="AY24" s="18">
        <v>-30.036027748463827</v>
      </c>
      <c r="AZ24" s="18">
        <v>-41.613258171207413</v>
      </c>
      <c r="BA24" s="18">
        <v>-8.6317299205092688</v>
      </c>
      <c r="BB24" s="18">
        <v>-6.2844959430507679</v>
      </c>
      <c r="BC24" s="18">
        <v>-12.101114834439871</v>
      </c>
      <c r="BD24" s="18">
        <v>-39.519683314557739</v>
      </c>
      <c r="BE24" s="18">
        <v>-12.80307860261472</v>
      </c>
      <c r="BF24" s="18">
        <v>81.684738264805617</v>
      </c>
      <c r="BG24" s="18">
        <v>-11.890075742059242</v>
      </c>
      <c r="BH24" s="18">
        <v>15.246841423333297</v>
      </c>
      <c r="BI24"/>
      <c r="BJ24" s="7"/>
    </row>
    <row r="25" spans="1:67" s="4" customFormat="1" ht="15" customHeight="1" x14ac:dyDescent="0.35">
      <c r="A25"/>
      <c r="B25" s="16" t="s">
        <v>724</v>
      </c>
      <c r="C25" s="71">
        <v>25.547020625967029</v>
      </c>
      <c r="D25" s="71">
        <v>25.947767481044654</v>
      </c>
      <c r="E25" s="71">
        <v>25.427843809780303</v>
      </c>
      <c r="F25" s="71">
        <v>32.654502855763809</v>
      </c>
      <c r="G25" s="71">
        <v>32.411202532803095</v>
      </c>
      <c r="H25" s="71">
        <v>33.477321393620059</v>
      </c>
      <c r="I25" s="71">
        <v>31.386410408576172</v>
      </c>
      <c r="J25" s="71">
        <v>30.29258982657041</v>
      </c>
      <c r="K25" s="71">
        <v>29.766136931382448</v>
      </c>
      <c r="L25" s="71">
        <v>30.110284812869455</v>
      </c>
      <c r="M25" s="71">
        <v>30.374324071151221</v>
      </c>
      <c r="N25" s="71">
        <v>30.59818223829301</v>
      </c>
      <c r="O25" s="71">
        <v>31.088077821837445</v>
      </c>
      <c r="P25" s="71">
        <v>31.177079157883949</v>
      </c>
      <c r="Q25" s="71">
        <v>31.382468214048412</v>
      </c>
      <c r="R25" s="71">
        <v>31.74758257735818</v>
      </c>
      <c r="S25" s="71">
        <v>32.339254575327004</v>
      </c>
      <c r="T25" s="71">
        <v>38.552919520238689</v>
      </c>
      <c r="U25" s="71">
        <v>39.278106176285988</v>
      </c>
      <c r="V25" s="71">
        <v>39.665415868161041</v>
      </c>
      <c r="W25" s="71">
        <v>34.953866008960453</v>
      </c>
      <c r="X25" s="71">
        <v>33.170813805960485</v>
      </c>
      <c r="Y25" s="71">
        <v>33.372443887495969</v>
      </c>
      <c r="Z25" s="71">
        <v>33.812163986088898</v>
      </c>
      <c r="AA25" s="71">
        <v>33.111885000971256</v>
      </c>
      <c r="AB25" s="71">
        <v>33.23020318238288</v>
      </c>
      <c r="AC25" s="71">
        <v>33.245581411800359</v>
      </c>
      <c r="AD25" s="76">
        <v>33.247063823578841</v>
      </c>
      <c r="AE25" s="76">
        <v>33.64226701722913</v>
      </c>
      <c r="AF25"/>
      <c r="AG25" s="18">
        <v>1.5686637629684659</v>
      </c>
      <c r="AH25" s="18">
        <v>-2.0037318110090414</v>
      </c>
      <c r="AI25" s="18">
        <v>28.420258910053235</v>
      </c>
      <c r="AJ25" s="18">
        <v>-0.74507434406636242</v>
      </c>
      <c r="AK25" s="18">
        <v>3.2893529937309616</v>
      </c>
      <c r="AL25" s="18">
        <v>-6.2457535370268991</v>
      </c>
      <c r="AM25" s="18">
        <v>-3.485013315529963</v>
      </c>
      <c r="AN25" s="18">
        <v>-1.7378933204522398</v>
      </c>
      <c r="AO25" s="18">
        <v>1.1561724730365401</v>
      </c>
      <c r="AP25" s="18">
        <v>0.87690720935629585</v>
      </c>
      <c r="AQ25" s="18">
        <v>0.73699802049061303</v>
      </c>
      <c r="AR25" s="18">
        <v>1.601061068691003</v>
      </c>
      <c r="AS25" s="18">
        <v>0.28628767772829672</v>
      </c>
      <c r="AT25" s="18">
        <v>0.65878222627704208</v>
      </c>
      <c r="AU25" s="18">
        <v>1.1634341850343186</v>
      </c>
      <c r="AV25" s="18">
        <v>1.8636757508295889</v>
      </c>
      <c r="AW25" s="18">
        <v>19.214001765063422</v>
      </c>
      <c r="AX25" s="18">
        <v>1.8810161852116181</v>
      </c>
      <c r="AY25" s="18">
        <v>0.98607017898660854</v>
      </c>
      <c r="AZ25" s="18">
        <v>-11.878231341026964</v>
      </c>
      <c r="BA25" s="18">
        <v>-5.1011587746628129</v>
      </c>
      <c r="BB25" s="18">
        <v>0.60785388840611698</v>
      </c>
      <c r="BC25" s="18">
        <v>1.317614316995477</v>
      </c>
      <c r="BD25" s="18">
        <v>-2.0710859719175398</v>
      </c>
      <c r="BE25" s="18">
        <v>0.35732843783479346</v>
      </c>
      <c r="BF25" s="18">
        <v>4.6277867556439541E-2</v>
      </c>
      <c r="BG25" s="18">
        <v>4.4589738411266091E-3</v>
      </c>
      <c r="BH25" s="18">
        <v>1.1886860017094523</v>
      </c>
      <c r="BI25"/>
      <c r="BJ25" s="7"/>
    </row>
    <row r="26" spans="1:67" s="4" customFormat="1" ht="15" customHeight="1" x14ac:dyDescent="0.35">
      <c r="A26"/>
      <c r="B26" s="16" t="s">
        <v>723</v>
      </c>
      <c r="C26" s="71">
        <v>17.652272863388632</v>
      </c>
      <c r="D26" s="71">
        <v>21.445352267091288</v>
      </c>
      <c r="E26" s="71">
        <v>20.708966801116976</v>
      </c>
      <c r="F26" s="71">
        <v>23.199711607786597</v>
      </c>
      <c r="G26" s="71">
        <v>7.3046206362439028</v>
      </c>
      <c r="H26" s="71">
        <v>12.256001329014039</v>
      </c>
      <c r="I26" s="71">
        <v>15.79285599528731</v>
      </c>
      <c r="J26" s="71">
        <v>16.724954733735146</v>
      </c>
      <c r="K26" s="71">
        <v>14.03724525650035</v>
      </c>
      <c r="L26" s="71">
        <v>14.128052396792246</v>
      </c>
      <c r="M26" s="71">
        <v>11.507559710758892</v>
      </c>
      <c r="N26" s="71">
        <v>14.480543096132866</v>
      </c>
      <c r="O26" s="71">
        <v>16.710081557974391</v>
      </c>
      <c r="P26" s="71">
        <v>16.76086804828693</v>
      </c>
      <c r="Q26" s="71">
        <v>17.005001829937783</v>
      </c>
      <c r="R26" s="71">
        <v>16.880972260877627</v>
      </c>
      <c r="S26" s="71">
        <v>17.986400118906069</v>
      </c>
      <c r="T26" s="71">
        <v>19.861146521798819</v>
      </c>
      <c r="U26" s="71">
        <v>19.55385852090032</v>
      </c>
      <c r="V26" s="71">
        <v>19.912622606758895</v>
      </c>
      <c r="W26" s="71">
        <v>18.951157688457201</v>
      </c>
      <c r="X26" s="71">
        <v>17.944218880705119</v>
      </c>
      <c r="Y26" s="71">
        <v>17.709237201230572</v>
      </c>
      <c r="Z26" s="71">
        <v>17.373084291187741</v>
      </c>
      <c r="AA26" s="71">
        <v>17.653566112876621</v>
      </c>
      <c r="AB26" s="71">
        <v>17.600271295125935</v>
      </c>
      <c r="AC26" s="71">
        <v>17.431257510426235</v>
      </c>
      <c r="AD26" s="76">
        <v>17.311110147817416</v>
      </c>
      <c r="AE26" s="76">
        <v>17.753679924835581</v>
      </c>
      <c r="AF26"/>
      <c r="AG26" s="18">
        <v>21.487767796574353</v>
      </c>
      <c r="AH26" s="18">
        <v>-3.4337764975972136</v>
      </c>
      <c r="AI26" s="18">
        <v>12.027373603859747</v>
      </c>
      <c r="AJ26" s="18">
        <v>-68.514174832275799</v>
      </c>
      <c r="AK26" s="18">
        <v>67.784227810579054</v>
      </c>
      <c r="AL26" s="18">
        <v>28.85814525737981</v>
      </c>
      <c r="AM26" s="18">
        <v>5.9020277189001176</v>
      </c>
      <c r="AN26" s="18">
        <v>-16.070055315686677</v>
      </c>
      <c r="AO26" s="18">
        <v>0.64690142996429045</v>
      </c>
      <c r="AP26" s="18">
        <v>-18.548152373984205</v>
      </c>
      <c r="AQ26" s="18">
        <v>25.835046353002273</v>
      </c>
      <c r="AR26" s="18">
        <v>15.396787586212422</v>
      </c>
      <c r="AS26" s="18">
        <v>0.30392724377998687</v>
      </c>
      <c r="AT26" s="18">
        <v>1.4565700353198847</v>
      </c>
      <c r="AU26" s="18">
        <v>-0.72937110092983393</v>
      </c>
      <c r="AV26" s="18">
        <v>6.548366059402384</v>
      </c>
      <c r="AW26" s="18">
        <v>10.423132981024622</v>
      </c>
      <c r="AX26" s="18">
        <v>-1.5471815816938439</v>
      </c>
      <c r="AY26" s="18">
        <v>1.8347482952027401</v>
      </c>
      <c r="AZ26" s="18">
        <v>-4.8284193262184658</v>
      </c>
      <c r="BA26" s="18">
        <v>-5.3133366536514535</v>
      </c>
      <c r="BB26" s="18">
        <v>-1.3095118881280252</v>
      </c>
      <c r="BC26" s="18">
        <v>-1.8981783699835033</v>
      </c>
      <c r="BD26" s="18">
        <v>1.6144618709479872</v>
      </c>
      <c r="BE26" s="18">
        <v>-0.3018926454288034</v>
      </c>
      <c r="BF26" s="18">
        <v>-0.9602907924862818</v>
      </c>
      <c r="BG26" s="18">
        <v>-0.68926388435805319</v>
      </c>
      <c r="BH26" s="18">
        <v>2.5565649645754429</v>
      </c>
      <c r="BI26"/>
      <c r="BJ26" s="7"/>
    </row>
    <row r="27" spans="1:67" s="4" customFormat="1" ht="6" customHeight="1" x14ac:dyDescent="0.35">
      <c r="A27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12"/>
      <c r="Y27" s="12"/>
      <c r="Z27" s="12"/>
      <c r="AA27" s="12"/>
      <c r="AB27" s="12"/>
      <c r="AC27" s="12"/>
      <c r="AD27" s="355"/>
      <c r="AE27" s="355"/>
      <c r="AF27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/>
      <c r="BJ27" s="89"/>
      <c r="BK27" s="89"/>
      <c r="BL27" s="89"/>
      <c r="BM27" s="89"/>
      <c r="BN27" s="89"/>
      <c r="BO27" s="89"/>
    </row>
    <row r="28" spans="1:67" s="92" customFormat="1" ht="15" customHeight="1" x14ac:dyDescent="0.35">
      <c r="A28"/>
      <c r="B28" s="13" t="s">
        <v>199</v>
      </c>
      <c r="C28" s="14">
        <v>24262.945000000003</v>
      </c>
      <c r="D28" s="14">
        <v>26168.071</v>
      </c>
      <c r="E28" s="14">
        <v>27613.805999999997</v>
      </c>
      <c r="F28" s="14">
        <v>30510.915999999997</v>
      </c>
      <c r="G28" s="14">
        <v>29579.024999999994</v>
      </c>
      <c r="H28" s="14">
        <v>33080.847000000002</v>
      </c>
      <c r="I28" s="14">
        <v>37522.296999999999</v>
      </c>
      <c r="J28" s="14">
        <v>40983.420999999995</v>
      </c>
      <c r="K28" s="14">
        <v>41797.616000000002</v>
      </c>
      <c r="L28" s="14">
        <v>45747.884000000005</v>
      </c>
      <c r="M28" s="14">
        <v>50810.261999999995</v>
      </c>
      <c r="N28" s="14">
        <v>57076.833999999988</v>
      </c>
      <c r="O28" s="14">
        <v>61722.936000000002</v>
      </c>
      <c r="P28" s="14">
        <v>62087.64499999999</v>
      </c>
      <c r="Q28" s="14">
        <v>60953.522000000012</v>
      </c>
      <c r="R28" s="14">
        <v>64625.371000000006</v>
      </c>
      <c r="S28" s="14">
        <v>64849.936999999991</v>
      </c>
      <c r="T28" s="14">
        <v>64708.3</v>
      </c>
      <c r="U28" s="14">
        <v>64944.743000000002</v>
      </c>
      <c r="V28" s="14">
        <v>65819.858000000007</v>
      </c>
      <c r="W28" s="14">
        <v>63889.383999999998</v>
      </c>
      <c r="X28" s="14">
        <v>65552.899377882262</v>
      </c>
      <c r="Y28" s="14">
        <v>68602.379000000001</v>
      </c>
      <c r="Z28" s="14">
        <v>73119.759000000005</v>
      </c>
      <c r="AA28" s="14">
        <v>76699.644</v>
      </c>
      <c r="AB28" s="14">
        <v>77688.921999999991</v>
      </c>
      <c r="AC28" s="14">
        <v>83359.548999999999</v>
      </c>
      <c r="AD28" s="72">
        <v>93975.595000000016</v>
      </c>
      <c r="AE28" s="72">
        <v>103545.519</v>
      </c>
      <c r="AF28"/>
      <c r="AG28" s="15">
        <v>7.8519981807649328</v>
      </c>
      <c r="AH28" s="15">
        <v>5.5248054012082015</v>
      </c>
      <c r="AI28" s="15">
        <v>10.491527317893089</v>
      </c>
      <c r="AJ28" s="15">
        <v>-3.0542871934752904</v>
      </c>
      <c r="AK28" s="15">
        <v>11.838868928235492</v>
      </c>
      <c r="AL28" s="15">
        <v>13.426046799829511</v>
      </c>
      <c r="AM28" s="15">
        <v>9.2241794259024079</v>
      </c>
      <c r="AN28" s="15">
        <v>1.9866447947329899</v>
      </c>
      <c r="AO28" s="15">
        <v>9.450940934047539</v>
      </c>
      <c r="AP28" s="15">
        <v>11.065818913067082</v>
      </c>
      <c r="AQ28" s="15">
        <v>12.333280233823618</v>
      </c>
      <c r="AR28" s="15">
        <v>8.1400835932841229</v>
      </c>
      <c r="AS28" s="15">
        <v>0.59088083561026328</v>
      </c>
      <c r="AT28" s="15">
        <v>-1.8266484418920672</v>
      </c>
      <c r="AU28" s="15">
        <v>6.024014494191154</v>
      </c>
      <c r="AV28" s="15">
        <v>0.34748891422222444</v>
      </c>
      <c r="AW28" s="15">
        <v>-0.21840730546891343</v>
      </c>
      <c r="AX28" s="15">
        <v>0.36539825648332486</v>
      </c>
      <c r="AY28" s="15">
        <v>1.3474762691724027</v>
      </c>
      <c r="AZ28" s="15">
        <v>-2.9329659143293942</v>
      </c>
      <c r="BA28" s="15">
        <v>2.6037430222871834</v>
      </c>
      <c r="BB28" s="15">
        <v>4.6519370631326211</v>
      </c>
      <c r="BC28" s="15">
        <v>6.5848736820045328</v>
      </c>
      <c r="BD28" s="15">
        <v>4.8959201301525006</v>
      </c>
      <c r="BE28" s="15">
        <v>1.2898078118850085</v>
      </c>
      <c r="BF28" s="15">
        <v>7.2991449154102153</v>
      </c>
      <c r="BG28" s="15">
        <v>12.73524884353683</v>
      </c>
      <c r="BH28" s="15">
        <v>10.18341410873747</v>
      </c>
      <c r="BI28"/>
      <c r="BJ28" s="93"/>
      <c r="BK28" s="93"/>
      <c r="BL28" s="93"/>
      <c r="BM28" s="93"/>
      <c r="BN28" s="93"/>
      <c r="BO28" s="93"/>
    </row>
    <row r="29" spans="1:67" s="4" customFormat="1" ht="15" customHeight="1" x14ac:dyDescent="0.35">
      <c r="A29"/>
      <c r="B29" s="16" t="s">
        <v>183</v>
      </c>
      <c r="C29" s="17">
        <v>20768.799000000003</v>
      </c>
      <c r="D29" s="17">
        <v>22322.584000000003</v>
      </c>
      <c r="E29" s="17">
        <v>23390.974999999999</v>
      </c>
      <c r="F29" s="17">
        <v>25420.505999999998</v>
      </c>
      <c r="G29" s="17">
        <v>24563.511000000002</v>
      </c>
      <c r="H29" s="17">
        <v>27788.511000000002</v>
      </c>
      <c r="I29" s="17">
        <v>31583.745000000003</v>
      </c>
      <c r="J29" s="17">
        <v>34650.642999999996</v>
      </c>
      <c r="K29" s="17">
        <v>35627.552000000003</v>
      </c>
      <c r="L29" s="17">
        <v>38971.498999999996</v>
      </c>
      <c r="M29" s="17">
        <v>43189.828999999998</v>
      </c>
      <c r="N29" s="17">
        <v>48502.00499999999</v>
      </c>
      <c r="O29" s="17">
        <v>52786.526000000013</v>
      </c>
      <c r="P29" s="17">
        <v>53110.912999999986</v>
      </c>
      <c r="Q29" s="17">
        <v>51964.109000000004</v>
      </c>
      <c r="R29" s="17">
        <v>54388.109000000004</v>
      </c>
      <c r="S29" s="17">
        <v>53966.45</v>
      </c>
      <c r="T29" s="17">
        <v>52671.010999999999</v>
      </c>
      <c r="U29" s="17">
        <v>51689.534</v>
      </c>
      <c r="V29" s="17">
        <v>51797.816999999995</v>
      </c>
      <c r="W29" s="17">
        <v>50361.815999999999</v>
      </c>
      <c r="X29" s="17">
        <v>51650.256999999998</v>
      </c>
      <c r="Y29" s="17">
        <v>53834.46</v>
      </c>
      <c r="Z29" s="17">
        <v>57368.979999999996</v>
      </c>
      <c r="AA29" s="17">
        <v>60313.481</v>
      </c>
      <c r="AB29" s="17">
        <v>60566.452000000005</v>
      </c>
      <c r="AC29" s="17">
        <v>65143.622999999992</v>
      </c>
      <c r="AD29" s="73">
        <v>73006.10500000001</v>
      </c>
      <c r="AE29" s="73">
        <v>79788.570000000007</v>
      </c>
      <c r="AF29"/>
      <c r="AG29" s="18">
        <v>7.4813425658363766</v>
      </c>
      <c r="AH29" s="18">
        <v>4.7861439338743033</v>
      </c>
      <c r="AI29" s="18">
        <v>8.6765558083833589</v>
      </c>
      <c r="AJ29" s="18">
        <v>-3.3712743562224743</v>
      </c>
      <c r="AK29" s="18">
        <v>13.129230589226433</v>
      </c>
      <c r="AL29" s="18">
        <v>13.657565171448013</v>
      </c>
      <c r="AM29" s="18">
        <v>9.7103684189445971</v>
      </c>
      <c r="AN29" s="18">
        <v>2.8193098754329236</v>
      </c>
      <c r="AO29" s="18">
        <v>9.385845538868324</v>
      </c>
      <c r="AP29" s="18">
        <v>10.824140995962209</v>
      </c>
      <c r="AQ29" s="18">
        <v>12.299599519136766</v>
      </c>
      <c r="AR29" s="18">
        <v>8.8336987305989165</v>
      </c>
      <c r="AS29" s="18">
        <v>0.61452613873467121</v>
      </c>
      <c r="AT29" s="18">
        <v>-2.1592624476253728</v>
      </c>
      <c r="AU29" s="18">
        <v>4.6647581314249029</v>
      </c>
      <c r="AV29" s="18">
        <v>-0.77527791966440107</v>
      </c>
      <c r="AW29" s="18">
        <v>-2.4004525033608819</v>
      </c>
      <c r="AX29" s="18">
        <v>-1.8634102162952577</v>
      </c>
      <c r="AY29" s="18">
        <v>0.20948728228038543</v>
      </c>
      <c r="AZ29" s="18">
        <v>-2.7723195361688635</v>
      </c>
      <c r="BA29" s="18">
        <v>2.5583688245078351</v>
      </c>
      <c r="BB29" s="18">
        <v>4.2288327819937113</v>
      </c>
      <c r="BC29" s="18">
        <v>6.5655344179174389</v>
      </c>
      <c r="BD29" s="18">
        <v>5.1325664148116354</v>
      </c>
      <c r="BE29" s="18">
        <v>0.41942696028439314</v>
      </c>
      <c r="BF29" s="18">
        <v>7.5572711440980349</v>
      </c>
      <c r="BG29" s="18">
        <v>12.069457665871637</v>
      </c>
      <c r="BH29" s="18">
        <v>9.2902709985692233</v>
      </c>
      <c r="BI29"/>
      <c r="BJ29" s="7"/>
    </row>
    <row r="30" spans="1:67" s="94" customFormat="1" ht="15" customHeight="1" x14ac:dyDescent="0.35">
      <c r="A30"/>
      <c r="B30" s="16" t="s">
        <v>76</v>
      </c>
      <c r="C30" s="17">
        <v>14672.52</v>
      </c>
      <c r="D30" s="17">
        <v>15756.844000000001</v>
      </c>
      <c r="E30" s="17">
        <v>16728.11</v>
      </c>
      <c r="F30" s="17">
        <v>18411.907999999999</v>
      </c>
      <c r="G30" s="17">
        <v>18106.126</v>
      </c>
      <c r="H30" s="17">
        <v>20679.504000000001</v>
      </c>
      <c r="I30" s="17">
        <v>23898.329000000002</v>
      </c>
      <c r="J30" s="17">
        <v>26101.717000000004</v>
      </c>
      <c r="K30" s="17">
        <v>26630.557000000001</v>
      </c>
      <c r="L30" s="17">
        <v>29016.998</v>
      </c>
      <c r="M30" s="17">
        <v>32230.827000000001</v>
      </c>
      <c r="N30" s="17">
        <v>36276.974999999999</v>
      </c>
      <c r="O30" s="17">
        <v>39417.283000000003</v>
      </c>
      <c r="P30" s="17">
        <v>38871.614000000001</v>
      </c>
      <c r="Q30" s="17">
        <v>36356.009000000005</v>
      </c>
      <c r="R30" s="17">
        <v>38132.328999999998</v>
      </c>
      <c r="S30" s="17">
        <v>38314.831999999995</v>
      </c>
      <c r="T30" s="17">
        <v>38198.169000000002</v>
      </c>
      <c r="U30" s="17">
        <v>36586.548000000003</v>
      </c>
      <c r="V30" s="17">
        <v>36661.156999999992</v>
      </c>
      <c r="W30" s="17">
        <v>35441.296999999999</v>
      </c>
      <c r="X30" s="17">
        <v>36449.507000000005</v>
      </c>
      <c r="Y30" s="17">
        <v>38493.322</v>
      </c>
      <c r="Z30" s="17">
        <v>41254.659999999996</v>
      </c>
      <c r="AA30" s="17">
        <v>43130.542999999998</v>
      </c>
      <c r="AB30" s="17">
        <v>42049.972999999998</v>
      </c>
      <c r="AC30" s="17">
        <v>45595.205999999998</v>
      </c>
      <c r="AD30" s="73">
        <v>52056.838000000003</v>
      </c>
      <c r="AE30" s="73">
        <v>57289.723000000005</v>
      </c>
      <c r="AF30"/>
      <c r="AG30" s="18">
        <v>7.3901688326204393</v>
      </c>
      <c r="AH30" s="18">
        <v>6.1640897123814868</v>
      </c>
      <c r="AI30" s="18">
        <v>10.065679864611116</v>
      </c>
      <c r="AJ30" s="18">
        <v>-1.6607838796500571</v>
      </c>
      <c r="AK30" s="18">
        <v>14.212747663415136</v>
      </c>
      <c r="AL30" s="18">
        <v>15.565291121102327</v>
      </c>
      <c r="AM30" s="18">
        <v>9.2198412700737471</v>
      </c>
      <c r="AN30" s="18">
        <v>2.0260736104065353</v>
      </c>
      <c r="AO30" s="18">
        <v>8.9612883425607617</v>
      </c>
      <c r="AP30" s="18">
        <v>11.075677091062285</v>
      </c>
      <c r="AQ30" s="18">
        <v>12.553658644874353</v>
      </c>
      <c r="AR30" s="18">
        <v>8.6564770077990367</v>
      </c>
      <c r="AS30" s="18">
        <v>-1.3843394533306663</v>
      </c>
      <c r="AT30" s="18">
        <v>-6.4715733182573683</v>
      </c>
      <c r="AU30" s="18">
        <v>4.8859048307529909</v>
      </c>
      <c r="AV30" s="18">
        <v>0.47860438841801922</v>
      </c>
      <c r="AW30" s="18">
        <v>-0.30448521867456763</v>
      </c>
      <c r="AX30" s="18">
        <v>-4.2191053712548348</v>
      </c>
      <c r="AY30" s="18">
        <v>0.20392467745246001</v>
      </c>
      <c r="AZ30" s="18">
        <v>-3.3273908949463693</v>
      </c>
      <c r="BA30" s="18">
        <v>2.8447322342633408</v>
      </c>
      <c r="BB30" s="18">
        <v>5.6072500514204346</v>
      </c>
      <c r="BC30" s="18">
        <v>7.1735507784960619</v>
      </c>
      <c r="BD30" s="18">
        <v>4.5470814690994956</v>
      </c>
      <c r="BE30" s="18">
        <v>-2.5053475445463316</v>
      </c>
      <c r="BF30" s="18">
        <v>8.4309994681803975</v>
      </c>
      <c r="BG30" s="18">
        <v>14.171735510965792</v>
      </c>
      <c r="BH30" s="18">
        <v>10.052252885586332</v>
      </c>
      <c r="BI30"/>
      <c r="BJ30" s="7"/>
      <c r="BO30" s="97"/>
    </row>
    <row r="31" spans="1:67" s="94" customFormat="1" ht="15" customHeight="1" x14ac:dyDescent="0.35">
      <c r="A31"/>
      <c r="B31" s="16" t="s">
        <v>1186</v>
      </c>
      <c r="C31" s="17">
        <v>7862.9320000000007</v>
      </c>
      <c r="D31" s="17">
        <v>8514.3350000000009</v>
      </c>
      <c r="E31" s="17">
        <v>9210.3080000000009</v>
      </c>
      <c r="F31" s="17">
        <v>9989.7740000000013</v>
      </c>
      <c r="G31" s="17">
        <v>10158.347</v>
      </c>
      <c r="H31" s="17">
        <v>12619.959000000003</v>
      </c>
      <c r="I31" s="17">
        <v>14685.441000000001</v>
      </c>
      <c r="J31" s="17">
        <v>15852.169</v>
      </c>
      <c r="K31" s="17">
        <v>16220.049000000001</v>
      </c>
      <c r="L31" s="17">
        <v>17302.011999999999</v>
      </c>
      <c r="M31" s="17">
        <v>19143.834999999999</v>
      </c>
      <c r="N31" s="17">
        <v>21337.567999999999</v>
      </c>
      <c r="O31" s="17">
        <v>24518.668999999998</v>
      </c>
      <c r="P31" s="17">
        <v>25148.142</v>
      </c>
      <c r="Q31" s="17">
        <v>23870.404000000002</v>
      </c>
      <c r="R31" s="17">
        <v>24670.708999999999</v>
      </c>
      <c r="S31" s="17">
        <v>24959.396999999997</v>
      </c>
      <c r="T31" s="17">
        <v>25436.699000000004</v>
      </c>
      <c r="U31" s="17">
        <v>24585.324000000001</v>
      </c>
      <c r="V31" s="17">
        <v>24621.09</v>
      </c>
      <c r="W31" s="17">
        <v>24220.627999999997</v>
      </c>
      <c r="X31" s="17">
        <v>24845.882999999998</v>
      </c>
      <c r="Y31" s="17">
        <v>26019.151000000002</v>
      </c>
      <c r="Z31" s="17">
        <v>27943.182000000001</v>
      </c>
      <c r="AA31" s="17">
        <v>29265.291000000001</v>
      </c>
      <c r="AB31" s="17">
        <v>29053.949999999997</v>
      </c>
      <c r="AC31" s="17">
        <v>30542.508999999998</v>
      </c>
      <c r="AD31" s="73">
        <v>34649.201000000001</v>
      </c>
      <c r="AE31" s="73">
        <v>38502.258999999998</v>
      </c>
      <c r="AF31" s="355"/>
      <c r="AG31" s="18">
        <v>8.2844796317709495</v>
      </c>
      <c r="AH31" s="18">
        <v>8.1741322134964136</v>
      </c>
      <c r="AI31" s="18">
        <v>8.4629743109568132</v>
      </c>
      <c r="AJ31" s="18">
        <v>1.6874555920884544</v>
      </c>
      <c r="AK31" s="18">
        <v>24.232407103242316</v>
      </c>
      <c r="AL31" s="18">
        <v>16.366788513338257</v>
      </c>
      <c r="AM31" s="18">
        <v>7.9447937586620592</v>
      </c>
      <c r="AN31" s="18">
        <v>2.3206918876527309</v>
      </c>
      <c r="AO31" s="18">
        <v>6.6705285538902981</v>
      </c>
      <c r="AP31" s="18">
        <v>10.645137686877113</v>
      </c>
      <c r="AQ31" s="18">
        <v>11.459213893141056</v>
      </c>
      <c r="AR31" s="18">
        <v>14.908451609855438</v>
      </c>
      <c r="AS31" s="18">
        <v>2.5673212522262192</v>
      </c>
      <c r="AT31" s="18">
        <v>-5.0808445411195686</v>
      </c>
      <c r="AU31" s="18">
        <v>3.3527082323365645</v>
      </c>
      <c r="AV31" s="18">
        <v>1.1701649920154231</v>
      </c>
      <c r="AW31" s="18">
        <v>1.9123138271329512</v>
      </c>
      <c r="AX31" s="18">
        <v>-3.3470341414976978</v>
      </c>
      <c r="AY31" s="18">
        <v>0.1454770333716148</v>
      </c>
      <c r="AZ31" s="18">
        <v>-1.6264998828240471</v>
      </c>
      <c r="BA31" s="18">
        <v>2.5814978868425751</v>
      </c>
      <c r="BB31" s="18">
        <v>4.7221827455277152</v>
      </c>
      <c r="BC31" s="18">
        <v>7.3946724856625758</v>
      </c>
      <c r="BD31" s="18">
        <v>4.7314189200070347</v>
      </c>
      <c r="BE31" s="18">
        <v>-0.72215581249475358</v>
      </c>
      <c r="BF31" s="18">
        <v>5.1234307211239827</v>
      </c>
      <c r="BG31" s="18">
        <v>13.445823982568044</v>
      </c>
      <c r="BH31" s="18">
        <v>11.120192930278527</v>
      </c>
      <c r="BI31" s="355"/>
      <c r="BJ31" s="7"/>
      <c r="BO31" s="97"/>
    </row>
    <row r="32" spans="1:67" s="94" customFormat="1" ht="15" customHeight="1" x14ac:dyDescent="0.35">
      <c r="A32"/>
      <c r="B32" s="16" t="s">
        <v>1187</v>
      </c>
      <c r="C32" s="17">
        <v>6809.5879999999997</v>
      </c>
      <c r="D32" s="17">
        <v>7242.509</v>
      </c>
      <c r="E32" s="17">
        <v>7517.8019999999997</v>
      </c>
      <c r="F32" s="17">
        <v>8422.1339999999982</v>
      </c>
      <c r="G32" s="17">
        <v>7947.7790000000005</v>
      </c>
      <c r="H32" s="17">
        <v>8059.545000000001</v>
      </c>
      <c r="I32" s="17">
        <v>9212.887999999999</v>
      </c>
      <c r="J32" s="17">
        <v>10249.547999999999</v>
      </c>
      <c r="K32" s="17">
        <v>10410.508</v>
      </c>
      <c r="L32" s="17">
        <v>11714.986000000001</v>
      </c>
      <c r="M32" s="17">
        <v>13086.992</v>
      </c>
      <c r="N32" s="17">
        <v>14939.406999999999</v>
      </c>
      <c r="O32" s="17">
        <v>14898.614000000001</v>
      </c>
      <c r="P32" s="17">
        <v>13723.472000000002</v>
      </c>
      <c r="Q32" s="17">
        <v>12485.605</v>
      </c>
      <c r="R32" s="17">
        <v>13461.620000000003</v>
      </c>
      <c r="S32" s="17">
        <v>13355.434999999999</v>
      </c>
      <c r="T32" s="17">
        <v>12761.470000000001</v>
      </c>
      <c r="U32" s="17">
        <v>12001.223999999998</v>
      </c>
      <c r="V32" s="17">
        <v>12040.067000000001</v>
      </c>
      <c r="W32" s="17">
        <v>11220.669</v>
      </c>
      <c r="X32" s="17">
        <v>11603.624000000002</v>
      </c>
      <c r="Y32" s="17">
        <v>12474.171000000002</v>
      </c>
      <c r="Z32" s="17">
        <v>13311.477999999999</v>
      </c>
      <c r="AA32" s="17">
        <v>13865.252</v>
      </c>
      <c r="AB32" s="17">
        <v>12996.023000000001</v>
      </c>
      <c r="AC32" s="17">
        <v>15052.697</v>
      </c>
      <c r="AD32" s="73">
        <v>17407.636999999999</v>
      </c>
      <c r="AE32" s="73">
        <v>18787.464</v>
      </c>
      <c r="AF32" s="355"/>
      <c r="AG32" s="18">
        <v>6.3575211892408214</v>
      </c>
      <c r="AH32" s="18">
        <v>3.8010722527234644</v>
      </c>
      <c r="AI32" s="18">
        <v>12.029207473141732</v>
      </c>
      <c r="AJ32" s="18">
        <v>-5.6322423746760366</v>
      </c>
      <c r="AK32" s="18">
        <v>1.406254502043911</v>
      </c>
      <c r="AL32" s="18">
        <v>14.31027433930821</v>
      </c>
      <c r="AM32" s="18">
        <v>11.252280500967775</v>
      </c>
      <c r="AN32" s="18">
        <v>1.5704107146968918</v>
      </c>
      <c r="AO32" s="18">
        <v>12.530397171780676</v>
      </c>
      <c r="AP32" s="18">
        <v>11.711546219517457</v>
      </c>
      <c r="AQ32" s="18">
        <v>14.154627740278279</v>
      </c>
      <c r="AR32" s="18">
        <v>-0.27305635357546554</v>
      </c>
      <c r="AS32" s="18">
        <v>-7.8875927653404521</v>
      </c>
      <c r="AT32" s="18">
        <v>-9.0200715970419285</v>
      </c>
      <c r="AU32" s="18">
        <v>7.8171221979231529</v>
      </c>
      <c r="AV32" s="18">
        <v>-0.7887980792802286</v>
      </c>
      <c r="AW32" s="18">
        <v>-4.4473654358693544</v>
      </c>
      <c r="AX32" s="18">
        <v>-5.9573544427092076</v>
      </c>
      <c r="AY32" s="18">
        <v>0.32365865348403278</v>
      </c>
      <c r="AZ32" s="18">
        <v>-6.8055933575785001</v>
      </c>
      <c r="BA32" s="18">
        <v>3.4129426685699555</v>
      </c>
      <c r="BB32" s="18">
        <v>7.5023716728497947</v>
      </c>
      <c r="BC32" s="18">
        <v>6.7123258130740462</v>
      </c>
      <c r="BD32" s="18">
        <v>4.1601240673650306</v>
      </c>
      <c r="BE32" s="18">
        <v>-6.2691179359740401</v>
      </c>
      <c r="BF32" s="18">
        <v>15.825410589070202</v>
      </c>
      <c r="BG32" s="18">
        <v>15.644638299701368</v>
      </c>
      <c r="BH32" s="18">
        <v>7.9265611983981596</v>
      </c>
      <c r="BI32" s="355"/>
      <c r="BJ32" s="7"/>
      <c r="BO32" s="97"/>
    </row>
    <row r="33" spans="1:62" s="4" customFormat="1" ht="15" customHeight="1" x14ac:dyDescent="0.35">
      <c r="A33"/>
      <c r="B33" s="16" t="s">
        <v>77</v>
      </c>
      <c r="C33" s="17">
        <v>6096.2790000000005</v>
      </c>
      <c r="D33" s="17">
        <v>6565.74</v>
      </c>
      <c r="E33" s="17">
        <v>6662.8649999999998</v>
      </c>
      <c r="F33" s="17">
        <v>7008.597999999999</v>
      </c>
      <c r="G33" s="17">
        <v>6457.3850000000002</v>
      </c>
      <c r="H33" s="17">
        <v>7109.0070000000005</v>
      </c>
      <c r="I33" s="17">
        <v>7685.4159999999993</v>
      </c>
      <c r="J33" s="17">
        <v>8548.9259999999995</v>
      </c>
      <c r="K33" s="17">
        <v>8996.994999999999</v>
      </c>
      <c r="L33" s="17">
        <v>9954.5010000000002</v>
      </c>
      <c r="M33" s="17">
        <v>10959.002</v>
      </c>
      <c r="N33" s="17">
        <v>12225.030000000002</v>
      </c>
      <c r="O33" s="17">
        <v>13369.242999999999</v>
      </c>
      <c r="P33" s="17">
        <v>14239.298999999999</v>
      </c>
      <c r="Q33" s="17">
        <v>15608.099999999999</v>
      </c>
      <c r="R33" s="17">
        <v>16255.779999999999</v>
      </c>
      <c r="S33" s="17">
        <v>15651.618</v>
      </c>
      <c r="T33" s="17">
        <v>14472.842000000002</v>
      </c>
      <c r="U33" s="17">
        <v>15102.986000000001</v>
      </c>
      <c r="V33" s="17">
        <v>15136.66</v>
      </c>
      <c r="W33" s="17">
        <v>14920.519</v>
      </c>
      <c r="X33" s="17">
        <v>15200.75</v>
      </c>
      <c r="Y33" s="17">
        <v>15341.138000000003</v>
      </c>
      <c r="Z33" s="17">
        <v>16114.32</v>
      </c>
      <c r="AA33" s="17">
        <v>17182.937999999998</v>
      </c>
      <c r="AB33" s="17">
        <v>18516.478999999999</v>
      </c>
      <c r="AC33" s="17">
        <v>19548.416999999998</v>
      </c>
      <c r="AD33" s="73">
        <v>20949.267000000003</v>
      </c>
      <c r="AE33" s="73">
        <v>22498.847000000002</v>
      </c>
      <c r="AF33"/>
      <c r="AG33" s="18">
        <v>7.7007794426731335</v>
      </c>
      <c r="AH33" s="18">
        <v>1.4792696634347386</v>
      </c>
      <c r="AI33" s="18">
        <v>5.1889540010190709</v>
      </c>
      <c r="AJ33" s="18">
        <v>-7.8648111933370828</v>
      </c>
      <c r="AK33" s="18">
        <v>10.091112733714967</v>
      </c>
      <c r="AL33" s="18">
        <v>8.1081506882747298</v>
      </c>
      <c r="AM33" s="18">
        <v>11.235696285015676</v>
      </c>
      <c r="AN33" s="18">
        <v>5.2412314716491819</v>
      </c>
      <c r="AO33" s="18">
        <v>10.642508971050905</v>
      </c>
      <c r="AP33" s="18">
        <v>10.090922689143335</v>
      </c>
      <c r="AQ33" s="18">
        <v>11.552402308166402</v>
      </c>
      <c r="AR33" s="18">
        <v>9.3595925735969221</v>
      </c>
      <c r="AS33" s="18">
        <v>6.5078927804663333</v>
      </c>
      <c r="AT33" s="18">
        <v>9.6128397893744602</v>
      </c>
      <c r="AU33" s="18">
        <v>4.1496402508953709</v>
      </c>
      <c r="AV33" s="18">
        <v>-3.7165980346682748</v>
      </c>
      <c r="AW33" s="18">
        <v>-7.5313363768525274</v>
      </c>
      <c r="AX33" s="18">
        <v>4.3539755356964331</v>
      </c>
      <c r="AY33" s="18">
        <v>0.22296253204498148</v>
      </c>
      <c r="AZ33" s="18">
        <v>-1.4279306002777339</v>
      </c>
      <c r="BA33" s="18">
        <v>1.87815852786354</v>
      </c>
      <c r="BB33" s="18">
        <v>0.92355969277833427</v>
      </c>
      <c r="BC33" s="18">
        <v>5.0399259820229565</v>
      </c>
      <c r="BD33" s="18">
        <v>6.6314805713179243</v>
      </c>
      <c r="BE33" s="18">
        <v>7.7608439255265953</v>
      </c>
      <c r="BF33" s="18">
        <v>5.5730789854809775</v>
      </c>
      <c r="BG33" s="18">
        <v>7.1660533945025113</v>
      </c>
      <c r="BH33" s="18">
        <v>7.3968220463274346</v>
      </c>
      <c r="BI33"/>
      <c r="BJ33" s="7"/>
    </row>
    <row r="34" spans="1:62" s="4" customFormat="1" ht="15" customHeight="1" x14ac:dyDescent="0.35">
      <c r="A34"/>
      <c r="B34" s="16" t="s">
        <v>184</v>
      </c>
      <c r="C34" s="17">
        <v>1720.8580000000002</v>
      </c>
      <c r="D34" s="17">
        <v>1969.578</v>
      </c>
      <c r="E34" s="17">
        <v>2159.413</v>
      </c>
      <c r="F34" s="17">
        <v>2391.377</v>
      </c>
      <c r="G34" s="17">
        <v>2018.4070000000002</v>
      </c>
      <c r="H34" s="17">
        <v>2358.0459999999998</v>
      </c>
      <c r="I34" s="17">
        <v>2824.7340000000004</v>
      </c>
      <c r="J34" s="17">
        <v>3072.848</v>
      </c>
      <c r="K34" s="17">
        <v>3104.1740000000004</v>
      </c>
      <c r="L34" s="17">
        <v>3449.4349999999995</v>
      </c>
      <c r="M34" s="17">
        <v>4038.6080000000006</v>
      </c>
      <c r="N34" s="17">
        <v>4723.5720000000001</v>
      </c>
      <c r="O34" s="17">
        <v>4771.5199999999995</v>
      </c>
      <c r="P34" s="17">
        <v>4913.366</v>
      </c>
      <c r="Q34" s="17">
        <v>5274.2610000000004</v>
      </c>
      <c r="R34" s="17">
        <v>6554.1019999999999</v>
      </c>
      <c r="S34" s="17">
        <v>7323.5079999999998</v>
      </c>
      <c r="T34" s="17">
        <v>8154.5129999999999</v>
      </c>
      <c r="U34" s="17">
        <v>8845.5160000000014</v>
      </c>
      <c r="V34" s="17">
        <v>9413.6119999999992</v>
      </c>
      <c r="W34" s="17">
        <v>9111.5850000000009</v>
      </c>
      <c r="X34" s="17">
        <v>9642.0090000000018</v>
      </c>
      <c r="Y34" s="17">
        <v>10157.693000000001</v>
      </c>
      <c r="Z34" s="17">
        <v>10816.067999999999</v>
      </c>
      <c r="AA34" s="17">
        <v>11350.028</v>
      </c>
      <c r="AB34" s="17">
        <v>12350.890999999998</v>
      </c>
      <c r="AC34" s="17">
        <v>12773.815999999999</v>
      </c>
      <c r="AD34" s="73">
        <v>14954.831999999999</v>
      </c>
      <c r="AE34" s="73">
        <v>17438.594000000001</v>
      </c>
      <c r="AF34"/>
      <c r="AG34" s="18">
        <v>14.453255294742492</v>
      </c>
      <c r="AH34" s="18">
        <v>9.6383590799653547</v>
      </c>
      <c r="AI34" s="18">
        <v>10.741993310219025</v>
      </c>
      <c r="AJ34" s="18">
        <v>-15.596453424115051</v>
      </c>
      <c r="AK34" s="18">
        <v>16.827081951261544</v>
      </c>
      <c r="AL34" s="18">
        <v>19.791301781220579</v>
      </c>
      <c r="AM34" s="18">
        <v>8.7836235199491188</v>
      </c>
      <c r="AN34" s="18">
        <v>1.0194451531608617</v>
      </c>
      <c r="AO34" s="18">
        <v>11.122475737506949</v>
      </c>
      <c r="AP34" s="18">
        <v>17.080275465402341</v>
      </c>
      <c r="AQ34" s="18">
        <v>16.960398236223952</v>
      </c>
      <c r="AR34" s="18">
        <v>1.0150792662840624</v>
      </c>
      <c r="AS34" s="18">
        <v>2.9727633961505027</v>
      </c>
      <c r="AT34" s="18">
        <v>7.3451682614321925</v>
      </c>
      <c r="AU34" s="18">
        <v>24.265788136006151</v>
      </c>
      <c r="AV34" s="18">
        <v>11.739304637004427</v>
      </c>
      <c r="AW34" s="18">
        <v>11.347089400325638</v>
      </c>
      <c r="AX34" s="18">
        <v>8.4738720754998056</v>
      </c>
      <c r="AY34" s="18">
        <v>6.4224178668604255</v>
      </c>
      <c r="AZ34" s="18">
        <v>-3.2084071448876186</v>
      </c>
      <c r="BA34" s="18">
        <v>5.8214240442250258</v>
      </c>
      <c r="BB34" s="18">
        <v>5.3483044871665149</v>
      </c>
      <c r="BC34" s="18">
        <v>6.4815406411672232</v>
      </c>
      <c r="BD34" s="18">
        <v>4.9367293179000074</v>
      </c>
      <c r="BE34" s="18">
        <v>8.8181544574162949</v>
      </c>
      <c r="BF34" s="18">
        <v>3.4242468822694749</v>
      </c>
      <c r="BG34" s="18">
        <v>17.074114735956741</v>
      </c>
      <c r="BH34" s="18">
        <v>16.608424621553773</v>
      </c>
      <c r="BI34"/>
      <c r="BJ34" s="7"/>
    </row>
    <row r="35" spans="1:62" s="4" customFormat="1" ht="15" customHeight="1" x14ac:dyDescent="0.35">
      <c r="A35"/>
      <c r="B35" s="16" t="s">
        <v>1188</v>
      </c>
      <c r="C35" s="17">
        <v>1384.2522767</v>
      </c>
      <c r="D35" s="17">
        <v>1631.8071795999999</v>
      </c>
      <c r="E35" s="17">
        <v>1817.969092</v>
      </c>
      <c r="F35" s="17">
        <v>2038.1768363000001</v>
      </c>
      <c r="G35" s="17">
        <v>1583.5269999999996</v>
      </c>
      <c r="H35" s="17">
        <v>1880.4940000000001</v>
      </c>
      <c r="I35" s="17">
        <v>2315.442</v>
      </c>
      <c r="J35" s="17">
        <v>2578.136</v>
      </c>
      <c r="K35" s="17">
        <v>2577.998</v>
      </c>
      <c r="L35" s="17">
        <v>2893.4989999999998</v>
      </c>
      <c r="M35" s="17">
        <v>3413.0000000000005</v>
      </c>
      <c r="N35" s="17">
        <v>3991.212</v>
      </c>
      <c r="O35" s="17">
        <v>4083.0439999999999</v>
      </c>
      <c r="P35" s="17">
        <v>4189.5140000000001</v>
      </c>
      <c r="Q35" s="17">
        <v>4554.7889999999998</v>
      </c>
      <c r="R35" s="17">
        <v>5726.5579999999991</v>
      </c>
      <c r="S35" s="17">
        <v>6541.3360000000002</v>
      </c>
      <c r="T35" s="17">
        <v>7305.2130000000016</v>
      </c>
      <c r="U35" s="17">
        <v>8080.9119999999994</v>
      </c>
      <c r="V35" s="17">
        <v>8672.7920000000013</v>
      </c>
      <c r="W35" s="17">
        <v>8354.5649999999987</v>
      </c>
      <c r="X35" s="17">
        <v>8766.8320000000003</v>
      </c>
      <c r="Y35" s="17">
        <v>9265.5869999999995</v>
      </c>
      <c r="Z35" s="17">
        <v>9838.9359999999997</v>
      </c>
      <c r="AA35" s="17">
        <v>10563.199999999999</v>
      </c>
      <c r="AB35" s="17">
        <v>11240.014000000001</v>
      </c>
      <c r="AC35" s="17">
        <v>12057.536999999998</v>
      </c>
      <c r="AD35" s="73">
        <v>14316.526000000002</v>
      </c>
      <c r="AE35" s="73">
        <v>16832.719000000001</v>
      </c>
      <c r="AF35" s="355"/>
      <c r="AG35" s="18">
        <v>17.883655101522425</v>
      </c>
      <c r="AH35" s="18">
        <v>11.408327817606088</v>
      </c>
      <c r="AI35" s="18">
        <v>12.112843131878726</v>
      </c>
      <c r="AJ35" s="18">
        <v>-22.306692343994456</v>
      </c>
      <c r="AK35" s="18">
        <v>18.753516675118306</v>
      </c>
      <c r="AL35" s="18">
        <v>23.129454281694059</v>
      </c>
      <c r="AM35" s="18">
        <v>11.345306857178885</v>
      </c>
      <c r="AN35" s="18">
        <v>-5.3527044345185815E-3</v>
      </c>
      <c r="AO35" s="18">
        <v>12.238217407461129</v>
      </c>
      <c r="AP35" s="18">
        <v>17.95407567101287</v>
      </c>
      <c r="AQ35" s="18">
        <v>16.941459126867841</v>
      </c>
      <c r="AR35" s="18">
        <v>2.3008549783875143</v>
      </c>
      <c r="AS35" s="18">
        <v>2.6076133394594878</v>
      </c>
      <c r="AT35" s="18">
        <v>8.7187917262002141</v>
      </c>
      <c r="AU35" s="18">
        <v>25.726087421393164</v>
      </c>
      <c r="AV35" s="18">
        <v>14.228058110997939</v>
      </c>
      <c r="AW35" s="18">
        <v>11.67769091818554</v>
      </c>
      <c r="AX35" s="18">
        <v>10.618430975250106</v>
      </c>
      <c r="AY35" s="18">
        <v>7.3244208079484334</v>
      </c>
      <c r="AZ35" s="18">
        <v>-3.6692566822772013</v>
      </c>
      <c r="BA35" s="18">
        <v>4.9346315457477647</v>
      </c>
      <c r="BB35" s="18">
        <v>5.6891132395373747</v>
      </c>
      <c r="BC35" s="18">
        <v>6.1879403862917721</v>
      </c>
      <c r="BD35" s="18">
        <v>7.3612024714867461</v>
      </c>
      <c r="BE35" s="18">
        <v>6.4072818842775128</v>
      </c>
      <c r="BF35" s="18">
        <v>7.27332723962797</v>
      </c>
      <c r="BG35" s="18">
        <v>18.735078316574963</v>
      </c>
      <c r="BH35" s="18">
        <v>17.57544393102069</v>
      </c>
      <c r="BI35" s="355"/>
      <c r="BJ35" s="7"/>
    </row>
    <row r="36" spans="1:62" s="4" customFormat="1" ht="15" customHeight="1" x14ac:dyDescent="0.35">
      <c r="A36"/>
      <c r="B36" s="16" t="s">
        <v>1189</v>
      </c>
      <c r="C36" s="17">
        <v>336.60572330000014</v>
      </c>
      <c r="D36" s="17">
        <v>337.77082040000005</v>
      </c>
      <c r="E36" s="17">
        <v>341.44390799999996</v>
      </c>
      <c r="F36" s="17">
        <v>353.20016369999985</v>
      </c>
      <c r="G36" s="17">
        <v>434.88000000000056</v>
      </c>
      <c r="H36" s="17">
        <v>477.55199999999968</v>
      </c>
      <c r="I36" s="17">
        <v>509.29200000000037</v>
      </c>
      <c r="J36" s="17">
        <v>494.71199999999999</v>
      </c>
      <c r="K36" s="17">
        <v>526.17600000000039</v>
      </c>
      <c r="L36" s="17">
        <v>555.93599999999969</v>
      </c>
      <c r="M36" s="17">
        <v>625.60800000000017</v>
      </c>
      <c r="N36" s="17">
        <v>732.36000000000013</v>
      </c>
      <c r="O36" s="17">
        <v>688.47599999999966</v>
      </c>
      <c r="P36" s="17">
        <v>723.85199999999986</v>
      </c>
      <c r="Q36" s="17">
        <v>719.47200000000066</v>
      </c>
      <c r="R36" s="17">
        <v>827.54400000000078</v>
      </c>
      <c r="S36" s="17">
        <v>782.17199999999957</v>
      </c>
      <c r="T36" s="17">
        <v>849.29999999999836</v>
      </c>
      <c r="U36" s="17">
        <v>764.60400000000209</v>
      </c>
      <c r="V36" s="17">
        <v>740.81999999999789</v>
      </c>
      <c r="W36" s="17">
        <v>757.02000000000226</v>
      </c>
      <c r="X36" s="17">
        <v>875.1770000000015</v>
      </c>
      <c r="Y36" s="17">
        <v>892.10600000000159</v>
      </c>
      <c r="Z36" s="17">
        <v>977.13199999999961</v>
      </c>
      <c r="AA36" s="17">
        <v>786.82800000000134</v>
      </c>
      <c r="AB36" s="17">
        <v>1110.8769999999968</v>
      </c>
      <c r="AC36" s="17">
        <v>716.27900000000045</v>
      </c>
      <c r="AD36" s="73">
        <v>638.30599999999686</v>
      </c>
      <c r="AE36" s="73">
        <v>605.875</v>
      </c>
      <c r="AF36" s="355"/>
      <c r="AG36" s="18">
        <v>0.34613110216237114</v>
      </c>
      <c r="AH36" s="18">
        <v>1.0874496487441152</v>
      </c>
      <c r="AI36" s="18">
        <v>3.4431001475064784</v>
      </c>
      <c r="AJ36" s="18">
        <v>23.125650748389148</v>
      </c>
      <c r="AK36" s="18">
        <v>9.8123620309048611</v>
      </c>
      <c r="AL36" s="18">
        <v>6.6463966227763072</v>
      </c>
      <c r="AM36" s="18">
        <v>-2.8627977663109516</v>
      </c>
      <c r="AN36" s="18">
        <v>6.3600640372581214</v>
      </c>
      <c r="AO36" s="18">
        <v>5.6559022076262098</v>
      </c>
      <c r="AP36" s="18">
        <v>12.532377827663709</v>
      </c>
      <c r="AQ36" s="18">
        <v>17.063720412782434</v>
      </c>
      <c r="AR36" s="18">
        <v>-5.9921350155661779</v>
      </c>
      <c r="AS36" s="18">
        <v>5.1383054747006751</v>
      </c>
      <c r="AT36" s="18">
        <v>-0.60509606936213489</v>
      </c>
      <c r="AU36" s="18">
        <v>15.021015411301624</v>
      </c>
      <c r="AV36" s="18">
        <v>-5.4827296192107209</v>
      </c>
      <c r="AW36" s="18">
        <v>8.5822555652719394</v>
      </c>
      <c r="AX36" s="18">
        <v>-9.9724478982687437</v>
      </c>
      <c r="AY36" s="18">
        <v>-3.1106298162191321</v>
      </c>
      <c r="AZ36" s="18">
        <v>2.1867660160368798</v>
      </c>
      <c r="BA36" s="18">
        <v>15.608174156561107</v>
      </c>
      <c r="BB36" s="18">
        <v>1.9343515654547661</v>
      </c>
      <c r="BC36" s="18">
        <v>9.5309301809423843</v>
      </c>
      <c r="BD36" s="18">
        <v>-19.475771953021532</v>
      </c>
      <c r="BE36" s="18">
        <v>41.184223235573072</v>
      </c>
      <c r="BF36" s="18">
        <v>-35.52130433882396</v>
      </c>
      <c r="BG36" s="18">
        <v>-10.885841969400687</v>
      </c>
      <c r="BH36" s="18">
        <v>-5.0807919712484324</v>
      </c>
      <c r="BI36" s="355"/>
      <c r="BJ36" s="7"/>
    </row>
    <row r="37" spans="1:62" s="4" customFormat="1" ht="15" customHeight="1" x14ac:dyDescent="0.35">
      <c r="A37"/>
      <c r="B37" s="16" t="s">
        <v>186</v>
      </c>
      <c r="C37" s="17">
        <v>1535.2860000000001</v>
      </c>
      <c r="D37" s="17">
        <v>1631.9469999999999</v>
      </c>
      <c r="E37" s="17">
        <v>1783.923</v>
      </c>
      <c r="F37" s="17">
        <v>2369.4679999999998</v>
      </c>
      <c r="G37" s="17">
        <v>2648.1550000000002</v>
      </c>
      <c r="H37" s="17">
        <v>2564.8579999999997</v>
      </c>
      <c r="I37" s="17">
        <v>2718.9650000000001</v>
      </c>
      <c r="J37" s="17">
        <v>2854.3850000000002</v>
      </c>
      <c r="K37" s="17">
        <v>2635.8390000000009</v>
      </c>
      <c r="L37" s="17">
        <v>2852.5899999999997</v>
      </c>
      <c r="M37" s="17">
        <v>3060.3049999999998</v>
      </c>
      <c r="N37" s="17">
        <v>3288.645</v>
      </c>
      <c r="O37" s="17">
        <v>3585.0019999999995</v>
      </c>
      <c r="P37" s="17">
        <v>3499.076</v>
      </c>
      <c r="Q37" s="17">
        <v>3176.0050000000001</v>
      </c>
      <c r="R37" s="17">
        <v>3121.0769999999998</v>
      </c>
      <c r="S37" s="17">
        <v>3000.6950000000002</v>
      </c>
      <c r="T37" s="17">
        <v>3213.8650000000002</v>
      </c>
      <c r="U37" s="17">
        <v>3690.5489999999991</v>
      </c>
      <c r="V37" s="17">
        <v>3812.0959999999995</v>
      </c>
      <c r="W37" s="17">
        <v>3576.5070000000001</v>
      </c>
      <c r="X37" s="17">
        <v>3335.6163778822711</v>
      </c>
      <c r="Y37" s="17">
        <v>3580.7619999999997</v>
      </c>
      <c r="Z37" s="17">
        <v>3788.924</v>
      </c>
      <c r="AA37" s="17">
        <v>3860.4690000000001</v>
      </c>
      <c r="AB37" s="17">
        <v>3574.2659999999996</v>
      </c>
      <c r="AC37" s="17">
        <v>4112.2300000000005</v>
      </c>
      <c r="AD37" s="73">
        <v>4524.5250000000078</v>
      </c>
      <c r="AE37" s="73">
        <v>4657.0349999999926</v>
      </c>
      <c r="AF37" s="355"/>
      <c r="AG37" s="18">
        <v>6.2959604920516332</v>
      </c>
      <c r="AH37" s="18">
        <v>9.312557331825122</v>
      </c>
      <c r="AI37" s="18">
        <v>32.823445855006064</v>
      </c>
      <c r="AJ37" s="18">
        <v>11.76158530100429</v>
      </c>
      <c r="AK37" s="18">
        <v>-3.1454729802447545</v>
      </c>
      <c r="AL37" s="18">
        <v>6.0084028043657947</v>
      </c>
      <c r="AM37" s="18">
        <v>4.9805716513452749</v>
      </c>
      <c r="AN37" s="18">
        <v>-7.6565004370468364</v>
      </c>
      <c r="AO37" s="18">
        <v>8.2232260771617209</v>
      </c>
      <c r="AP37" s="18">
        <v>7.2816282746556693</v>
      </c>
      <c r="AQ37" s="18">
        <v>7.461347806836252</v>
      </c>
      <c r="AR37" s="18">
        <v>9.0115229828698311</v>
      </c>
      <c r="AS37" s="18">
        <v>-2.3968187465446182</v>
      </c>
      <c r="AT37" s="18">
        <v>-9.2330375219057803</v>
      </c>
      <c r="AU37" s="18">
        <v>-1.7294683100310086</v>
      </c>
      <c r="AV37" s="18">
        <v>-3.8570660063817592</v>
      </c>
      <c r="AW37" s="18">
        <v>7.1040209018244127</v>
      </c>
      <c r="AX37" s="18">
        <v>14.832110247319001</v>
      </c>
      <c r="AY37" s="18">
        <v>3.2934666359937372</v>
      </c>
      <c r="AZ37" s="18">
        <v>-6.1800384880128814</v>
      </c>
      <c r="BA37" s="18">
        <v>-6.7353600067811694</v>
      </c>
      <c r="BB37" s="18">
        <v>7.3493350057648907</v>
      </c>
      <c r="BC37" s="18">
        <v>5.8133436402642866</v>
      </c>
      <c r="BD37" s="18">
        <v>1.888266959168357</v>
      </c>
      <c r="BE37" s="18">
        <v>-7.4136847103292478</v>
      </c>
      <c r="BF37" s="18">
        <v>15.051034254305664</v>
      </c>
      <c r="BG37" s="18">
        <v>10.02606858079454</v>
      </c>
      <c r="BH37" s="18">
        <v>2.9287052231998834</v>
      </c>
      <c r="BI37" s="355"/>
      <c r="BJ37" s="7"/>
    </row>
    <row r="38" spans="1:62" s="4" customFormat="1" ht="15" customHeight="1" x14ac:dyDescent="0.35">
      <c r="A38"/>
      <c r="B38" s="16" t="s">
        <v>187</v>
      </c>
      <c r="C38" s="17">
        <v>223.22100000000006</v>
      </c>
      <c r="D38" s="17">
        <v>243.38699999999989</v>
      </c>
      <c r="E38" s="17">
        <v>272.57500000000005</v>
      </c>
      <c r="F38" s="17">
        <v>283.26499999999999</v>
      </c>
      <c r="G38" s="17">
        <v>278.46600000000007</v>
      </c>
      <c r="H38" s="17">
        <v>292.75600000000003</v>
      </c>
      <c r="I38" s="17">
        <v>312.88900000000001</v>
      </c>
      <c r="J38" s="17">
        <v>320.14999999999998</v>
      </c>
      <c r="K38" s="17">
        <v>322.49999999999989</v>
      </c>
      <c r="L38" s="17">
        <v>344.73900000000003</v>
      </c>
      <c r="M38" s="17">
        <v>332.54899999999998</v>
      </c>
      <c r="N38" s="17">
        <v>328.02200000000005</v>
      </c>
      <c r="O38" s="17">
        <v>358.279</v>
      </c>
      <c r="P38" s="17">
        <v>360.10599999999988</v>
      </c>
      <c r="Q38" s="17">
        <v>298.34900000000005</v>
      </c>
      <c r="R38" s="17">
        <v>326.35599999999999</v>
      </c>
      <c r="S38" s="17">
        <v>343.16400000000004</v>
      </c>
      <c r="T38" s="17">
        <v>364.26100000000002</v>
      </c>
      <c r="U38" s="17">
        <v>374.15100000000001</v>
      </c>
      <c r="V38" s="17">
        <v>398.23399999999998</v>
      </c>
      <c r="W38" s="17">
        <v>400.36599999999999</v>
      </c>
      <c r="X38" s="17">
        <v>422.94199999999995</v>
      </c>
      <c r="Y38" s="17">
        <v>446.49799999999988</v>
      </c>
      <c r="Z38" s="17">
        <v>436.09699999999998</v>
      </c>
      <c r="AA38" s="17">
        <v>428.685</v>
      </c>
      <c r="AB38" s="17">
        <v>416.40999999999997</v>
      </c>
      <c r="AC38" s="17">
        <v>466.41800000000001</v>
      </c>
      <c r="AD38" s="73">
        <v>520.05399999999997</v>
      </c>
      <c r="AE38" s="73">
        <v>486.928</v>
      </c>
      <c r="AF38"/>
      <c r="AG38" s="18">
        <v>9.034096254384588</v>
      </c>
      <c r="AH38" s="18">
        <v>11.992423588770217</v>
      </c>
      <c r="AI38" s="18">
        <v>3.921856369806453</v>
      </c>
      <c r="AJ38" s="18">
        <v>-1.6941733006195334</v>
      </c>
      <c r="AK38" s="18">
        <v>5.1316857354219048</v>
      </c>
      <c r="AL38" s="18">
        <v>6.8770580278457079</v>
      </c>
      <c r="AM38" s="18">
        <v>2.320631278184905</v>
      </c>
      <c r="AN38" s="18">
        <v>0.7340309230048131</v>
      </c>
      <c r="AO38" s="18">
        <v>6.8958139534884202</v>
      </c>
      <c r="AP38" s="18">
        <v>-3.5360084005581189</v>
      </c>
      <c r="AQ38" s="18">
        <v>-1.3613031463032306</v>
      </c>
      <c r="AR38" s="18">
        <v>9.224076433897709</v>
      </c>
      <c r="AS38" s="18">
        <v>0.5099377859154135</v>
      </c>
      <c r="AT38" s="18">
        <v>-17.14967259640213</v>
      </c>
      <c r="AU38" s="18">
        <v>9.3873282632085058</v>
      </c>
      <c r="AV38" s="18">
        <v>5.1502040716273179</v>
      </c>
      <c r="AW38" s="18">
        <v>6.1477893951579938</v>
      </c>
      <c r="AX38" s="18">
        <v>2.7150861607473722</v>
      </c>
      <c r="AY38" s="18">
        <v>6.4367060357983723</v>
      </c>
      <c r="AZ38" s="18">
        <v>0.53536363042834245</v>
      </c>
      <c r="BA38" s="18">
        <v>5.638840460978197</v>
      </c>
      <c r="BB38" s="18">
        <v>5.5695580008606216</v>
      </c>
      <c r="BC38" s="18">
        <v>-2.3294617221129545</v>
      </c>
      <c r="BD38" s="18">
        <v>-1.6996218731153798</v>
      </c>
      <c r="BE38" s="18">
        <v>-2.8634078635828253</v>
      </c>
      <c r="BF38" s="18">
        <v>12.009317739727683</v>
      </c>
      <c r="BG38" s="18">
        <v>11.499556192085205</v>
      </c>
      <c r="BH38" s="18">
        <v>-6.3697231441350279</v>
      </c>
      <c r="BI38"/>
      <c r="BJ38" s="7"/>
    </row>
    <row r="39" spans="1:62" s="4" customFormat="1" ht="15" customHeight="1" x14ac:dyDescent="0.35">
      <c r="A39"/>
      <c r="B39" s="16" t="s">
        <v>188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v>139.34899999999999</v>
      </c>
      <c r="P39" s="17">
        <v>182.62599999999998</v>
      </c>
      <c r="Q39" s="17">
        <v>138.464</v>
      </c>
      <c r="R39" s="17">
        <v>126.65</v>
      </c>
      <c r="S39" s="17">
        <v>119.131</v>
      </c>
      <c r="T39" s="17">
        <v>114.996</v>
      </c>
      <c r="U39" s="17">
        <v>74.52</v>
      </c>
      <c r="V39" s="17">
        <v>68.00800000000001</v>
      </c>
      <c r="W39" s="17">
        <v>66.624999999999986</v>
      </c>
      <c r="X39" s="17">
        <v>40.335999999999999</v>
      </c>
      <c r="Y39" s="17">
        <v>39.043999999999997</v>
      </c>
      <c r="Z39" s="17">
        <v>38.938999999999993</v>
      </c>
      <c r="AA39" s="17">
        <v>39.427</v>
      </c>
      <c r="AB39" s="17">
        <v>38.427</v>
      </c>
      <c r="AC39" s="17">
        <v>44.342999999999996</v>
      </c>
      <c r="AD39" s="73">
        <v>48.618999999999993</v>
      </c>
      <c r="AE39" s="73">
        <v>48.716000000000001</v>
      </c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>
        <v>31.056555841807256</v>
      </c>
      <c r="AT39" s="18">
        <v>-24.18166088070701</v>
      </c>
      <c r="AU39" s="18">
        <v>-8.5321816501039915</v>
      </c>
      <c r="AV39" s="18">
        <v>-5.9368337939202567</v>
      </c>
      <c r="AW39" s="18">
        <v>-3.4709689333590794</v>
      </c>
      <c r="AX39" s="18">
        <v>-35.19774600855682</v>
      </c>
      <c r="AY39" s="18">
        <v>-8.73859366612988</v>
      </c>
      <c r="AZ39" s="18">
        <v>-2.0335842842018934</v>
      </c>
      <c r="BA39" s="18">
        <v>-39.458161350844264</v>
      </c>
      <c r="BB39" s="18">
        <v>-3.2030940103133716</v>
      </c>
      <c r="BC39" s="18">
        <v>-0.26892736399960043</v>
      </c>
      <c r="BD39" s="18">
        <v>1.2532422506998298</v>
      </c>
      <c r="BE39" s="18">
        <v>-2.5363329697922743</v>
      </c>
      <c r="BF39" s="18">
        <v>15.395425091732367</v>
      </c>
      <c r="BG39" s="18">
        <v>9.6430101707146481</v>
      </c>
      <c r="BH39" s="18">
        <v>0.1995104794422107</v>
      </c>
      <c r="BI39"/>
      <c r="BJ39" s="7"/>
    </row>
    <row r="40" spans="1:62" s="4" customFormat="1" ht="15" customHeight="1" x14ac:dyDescent="0.35">
      <c r="A40"/>
      <c r="B40" s="16" t="s">
        <v>189</v>
      </c>
      <c r="C40" s="17">
        <v>1312.0650000000001</v>
      </c>
      <c r="D40" s="17">
        <v>1388.56</v>
      </c>
      <c r="E40" s="17">
        <v>1511.348</v>
      </c>
      <c r="F40" s="17">
        <v>2086.203</v>
      </c>
      <c r="G40" s="17">
        <v>2369.6890000000003</v>
      </c>
      <c r="H40" s="17">
        <v>2272.1019999999999</v>
      </c>
      <c r="I40" s="17">
        <v>2406.076</v>
      </c>
      <c r="J40" s="17">
        <v>2534.2350000000001</v>
      </c>
      <c r="K40" s="17">
        <v>2313.3390000000009</v>
      </c>
      <c r="L40" s="17">
        <v>2507.8509999999997</v>
      </c>
      <c r="M40" s="17">
        <v>2727.7559999999999</v>
      </c>
      <c r="N40" s="17">
        <v>2960.623</v>
      </c>
      <c r="O40" s="17">
        <v>3087.3739999999993</v>
      </c>
      <c r="P40" s="17">
        <v>2956.3440000000001</v>
      </c>
      <c r="Q40" s="17">
        <v>2739.192</v>
      </c>
      <c r="R40" s="17">
        <v>2668.0709999999999</v>
      </c>
      <c r="S40" s="17">
        <v>2538.4</v>
      </c>
      <c r="T40" s="17">
        <v>2734.6080000000002</v>
      </c>
      <c r="U40" s="17">
        <v>3241.8779999999992</v>
      </c>
      <c r="V40" s="17">
        <v>3345.8539999999994</v>
      </c>
      <c r="W40" s="17">
        <v>3109.5160000000001</v>
      </c>
      <c r="X40" s="17">
        <v>2872.3383778822713</v>
      </c>
      <c r="Y40" s="17">
        <v>3095.22</v>
      </c>
      <c r="Z40" s="17">
        <v>3313.8879999999999</v>
      </c>
      <c r="AA40" s="17">
        <v>3392.357</v>
      </c>
      <c r="AB40" s="17">
        <v>3119.4289999999996</v>
      </c>
      <c r="AC40" s="17">
        <v>3601.4690000000001</v>
      </c>
      <c r="AD40" s="73">
        <v>3955.8519999999999</v>
      </c>
      <c r="AE40" s="73">
        <v>4121.3910000000005</v>
      </c>
      <c r="AF40"/>
      <c r="AG40" s="18">
        <v>5.8301227454432434</v>
      </c>
      <c r="AH40" s="18">
        <v>8.8428299821397722</v>
      </c>
      <c r="AI40" s="18">
        <v>38.035912311393538</v>
      </c>
      <c r="AJ40" s="18">
        <v>13.58861050434691</v>
      </c>
      <c r="AK40" s="18">
        <v>-4.1181353333707689</v>
      </c>
      <c r="AL40" s="18">
        <v>5.8964782390931463</v>
      </c>
      <c r="AM40" s="18">
        <v>5.3264734779782561</v>
      </c>
      <c r="AN40" s="18">
        <v>-8.7164765698524107</v>
      </c>
      <c r="AO40" s="18">
        <v>8.408279115166378</v>
      </c>
      <c r="AP40" s="18">
        <v>8.768662891056934</v>
      </c>
      <c r="AQ40" s="18">
        <v>8.5369439202040134</v>
      </c>
      <c r="AR40" s="18">
        <v>4.2812272957414468</v>
      </c>
      <c r="AS40" s="18">
        <v>-4.2440598385553328</v>
      </c>
      <c r="AT40" s="18">
        <v>-7.3452886402935533</v>
      </c>
      <c r="AU40" s="18">
        <v>-2.5964225946921609</v>
      </c>
      <c r="AV40" s="18">
        <v>-4.8601030482322178</v>
      </c>
      <c r="AW40" s="18">
        <v>7.7295934446895718</v>
      </c>
      <c r="AX40" s="18">
        <v>18.550007898755471</v>
      </c>
      <c r="AY40" s="18">
        <v>3.2072767698229279</v>
      </c>
      <c r="AZ40" s="18">
        <v>-7.0636076768442182</v>
      </c>
      <c r="BA40" s="18">
        <v>-7.6274771417072236</v>
      </c>
      <c r="BB40" s="18">
        <v>7.759587931351442</v>
      </c>
      <c r="BC40" s="18">
        <v>7.0646997628601556</v>
      </c>
      <c r="BD40" s="18">
        <v>2.3678832839251069</v>
      </c>
      <c r="BE40" s="18">
        <v>-8.0453796578603107</v>
      </c>
      <c r="BF40" s="18">
        <v>15.452828065649211</v>
      </c>
      <c r="BG40" s="18">
        <v>9.8399569731129102</v>
      </c>
      <c r="BH40" s="18">
        <v>4.1846611046116156</v>
      </c>
      <c r="BI40"/>
      <c r="BJ40" s="7"/>
    </row>
    <row r="41" spans="1:62" s="4" customFormat="1" ht="15" customHeight="1" x14ac:dyDescent="0.35">
      <c r="A41"/>
      <c r="B41" s="16" t="s">
        <v>185</v>
      </c>
      <c r="C41" s="17">
        <v>55.511000000000003</v>
      </c>
      <c r="D41" s="17">
        <v>47.966999999999999</v>
      </c>
      <c r="E41" s="17">
        <v>73.539999999999992</v>
      </c>
      <c r="F41" s="17">
        <v>53.682000000000002</v>
      </c>
      <c r="G41" s="17">
        <v>15.151</v>
      </c>
      <c r="H41" s="17">
        <v>16.788000000000004</v>
      </c>
      <c r="I41" s="17">
        <v>24.25</v>
      </c>
      <c r="J41" s="17">
        <v>33.745999999999995</v>
      </c>
      <c r="K41" s="17">
        <v>33.234000000000002</v>
      </c>
      <c r="L41" s="17">
        <v>34.637999999999998</v>
      </c>
      <c r="M41" s="17">
        <v>41.805000000000007</v>
      </c>
      <c r="N41" s="17">
        <v>49.582999999999998</v>
      </c>
      <c r="O41" s="17">
        <v>30.04</v>
      </c>
      <c r="P41" s="17">
        <v>26.427000000000003</v>
      </c>
      <c r="Q41" s="17">
        <v>36.367999999999995</v>
      </c>
      <c r="R41" s="17">
        <v>73.046000000000021</v>
      </c>
      <c r="S41" s="17">
        <v>68.347999999999999</v>
      </c>
      <c r="T41" s="17">
        <v>93.091999999999985</v>
      </c>
      <c r="U41" s="17">
        <v>81.463999999999999</v>
      </c>
      <c r="V41" s="17">
        <v>47.297999999999988</v>
      </c>
      <c r="W41" s="17">
        <v>23.481999999999999</v>
      </c>
      <c r="X41" s="17">
        <v>19.459000000000003</v>
      </c>
      <c r="Y41" s="17">
        <v>17.021000000000001</v>
      </c>
      <c r="Z41" s="17">
        <v>15.023999999999999</v>
      </c>
      <c r="AA41" s="17">
        <v>9.4719999999999995</v>
      </c>
      <c r="AB41" s="17">
        <v>20.562999999999999</v>
      </c>
      <c r="AC41" s="17">
        <v>25.396000000000001</v>
      </c>
      <c r="AD41" s="73">
        <v>14.595999999999998</v>
      </c>
      <c r="AE41" s="73">
        <v>17.364000000000001</v>
      </c>
      <c r="AF41"/>
      <c r="AG41" s="18">
        <v>-13.590099259606211</v>
      </c>
      <c r="AH41" s="18">
        <v>53.313736527195765</v>
      </c>
      <c r="AI41" s="18">
        <v>-27.002991569214021</v>
      </c>
      <c r="AJ41" s="18">
        <v>-71.776386870831942</v>
      </c>
      <c r="AK41" s="18">
        <v>10.804567355290105</v>
      </c>
      <c r="AL41" s="18">
        <v>44.448415534905848</v>
      </c>
      <c r="AM41" s="18">
        <v>39.158762886597913</v>
      </c>
      <c r="AN41" s="18">
        <v>-1.5172168553309826</v>
      </c>
      <c r="AO41" s="18">
        <v>4.2245892760425958</v>
      </c>
      <c r="AP41" s="18">
        <v>20.691148449679567</v>
      </c>
      <c r="AQ41" s="18">
        <v>18.605429972491304</v>
      </c>
      <c r="AR41" s="18">
        <v>-39.414718754411794</v>
      </c>
      <c r="AS41" s="18">
        <v>-12.027296937416764</v>
      </c>
      <c r="AT41" s="18">
        <v>37.616831271048518</v>
      </c>
      <c r="AU41" s="18" t="s">
        <v>233</v>
      </c>
      <c r="AV41" s="18">
        <v>-6.4315636722065825</v>
      </c>
      <c r="AW41" s="18">
        <v>36.202961315620044</v>
      </c>
      <c r="AX41" s="18">
        <v>-12.490869247625991</v>
      </c>
      <c r="AY41" s="18">
        <v>-41.939998035942274</v>
      </c>
      <c r="AZ41" s="18">
        <v>-50.353080468518748</v>
      </c>
      <c r="BA41" s="18">
        <v>-17.132271527127145</v>
      </c>
      <c r="BB41" s="18">
        <v>-12.528906932524807</v>
      </c>
      <c r="BC41" s="18">
        <v>-11.732565654191889</v>
      </c>
      <c r="BD41" s="18">
        <v>-36.954206602768899</v>
      </c>
      <c r="BE41" s="18" t="s">
        <v>233</v>
      </c>
      <c r="BF41" s="18">
        <v>23.503379857024765</v>
      </c>
      <c r="BG41" s="18">
        <v>-42.526382107418499</v>
      </c>
      <c r="BH41" s="18">
        <v>18.964099753357104</v>
      </c>
      <c r="BI41"/>
      <c r="BJ41" s="7"/>
    </row>
    <row r="42" spans="1:62" s="4" customFormat="1" ht="15" customHeight="1" x14ac:dyDescent="0.35">
      <c r="A42"/>
      <c r="B42" s="16" t="s">
        <v>724</v>
      </c>
      <c r="C42" s="17">
        <v>167.75399999999999</v>
      </c>
      <c r="D42" s="17">
        <v>179.56400000000002</v>
      </c>
      <c r="E42" s="17">
        <v>192.60599999999999</v>
      </c>
      <c r="F42" s="17">
        <v>259.79399999999998</v>
      </c>
      <c r="G42" s="17">
        <v>318.99299999999999</v>
      </c>
      <c r="H42" s="17">
        <v>343.791</v>
      </c>
      <c r="I42" s="17">
        <v>361.75599999999997</v>
      </c>
      <c r="J42" s="17">
        <v>365.05599999999998</v>
      </c>
      <c r="K42" s="17">
        <v>392.02300000000002</v>
      </c>
      <c r="L42" s="17">
        <v>434.24299999999999</v>
      </c>
      <c r="M42" s="17">
        <v>473.41300000000007</v>
      </c>
      <c r="N42" s="17">
        <v>505.86200000000002</v>
      </c>
      <c r="O42" s="17">
        <v>539.07100000000003</v>
      </c>
      <c r="P42" s="17">
        <v>523.45099999999991</v>
      </c>
      <c r="Q42" s="17">
        <v>488.84</v>
      </c>
      <c r="R42" s="17">
        <v>479.93899999999996</v>
      </c>
      <c r="S42" s="17">
        <v>481.255</v>
      </c>
      <c r="T42" s="17">
        <v>565.69199999999989</v>
      </c>
      <c r="U42" s="17">
        <v>628.92299999999989</v>
      </c>
      <c r="V42" s="17">
        <v>739.73699999999997</v>
      </c>
      <c r="W42" s="17">
        <v>807.09699999999998</v>
      </c>
      <c r="X42" s="17">
        <v>896.76299999999992</v>
      </c>
      <c r="Y42" s="17">
        <v>1003.463</v>
      </c>
      <c r="Z42" s="17">
        <v>1122.0569999999998</v>
      </c>
      <c r="AA42" s="17">
        <v>1157.4170000000001</v>
      </c>
      <c r="AB42" s="17">
        <v>1171.0409999999999</v>
      </c>
      <c r="AC42" s="17">
        <v>1297.0860000000002</v>
      </c>
      <c r="AD42" s="73">
        <v>1467.5499999999997</v>
      </c>
      <c r="AE42" s="73">
        <v>1634.886</v>
      </c>
      <c r="AF42"/>
      <c r="AG42" s="18">
        <v>7.0400705795391065</v>
      </c>
      <c r="AH42" s="18">
        <v>7.2631485152925821</v>
      </c>
      <c r="AI42" s="18">
        <v>34.883648484470889</v>
      </c>
      <c r="AJ42" s="18">
        <v>22.786900390309253</v>
      </c>
      <c r="AK42" s="18">
        <v>7.7738382973921061</v>
      </c>
      <c r="AL42" s="18">
        <v>5.2255585515618428</v>
      </c>
      <c r="AM42" s="18">
        <v>0.91221707449220235</v>
      </c>
      <c r="AN42" s="18">
        <v>7.3870858169705595</v>
      </c>
      <c r="AO42" s="18">
        <v>10.769776263127412</v>
      </c>
      <c r="AP42" s="18">
        <v>9.0202950882340236</v>
      </c>
      <c r="AQ42" s="18">
        <v>6.8542688941790679</v>
      </c>
      <c r="AR42" s="18">
        <v>6.5648338875029166</v>
      </c>
      <c r="AS42" s="18">
        <v>-2.8975774990678627</v>
      </c>
      <c r="AT42" s="18">
        <v>-6.6120802138117867</v>
      </c>
      <c r="AU42" s="18">
        <v>-1.8208411750265958</v>
      </c>
      <c r="AV42" s="18">
        <v>0.27420151310896407</v>
      </c>
      <c r="AW42" s="18">
        <v>17.545168361887129</v>
      </c>
      <c r="AX42" s="18">
        <v>11.177637300863369</v>
      </c>
      <c r="AY42" s="18">
        <v>17.619645012187519</v>
      </c>
      <c r="AZ42" s="18">
        <v>9.1059390026455382</v>
      </c>
      <c r="BA42" s="18">
        <v>11.109693134778095</v>
      </c>
      <c r="BB42" s="18">
        <v>11.898349954224253</v>
      </c>
      <c r="BC42" s="18">
        <v>11.81847262928477</v>
      </c>
      <c r="BD42" s="18">
        <v>3.1513550559374757</v>
      </c>
      <c r="BE42" s="18">
        <v>1.1771038441633219</v>
      </c>
      <c r="BF42" s="18">
        <v>10.763500167799444</v>
      </c>
      <c r="BG42" s="18">
        <v>13.142073848611386</v>
      </c>
      <c r="BH42" s="18">
        <v>11.402405369493392</v>
      </c>
      <c r="BI42"/>
      <c r="BJ42" s="7"/>
    </row>
    <row r="43" spans="1:62" s="4" customFormat="1" ht="15" customHeight="1" x14ac:dyDescent="0.35">
      <c r="A43"/>
      <c r="B43" s="16" t="s">
        <v>723</v>
      </c>
      <c r="C43" s="17">
        <v>14.737</v>
      </c>
      <c r="D43" s="17">
        <v>16.431000000000001</v>
      </c>
      <c r="E43" s="17">
        <v>13.349</v>
      </c>
      <c r="F43" s="17">
        <v>16.089000000000002</v>
      </c>
      <c r="G43" s="17">
        <v>14.808000000000002</v>
      </c>
      <c r="H43" s="17">
        <v>8.8529999999999998</v>
      </c>
      <c r="I43" s="17">
        <v>8.8469999999999995</v>
      </c>
      <c r="J43" s="17">
        <v>6.7430000000000003</v>
      </c>
      <c r="K43" s="17">
        <v>4.7939999999999996</v>
      </c>
      <c r="L43" s="17">
        <v>5.479000000000001</v>
      </c>
      <c r="M43" s="17">
        <v>6.3019999999999996</v>
      </c>
      <c r="N43" s="17">
        <v>7.1670000000000016</v>
      </c>
      <c r="O43" s="17">
        <v>10.777000000000003</v>
      </c>
      <c r="P43" s="17">
        <v>14.411999999999999</v>
      </c>
      <c r="Q43" s="17">
        <v>13.939</v>
      </c>
      <c r="R43" s="17">
        <v>9.097999999999999</v>
      </c>
      <c r="S43" s="17">
        <v>9.6810000000000009</v>
      </c>
      <c r="T43" s="17">
        <v>10.127000000000001</v>
      </c>
      <c r="U43" s="17">
        <v>8.7569999999999997</v>
      </c>
      <c r="V43" s="17">
        <v>9.2979999999999983</v>
      </c>
      <c r="W43" s="17">
        <v>8.897000000000002</v>
      </c>
      <c r="X43" s="17">
        <v>8.7949999999999999</v>
      </c>
      <c r="Y43" s="17">
        <v>8.9799999999999986</v>
      </c>
      <c r="Z43" s="17">
        <v>8.7060000000000013</v>
      </c>
      <c r="AA43" s="17">
        <v>8.7769999999999992</v>
      </c>
      <c r="AB43" s="17">
        <v>5.7089999999999996</v>
      </c>
      <c r="AC43" s="17">
        <v>7.3980000000000006</v>
      </c>
      <c r="AD43" s="73">
        <v>7.9870000000000001</v>
      </c>
      <c r="AE43" s="73">
        <v>9.07</v>
      </c>
      <c r="AF43"/>
      <c r="AG43" s="18">
        <v>11.494876840605285</v>
      </c>
      <c r="AH43" s="18">
        <v>-18.757227192501979</v>
      </c>
      <c r="AI43" s="18">
        <v>20.525882088545977</v>
      </c>
      <c r="AJ43" s="18">
        <v>-7.9619615886630637</v>
      </c>
      <c r="AK43" s="18">
        <v>-40.214748784440857</v>
      </c>
      <c r="AL43" s="18">
        <v>-6.7773636055576958E-2</v>
      </c>
      <c r="AM43" s="18">
        <v>-23.782073019102512</v>
      </c>
      <c r="AN43" s="18">
        <v>-28.904048643037232</v>
      </c>
      <c r="AO43" s="18">
        <v>14.28869420108472</v>
      </c>
      <c r="AP43" s="18">
        <v>15.020989231611582</v>
      </c>
      <c r="AQ43" s="18">
        <v>13.725801332910219</v>
      </c>
      <c r="AR43" s="18">
        <v>50.369750244174696</v>
      </c>
      <c r="AS43" s="18">
        <v>33.729238192446829</v>
      </c>
      <c r="AT43" s="18">
        <v>-3.2819872328614976</v>
      </c>
      <c r="AU43" s="18">
        <v>-34.729894540497895</v>
      </c>
      <c r="AV43" s="18">
        <v>6.4080017586282922</v>
      </c>
      <c r="AW43" s="18">
        <v>4.6069620906931066</v>
      </c>
      <c r="AX43" s="18">
        <v>-13.528191962081575</v>
      </c>
      <c r="AY43" s="18">
        <v>6.1779148110083204</v>
      </c>
      <c r="AZ43" s="18">
        <v>-4.3127554312755034</v>
      </c>
      <c r="BA43" s="18">
        <v>-1.1464538608519959</v>
      </c>
      <c r="BB43" s="18">
        <v>2.1034678794769612</v>
      </c>
      <c r="BC43" s="18">
        <v>-3.0512249443206838</v>
      </c>
      <c r="BD43" s="18">
        <v>0.81552951987132949</v>
      </c>
      <c r="BE43" s="18">
        <v>-34.954996012304889</v>
      </c>
      <c r="BF43" s="18">
        <v>29.58486600105099</v>
      </c>
      <c r="BG43" s="18">
        <v>7.9616112462827715</v>
      </c>
      <c r="BH43" s="18">
        <v>13.559534243145112</v>
      </c>
      <c r="BI43"/>
      <c r="BJ43" s="7"/>
    </row>
    <row r="44" spans="1:62" s="4" customFormat="1" ht="6" customHeight="1" x14ac:dyDescent="0.35">
      <c r="A4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2"/>
      <c r="Y44" s="12"/>
      <c r="Z44" s="12"/>
      <c r="AA44" s="12"/>
      <c r="AB44" s="12"/>
      <c r="AC44" s="12"/>
      <c r="AD44" s="355"/>
      <c r="AE44" s="355"/>
      <c r="AF44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/>
      <c r="BJ44" s="7"/>
    </row>
    <row r="45" spans="1:62" s="4" customFormat="1" ht="15" customHeight="1" x14ac:dyDescent="0.35">
      <c r="A45"/>
      <c r="B45" s="16" t="s">
        <v>806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>
        <v>60780.346000000005</v>
      </c>
      <c r="T45" s="17">
        <v>60128.929999999993</v>
      </c>
      <c r="U45" s="17">
        <v>60128.598999999987</v>
      </c>
      <c r="V45" s="17">
        <v>63704.826000000001</v>
      </c>
      <c r="W45" s="17">
        <v>62743.966</v>
      </c>
      <c r="X45" s="17">
        <v>64848.262999999999</v>
      </c>
      <c r="Y45" s="17">
        <v>68084.06</v>
      </c>
      <c r="Z45" s="17">
        <v>72662.939999999988</v>
      </c>
      <c r="AA45" s="17">
        <v>76140.979000000007</v>
      </c>
      <c r="AB45" s="17">
        <v>76317.816999999995</v>
      </c>
      <c r="AC45" s="17">
        <v>82618.588000000003</v>
      </c>
      <c r="AD45" s="73">
        <v>93094.088999999993</v>
      </c>
      <c r="AE45" s="73">
        <v>102790.99299999999</v>
      </c>
      <c r="AF45" s="354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>
        <v>-1.0717543463803447</v>
      </c>
      <c r="AX45" s="18">
        <v>-5.5048376880411471E-4</v>
      </c>
      <c r="AY45" s="18">
        <v>5.9476306773753604</v>
      </c>
      <c r="AZ45" s="18">
        <v>-1.5083001717954627</v>
      </c>
      <c r="BA45" s="18">
        <v>3.353783852299038</v>
      </c>
      <c r="BB45" s="18">
        <v>4.9897974907978622</v>
      </c>
      <c r="BC45" s="18">
        <v>6.7253333599670615</v>
      </c>
      <c r="BD45" s="18">
        <v>4.7865376765652741</v>
      </c>
      <c r="BE45" s="18">
        <v>0.23225075684932919</v>
      </c>
      <c r="BF45" s="18">
        <v>8.2559633486371968</v>
      </c>
      <c r="BG45" s="18">
        <v>12.679351285935786</v>
      </c>
      <c r="BH45" s="18">
        <v>10.416240283526482</v>
      </c>
      <c r="BI45" s="354"/>
      <c r="BJ45" s="7"/>
    </row>
    <row r="46" spans="1:62" s="4" customFormat="1" ht="15" customHeight="1" x14ac:dyDescent="0.35">
      <c r="A46"/>
      <c r="B46" s="16" t="s">
        <v>1036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>
        <v>4069.5909999999858</v>
      </c>
      <c r="T46" s="17">
        <v>4579.3700000000099</v>
      </c>
      <c r="U46" s="17">
        <v>4816.1440000000148</v>
      </c>
      <c r="V46" s="17">
        <v>2115.0320000000065</v>
      </c>
      <c r="W46" s="17">
        <v>1145.4179999999978</v>
      </c>
      <c r="X46" s="17">
        <v>704.63637788226333</v>
      </c>
      <c r="Y46" s="17">
        <v>518.31900000000314</v>
      </c>
      <c r="Z46" s="17">
        <v>456.8190000000177</v>
      </c>
      <c r="AA46" s="17">
        <v>558.6649999999936</v>
      </c>
      <c r="AB46" s="17">
        <v>1371.1049999999959</v>
      </c>
      <c r="AC46" s="17">
        <v>740.96099999999569</v>
      </c>
      <c r="AD46" s="73">
        <v>881.50600000002305</v>
      </c>
      <c r="AE46" s="73">
        <v>754.52600000001257</v>
      </c>
      <c r="AF46" s="354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>
        <v>12.526541364968271</v>
      </c>
      <c r="AX46" s="18">
        <v>5.1704492102626425</v>
      </c>
      <c r="AY46" s="18">
        <v>-56.0845356783352</v>
      </c>
      <c r="AZ46" s="18">
        <v>-45.843939949845002</v>
      </c>
      <c r="BA46" s="18">
        <v>-38.482163028495741</v>
      </c>
      <c r="BB46" s="18">
        <v>-26.441634824790679</v>
      </c>
      <c r="BC46" s="18">
        <v>-11.865279875903656</v>
      </c>
      <c r="BD46" s="18">
        <v>22.294606835523908</v>
      </c>
      <c r="BE46" s="18" t="s">
        <v>233</v>
      </c>
      <c r="BF46" s="18">
        <v>-45.958843414618293</v>
      </c>
      <c r="BG46" s="18">
        <v>18.967934884565878</v>
      </c>
      <c r="BH46" s="18">
        <v>-14.40489344372099</v>
      </c>
      <c r="BI46" s="354"/>
      <c r="BJ46" s="7"/>
    </row>
    <row r="47" spans="1:62" s="4" customFormat="1" ht="15" customHeight="1" x14ac:dyDescent="0.35">
      <c r="A47"/>
      <c r="B47" s="16" t="s">
        <v>1035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>
        <v>61293.296000000002</v>
      </c>
      <c r="T47" s="17">
        <v>60298.628000000004</v>
      </c>
      <c r="U47" s="17">
        <v>59648.669000000002</v>
      </c>
      <c r="V47" s="17">
        <v>63168.613000000005</v>
      </c>
      <c r="W47" s="17">
        <v>63039.861000000004</v>
      </c>
      <c r="X47" s="17">
        <v>64375.076000000001</v>
      </c>
      <c r="Y47" s="17">
        <v>67411.841000000015</v>
      </c>
      <c r="Z47" s="17">
        <v>71903.53899999999</v>
      </c>
      <c r="AA47" s="17">
        <v>75710.920999999988</v>
      </c>
      <c r="AB47" s="17">
        <v>76182.517000000007</v>
      </c>
      <c r="AC47" s="17">
        <v>81492.635999999999</v>
      </c>
      <c r="AD47" s="73">
        <v>91717.746999999988</v>
      </c>
      <c r="AE47" s="73">
        <v>101808.15800000001</v>
      </c>
      <c r="AF47" s="354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>
        <v>-1.6228006403832449</v>
      </c>
      <c r="AX47" s="18">
        <v>-1.0779001472471357</v>
      </c>
      <c r="AY47" s="18">
        <v>5.9011274836660697</v>
      </c>
      <c r="AZ47" s="18">
        <v>-0.20382274342480877</v>
      </c>
      <c r="BA47" s="18">
        <v>2.1180487691747869</v>
      </c>
      <c r="BB47" s="18">
        <v>4.7172992852078561</v>
      </c>
      <c r="BC47" s="18">
        <v>6.6630697713773666</v>
      </c>
      <c r="BD47" s="18">
        <v>5.295124625228806</v>
      </c>
      <c r="BE47" s="18">
        <v>0.62289032252033971</v>
      </c>
      <c r="BF47" s="18">
        <v>6.9702593312846197</v>
      </c>
      <c r="BG47" s="18">
        <v>12.547282186331522</v>
      </c>
      <c r="BH47" s="18">
        <v>11.001590564582909</v>
      </c>
      <c r="BI47" s="354"/>
    </row>
    <row r="48" spans="1:62" s="4" customFormat="1" ht="6" customHeight="1" x14ac:dyDescent="0.35">
      <c r="A4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2"/>
      <c r="Y48" s="12"/>
      <c r="Z48" s="12"/>
      <c r="AA48" s="12"/>
      <c r="AB48" s="12"/>
      <c r="AC48" s="12"/>
      <c r="AD48" s="355"/>
      <c r="AE48" s="355"/>
      <c r="AF48" s="354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354"/>
      <c r="BJ48" s="7"/>
    </row>
    <row r="49" spans="1:67" s="4" customFormat="1" ht="15" customHeight="1" x14ac:dyDescent="0.35">
      <c r="A49"/>
      <c r="B49" s="13" t="s">
        <v>175</v>
      </c>
      <c r="C49" s="17">
        <v>-64.804000000003725</v>
      </c>
      <c r="D49" s="17">
        <v>-1285.2510000000002</v>
      </c>
      <c r="E49" s="17">
        <v>623.29200000000492</v>
      </c>
      <c r="F49" s="17">
        <v>-680.09799999999814</v>
      </c>
      <c r="G49" s="17">
        <v>1289.0350000000071</v>
      </c>
      <c r="H49" s="17">
        <v>-336.66800000000148</v>
      </c>
      <c r="I49" s="17">
        <v>-139.53399999999965</v>
      </c>
      <c r="J49" s="17">
        <v>-405.99899999999616</v>
      </c>
      <c r="K49" s="17">
        <v>1619.3169999999955</v>
      </c>
      <c r="L49" s="17">
        <v>-641.44800000000396</v>
      </c>
      <c r="M49" s="17">
        <v>-20.724999999991269</v>
      </c>
      <c r="N49" s="17">
        <v>-551.37199999998847</v>
      </c>
      <c r="O49" s="17">
        <v>-141.29400000000169</v>
      </c>
      <c r="P49" s="17">
        <v>915.86100000001898</v>
      </c>
      <c r="Q49" s="17">
        <v>114.42499999999563</v>
      </c>
      <c r="R49" s="17">
        <v>-451.61500000001251</v>
      </c>
      <c r="S49" s="17">
        <v>24.875000000014552</v>
      </c>
      <c r="T49" s="17">
        <v>317.52300000000105</v>
      </c>
      <c r="U49" s="17">
        <v>-182.625</v>
      </c>
      <c r="V49" s="17">
        <v>1056.2770000000019</v>
      </c>
      <c r="W49" s="17">
        <v>2177.3280000000013</v>
      </c>
      <c r="X49" s="17">
        <v>1055.0226221177436</v>
      </c>
      <c r="Y49" s="17">
        <v>283.22000000000116</v>
      </c>
      <c r="Z49" s="17">
        <v>219.54199999997218</v>
      </c>
      <c r="AA49" s="17">
        <v>629.33400000000256</v>
      </c>
      <c r="AB49" s="17">
        <v>823.5910000000149</v>
      </c>
      <c r="AC49" s="17">
        <v>-79.720999999990454</v>
      </c>
      <c r="AD49" s="73">
        <v>-199.29300000000512</v>
      </c>
      <c r="AE49" s="73">
        <v>514.88599999998405</v>
      </c>
      <c r="AF49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/>
      <c r="BJ49" s="7"/>
    </row>
    <row r="50" spans="1:67" s="4" customFormat="1" ht="15" customHeight="1" x14ac:dyDescent="0.35">
      <c r="A50"/>
      <c r="B50" s="223" t="s">
        <v>200</v>
      </c>
      <c r="C50" s="17">
        <v>-240.89699999999999</v>
      </c>
      <c r="D50" s="17">
        <v>-924.02800000000002</v>
      </c>
      <c r="E50" s="17">
        <v>-69.843000000000004</v>
      </c>
      <c r="F50" s="17">
        <v>-323.81900000000002</v>
      </c>
      <c r="G50" s="17">
        <v>-264.88799999999998</v>
      </c>
      <c r="H50" s="17">
        <v>-55.868000000000002</v>
      </c>
      <c r="I50" s="17">
        <v>-534.85500000000002</v>
      </c>
      <c r="J50" s="17">
        <v>-1313.3289999999979</v>
      </c>
      <c r="K50" s="17">
        <v>871.70600000000002</v>
      </c>
      <c r="L50" s="17">
        <v>-808.80700000000002</v>
      </c>
      <c r="M50" s="17">
        <v>-869.09900000000005</v>
      </c>
      <c r="N50" s="17">
        <v>-1029.3430000000008</v>
      </c>
      <c r="O50" s="17">
        <v>-700.13199999999995</v>
      </c>
      <c r="P50" s="17">
        <v>854.87300000000005</v>
      </c>
      <c r="Q50" s="17">
        <v>206.60300000000001</v>
      </c>
      <c r="R50" s="17">
        <v>-391.54</v>
      </c>
      <c r="S50" s="17">
        <v>512.94999999999709</v>
      </c>
      <c r="T50" s="17">
        <v>169.69800000001123</v>
      </c>
      <c r="U50" s="17">
        <v>-479.92999999998574</v>
      </c>
      <c r="V50" s="17">
        <v>-536.2129999999961</v>
      </c>
      <c r="W50" s="17">
        <v>295.89500000000407</v>
      </c>
      <c r="X50" s="17">
        <v>-473.18699999999808</v>
      </c>
      <c r="Y50" s="17">
        <v>-672.21899999998277</v>
      </c>
      <c r="Z50" s="17">
        <v>-759.40099999999802</v>
      </c>
      <c r="AA50" s="17">
        <v>-430.05800000001909</v>
      </c>
      <c r="AB50" s="17">
        <v>-135.29999999998836</v>
      </c>
      <c r="AC50" s="17">
        <v>-1125.9520000000048</v>
      </c>
      <c r="AD50" s="73">
        <v>-1376.3420000000042</v>
      </c>
      <c r="AE50" s="73">
        <v>-982.8349999999773</v>
      </c>
      <c r="AF50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/>
      <c r="BJ50" s="7"/>
    </row>
    <row r="51" spans="1:67" s="21" customFormat="1" ht="15" customHeight="1" x14ac:dyDescent="0.35">
      <c r="A51"/>
      <c r="B51" s="16" t="s">
        <v>201</v>
      </c>
      <c r="C51" s="17">
        <v>176.09299999999627</v>
      </c>
      <c r="D51" s="17">
        <v>-361.22300000000018</v>
      </c>
      <c r="E51" s="17">
        <v>693.13500000000488</v>
      </c>
      <c r="F51" s="17">
        <v>-356.27899999999812</v>
      </c>
      <c r="G51" s="17">
        <v>1553.9230000000071</v>
      </c>
      <c r="H51" s="17">
        <v>-280.80000000000149</v>
      </c>
      <c r="I51" s="17">
        <v>395.32100000000037</v>
      </c>
      <c r="J51" s="17">
        <v>907.33000000000175</v>
      </c>
      <c r="K51" s="17">
        <v>747.61099999999544</v>
      </c>
      <c r="L51" s="17">
        <v>167.35899999999606</v>
      </c>
      <c r="M51" s="17">
        <v>848.37400000000878</v>
      </c>
      <c r="N51" s="17">
        <v>477.97100000001228</v>
      </c>
      <c r="O51" s="17">
        <v>558.83799999999826</v>
      </c>
      <c r="P51" s="17">
        <v>60.988000000018928</v>
      </c>
      <c r="Q51" s="17">
        <v>-92.178000000004374</v>
      </c>
      <c r="R51" s="17">
        <v>-60.075000000012494</v>
      </c>
      <c r="S51" s="17">
        <v>-488.07499999998254</v>
      </c>
      <c r="T51" s="17">
        <v>147.82499999998981</v>
      </c>
      <c r="U51" s="17">
        <v>297.30499999998574</v>
      </c>
      <c r="V51" s="17">
        <v>1592.489999999998</v>
      </c>
      <c r="W51" s="17">
        <v>1881.4329999999973</v>
      </c>
      <c r="X51" s="17">
        <v>1528.2096221177417</v>
      </c>
      <c r="Y51" s="17">
        <v>955.43899999998393</v>
      </c>
      <c r="Z51" s="17">
        <v>978.9429999999702</v>
      </c>
      <c r="AA51" s="17">
        <v>1059.3920000000217</v>
      </c>
      <c r="AB51" s="17">
        <v>958.89100000000326</v>
      </c>
      <c r="AC51" s="17">
        <v>1046.2310000000143</v>
      </c>
      <c r="AD51" s="73">
        <v>1177.0489999999991</v>
      </c>
      <c r="AE51" s="73">
        <v>1497.7209999999614</v>
      </c>
      <c r="AF51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/>
      <c r="BJ51" s="23"/>
    </row>
    <row r="52" spans="1:67" s="4" customFormat="1" ht="6" customHeight="1" x14ac:dyDescent="0.35">
      <c r="A5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/>
      <c r="X52"/>
      <c r="Y52" s="12"/>
      <c r="Z52" s="12"/>
      <c r="AA52"/>
      <c r="AB52" s="12"/>
      <c r="AC52" s="12"/>
      <c r="AD52" s="355"/>
      <c r="AE52" s="355"/>
      <c r="AF52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/>
      <c r="BJ52" s="7"/>
    </row>
    <row r="53" spans="1:67" s="4" customFormat="1" ht="15" customHeight="1" x14ac:dyDescent="0.35">
      <c r="A53"/>
      <c r="B53" s="13" t="s">
        <v>735</v>
      </c>
      <c r="C53" s="14">
        <v>24198.141</v>
      </c>
      <c r="D53" s="14">
        <v>24882.82</v>
      </c>
      <c r="E53" s="14">
        <v>28237.098000000002</v>
      </c>
      <c r="F53" s="14">
        <v>29830.817999999999</v>
      </c>
      <c r="G53" s="14">
        <v>30868.06</v>
      </c>
      <c r="H53" s="14">
        <v>32744.179</v>
      </c>
      <c r="I53" s="14">
        <v>37382.762999999999</v>
      </c>
      <c r="J53" s="14">
        <v>40577.421999999999</v>
      </c>
      <c r="K53" s="14">
        <v>43416.932999999997</v>
      </c>
      <c r="L53" s="14">
        <v>45106.436000000002</v>
      </c>
      <c r="M53" s="14">
        <v>50789.537000000004</v>
      </c>
      <c r="N53" s="14">
        <v>56525.462</v>
      </c>
      <c r="O53" s="14">
        <v>61581.642</v>
      </c>
      <c r="P53" s="14">
        <v>63003.506000000008</v>
      </c>
      <c r="Q53" s="14">
        <v>61067.947000000007</v>
      </c>
      <c r="R53" s="14">
        <v>64173.755999999994</v>
      </c>
      <c r="S53" s="14">
        <v>64874.812000000005</v>
      </c>
      <c r="T53" s="14">
        <v>65025.823000000004</v>
      </c>
      <c r="U53" s="14">
        <v>64762.118000000002</v>
      </c>
      <c r="V53" s="14">
        <v>66876.135000000009</v>
      </c>
      <c r="W53" s="14">
        <v>66066.712</v>
      </c>
      <c r="X53" s="14">
        <v>66607.922000000006</v>
      </c>
      <c r="Y53" s="14">
        <v>68885.599000000002</v>
      </c>
      <c r="Z53" s="14">
        <v>73339.300999999978</v>
      </c>
      <c r="AA53" s="14">
        <v>77328.978000000003</v>
      </c>
      <c r="AB53" s="14">
        <v>78512.513000000006</v>
      </c>
      <c r="AC53" s="14">
        <v>83279.828000000009</v>
      </c>
      <c r="AD53" s="14">
        <v>93776.302000000011</v>
      </c>
      <c r="AE53" s="14">
        <v>104060.40499999998</v>
      </c>
      <c r="AF53"/>
      <c r="AG53" s="15">
        <v>2.8294694208121198</v>
      </c>
      <c r="AH53" s="15">
        <v>13.480296847383062</v>
      </c>
      <c r="AI53" s="15">
        <v>5.6440644148346886</v>
      </c>
      <c r="AJ53" s="15">
        <v>3.4770819895049545</v>
      </c>
      <c r="AK53" s="15">
        <v>6.0778649516684844</v>
      </c>
      <c r="AL53" s="15">
        <v>14.16613316217212</v>
      </c>
      <c r="AM53" s="15">
        <v>8.5458075958697854</v>
      </c>
      <c r="AN53" s="15">
        <v>6.9977609716063247</v>
      </c>
      <c r="AO53" s="15">
        <v>3.8913458028000374</v>
      </c>
      <c r="AP53" s="15">
        <v>12.599312878543545</v>
      </c>
      <c r="AQ53" s="15">
        <v>11.293517009221791</v>
      </c>
      <c r="AR53" s="15">
        <v>8.9449600606537274</v>
      </c>
      <c r="AS53" s="15">
        <v>2.3089088790454935</v>
      </c>
      <c r="AT53" s="15">
        <v>-3.0721449057136612</v>
      </c>
      <c r="AU53" s="15">
        <v>5.0858251383495601</v>
      </c>
      <c r="AV53" s="15">
        <v>1.0924341096693975</v>
      </c>
      <c r="AW53" s="15">
        <v>0.23277292888339868</v>
      </c>
      <c r="AX53" s="15">
        <v>-0.4055388887580888</v>
      </c>
      <c r="AY53" s="15">
        <v>3.2642802077597386</v>
      </c>
      <c r="AZ53" s="15">
        <v>-1.2103316078299227</v>
      </c>
      <c r="BA53" s="15">
        <v>0.81918712709663288</v>
      </c>
      <c r="BB53" s="15">
        <v>3.4195286860923177</v>
      </c>
      <c r="BC53" s="15">
        <v>6.4653600529770747</v>
      </c>
      <c r="BD53" s="15">
        <v>5.4400259418889556</v>
      </c>
      <c r="BE53" s="15">
        <v>1.5305193869237526</v>
      </c>
      <c r="BF53" s="15">
        <v>6.0720448471697779</v>
      </c>
      <c r="BG53" s="15">
        <v>12.603861285592473</v>
      </c>
      <c r="BH53" s="15">
        <v>10.966633126565359</v>
      </c>
      <c r="BI53"/>
      <c r="BJ53" s="7"/>
      <c r="BM53" s="20"/>
      <c r="BN53" s="20"/>
      <c r="BO53" s="20"/>
    </row>
    <row r="54" spans="1:67" s="4" customFormat="1" ht="15" customHeight="1" x14ac:dyDescent="0.35">
      <c r="A54"/>
      <c r="B54" s="16" t="s">
        <v>1041</v>
      </c>
      <c r="C54" s="14"/>
      <c r="D54" s="17">
        <v>23913.949000000001</v>
      </c>
      <c r="E54" s="17">
        <v>27364.695</v>
      </c>
      <c r="F54" s="17">
        <v>28924.527000000002</v>
      </c>
      <c r="G54" s="17">
        <v>30276.432000000001</v>
      </c>
      <c r="H54" s="17">
        <v>32183.362000000001</v>
      </c>
      <c r="I54" s="17">
        <v>36799.284</v>
      </c>
      <c r="J54" s="17">
        <v>39918.279000000002</v>
      </c>
      <c r="K54" s="17">
        <v>42536.065000000002</v>
      </c>
      <c r="L54" s="17">
        <v>44466.240000000005</v>
      </c>
      <c r="M54" s="17">
        <v>50334.671999999999</v>
      </c>
      <c r="N54" s="17">
        <v>56007.659999999996</v>
      </c>
      <c r="O54" s="17">
        <v>61028.478000000003</v>
      </c>
      <c r="P54" s="17">
        <v>62396.684999999998</v>
      </c>
      <c r="Q54" s="17">
        <v>59963.657999999996</v>
      </c>
      <c r="R54" s="17">
        <v>62844.706999999995</v>
      </c>
      <c r="S54" s="17">
        <v>63229.868000000002</v>
      </c>
      <c r="T54" s="17">
        <v>63039.823999999993</v>
      </c>
      <c r="U54" s="17">
        <v>62523.326000000001</v>
      </c>
      <c r="V54" s="17">
        <v>65356.405000000006</v>
      </c>
      <c r="W54" s="17">
        <v>65271.026999999995</v>
      </c>
      <c r="X54" s="17">
        <v>65916.983000000007</v>
      </c>
      <c r="Y54" s="17">
        <v>68376.051999999996</v>
      </c>
      <c r="Z54" s="17">
        <v>72903.223999999973</v>
      </c>
      <c r="AA54" s="17">
        <v>76879.722999999998</v>
      </c>
      <c r="AB54" s="17">
        <v>77366.29800000001</v>
      </c>
      <c r="AC54" s="17">
        <v>82746.841000000015</v>
      </c>
      <c r="AD54" s="17">
        <v>93088.818000000014</v>
      </c>
      <c r="AE54" s="17">
        <v>103384.54899999998</v>
      </c>
      <c r="AF54" s="354"/>
      <c r="AG54" s="15"/>
      <c r="AH54" s="18">
        <v>14.429845944724558</v>
      </c>
      <c r="AI54" s="18">
        <v>5.7001621980438744</v>
      </c>
      <c r="AJ54" s="18">
        <v>4.6739052984340894</v>
      </c>
      <c r="AK54" s="18">
        <v>6.2983973805103597</v>
      </c>
      <c r="AL54" s="18">
        <v>14.342572413658953</v>
      </c>
      <c r="AM54" s="18">
        <v>8.4756947988444615</v>
      </c>
      <c r="AN54" s="18">
        <v>6.5578628778059294</v>
      </c>
      <c r="AO54" s="18">
        <v>4.5377375645819678</v>
      </c>
      <c r="AP54" s="18">
        <v>13.197499946026452</v>
      </c>
      <c r="AQ54" s="18">
        <v>11.270537334583205</v>
      </c>
      <c r="AR54" s="18">
        <v>8.9645202102712496</v>
      </c>
      <c r="AS54" s="18">
        <v>2.2419156512472664</v>
      </c>
      <c r="AT54" s="18">
        <v>-3.8992888804910102</v>
      </c>
      <c r="AU54" s="18">
        <v>4.8046585149958654</v>
      </c>
      <c r="AV54" s="18">
        <v>0.61287738997654551</v>
      </c>
      <c r="AW54" s="18">
        <v>-0.30056048828064763</v>
      </c>
      <c r="AX54" s="18">
        <v>-0.81932018084313241</v>
      </c>
      <c r="AY54" s="18">
        <v>4.5312352704972936</v>
      </c>
      <c r="AZ54" s="18">
        <v>-0.13063448027781135</v>
      </c>
      <c r="BA54" s="18">
        <v>0.98965196303715719</v>
      </c>
      <c r="BB54" s="18">
        <v>3.7305545370606361</v>
      </c>
      <c r="BC54" s="18">
        <v>6.6209906357272237</v>
      </c>
      <c r="BD54" s="18">
        <v>5.4544899139166008</v>
      </c>
      <c r="BE54" s="18">
        <v>0.6329042054431071</v>
      </c>
      <c r="BF54" s="18">
        <v>6.9546341741723303</v>
      </c>
      <c r="BG54" s="18">
        <v>12.498334528565263</v>
      </c>
      <c r="BH54" s="18">
        <v>11.060115727326099</v>
      </c>
      <c r="BI54" s="354"/>
      <c r="BJ54" s="7"/>
      <c r="BM54" s="20"/>
      <c r="BN54" s="20"/>
      <c r="BO54" s="20"/>
    </row>
    <row r="55" spans="1:67" s="4" customFormat="1" ht="15" customHeight="1" x14ac:dyDescent="0.35">
      <c r="A55"/>
      <c r="B55" s="16" t="s">
        <v>1042</v>
      </c>
      <c r="C55" s="17"/>
      <c r="D55" s="17">
        <v>11225.531000000001</v>
      </c>
      <c r="E55" s="17">
        <v>12016.404</v>
      </c>
      <c r="F55" s="17">
        <v>13317.876</v>
      </c>
      <c r="G55" s="17">
        <v>13304.791999999999</v>
      </c>
      <c r="H55" s="17">
        <v>15580.184999999999</v>
      </c>
      <c r="I55" s="17">
        <v>17643.241999999998</v>
      </c>
      <c r="J55" s="17">
        <v>19205.562000000002</v>
      </c>
      <c r="K55" s="17">
        <v>20899.921999999999</v>
      </c>
      <c r="L55" s="17">
        <v>22621.505000000001</v>
      </c>
      <c r="M55" s="17">
        <v>25157.007000000001</v>
      </c>
      <c r="N55" s="17">
        <v>27943.066999999999</v>
      </c>
      <c r="O55" s="17">
        <v>29657.516</v>
      </c>
      <c r="P55" s="17">
        <v>30720.120999999999</v>
      </c>
      <c r="Q55" s="17">
        <v>29268.268</v>
      </c>
      <c r="R55" s="17">
        <v>29981.634999999998</v>
      </c>
      <c r="S55" s="17">
        <v>30498.63</v>
      </c>
      <c r="T55" s="17">
        <v>30693.403999999999</v>
      </c>
      <c r="U55" s="17">
        <v>29933.932000000001</v>
      </c>
      <c r="V55" s="17">
        <v>30594.807000000001</v>
      </c>
      <c r="W55" s="17">
        <v>30506.806999999997</v>
      </c>
      <c r="X55" s="17">
        <v>30795.867999999999</v>
      </c>
      <c r="Y55" s="17">
        <v>31998.987000000001</v>
      </c>
      <c r="Z55" s="17">
        <v>34251.597999999998</v>
      </c>
      <c r="AA55" s="17">
        <v>35964.449999999997</v>
      </c>
      <c r="AB55" s="17">
        <v>36257.692000000003</v>
      </c>
      <c r="AC55" s="17">
        <v>37548.42</v>
      </c>
      <c r="AD55" s="17">
        <v>41580.493000000002</v>
      </c>
      <c r="AE55" s="17">
        <v>46460.325000000004</v>
      </c>
      <c r="AF55"/>
      <c r="AG55" s="15"/>
      <c r="AH55" s="18">
        <v>7.0453059191587419</v>
      </c>
      <c r="AI55" s="18">
        <v>10.830794304186176</v>
      </c>
      <c r="AJ55" s="18">
        <v>-9.8243894146489597E-2</v>
      </c>
      <c r="AK55" s="18">
        <v>17.102056161419135</v>
      </c>
      <c r="AL55" s="18">
        <v>13.241543665880727</v>
      </c>
      <c r="AM55" s="18">
        <v>8.855061898487838</v>
      </c>
      <c r="AN55" s="18">
        <v>8.8222359751825898</v>
      </c>
      <c r="AO55" s="18">
        <v>8.2372699764142769</v>
      </c>
      <c r="AP55" s="18">
        <v>11.208370088550696</v>
      </c>
      <c r="AQ55" s="18">
        <v>11.074687859330792</v>
      </c>
      <c r="AR55" s="18">
        <v>6.1355076019393309</v>
      </c>
      <c r="AS55" s="18">
        <v>3.5829197563275348</v>
      </c>
      <c r="AT55" s="18">
        <v>-4.7260653693388752</v>
      </c>
      <c r="AU55" s="18">
        <v>2.4373393054894752</v>
      </c>
      <c r="AV55" s="18">
        <v>1.7243722698912272</v>
      </c>
      <c r="AW55" s="18">
        <v>0.63863196478004947</v>
      </c>
      <c r="AX55" s="18">
        <v>-2.4743817922573785</v>
      </c>
      <c r="AY55" s="18">
        <v>2.2077787842906837</v>
      </c>
      <c r="AZ55" s="18">
        <v>-0.2876305119362369</v>
      </c>
      <c r="BA55" s="18">
        <v>0.94752951365903859</v>
      </c>
      <c r="BB55" s="18">
        <v>3.9067546334462873</v>
      </c>
      <c r="BC55" s="18">
        <v>7.0396322233575619</v>
      </c>
      <c r="BD55" s="18">
        <v>5.0007944154897501</v>
      </c>
      <c r="BE55" s="18">
        <v>0.81536628531787825</v>
      </c>
      <c r="BF55" s="18">
        <v>3.5598735848933667</v>
      </c>
      <c r="BG55" s="18">
        <v>10.738329335828256</v>
      </c>
      <c r="BH55" s="18">
        <v>11.735868547782735</v>
      </c>
      <c r="BI55"/>
      <c r="BJ55" s="7"/>
      <c r="BM55" s="20"/>
      <c r="BN55" s="20"/>
      <c r="BO55" s="20"/>
    </row>
    <row r="56" spans="1:67" s="4" customFormat="1" ht="15" customHeight="1" x14ac:dyDescent="0.35">
      <c r="A56"/>
      <c r="B56" s="16" t="s">
        <v>1043</v>
      </c>
      <c r="C56" s="17"/>
      <c r="D56" s="17">
        <v>5170.7290000000003</v>
      </c>
      <c r="E56" s="17">
        <v>7178.2640000000001</v>
      </c>
      <c r="F56" s="17">
        <v>6528.3950000000004</v>
      </c>
      <c r="G56" s="17">
        <v>7438.1090000000004</v>
      </c>
      <c r="H56" s="17">
        <v>6478.71</v>
      </c>
      <c r="I56" s="17">
        <v>7907.9120000000003</v>
      </c>
      <c r="J56" s="17">
        <v>8330.5820000000003</v>
      </c>
      <c r="K56" s="17">
        <v>9697.4490000000005</v>
      </c>
      <c r="L56" s="17">
        <v>9429.5540000000001</v>
      </c>
      <c r="M56" s="17">
        <v>11262.977999999999</v>
      </c>
      <c r="N56" s="17">
        <v>12336.338</v>
      </c>
      <c r="O56" s="17">
        <v>14194.031000000001</v>
      </c>
      <c r="P56" s="17">
        <v>15015.298000000001</v>
      </c>
      <c r="Q56" s="17">
        <v>16198.054</v>
      </c>
      <c r="R56" s="17">
        <v>18032.217000000001</v>
      </c>
      <c r="S56" s="17">
        <v>17980.416000000001</v>
      </c>
      <c r="T56" s="17">
        <v>18158.599999999999</v>
      </c>
      <c r="U56" s="17">
        <v>18737.835999999999</v>
      </c>
      <c r="V56" s="17">
        <v>19922.59</v>
      </c>
      <c r="W56" s="17">
        <v>20094.114999999998</v>
      </c>
      <c r="X56" s="17">
        <v>20492.659000000007</v>
      </c>
      <c r="Y56" s="17">
        <v>20667.271000000001</v>
      </c>
      <c r="Z56" s="17">
        <v>21857.894999999975</v>
      </c>
      <c r="AA56" s="17">
        <v>23281.652000000009</v>
      </c>
      <c r="AB56" s="17">
        <v>24910.884000000002</v>
      </c>
      <c r="AC56" s="17">
        <v>26614.706000000013</v>
      </c>
      <c r="AD56" s="17">
        <v>29716.435000000005</v>
      </c>
      <c r="AE56" s="17">
        <v>33463.169999999984</v>
      </c>
      <c r="AF56"/>
      <c r="AG56" s="15"/>
      <c r="AH56" s="18">
        <v>38.824989667801191</v>
      </c>
      <c r="AI56" s="18">
        <v>-9.0532892075298381</v>
      </c>
      <c r="AJ56" s="18">
        <v>13.934726682438791</v>
      </c>
      <c r="AK56" s="18">
        <v>-12.898426199454731</v>
      </c>
      <c r="AL56" s="18">
        <v>22.059977989445432</v>
      </c>
      <c r="AM56" s="18">
        <v>5.344900145575723</v>
      </c>
      <c r="AN56" s="18">
        <v>16.407821206249455</v>
      </c>
      <c r="AO56" s="18">
        <v>-2.7625306407901751</v>
      </c>
      <c r="AP56" s="18">
        <v>19.443379824750981</v>
      </c>
      <c r="AQ56" s="18">
        <v>9.5299839882489401</v>
      </c>
      <c r="AR56" s="18">
        <v>15.058707049044871</v>
      </c>
      <c r="AS56" s="18">
        <v>5.7860025809440589</v>
      </c>
      <c r="AT56" s="18">
        <v>7.8770065036338233</v>
      </c>
      <c r="AU56" s="18">
        <v>11.323354027588749</v>
      </c>
      <c r="AV56" s="18">
        <v>-0.28726916939830233</v>
      </c>
      <c r="AW56" s="18">
        <v>0.9909893074776327</v>
      </c>
      <c r="AX56" s="18">
        <v>3.1898714658619101</v>
      </c>
      <c r="AY56" s="18">
        <v>6.3227898888644392</v>
      </c>
      <c r="AZ56" s="18">
        <v>0.86095733536652519</v>
      </c>
      <c r="BA56" s="18">
        <v>1.9833866781393905</v>
      </c>
      <c r="BB56" s="18">
        <v>0.85207097819757627</v>
      </c>
      <c r="BC56" s="18">
        <v>5.7609154106508509</v>
      </c>
      <c r="BD56" s="18">
        <v>6.5136967672323243</v>
      </c>
      <c r="BE56" s="18">
        <v>6.9979226560039294</v>
      </c>
      <c r="BF56" s="18">
        <v>6.8396689575528953</v>
      </c>
      <c r="BG56" s="18">
        <v>11.654192234924521</v>
      </c>
      <c r="BH56" s="18">
        <v>12.608292347315478</v>
      </c>
      <c r="BI56"/>
      <c r="BJ56" s="7"/>
      <c r="BM56" s="20"/>
      <c r="BN56" s="20"/>
      <c r="BO56" s="20"/>
    </row>
    <row r="57" spans="1:67" s="4" customFormat="1" ht="15" customHeight="1" x14ac:dyDescent="0.35">
      <c r="A57"/>
      <c r="B57" s="16" t="s">
        <v>1044</v>
      </c>
      <c r="C57" s="17"/>
      <c r="D57" s="17">
        <v>7517.6890000000003</v>
      </c>
      <c r="E57" s="17">
        <v>8170.027</v>
      </c>
      <c r="F57" s="17">
        <v>9078.2559999999994</v>
      </c>
      <c r="G57" s="17">
        <v>9533.5310000000009</v>
      </c>
      <c r="H57" s="17">
        <v>10124.467000000001</v>
      </c>
      <c r="I57" s="17">
        <v>11248.13</v>
      </c>
      <c r="J57" s="17">
        <v>12382.135</v>
      </c>
      <c r="K57" s="17">
        <v>11938.694</v>
      </c>
      <c r="L57" s="17">
        <v>12415.181</v>
      </c>
      <c r="M57" s="17">
        <v>13914.687</v>
      </c>
      <c r="N57" s="17">
        <v>15728.254999999999</v>
      </c>
      <c r="O57" s="17">
        <v>17176.931</v>
      </c>
      <c r="P57" s="17">
        <v>16661.266</v>
      </c>
      <c r="Q57" s="17">
        <v>14497.335999999999</v>
      </c>
      <c r="R57" s="17">
        <v>14830.855</v>
      </c>
      <c r="S57" s="17">
        <v>14750.822</v>
      </c>
      <c r="T57" s="17">
        <v>14187.82</v>
      </c>
      <c r="U57" s="17">
        <v>13851.558000000001</v>
      </c>
      <c r="V57" s="17">
        <v>14839.008</v>
      </c>
      <c r="W57" s="17">
        <v>14670.105</v>
      </c>
      <c r="X57" s="17">
        <v>14628.455999999998</v>
      </c>
      <c r="Y57" s="17">
        <v>15709.794000000002</v>
      </c>
      <c r="Z57" s="17">
        <v>16793.731</v>
      </c>
      <c r="AA57" s="17">
        <v>17633.620999999999</v>
      </c>
      <c r="AB57" s="17">
        <v>16197.722</v>
      </c>
      <c r="AC57" s="17">
        <v>18583.715</v>
      </c>
      <c r="AD57" s="17">
        <v>21791.89</v>
      </c>
      <c r="AE57" s="17">
        <v>23461.053999999996</v>
      </c>
      <c r="AF57"/>
      <c r="AG57" s="15"/>
      <c r="AH57" s="18">
        <v>8.6773741238830144</v>
      </c>
      <c r="AI57" s="18">
        <v>11.116597289090958</v>
      </c>
      <c r="AJ57" s="18">
        <v>5.0150050846770728</v>
      </c>
      <c r="AK57" s="18">
        <v>6.1985008492656037</v>
      </c>
      <c r="AL57" s="18">
        <v>11.098490419298109</v>
      </c>
      <c r="AM57" s="18">
        <v>10.081720250388296</v>
      </c>
      <c r="AN57" s="18">
        <v>-3.5812967634418515</v>
      </c>
      <c r="AO57" s="18">
        <v>3.9911149410479991</v>
      </c>
      <c r="AP57" s="18">
        <v>12.078003534543713</v>
      </c>
      <c r="AQ57" s="18">
        <v>13.033480379400553</v>
      </c>
      <c r="AR57" s="18">
        <v>9.210659415173529</v>
      </c>
      <c r="AS57" s="18">
        <v>-3.0020787764706096</v>
      </c>
      <c r="AT57" s="18">
        <v>-12.987788563005958</v>
      </c>
      <c r="AU57" s="18">
        <v>2.3005537017283744</v>
      </c>
      <c r="AV57" s="18">
        <v>-0.53963847667581843</v>
      </c>
      <c r="AW57" s="18">
        <v>-3.8167500089147604</v>
      </c>
      <c r="AX57" s="18">
        <v>-2.3700751771589914</v>
      </c>
      <c r="AY57" s="18">
        <v>7.1288009623177322</v>
      </c>
      <c r="AZ57" s="18">
        <v>-1.1382364643243015</v>
      </c>
      <c r="BA57" s="18">
        <v>-0.28390389843836328</v>
      </c>
      <c r="BB57" s="18">
        <v>7.3920173120116264</v>
      </c>
      <c r="BC57" s="18">
        <v>6.8997531094296845</v>
      </c>
      <c r="BD57" s="18">
        <v>5.001211463968307</v>
      </c>
      <c r="BE57" s="18">
        <v>-8.1429616753133089</v>
      </c>
      <c r="BF57" s="18">
        <v>14.730423203954238</v>
      </c>
      <c r="BG57" s="18">
        <v>17.263367416041408</v>
      </c>
      <c r="BH57" s="18">
        <v>7.6595650950881131</v>
      </c>
      <c r="BI57"/>
      <c r="BJ57" s="7"/>
      <c r="BM57" s="20"/>
      <c r="BN57" s="20"/>
      <c r="BO57" s="20"/>
    </row>
    <row r="58" spans="1:67" s="4" customFormat="1" ht="15" customHeight="1" x14ac:dyDescent="0.35">
      <c r="A58"/>
      <c r="B58" s="16" t="s">
        <v>751</v>
      </c>
      <c r="C58" s="17"/>
      <c r="D58" s="17">
        <v>968.87099999999737</v>
      </c>
      <c r="E58" s="17">
        <v>872.40300000000025</v>
      </c>
      <c r="F58" s="17">
        <v>906.29099999999926</v>
      </c>
      <c r="G58" s="17">
        <v>591.62800000000243</v>
      </c>
      <c r="H58" s="17">
        <v>560.8169999999991</v>
      </c>
      <c r="I58" s="17">
        <v>583.47900000000118</v>
      </c>
      <c r="J58" s="17">
        <v>659.14299999999639</v>
      </c>
      <c r="K58" s="17">
        <v>880.86799999999857</v>
      </c>
      <c r="L58" s="17">
        <v>640.19599999999991</v>
      </c>
      <c r="M58" s="17">
        <v>454.86500000000342</v>
      </c>
      <c r="N58" s="17">
        <v>517.8020000000015</v>
      </c>
      <c r="O58" s="17">
        <v>553.16400000000067</v>
      </c>
      <c r="P58" s="17">
        <v>606.82100000000719</v>
      </c>
      <c r="Q58" s="17">
        <v>1104.2890000000079</v>
      </c>
      <c r="R58" s="17">
        <v>1329.0489999999991</v>
      </c>
      <c r="S58" s="17">
        <v>1644.9439999999995</v>
      </c>
      <c r="T58" s="17">
        <v>1985.9990000000107</v>
      </c>
      <c r="U58" s="17">
        <v>2238.7920000000013</v>
      </c>
      <c r="V58" s="17">
        <v>1519.73</v>
      </c>
      <c r="W58" s="17">
        <v>795.68500000000176</v>
      </c>
      <c r="X58" s="17">
        <v>690.93899999999849</v>
      </c>
      <c r="Y58" s="17">
        <v>509.54700000000003</v>
      </c>
      <c r="Z58" s="17">
        <v>436.07700000000477</v>
      </c>
      <c r="AA58" s="17">
        <v>449.25499999999874</v>
      </c>
      <c r="AB58" s="17">
        <v>1146.2149999999992</v>
      </c>
      <c r="AC58" s="17">
        <v>532.98699999999735</v>
      </c>
      <c r="AD58" s="17">
        <v>687.4840000000022</v>
      </c>
      <c r="AE58" s="17">
        <v>675.85599999999658</v>
      </c>
      <c r="AF58"/>
      <c r="AG58" s="15"/>
      <c r="AH58" s="18">
        <v>-9.9567434673963184</v>
      </c>
      <c r="AI58" s="18">
        <v>3.8844433134685463</v>
      </c>
      <c r="AJ58" s="18">
        <v>-34.719863708234669</v>
      </c>
      <c r="AK58" s="18">
        <v>-5.2078333006556834</v>
      </c>
      <c r="AL58" s="18">
        <v>4.0408903439093535</v>
      </c>
      <c r="AM58" s="18">
        <v>12.967733200337126</v>
      </c>
      <c r="AN58" s="18">
        <v>33.638375891119743</v>
      </c>
      <c r="AO58" s="18">
        <v>-27.322141342403068</v>
      </c>
      <c r="AP58" s="18">
        <v>-28.949103087179008</v>
      </c>
      <c r="AQ58" s="18">
        <v>13.836413001659308</v>
      </c>
      <c r="AR58" s="18">
        <v>6.8292513354523674</v>
      </c>
      <c r="AS58" s="18">
        <v>9.7000166315968599</v>
      </c>
      <c r="AT58" s="18">
        <v>81.979364590216036</v>
      </c>
      <c r="AU58" s="18">
        <v>20.353367641984075</v>
      </c>
      <c r="AV58" s="18">
        <v>23.768499129828971</v>
      </c>
      <c r="AW58" s="18">
        <v>20.733532570106416</v>
      </c>
      <c r="AX58" s="18">
        <v>12.728757668054676</v>
      </c>
      <c r="AY58" s="18">
        <v>-32.118303084877958</v>
      </c>
      <c r="AZ58" s="18">
        <v>-47.643002375421837</v>
      </c>
      <c r="BA58" s="18">
        <v>-13.164254698781935</v>
      </c>
      <c r="BB58" s="18">
        <v>-26.252968785956334</v>
      </c>
      <c r="BC58" s="18">
        <v>-14.418689541886273</v>
      </c>
      <c r="BD58" s="18">
        <v>3.021943372384654</v>
      </c>
      <c r="BE58" s="18" t="s">
        <v>233</v>
      </c>
      <c r="BF58" s="18">
        <v>-53.500259549910126</v>
      </c>
      <c r="BG58" s="18">
        <v>28.987010940230366</v>
      </c>
      <c r="BH58" s="18">
        <v>-1.6913848176838409</v>
      </c>
      <c r="BI58"/>
      <c r="BJ58" s="7"/>
      <c r="BM58" s="20"/>
      <c r="BN58" s="20"/>
      <c r="BO58" s="20"/>
    </row>
    <row r="59" spans="1:67" ht="6" customHeight="1" thickBot="1" x14ac:dyDescent="0.4"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136"/>
      <c r="Z59" s="136"/>
      <c r="AA59" s="32"/>
      <c r="AB59" s="136"/>
      <c r="AC59" s="32"/>
      <c r="AD59" s="32"/>
      <c r="AE59" s="32"/>
      <c r="AF59"/>
      <c r="AG59" s="34" t="s">
        <v>233</v>
      </c>
      <c r="AH59" s="34" t="s">
        <v>233</v>
      </c>
      <c r="AI59" s="34" t="s">
        <v>233</v>
      </c>
      <c r="AJ59" s="34" t="s">
        <v>233</v>
      </c>
      <c r="AK59" s="34" t="s">
        <v>233</v>
      </c>
      <c r="AL59" s="34" t="s">
        <v>233</v>
      </c>
      <c r="AM59" s="34" t="s">
        <v>233</v>
      </c>
      <c r="AN59" s="34" t="s">
        <v>233</v>
      </c>
      <c r="AO59" s="34" t="s">
        <v>233</v>
      </c>
      <c r="AP59" s="34" t="s">
        <v>233</v>
      </c>
      <c r="AQ59" s="34" t="s">
        <v>233</v>
      </c>
      <c r="AR59" s="34" t="s">
        <v>233</v>
      </c>
      <c r="AS59" s="34" t="s">
        <v>233</v>
      </c>
      <c r="AT59" s="34" t="s">
        <v>233</v>
      </c>
      <c r="AU59" s="34" t="s">
        <v>233</v>
      </c>
      <c r="AV59" s="34" t="s">
        <v>233</v>
      </c>
      <c r="AW59" s="34" t="s">
        <v>233</v>
      </c>
      <c r="AX59" s="34" t="s">
        <v>233</v>
      </c>
      <c r="AY59" s="34" t="s">
        <v>233</v>
      </c>
      <c r="AZ59" s="34" t="s">
        <v>233</v>
      </c>
      <c r="BA59" s="34" t="s">
        <v>233</v>
      </c>
      <c r="BB59" s="34"/>
      <c r="BC59" s="34"/>
      <c r="BD59" s="34"/>
      <c r="BE59" s="34"/>
      <c r="BF59" s="34"/>
      <c r="BG59" s="34"/>
      <c r="BH59" s="34"/>
      <c r="BI59"/>
      <c r="BJ59" s="2"/>
    </row>
    <row r="60" spans="1:67" s="55" customFormat="1" ht="6" customHeight="1" x14ac:dyDescent="0.35">
      <c r="A60"/>
      <c r="Y60" s="52"/>
      <c r="Z60" s="52"/>
      <c r="AF60"/>
      <c r="BI60"/>
    </row>
    <row r="61" spans="1:67" ht="12" customHeight="1" x14ac:dyDescent="0.35">
      <c r="B61" s="35" t="s">
        <v>824</v>
      </c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230"/>
      <c r="Z61" s="230"/>
      <c r="AA61" s="185"/>
      <c r="AB61" s="185"/>
      <c r="AC61" s="185"/>
      <c r="AD61" s="185"/>
      <c r="AE61" s="185"/>
      <c r="AF61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36"/>
      <c r="BC61" s="36"/>
      <c r="BD61" s="36"/>
      <c r="BE61" s="36"/>
      <c r="BF61" s="36"/>
      <c r="BG61" s="36"/>
      <c r="BH61" s="36"/>
      <c r="BI61"/>
      <c r="BJ61" s="2"/>
    </row>
    <row r="62" spans="1:67" ht="12" customHeight="1" x14ac:dyDescent="0.35">
      <c r="B62" s="35" t="s">
        <v>644</v>
      </c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36"/>
      <c r="BC62" s="36"/>
      <c r="BD62" s="36"/>
      <c r="BE62" s="36"/>
      <c r="BF62" s="36"/>
      <c r="BG62" s="36"/>
      <c r="BH62" s="36"/>
      <c r="BI62"/>
      <c r="BJ62" s="2"/>
    </row>
    <row r="63" spans="1:67" ht="12" customHeight="1" x14ac:dyDescent="0.35">
      <c r="B63" s="35" t="s">
        <v>1040</v>
      </c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221"/>
      <c r="W63" s="221"/>
      <c r="X63" s="221"/>
      <c r="Y63" s="221"/>
      <c r="Z63" s="221"/>
      <c r="AA63" s="221"/>
      <c r="AB63" s="221"/>
      <c r="AC63" s="221"/>
      <c r="AD63" s="221"/>
      <c r="AE63" s="221"/>
      <c r="AF63" s="354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36"/>
      <c r="BC63" s="36"/>
      <c r="BD63" s="36"/>
      <c r="BE63" s="36"/>
      <c r="BF63" s="36"/>
      <c r="BG63" s="36"/>
      <c r="BH63" s="36"/>
      <c r="BI63" s="354"/>
      <c r="BJ63" s="2"/>
    </row>
    <row r="64" spans="1:67" s="55" customFormat="1" ht="12" customHeight="1" x14ac:dyDescent="0.35">
      <c r="A64"/>
      <c r="B64" s="35" t="s">
        <v>1037</v>
      </c>
      <c r="M64" s="60"/>
      <c r="N64" s="60"/>
      <c r="O64" s="60"/>
      <c r="P64" s="60"/>
      <c r="Q64" s="60"/>
      <c r="R64" s="60"/>
      <c r="S64" s="60"/>
      <c r="T64" s="60"/>
      <c r="U64" s="60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/>
      <c r="BI64"/>
    </row>
    <row r="65" spans="1:61" s="55" customFormat="1" ht="12" customHeight="1" x14ac:dyDescent="0.35">
      <c r="A65"/>
      <c r="B65" s="35" t="s">
        <v>1038</v>
      </c>
      <c r="M65" s="60"/>
      <c r="N65" s="60"/>
      <c r="O65" s="60"/>
      <c r="P65" s="60"/>
      <c r="Q65" s="60"/>
      <c r="R65" s="60"/>
      <c r="S65" s="60"/>
      <c r="T65" s="60"/>
      <c r="U65" s="60"/>
      <c r="V65" s="221"/>
      <c r="W65" s="221"/>
      <c r="X65" s="221"/>
      <c r="Y65" s="221"/>
      <c r="Z65" s="221"/>
      <c r="AA65" s="221"/>
      <c r="AB65" s="221"/>
      <c r="AC65" s="221"/>
      <c r="AD65" s="221"/>
      <c r="AE65" s="221"/>
      <c r="AF65"/>
      <c r="BI65"/>
    </row>
    <row r="66" spans="1:61" s="55" customFormat="1" ht="12" customHeight="1" x14ac:dyDescent="0.35">
      <c r="A66"/>
      <c r="B66" s="35" t="s">
        <v>1039</v>
      </c>
      <c r="M66" s="60"/>
      <c r="N66" s="60"/>
      <c r="O66" s="60"/>
      <c r="P66" s="60"/>
      <c r="Q66" s="60"/>
      <c r="R66" s="60"/>
      <c r="S66" s="60"/>
      <c r="T66" s="60"/>
      <c r="U66" s="60"/>
      <c r="V66" s="222"/>
      <c r="W66" s="222"/>
      <c r="X66" s="221"/>
      <c r="Y66" s="221"/>
      <c r="Z66" s="221"/>
      <c r="AA66" s="221"/>
      <c r="AB66" s="221"/>
      <c r="AC66" s="221"/>
      <c r="AD66" s="221"/>
      <c r="AE66" s="221"/>
      <c r="AF66"/>
      <c r="BI66"/>
    </row>
    <row r="67" spans="1:61" s="55" customFormat="1" ht="12" customHeight="1" x14ac:dyDescent="0.35">
      <c r="A67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52"/>
      <c r="Z67" s="52"/>
      <c r="AF67"/>
      <c r="BI67"/>
    </row>
    <row r="68" spans="1:61" s="55" customFormat="1" ht="12" customHeight="1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s="355"/>
      <c r="AD68" s="355"/>
      <c r="AE68" s="355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 s="355"/>
      <c r="BG68" s="355"/>
      <c r="BH68" s="355"/>
      <c r="BI68"/>
    </row>
    <row r="69" spans="1:61" s="55" customFormat="1" ht="12" customHeight="1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s="355"/>
      <c r="AD69" s="355"/>
      <c r="AE69" s="355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 s="355"/>
      <c r="BG69" s="355"/>
      <c r="BH69" s="355"/>
      <c r="BI69"/>
    </row>
    <row r="70" spans="1:61" s="55" customFormat="1" ht="12" customHeight="1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s="355"/>
      <c r="AD70" s="355"/>
      <c r="AE70" s="355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 s="355"/>
      <c r="BG70" s="355"/>
      <c r="BH70" s="355"/>
      <c r="BI70"/>
    </row>
    <row r="71" spans="1:61" s="55" customFormat="1" ht="12" customHeight="1" x14ac:dyDescent="0.35">
      <c r="A71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52"/>
      <c r="Z71" s="52"/>
      <c r="AF71"/>
      <c r="BI71"/>
    </row>
    <row r="72" spans="1:61" s="55" customFormat="1" ht="12" customHeight="1" x14ac:dyDescent="0.35">
      <c r="A72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52"/>
      <c r="Z72" s="52"/>
      <c r="AF72"/>
      <c r="BI72"/>
    </row>
  </sheetData>
  <mergeCells count="1">
    <mergeCell ref="BA5:BH5"/>
  </mergeCells>
  <hyperlinks>
    <hyperlink ref="B4" location="Indice!A1" display="Volver al índice" xr:uid="{00000000-0004-0000-0B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Q58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9" ht="15" customHeight="1" x14ac:dyDescent="0.35">
      <c r="B1" s="1" t="s">
        <v>202</v>
      </c>
      <c r="W1" s="226"/>
      <c r="X1" s="226"/>
      <c r="Y1" s="53"/>
      <c r="Z1" s="53"/>
      <c r="AA1" s="226"/>
      <c r="AB1" s="226"/>
      <c r="AC1" s="226"/>
      <c r="AD1" s="226"/>
      <c r="AE1" s="226"/>
    </row>
    <row r="2" spans="1:69" ht="15" customHeight="1" x14ac:dyDescent="0.35">
      <c r="B2" s="3" t="s">
        <v>811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9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2"/>
      <c r="AC3"/>
      <c r="AD3"/>
      <c r="AE3"/>
    </row>
    <row r="4" spans="1:69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9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9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9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9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9" s="4" customFormat="1" ht="15" customHeight="1" x14ac:dyDescent="0.35">
      <c r="A9"/>
      <c r="B9" s="91" t="s">
        <v>727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/>
      <c r="Y9" s="12"/>
      <c r="Z9" s="12"/>
      <c r="AA9"/>
      <c r="AB9" s="332"/>
      <c r="AC9" s="355"/>
      <c r="AD9" s="355"/>
      <c r="AE9" s="355"/>
      <c r="AF9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/>
      <c r="BJ9" s="7"/>
    </row>
    <row r="10" spans="1:69" s="92" customFormat="1" ht="15" customHeight="1" x14ac:dyDescent="0.35">
      <c r="A10"/>
      <c r="B10" s="13" t="s">
        <v>203</v>
      </c>
      <c r="C10" s="14">
        <v>31205.525000000001</v>
      </c>
      <c r="D10" s="14">
        <v>29120.214000000004</v>
      </c>
      <c r="E10" s="14">
        <v>24341.832000000002</v>
      </c>
      <c r="F10" s="14">
        <v>22862.704000000002</v>
      </c>
      <c r="G10" s="14">
        <v>23858.559999999998</v>
      </c>
      <c r="H10" s="14">
        <v>24044.356</v>
      </c>
      <c r="I10" s="14">
        <v>25875.839</v>
      </c>
      <c r="J10" s="14">
        <v>24210.983</v>
      </c>
      <c r="K10" s="14">
        <v>23834.563999999998</v>
      </c>
      <c r="L10" s="14">
        <v>23772.788</v>
      </c>
      <c r="M10" s="14">
        <v>26877.015999999996</v>
      </c>
      <c r="N10" s="14">
        <v>34690.888000000006</v>
      </c>
      <c r="O10" s="14">
        <v>43401.081999999995</v>
      </c>
      <c r="P10" s="14">
        <v>53159.758000000002</v>
      </c>
      <c r="Q10" s="14">
        <v>47714.966999999997</v>
      </c>
      <c r="R10" s="14">
        <v>36707.40400000001</v>
      </c>
      <c r="S10" s="14">
        <v>43002.498</v>
      </c>
      <c r="T10" s="14">
        <v>38271.453000000001</v>
      </c>
      <c r="U10" s="14">
        <v>32857.781999999999</v>
      </c>
      <c r="V10" s="14">
        <v>28692.822</v>
      </c>
      <c r="W10" s="14">
        <v>25008.953999999998</v>
      </c>
      <c r="X10" s="14">
        <v>23281.914999999997</v>
      </c>
      <c r="Y10" s="14">
        <v>22576.020000000004</v>
      </c>
      <c r="Z10" s="14">
        <v>24949.694</v>
      </c>
      <c r="AA10" s="14">
        <v>25633.499</v>
      </c>
      <c r="AB10" s="14">
        <v>19589.035</v>
      </c>
      <c r="AC10" s="14">
        <v>19140.060999999994</v>
      </c>
      <c r="AD10" s="72">
        <v>24343.966</v>
      </c>
      <c r="AE10" s="72">
        <v>31098.155999999995</v>
      </c>
      <c r="AF10"/>
      <c r="AG10" s="15">
        <v>-6.6825057421722533</v>
      </c>
      <c r="AH10" s="15">
        <v>-16.409158256872704</v>
      </c>
      <c r="AI10" s="15">
        <v>-6.0764859440324805</v>
      </c>
      <c r="AJ10" s="15">
        <v>4.3558102313706906</v>
      </c>
      <c r="AK10" s="15">
        <v>0.77873937069128274</v>
      </c>
      <c r="AL10" s="15">
        <v>7.6171014935895984</v>
      </c>
      <c r="AM10" s="15">
        <v>-6.4340174631632223</v>
      </c>
      <c r="AN10" s="15">
        <v>-1.554744803215969</v>
      </c>
      <c r="AO10" s="15">
        <v>-0.25918661654561009</v>
      </c>
      <c r="AP10" s="15">
        <v>13.057904693383021</v>
      </c>
      <c r="AQ10" s="15">
        <v>29.072691700596565</v>
      </c>
      <c r="AR10" s="15">
        <v>25.108016837159045</v>
      </c>
      <c r="AS10" s="15">
        <v>22.48486800398204</v>
      </c>
      <c r="AT10" s="15">
        <v>-10.242317130187095</v>
      </c>
      <c r="AU10" s="15">
        <v>-23.069413419064059</v>
      </c>
      <c r="AV10" s="15">
        <v>17.149384903383492</v>
      </c>
      <c r="AW10" s="15">
        <v>-11.001791105251602</v>
      </c>
      <c r="AX10" s="15">
        <v>-14.145454576809513</v>
      </c>
      <c r="AY10" s="15">
        <v>-12.675718647107704</v>
      </c>
      <c r="AZ10" s="15">
        <v>-12.838988092561973</v>
      </c>
      <c r="BA10" s="15">
        <v>-6.9056826606982478</v>
      </c>
      <c r="BB10" s="15">
        <v>-3.0319456110031897</v>
      </c>
      <c r="BC10" s="15">
        <v>10.514138453101987</v>
      </c>
      <c r="BD10" s="15">
        <v>2.7407350166298645</v>
      </c>
      <c r="BE10" s="15">
        <v>-23.580331346883234</v>
      </c>
      <c r="BF10" s="15">
        <v>-2.2919658880593436</v>
      </c>
      <c r="BG10" s="15">
        <v>27.188549712563649</v>
      </c>
      <c r="BH10" s="15">
        <v>27.744821858525416</v>
      </c>
      <c r="BI10"/>
      <c r="BJ10" s="19"/>
      <c r="BK10"/>
      <c r="BL10"/>
      <c r="BM10"/>
      <c r="BN10"/>
      <c r="BO10"/>
      <c r="BP10"/>
      <c r="BQ10"/>
    </row>
    <row r="11" spans="1:69" s="4" customFormat="1" ht="15" customHeight="1" x14ac:dyDescent="0.35">
      <c r="A11"/>
      <c r="B11" s="16" t="s">
        <v>204</v>
      </c>
      <c r="C11" s="17">
        <v>6881.4920000000002</v>
      </c>
      <c r="D11" s="17">
        <v>5010.8359999999993</v>
      </c>
      <c r="E11" s="17">
        <v>5424.7889999999998</v>
      </c>
      <c r="F11" s="17">
        <v>6986.4050000000007</v>
      </c>
      <c r="G11" s="17">
        <v>7367.9849999999997</v>
      </c>
      <c r="H11" s="17">
        <v>7132.8220000000001</v>
      </c>
      <c r="I11" s="17">
        <v>7848.1880000000001</v>
      </c>
      <c r="J11" s="17">
        <v>7888.0650000000005</v>
      </c>
      <c r="K11" s="17">
        <v>7368.561999999999</v>
      </c>
      <c r="L11" s="17">
        <v>8942.5379999999986</v>
      </c>
      <c r="M11" s="17">
        <v>11615.684000000001</v>
      </c>
      <c r="N11" s="17">
        <v>14903.031000000001</v>
      </c>
      <c r="O11" s="17">
        <v>17052.856</v>
      </c>
      <c r="P11" s="17">
        <v>17182.547999999995</v>
      </c>
      <c r="Q11" s="17">
        <v>18395.637000000002</v>
      </c>
      <c r="R11" s="17">
        <v>13177.896000000001</v>
      </c>
      <c r="S11" s="17">
        <v>15625.370000000003</v>
      </c>
      <c r="T11" s="17">
        <v>11215.264000000001</v>
      </c>
      <c r="U11" s="17">
        <v>9108.7409999999982</v>
      </c>
      <c r="V11" s="17">
        <v>10258.994000000001</v>
      </c>
      <c r="W11" s="17">
        <v>11810.393999999998</v>
      </c>
      <c r="X11" s="17">
        <v>14284.662</v>
      </c>
      <c r="Y11" s="17">
        <v>14379.699000000001</v>
      </c>
      <c r="Z11" s="17">
        <v>17678.552</v>
      </c>
      <c r="AA11" s="17">
        <v>18730.689999999999</v>
      </c>
      <c r="AB11" s="17">
        <v>13440.661999999998</v>
      </c>
      <c r="AC11" s="17">
        <v>12935.08</v>
      </c>
      <c r="AD11" s="73">
        <v>19006.878000000001</v>
      </c>
      <c r="AE11" s="73">
        <v>21280.206999999999</v>
      </c>
      <c r="AF11"/>
      <c r="AG11" s="18">
        <v>-27.183872334662322</v>
      </c>
      <c r="AH11" s="18">
        <v>8.2611564218026796</v>
      </c>
      <c r="AI11" s="18">
        <v>28.786668016027924</v>
      </c>
      <c r="AJ11" s="18">
        <v>5.461750356585382</v>
      </c>
      <c r="AK11" s="18">
        <v>-3.1916867366043711</v>
      </c>
      <c r="AL11" s="18">
        <v>10.029214243675225</v>
      </c>
      <c r="AM11" s="18">
        <v>0.50810454591557197</v>
      </c>
      <c r="AN11" s="18">
        <v>-6.5859371087839849</v>
      </c>
      <c r="AO11" s="18">
        <v>21.360694257576988</v>
      </c>
      <c r="AP11" s="18">
        <v>29.892475715507199</v>
      </c>
      <c r="AQ11" s="18">
        <v>28.30093346203288</v>
      </c>
      <c r="AR11" s="18">
        <v>14.42542124484609</v>
      </c>
      <c r="AS11" s="18">
        <v>0.76052949722905927</v>
      </c>
      <c r="AT11" s="18">
        <v>7.0600064670269367</v>
      </c>
      <c r="AU11" s="18">
        <v>-28.364013706076072</v>
      </c>
      <c r="AV11" s="18">
        <v>18.572570310161819</v>
      </c>
      <c r="AW11" s="18">
        <v>-28.224010055441891</v>
      </c>
      <c r="AX11" s="18">
        <v>-18.782643012237632</v>
      </c>
      <c r="AY11" s="18">
        <v>12.62801302616907</v>
      </c>
      <c r="AZ11" s="18">
        <v>15.122340455604103</v>
      </c>
      <c r="BA11" s="18">
        <v>20.94991919829264</v>
      </c>
      <c r="BB11" s="18">
        <v>0.66530800658776712</v>
      </c>
      <c r="BC11" s="18">
        <v>22.94104348081277</v>
      </c>
      <c r="BD11" s="18">
        <v>5.9514942173997003</v>
      </c>
      <c r="BE11" s="18">
        <v>-28.242568746800043</v>
      </c>
      <c r="BF11" s="18">
        <v>-3.7615855528544544</v>
      </c>
      <c r="BG11" s="18">
        <v>46.940552358392843</v>
      </c>
      <c r="BH11" s="18">
        <v>11.960559751054317</v>
      </c>
      <c r="BI11"/>
      <c r="BJ11" s="7"/>
      <c r="BK11"/>
      <c r="BL11"/>
      <c r="BM11"/>
      <c r="BN11"/>
      <c r="BO11"/>
      <c r="BP11"/>
      <c r="BQ11"/>
    </row>
    <row r="12" spans="1:69" s="4" customFormat="1" ht="15" customHeight="1" x14ac:dyDescent="0.35">
      <c r="A12"/>
      <c r="B12" s="16" t="s">
        <v>205</v>
      </c>
      <c r="C12" s="17">
        <v>13434.134</v>
      </c>
      <c r="D12" s="17">
        <v>13601.722000000002</v>
      </c>
      <c r="E12" s="17">
        <v>9268.5390000000007</v>
      </c>
      <c r="F12" s="17">
        <v>6434.32</v>
      </c>
      <c r="G12" s="17">
        <v>4432.4689999999991</v>
      </c>
      <c r="H12" s="17">
        <v>5437.2660000000005</v>
      </c>
      <c r="I12" s="17">
        <v>8132.1449999999995</v>
      </c>
      <c r="J12" s="17">
        <v>7790.2950000000001</v>
      </c>
      <c r="K12" s="17">
        <v>7016.4780000000001</v>
      </c>
      <c r="L12" s="17">
        <v>5887.6209999999992</v>
      </c>
      <c r="M12" s="17">
        <v>6628.4449999999997</v>
      </c>
      <c r="N12" s="17">
        <v>9073.487000000001</v>
      </c>
      <c r="O12" s="17">
        <v>16066.537999999999</v>
      </c>
      <c r="P12" s="17">
        <v>24394.216999999997</v>
      </c>
      <c r="Q12" s="17">
        <v>21036.370999999999</v>
      </c>
      <c r="R12" s="17">
        <v>14547.803</v>
      </c>
      <c r="S12" s="17">
        <v>17321.153999999999</v>
      </c>
      <c r="T12" s="17">
        <v>17012.93</v>
      </c>
      <c r="U12" s="17">
        <v>16157.248</v>
      </c>
      <c r="V12" s="17">
        <v>11602.010999999999</v>
      </c>
      <c r="W12" s="17">
        <v>7128.1459999999988</v>
      </c>
      <c r="X12" s="17">
        <v>3788.4980000000005</v>
      </c>
      <c r="Y12" s="17">
        <v>2093.616</v>
      </c>
      <c r="Z12" s="17">
        <v>1460.634</v>
      </c>
      <c r="AA12" s="17">
        <v>906.90200000000004</v>
      </c>
      <c r="AB12" s="17">
        <v>577.15700000000004</v>
      </c>
      <c r="AC12" s="17">
        <v>376.16800000000006</v>
      </c>
      <c r="AD12" s="73">
        <v>553.48400000000004</v>
      </c>
      <c r="AE12" s="73">
        <v>4875.067</v>
      </c>
      <c r="AF12"/>
      <c r="AG12" s="18">
        <v>1.2474789964131783</v>
      </c>
      <c r="AH12" s="18">
        <v>-31.85760597077341</v>
      </c>
      <c r="AI12" s="18">
        <v>-30.578918640791183</v>
      </c>
      <c r="AJ12" s="18">
        <v>-31.112083328152792</v>
      </c>
      <c r="AK12" s="18">
        <v>22.669013590394012</v>
      </c>
      <c r="AL12" s="18">
        <v>49.563126026940722</v>
      </c>
      <c r="AM12" s="18">
        <v>-4.2036879568674612</v>
      </c>
      <c r="AN12" s="18">
        <v>-9.9330898252248474</v>
      </c>
      <c r="AO12" s="18">
        <v>-16.088655875497661</v>
      </c>
      <c r="AP12" s="18">
        <v>12.582739276186436</v>
      </c>
      <c r="AQ12" s="18">
        <v>36.887113040841427</v>
      </c>
      <c r="AR12" s="18">
        <v>77.071262679937675</v>
      </c>
      <c r="AS12" s="18">
        <v>51.832442060635579</v>
      </c>
      <c r="AT12" s="18">
        <v>-13.764926334794833</v>
      </c>
      <c r="AU12" s="18">
        <v>-30.844521614493296</v>
      </c>
      <c r="AV12" s="18">
        <v>19.063710169844882</v>
      </c>
      <c r="AW12" s="18">
        <v>-1.7794657330568064</v>
      </c>
      <c r="AX12" s="18">
        <v>-5.0295980762866872</v>
      </c>
      <c r="AY12" s="18">
        <v>-28.193148981806807</v>
      </c>
      <c r="AZ12" s="18">
        <v>-38.561116689167079</v>
      </c>
      <c r="BA12" s="18">
        <v>-46.851565610468676</v>
      </c>
      <c r="BB12" s="18">
        <v>-44.737571459718339</v>
      </c>
      <c r="BC12" s="18">
        <v>-30.233911089712727</v>
      </c>
      <c r="BD12" s="18">
        <v>-37.910386859404888</v>
      </c>
      <c r="BE12" s="18">
        <v>-36.359496395420891</v>
      </c>
      <c r="BF12" s="18">
        <v>-34.823973372929714</v>
      </c>
      <c r="BG12" s="18">
        <v>47.137449224814432</v>
      </c>
      <c r="BH12" s="18" t="s">
        <v>233</v>
      </c>
      <c r="BI12"/>
      <c r="BJ12" s="7"/>
      <c r="BK12"/>
      <c r="BL12"/>
      <c r="BM12"/>
      <c r="BN12"/>
      <c r="BO12"/>
      <c r="BP12"/>
      <c r="BQ12"/>
    </row>
    <row r="13" spans="1:69" s="4" customFormat="1" ht="15" customHeight="1" x14ac:dyDescent="0.35">
      <c r="A13"/>
      <c r="B13" s="16" t="s">
        <v>206</v>
      </c>
      <c r="C13" s="17">
        <v>10889.898999999999</v>
      </c>
      <c r="D13" s="17">
        <v>10507.655999999999</v>
      </c>
      <c r="E13" s="17">
        <v>9648.5040000000008</v>
      </c>
      <c r="F13" s="17">
        <v>9441.9789999999994</v>
      </c>
      <c r="G13" s="17">
        <v>12058.106</v>
      </c>
      <c r="H13" s="17">
        <v>11474.268</v>
      </c>
      <c r="I13" s="17">
        <v>9895.5060000000012</v>
      </c>
      <c r="J13" s="17">
        <v>8532.6229999999996</v>
      </c>
      <c r="K13" s="17">
        <v>9449.5239999999994</v>
      </c>
      <c r="L13" s="17">
        <v>8942.628999999999</v>
      </c>
      <c r="M13" s="17">
        <v>8632.8869999999988</v>
      </c>
      <c r="N13" s="17">
        <v>10714.37</v>
      </c>
      <c r="O13" s="17">
        <v>10281.688000000002</v>
      </c>
      <c r="P13" s="17">
        <v>11582.993</v>
      </c>
      <c r="Q13" s="17">
        <v>8282.9589999999989</v>
      </c>
      <c r="R13" s="17">
        <v>8981.7049999999999</v>
      </c>
      <c r="S13" s="17">
        <v>10055.974</v>
      </c>
      <c r="T13" s="17">
        <v>10043.259</v>
      </c>
      <c r="U13" s="17">
        <v>7591.7929999999997</v>
      </c>
      <c r="V13" s="17">
        <v>6831.8169999999991</v>
      </c>
      <c r="W13" s="17">
        <v>6070.4139999999989</v>
      </c>
      <c r="X13" s="17">
        <v>5208.7549999999992</v>
      </c>
      <c r="Y13" s="17">
        <v>6102.7049999999999</v>
      </c>
      <c r="Z13" s="17">
        <v>5810.5079999999998</v>
      </c>
      <c r="AA13" s="17">
        <v>5995.9069999999992</v>
      </c>
      <c r="AB13" s="17">
        <v>5571.2160000000003</v>
      </c>
      <c r="AC13" s="17">
        <v>5828.8130000000001</v>
      </c>
      <c r="AD13" s="73">
        <v>4783.6039999999994</v>
      </c>
      <c r="AE13" s="73">
        <v>4942.8819999999978</v>
      </c>
      <c r="AF13"/>
      <c r="AG13" s="18">
        <v>-3.5100692853074249</v>
      </c>
      <c r="AH13" s="18">
        <v>-8.1764382084833986</v>
      </c>
      <c r="AI13" s="18">
        <v>-2.140487271394627</v>
      </c>
      <c r="AJ13" s="18">
        <v>27.707401170877425</v>
      </c>
      <c r="AK13" s="18">
        <v>-4.8418715177988965</v>
      </c>
      <c r="AL13" s="18">
        <v>-13.75915221781467</v>
      </c>
      <c r="AM13" s="18">
        <v>-13.772746941894649</v>
      </c>
      <c r="AN13" s="18">
        <v>10.74582809998754</v>
      </c>
      <c r="AO13" s="18">
        <v>-5.364238452645874</v>
      </c>
      <c r="AP13" s="18">
        <v>-3.4636570520816665</v>
      </c>
      <c r="AQ13" s="18">
        <v>24.111088214174497</v>
      </c>
      <c r="AR13" s="18">
        <v>-4.0383335651092773</v>
      </c>
      <c r="AS13" s="18">
        <v>12.656530717524188</v>
      </c>
      <c r="AT13" s="18">
        <v>-28.490339241334269</v>
      </c>
      <c r="AU13" s="18">
        <v>8.4359466224570347</v>
      </c>
      <c r="AV13" s="18">
        <v>11.960635536348613</v>
      </c>
      <c r="AW13" s="18">
        <v>-0.12644225213788485</v>
      </c>
      <c r="AX13" s="18">
        <v>-24.409068809238121</v>
      </c>
      <c r="AY13" s="18">
        <v>-10.010494227121322</v>
      </c>
      <c r="AZ13" s="18">
        <v>-11.144956019752875</v>
      </c>
      <c r="BA13" s="18">
        <v>-14.19440255639895</v>
      </c>
      <c r="BB13" s="18">
        <v>17.162450528005269</v>
      </c>
      <c r="BC13" s="18">
        <v>-4.7879915545647398</v>
      </c>
      <c r="BD13" s="18">
        <v>3.1907537172309106</v>
      </c>
      <c r="BE13" s="18">
        <v>-7.0830151301546032</v>
      </c>
      <c r="BF13" s="18">
        <v>4.6237123098440218</v>
      </c>
      <c r="BG13" s="18">
        <v>-17.931764151637747</v>
      </c>
      <c r="BH13" s="18">
        <v>3.3296652482103126</v>
      </c>
      <c r="BI13"/>
      <c r="BJ13" s="7"/>
      <c r="BK13"/>
      <c r="BL13"/>
      <c r="BM13"/>
      <c r="BN13"/>
      <c r="BO13"/>
      <c r="BP13"/>
      <c r="BQ13"/>
    </row>
    <row r="14" spans="1:69" s="4" customFormat="1" ht="6" customHeight="1" x14ac:dyDescent="0.35">
      <c r="A14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/>
      <c r="AG14" s="18" t="s">
        <v>233</v>
      </c>
      <c r="AH14" s="18" t="s">
        <v>233</v>
      </c>
      <c r="AI14" s="18" t="s">
        <v>233</v>
      </c>
      <c r="AJ14" s="18" t="s">
        <v>233</v>
      </c>
      <c r="AK14" s="18" t="s">
        <v>233</v>
      </c>
      <c r="AL14" s="18" t="s">
        <v>233</v>
      </c>
      <c r="AM14" s="18" t="s">
        <v>233</v>
      </c>
      <c r="AN14" s="18" t="s">
        <v>233</v>
      </c>
      <c r="AO14" s="18" t="s">
        <v>233</v>
      </c>
      <c r="AP14" s="18" t="s">
        <v>233</v>
      </c>
      <c r="AQ14" s="18" t="s">
        <v>233</v>
      </c>
      <c r="AR14" s="18" t="s">
        <v>233</v>
      </c>
      <c r="AS14" s="18" t="s">
        <v>233</v>
      </c>
      <c r="AT14" s="18" t="s">
        <v>233</v>
      </c>
      <c r="AU14" s="18" t="s">
        <v>233</v>
      </c>
      <c r="AV14" s="18" t="s">
        <v>233</v>
      </c>
      <c r="AW14" s="18" t="s">
        <v>233</v>
      </c>
      <c r="AX14" s="18" t="s">
        <v>233</v>
      </c>
      <c r="AY14" s="18" t="s">
        <v>233</v>
      </c>
      <c r="AZ14" s="18" t="s">
        <v>233</v>
      </c>
      <c r="BA14" s="18" t="s">
        <v>233</v>
      </c>
      <c r="BB14" s="18" t="s">
        <v>233</v>
      </c>
      <c r="BC14" s="18" t="s">
        <v>233</v>
      </c>
      <c r="BD14" s="18" t="s">
        <v>233</v>
      </c>
      <c r="BE14" s="18" t="s">
        <v>233</v>
      </c>
      <c r="BF14" s="18" t="s">
        <v>233</v>
      </c>
      <c r="BG14" s="18" t="s">
        <v>233</v>
      </c>
      <c r="BH14" s="18" t="s">
        <v>233</v>
      </c>
      <c r="BI14"/>
      <c r="BJ14" s="7"/>
      <c r="BK14"/>
      <c r="BL14"/>
      <c r="BM14"/>
      <c r="BN14"/>
      <c r="BO14"/>
      <c r="BP14"/>
      <c r="BQ14"/>
    </row>
    <row r="15" spans="1:69" s="4" customFormat="1" ht="15" customHeight="1" x14ac:dyDescent="0.35">
      <c r="A15"/>
      <c r="B15" s="16" t="s">
        <v>207</v>
      </c>
      <c r="C15" s="17">
        <v>16614.010000000002</v>
      </c>
      <c r="D15" s="17">
        <v>15823.065000000002</v>
      </c>
      <c r="E15" s="17">
        <v>12420.911</v>
      </c>
      <c r="F15" s="17">
        <v>10895.165000000001</v>
      </c>
      <c r="G15" s="17">
        <v>9919.139000000001</v>
      </c>
      <c r="H15" s="17">
        <v>10290.394</v>
      </c>
      <c r="I15" s="17">
        <v>12377.379000000001</v>
      </c>
      <c r="J15" s="17">
        <v>11969.444000000001</v>
      </c>
      <c r="K15" s="17">
        <v>11828.775000000001</v>
      </c>
      <c r="L15" s="17">
        <v>11086.486000000001</v>
      </c>
      <c r="M15" s="17">
        <v>11872.651</v>
      </c>
      <c r="N15" s="17">
        <v>15583.635</v>
      </c>
      <c r="O15" s="17">
        <v>21199.342000000001</v>
      </c>
      <c r="P15" s="17">
        <v>27515.674999999999</v>
      </c>
      <c r="Q15" s="17">
        <v>27184.849999999995</v>
      </c>
      <c r="R15" s="17">
        <v>20827.491999999998</v>
      </c>
      <c r="S15" s="17">
        <v>24159.483</v>
      </c>
      <c r="T15" s="17">
        <v>22095.146999999997</v>
      </c>
      <c r="U15" s="17">
        <v>20388.674999999996</v>
      </c>
      <c r="V15" s="17">
        <v>17155.357000000004</v>
      </c>
      <c r="W15" s="17">
        <v>15017.61</v>
      </c>
      <c r="X15" s="17">
        <v>14666.711000000001</v>
      </c>
      <c r="Y15" s="17">
        <v>14064.653999999999</v>
      </c>
      <c r="Z15" s="17">
        <v>15935.689</v>
      </c>
      <c r="AA15" s="17">
        <v>17391.569000000003</v>
      </c>
      <c r="AB15" s="17">
        <v>13837.858000000002</v>
      </c>
      <c r="AC15" s="17">
        <v>13015.657999999999</v>
      </c>
      <c r="AD15" s="73">
        <v>16715.626000000004</v>
      </c>
      <c r="AE15" s="73">
        <v>21677.637999999999</v>
      </c>
      <c r="AF15"/>
      <c r="AG15" s="18">
        <v>-4.7607109903027602</v>
      </c>
      <c r="AH15" s="18">
        <v>-21.501232536174264</v>
      </c>
      <c r="AI15" s="18">
        <v>-12.283688370361878</v>
      </c>
      <c r="AJ15" s="18">
        <v>-8.9583406951615672</v>
      </c>
      <c r="AK15" s="18">
        <v>3.7428147745484681</v>
      </c>
      <c r="AL15" s="18">
        <v>20.280904696166157</v>
      </c>
      <c r="AM15" s="18">
        <v>-3.2958108497768346</v>
      </c>
      <c r="AN15" s="18">
        <v>-1.1752342046965578</v>
      </c>
      <c r="AO15" s="18">
        <v>-6.2752820981039932</v>
      </c>
      <c r="AP15" s="18">
        <v>7.0912009450063715</v>
      </c>
      <c r="AQ15" s="18">
        <v>31.256574458391814</v>
      </c>
      <c r="AR15" s="18">
        <v>36.035924866053399</v>
      </c>
      <c r="AS15" s="18">
        <v>29.794948352642255</v>
      </c>
      <c r="AT15" s="18">
        <v>-1.2023146806320557</v>
      </c>
      <c r="AU15" s="18">
        <v>-23.38566517747936</v>
      </c>
      <c r="AV15" s="18">
        <v>15.998042395118924</v>
      </c>
      <c r="AW15" s="18">
        <v>-8.5446199324712495</v>
      </c>
      <c r="AX15" s="18">
        <v>-7.7232887384727595</v>
      </c>
      <c r="AY15" s="18">
        <v>-15.858401784323862</v>
      </c>
      <c r="AZ15" s="18">
        <v>-12.461104714987876</v>
      </c>
      <c r="BA15" s="18">
        <v>-2.3365835176169805</v>
      </c>
      <c r="BB15" s="18">
        <v>-4.1049216828503843</v>
      </c>
      <c r="BC15" s="18">
        <v>13.303100097592177</v>
      </c>
      <c r="BD15" s="18">
        <v>9.1359714663106377</v>
      </c>
      <c r="BE15" s="18">
        <v>-20.433527302798272</v>
      </c>
      <c r="BF15" s="18">
        <v>-5.9416710302996494</v>
      </c>
      <c r="BG15" s="18">
        <v>28.427053015683146</v>
      </c>
      <c r="BH15" s="18">
        <v>29.684870910607799</v>
      </c>
      <c r="BI15"/>
      <c r="BJ15" s="7"/>
      <c r="BK15"/>
      <c r="BL15"/>
      <c r="BM15"/>
      <c r="BN15"/>
      <c r="BO15"/>
      <c r="BP15"/>
      <c r="BQ15"/>
    </row>
    <row r="16" spans="1:69" s="4" customFormat="1" ht="15" customHeight="1" x14ac:dyDescent="0.35">
      <c r="A16"/>
      <c r="B16" s="16" t="s">
        <v>208</v>
      </c>
      <c r="C16" s="17">
        <v>14391.007999999998</v>
      </c>
      <c r="D16" s="17">
        <v>13142.893</v>
      </c>
      <c r="E16" s="17">
        <v>11761.837000000001</v>
      </c>
      <c r="F16" s="17">
        <v>11772.127</v>
      </c>
      <c r="G16" s="17">
        <v>13725.050999999999</v>
      </c>
      <c r="H16" s="17">
        <v>13546.739</v>
      </c>
      <c r="I16" s="17">
        <v>13277.75</v>
      </c>
      <c r="J16" s="17">
        <v>12022.260000000002</v>
      </c>
      <c r="K16" s="17">
        <v>11793.819</v>
      </c>
      <c r="L16" s="17">
        <v>12434.437000000002</v>
      </c>
      <c r="M16" s="17">
        <v>14686.04</v>
      </c>
      <c r="N16" s="17">
        <v>18694.627000000004</v>
      </c>
      <c r="O16" s="17">
        <v>21817.337</v>
      </c>
      <c r="P16" s="17">
        <v>24873.984</v>
      </c>
      <c r="Q16" s="17">
        <v>19886.367999999999</v>
      </c>
      <c r="R16" s="17">
        <v>15519.821</v>
      </c>
      <c r="S16" s="17">
        <v>18469.902000000002</v>
      </c>
      <c r="T16" s="17">
        <v>15875.907999999999</v>
      </c>
      <c r="U16" s="17">
        <v>12221.616000000002</v>
      </c>
      <c r="V16" s="17">
        <v>11182.218999999997</v>
      </c>
      <c r="W16" s="17">
        <v>9820.1910000000007</v>
      </c>
      <c r="X16" s="17">
        <v>8324.67</v>
      </c>
      <c r="Y16" s="17">
        <v>8215.2340000000004</v>
      </c>
      <c r="Z16" s="17">
        <v>8856.9779999999992</v>
      </c>
      <c r="AA16" s="17">
        <v>8085.5019999999977</v>
      </c>
      <c r="AB16" s="17">
        <v>5651.5529999999981</v>
      </c>
      <c r="AC16" s="17">
        <v>6038.7489999999998</v>
      </c>
      <c r="AD16" s="73">
        <v>7527.2499999999982</v>
      </c>
      <c r="AE16" s="73">
        <v>9304.4569999999949</v>
      </c>
      <c r="AF16"/>
      <c r="AG16" s="18">
        <v>-8.6728810101418752</v>
      </c>
      <c r="AH16" s="18">
        <v>-10.508006114026786</v>
      </c>
      <c r="AI16" s="18">
        <v>8.7486333979964637E-2</v>
      </c>
      <c r="AJ16" s="18">
        <v>16.589389496052828</v>
      </c>
      <c r="AK16" s="18">
        <v>-1.2991718573577606</v>
      </c>
      <c r="AL16" s="18">
        <v>-1.9856365432300689</v>
      </c>
      <c r="AM16" s="18">
        <v>-9.455593003332627</v>
      </c>
      <c r="AN16" s="18">
        <v>-1.9001502213394361</v>
      </c>
      <c r="AO16" s="18">
        <v>5.431811358136005</v>
      </c>
      <c r="AP16" s="18">
        <v>18.10780013602545</v>
      </c>
      <c r="AQ16" s="18">
        <v>27.29522049510966</v>
      </c>
      <c r="AR16" s="18">
        <v>16.703783391880432</v>
      </c>
      <c r="AS16" s="18">
        <v>14.010174568967793</v>
      </c>
      <c r="AT16" s="18">
        <v>-20.051536577333177</v>
      </c>
      <c r="AU16" s="18">
        <v>-21.957488667613909</v>
      </c>
      <c r="AV16" s="18">
        <v>19.008473100301881</v>
      </c>
      <c r="AW16" s="18">
        <v>-14.04443835164909</v>
      </c>
      <c r="AX16" s="18">
        <v>-23.01784565645</v>
      </c>
      <c r="AY16" s="18">
        <v>-8.5045790998506607</v>
      </c>
      <c r="AZ16" s="18">
        <v>-12.180301602034417</v>
      </c>
      <c r="BA16" s="18">
        <v>-15.229041879124352</v>
      </c>
      <c r="BB16" s="18">
        <v>-1.3145986567635677</v>
      </c>
      <c r="BC16" s="18">
        <v>7.8116338499913542</v>
      </c>
      <c r="BD16" s="18">
        <v>-8.7103750285932922</v>
      </c>
      <c r="BE16" s="18">
        <v>-30.102633083264347</v>
      </c>
      <c r="BF16" s="18">
        <v>6.8511433936831496</v>
      </c>
      <c r="BG16" s="18">
        <v>24.649161606153829</v>
      </c>
      <c r="BH16" s="18">
        <v>23.610309209870763</v>
      </c>
      <c r="BI16"/>
      <c r="BJ16" s="7"/>
      <c r="BK16"/>
      <c r="BL16"/>
      <c r="BM16"/>
      <c r="BN16"/>
      <c r="BO16"/>
      <c r="BP16"/>
      <c r="BQ16"/>
    </row>
    <row r="17" spans="1:69" s="4" customFormat="1" ht="15" customHeight="1" x14ac:dyDescent="0.35">
      <c r="A17"/>
      <c r="B17" s="16" t="s">
        <v>209</v>
      </c>
      <c r="C17" s="17">
        <v>200.50700000000003</v>
      </c>
      <c r="D17" s="17">
        <v>154.256</v>
      </c>
      <c r="E17" s="17">
        <v>159.084</v>
      </c>
      <c r="F17" s="17">
        <v>195.41200000000001</v>
      </c>
      <c r="G17" s="17">
        <v>214.37</v>
      </c>
      <c r="H17" s="17">
        <v>207.22299999999996</v>
      </c>
      <c r="I17" s="17">
        <v>220.71</v>
      </c>
      <c r="J17" s="17">
        <v>219.279</v>
      </c>
      <c r="K17" s="17">
        <v>211.96999999999997</v>
      </c>
      <c r="L17" s="17">
        <v>251.86499999999995</v>
      </c>
      <c r="M17" s="17">
        <v>318.32499999999999</v>
      </c>
      <c r="N17" s="17">
        <v>412.62600000000003</v>
      </c>
      <c r="O17" s="17">
        <v>384.40300000000002</v>
      </c>
      <c r="P17" s="17">
        <v>770.09899999999993</v>
      </c>
      <c r="Q17" s="17">
        <v>643.74899999999991</v>
      </c>
      <c r="R17" s="17">
        <v>360.09100000000001</v>
      </c>
      <c r="S17" s="17">
        <v>373.11300000000006</v>
      </c>
      <c r="T17" s="17">
        <v>300.39799999999997</v>
      </c>
      <c r="U17" s="17">
        <v>247.49100000000004</v>
      </c>
      <c r="V17" s="17">
        <v>355.24599999999998</v>
      </c>
      <c r="W17" s="17">
        <v>171.15299999999999</v>
      </c>
      <c r="X17" s="17">
        <v>290.53399999999993</v>
      </c>
      <c r="Y17" s="17">
        <v>296.13199999999995</v>
      </c>
      <c r="Z17" s="17">
        <v>157.02699999999999</v>
      </c>
      <c r="AA17" s="17">
        <v>156.42800000000003</v>
      </c>
      <c r="AB17" s="17">
        <v>99.623999999999995</v>
      </c>
      <c r="AC17" s="17">
        <v>85.654000000000011</v>
      </c>
      <c r="AD17" s="73">
        <v>101.09</v>
      </c>
      <c r="AE17" s="73">
        <v>116.06100000000001</v>
      </c>
      <c r="AF17"/>
      <c r="AG17" s="18">
        <v>-23.067025091393329</v>
      </c>
      <c r="AH17" s="18">
        <v>3.1298620475054473</v>
      </c>
      <c r="AI17" s="18">
        <v>22.835734580473211</v>
      </c>
      <c r="AJ17" s="18">
        <v>9.7015536405133744</v>
      </c>
      <c r="AK17" s="18">
        <v>-3.333955310911064</v>
      </c>
      <c r="AL17" s="18">
        <v>6.5084474213769976</v>
      </c>
      <c r="AM17" s="18">
        <v>-0.64836210411853179</v>
      </c>
      <c r="AN17" s="18">
        <v>-3.3331965213267236</v>
      </c>
      <c r="AO17" s="18">
        <v>18.821059583903377</v>
      </c>
      <c r="AP17" s="18">
        <v>26.387151847219759</v>
      </c>
      <c r="AQ17" s="18">
        <v>29.624126286028442</v>
      </c>
      <c r="AR17" s="18">
        <v>-6.8398501306267683</v>
      </c>
      <c r="AS17" s="18" t="s">
        <v>233</v>
      </c>
      <c r="AT17" s="18">
        <v>-16.406981440048622</v>
      </c>
      <c r="AU17" s="18">
        <v>-44.063447088849834</v>
      </c>
      <c r="AV17" s="18">
        <v>3.6163080998969837</v>
      </c>
      <c r="AW17" s="18">
        <v>-19.488733976034091</v>
      </c>
      <c r="AX17" s="18">
        <v>-17.612301013988088</v>
      </c>
      <c r="AY17" s="18">
        <v>43.538956972172699</v>
      </c>
      <c r="AZ17" s="18">
        <v>-51.821273145932679</v>
      </c>
      <c r="BA17" s="18">
        <v>69.751041465822951</v>
      </c>
      <c r="BB17" s="18">
        <v>1.9267968637061461</v>
      </c>
      <c r="BC17" s="18">
        <v>-46.973984574446526</v>
      </c>
      <c r="BD17" s="18">
        <v>-0.38146306049275674</v>
      </c>
      <c r="BE17" s="18">
        <v>-36.313192011660334</v>
      </c>
      <c r="BF17" s="18">
        <v>-14.022725447683273</v>
      </c>
      <c r="BG17" s="18">
        <v>18.021341676979464</v>
      </c>
      <c r="BH17" s="18">
        <v>14.80957562568009</v>
      </c>
      <c r="BI17"/>
      <c r="BJ17" s="7"/>
      <c r="BK17"/>
      <c r="BL17"/>
      <c r="BM17"/>
      <c r="BN17"/>
      <c r="BO17"/>
      <c r="BP17"/>
      <c r="BQ17"/>
    </row>
    <row r="18" spans="1:69" s="4" customFormat="1" ht="6" customHeight="1" x14ac:dyDescent="0.35">
      <c r="A18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73"/>
      <c r="AE18" s="73"/>
      <c r="AF18"/>
      <c r="AG18" s="18" t="s">
        <v>233</v>
      </c>
      <c r="AH18" s="18" t="s">
        <v>233</v>
      </c>
      <c r="AI18" s="18" t="s">
        <v>233</v>
      </c>
      <c r="AJ18" s="18" t="s">
        <v>233</v>
      </c>
      <c r="AK18" s="18" t="s">
        <v>233</v>
      </c>
      <c r="AL18" s="18" t="s">
        <v>233</v>
      </c>
      <c r="AM18" s="18" t="s">
        <v>233</v>
      </c>
      <c r="AN18" s="18" t="s">
        <v>233</v>
      </c>
      <c r="AO18" s="18" t="s">
        <v>233</v>
      </c>
      <c r="AP18" s="18" t="s">
        <v>233</v>
      </c>
      <c r="AQ18" s="18" t="s">
        <v>233</v>
      </c>
      <c r="AR18" s="18" t="s">
        <v>233</v>
      </c>
      <c r="AS18" s="18" t="s">
        <v>233</v>
      </c>
      <c r="AT18" s="18" t="s">
        <v>233</v>
      </c>
      <c r="AU18" s="18" t="s">
        <v>233</v>
      </c>
      <c r="AV18" s="18" t="s">
        <v>233</v>
      </c>
      <c r="AW18" s="18" t="s">
        <v>233</v>
      </c>
      <c r="AX18" s="18" t="s">
        <v>233</v>
      </c>
      <c r="AY18" s="18" t="s">
        <v>233</v>
      </c>
      <c r="AZ18" s="18" t="s">
        <v>233</v>
      </c>
      <c r="BA18" s="18" t="s">
        <v>233</v>
      </c>
      <c r="BB18" s="18" t="s">
        <v>233</v>
      </c>
      <c r="BC18" s="18" t="s">
        <v>233</v>
      </c>
      <c r="BD18" s="18" t="s">
        <v>233</v>
      </c>
      <c r="BE18" s="18" t="s">
        <v>233</v>
      </c>
      <c r="BF18" s="18" t="s">
        <v>233</v>
      </c>
      <c r="BG18" s="18" t="s">
        <v>233</v>
      </c>
      <c r="BH18" s="18" t="s">
        <v>233</v>
      </c>
      <c r="BI18"/>
      <c r="BJ18" s="7"/>
      <c r="BK18"/>
      <c r="BL18"/>
      <c r="BM18"/>
      <c r="BN18"/>
      <c r="BO18"/>
      <c r="BP18"/>
      <c r="BQ18"/>
    </row>
    <row r="19" spans="1:69" s="4" customFormat="1" ht="15" customHeight="1" x14ac:dyDescent="0.35">
      <c r="A19"/>
      <c r="B19" s="16" t="s">
        <v>210</v>
      </c>
      <c r="C19" s="17">
        <v>1541.6360000000004</v>
      </c>
      <c r="D19" s="17">
        <v>1907.2160000000008</v>
      </c>
      <c r="E19" s="17">
        <v>1461.1450000000004</v>
      </c>
      <c r="F19" s="17">
        <v>1316.5139999999997</v>
      </c>
      <c r="G19" s="17">
        <v>1127.1390000000006</v>
      </c>
      <c r="H19" s="17">
        <v>1657.9769999999994</v>
      </c>
      <c r="I19" s="17">
        <v>1797.1730000000002</v>
      </c>
      <c r="J19" s="17">
        <v>1715.683</v>
      </c>
      <c r="K19" s="17">
        <v>1920.1639999999989</v>
      </c>
      <c r="L19" s="17">
        <v>2304.11</v>
      </c>
      <c r="M19" s="17">
        <v>2876.3180000000002</v>
      </c>
      <c r="N19" s="17">
        <v>3733.6990000000001</v>
      </c>
      <c r="O19" s="17">
        <v>1942.3830000000007</v>
      </c>
      <c r="P19" s="17">
        <v>2522.0860000000002</v>
      </c>
      <c r="Q19" s="17">
        <v>2523.9700000000012</v>
      </c>
      <c r="R19" s="17">
        <v>1882.6969999999983</v>
      </c>
      <c r="S19" s="17">
        <v>2196.2110000000011</v>
      </c>
      <c r="T19" s="17">
        <v>1083.5820000000012</v>
      </c>
      <c r="U19" s="17">
        <v>1013.3960000000006</v>
      </c>
      <c r="V19" s="17">
        <v>855.2189999999996</v>
      </c>
      <c r="W19" s="17">
        <v>823.97599999999966</v>
      </c>
      <c r="X19" s="17">
        <v>730.96700000000055</v>
      </c>
      <c r="Y19" s="17">
        <v>797.67900000000009</v>
      </c>
      <c r="Z19" s="17">
        <v>1216.9950000000013</v>
      </c>
      <c r="AA19" s="17">
        <v>1015.0609999999997</v>
      </c>
      <c r="AB19" s="17">
        <v>962.92500000000064</v>
      </c>
      <c r="AC19" s="17">
        <v>1426.0960000000005</v>
      </c>
      <c r="AD19" s="73">
        <v>1535.2239999999997</v>
      </c>
      <c r="AE19" s="73">
        <v>2375.1690000000008</v>
      </c>
      <c r="AF19"/>
      <c r="AG19" s="18">
        <v>23.713769009026791</v>
      </c>
      <c r="AH19" s="18">
        <v>-23.388593635959438</v>
      </c>
      <c r="AI19" s="18">
        <v>-9.8984700354859179</v>
      </c>
      <c r="AJ19" s="18">
        <v>-14.384579275267802</v>
      </c>
      <c r="AK19" s="18">
        <v>47.096054701327752</v>
      </c>
      <c r="AL19" s="18">
        <v>8.395532628016003</v>
      </c>
      <c r="AM19" s="18">
        <v>-4.5343436608495802</v>
      </c>
      <c r="AN19" s="18">
        <v>11.9183438898677</v>
      </c>
      <c r="AO19" s="18">
        <v>19.995479552788279</v>
      </c>
      <c r="AP19" s="18">
        <v>24.834231004596138</v>
      </c>
      <c r="AQ19" s="18">
        <v>29.808282672500045</v>
      </c>
      <c r="AR19" s="18">
        <v>-47.976979397642914</v>
      </c>
      <c r="AS19" s="18">
        <v>29.844937893299072</v>
      </c>
      <c r="AT19" s="18">
        <v>7.4700069704241798E-2</v>
      </c>
      <c r="AU19" s="18">
        <v>-25.407314666973164</v>
      </c>
      <c r="AV19" s="18">
        <v>16.652387505796373</v>
      </c>
      <c r="AW19" s="18">
        <v>-50.661298026464642</v>
      </c>
      <c r="AX19" s="18">
        <v>-6.4772209209824938</v>
      </c>
      <c r="AY19" s="18">
        <v>-15.608607099297899</v>
      </c>
      <c r="AZ19" s="18">
        <v>-3.6532163106759734</v>
      </c>
      <c r="BA19" s="18">
        <v>-11.287828771711693</v>
      </c>
      <c r="BB19" s="18">
        <v>9.1265405962238351</v>
      </c>
      <c r="BC19" s="18">
        <v>52.567010037872514</v>
      </c>
      <c r="BD19" s="18">
        <v>-16.592837275420305</v>
      </c>
      <c r="BE19" s="18">
        <v>-5.1362430435214312</v>
      </c>
      <c r="BF19" s="18">
        <v>48.10042318976032</v>
      </c>
      <c r="BG19" s="18">
        <v>7.6522197664111822</v>
      </c>
      <c r="BH19" s="18">
        <v>54.71156000687855</v>
      </c>
      <c r="BI19"/>
      <c r="BJ19" s="7"/>
      <c r="BK19"/>
      <c r="BL19"/>
      <c r="BM19"/>
      <c r="BN19"/>
      <c r="BO19"/>
      <c r="BP19"/>
      <c r="BQ19"/>
    </row>
    <row r="20" spans="1:69" s="4" customFormat="1" ht="6" customHeight="1" x14ac:dyDescent="0.35">
      <c r="A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2"/>
      <c r="Y20" s="12"/>
      <c r="Z20" s="12"/>
      <c r="AA20" s="12"/>
      <c r="AB20" s="12"/>
      <c r="AC20" s="12"/>
      <c r="AD20" s="355"/>
      <c r="AE20" s="355"/>
      <c r="AF20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/>
      <c r="BJ20" s="7"/>
      <c r="BK20"/>
      <c r="BL20"/>
      <c r="BM20"/>
      <c r="BN20"/>
      <c r="BO20"/>
      <c r="BP20"/>
      <c r="BQ20"/>
    </row>
    <row r="21" spans="1:69" s="92" customFormat="1" ht="15" customHeight="1" x14ac:dyDescent="0.35">
      <c r="A21"/>
      <c r="B21" s="87" t="s">
        <v>198</v>
      </c>
      <c r="C21" s="88">
        <v>23.329439257951915</v>
      </c>
      <c r="D21" s="88">
        <v>23.485335650349274</v>
      </c>
      <c r="E21" s="88">
        <v>23.302564079811241</v>
      </c>
      <c r="F21" s="88">
        <v>23.035748527383284</v>
      </c>
      <c r="G21" s="88">
        <v>18.527647938517667</v>
      </c>
      <c r="H21" s="88">
        <v>17.116025066339891</v>
      </c>
      <c r="I21" s="88">
        <v>17.179976270527888</v>
      </c>
      <c r="J21" s="88">
        <v>17.187744917255117</v>
      </c>
      <c r="K21" s="88">
        <v>14.231097325715711</v>
      </c>
      <c r="L21" s="88">
        <v>13.976850338294355</v>
      </c>
      <c r="M21" s="88">
        <v>14.000408378668229</v>
      </c>
      <c r="N21" s="88">
        <v>14.194217224995793</v>
      </c>
      <c r="O21" s="88">
        <v>16.76932386155719</v>
      </c>
      <c r="P21" s="88">
        <v>16.585957746459272</v>
      </c>
      <c r="Q21" s="88">
        <v>16.381050834636437</v>
      </c>
      <c r="R21" s="88">
        <v>17.3651506382745</v>
      </c>
      <c r="S21" s="88">
        <v>17.458848553402646</v>
      </c>
      <c r="T21" s="88">
        <v>19.230808926956602</v>
      </c>
      <c r="U21" s="88">
        <v>19.358589085532316</v>
      </c>
      <c r="V21" s="88">
        <v>19.319009472125117</v>
      </c>
      <c r="W21" s="88">
        <v>18.313452853725913</v>
      </c>
      <c r="X21" s="88">
        <v>18.63519817850035</v>
      </c>
      <c r="Y21" s="88">
        <v>18.786181089492295</v>
      </c>
      <c r="Z21" s="88">
        <v>18.784017952284305</v>
      </c>
      <c r="AA21" s="88">
        <v>18.87584289604786</v>
      </c>
      <c r="AB21" s="88">
        <v>18.932754982570604</v>
      </c>
      <c r="AC21" s="88">
        <v>18.961632358433974</v>
      </c>
      <c r="AD21" s="106">
        <v>18.954824370030749</v>
      </c>
      <c r="AE21" s="106">
        <v>18.731332494441155</v>
      </c>
      <c r="AF21"/>
      <c r="AG21" s="15">
        <v>0.66823891767660692</v>
      </c>
      <c r="AH21" s="15">
        <v>-0.77823699545599345</v>
      </c>
      <c r="AI21" s="15">
        <v>-1.1450051226728277</v>
      </c>
      <c r="AJ21" s="15">
        <v>-19.570019977890897</v>
      </c>
      <c r="AK21" s="15">
        <v>-7.619007425346811</v>
      </c>
      <c r="AL21" s="15">
        <v>0.37363350392471051</v>
      </c>
      <c r="AM21" s="15">
        <v>4.521919358268095E-2</v>
      </c>
      <c r="AN21" s="15">
        <v>-17.202068135018511</v>
      </c>
      <c r="AO21" s="15">
        <v>-1.7865592624535644</v>
      </c>
      <c r="AP21" s="15">
        <v>0.16855042304723789</v>
      </c>
      <c r="AQ21" s="15">
        <v>1.3843085221918303</v>
      </c>
      <c r="AR21" s="15">
        <v>18.141941860849325</v>
      </c>
      <c r="AS21" s="15">
        <v>-1.093461588622995</v>
      </c>
      <c r="AT21" s="15">
        <v>-1.2354240554277203</v>
      </c>
      <c r="AU21" s="15">
        <v>6.0075499036805509</v>
      </c>
      <c r="AV21" s="15">
        <v>0.53957444470206251</v>
      </c>
      <c r="AW21" s="15">
        <v>10.149354169227896</v>
      </c>
      <c r="AX21" s="15">
        <v>0.66445545302360776</v>
      </c>
      <c r="AY21" s="15">
        <v>-0.20445505213382795</v>
      </c>
      <c r="AZ21" s="15">
        <v>-5.2050112602827543</v>
      </c>
      <c r="BA21" s="15">
        <v>1.7568796411266421</v>
      </c>
      <c r="BB21" s="15">
        <v>0.81020287278799441</v>
      </c>
      <c r="BC21" s="15">
        <v>-1.151451270317057E-2</v>
      </c>
      <c r="BD21" s="15">
        <v>0.48884612438516367</v>
      </c>
      <c r="BE21" s="15">
        <v>0.30150752385557977</v>
      </c>
      <c r="BF21" s="15">
        <v>0.15252601055659681</v>
      </c>
      <c r="BG21" s="15">
        <v>-3.5904020679929753E-2</v>
      </c>
      <c r="BH21" s="15">
        <v>-1.1790764779807461</v>
      </c>
      <c r="BI21"/>
      <c r="BJ21" s="19"/>
      <c r="BK21"/>
      <c r="BL21"/>
      <c r="BM21"/>
      <c r="BN21"/>
      <c r="BO21"/>
      <c r="BP21"/>
      <c r="BQ21"/>
    </row>
    <row r="22" spans="1:69" s="4" customFormat="1" ht="15" customHeight="1" x14ac:dyDescent="0.35">
      <c r="A22"/>
      <c r="B22" s="16" t="s">
        <v>211</v>
      </c>
      <c r="C22" s="71">
        <v>20.500002034442527</v>
      </c>
      <c r="D22" s="71">
        <v>20.499992416435106</v>
      </c>
      <c r="E22" s="71">
        <v>20.500004700643661</v>
      </c>
      <c r="F22" s="71">
        <v>20.499999642162166</v>
      </c>
      <c r="G22" s="71">
        <v>20.500001017917377</v>
      </c>
      <c r="H22" s="71">
        <v>17.000003645121105</v>
      </c>
      <c r="I22" s="71">
        <v>17.000000509671786</v>
      </c>
      <c r="J22" s="71">
        <v>16.999999366130979</v>
      </c>
      <c r="K22" s="71">
        <v>14.359789603453157</v>
      </c>
      <c r="L22" s="71">
        <v>14.359793606691971</v>
      </c>
      <c r="M22" s="71">
        <v>14.359791468156331</v>
      </c>
      <c r="N22" s="71">
        <v>14.359790300375808</v>
      </c>
      <c r="O22" s="71">
        <v>17.108272068913269</v>
      </c>
      <c r="P22" s="71">
        <v>16.335924101594248</v>
      </c>
      <c r="Q22" s="71">
        <v>15.969281194230998</v>
      </c>
      <c r="R22" s="71">
        <v>16.656429827644718</v>
      </c>
      <c r="S22" s="71">
        <v>16.809387553702727</v>
      </c>
      <c r="T22" s="71">
        <v>18.380985057507335</v>
      </c>
      <c r="U22" s="71">
        <v>18.87351940295591</v>
      </c>
      <c r="V22" s="71">
        <v>18.713618508793353</v>
      </c>
      <c r="W22" s="71">
        <v>17.923771213729196</v>
      </c>
      <c r="X22" s="71">
        <v>18.884325019380928</v>
      </c>
      <c r="Y22" s="71">
        <v>18.951662340080972</v>
      </c>
      <c r="Z22" s="71">
        <v>18.981961871085367</v>
      </c>
      <c r="AA22" s="71">
        <v>18.985461827620878</v>
      </c>
      <c r="AB22" s="71">
        <v>18.976081684071815</v>
      </c>
      <c r="AC22" s="71">
        <v>18.979240947871993</v>
      </c>
      <c r="AD22" s="76">
        <v>18.982943963758803</v>
      </c>
      <c r="AE22" s="76">
        <v>18.982945043720676</v>
      </c>
      <c r="AF22"/>
      <c r="AG22" s="18">
        <v>-4.6917104717592038E-5</v>
      </c>
      <c r="AH22" s="18">
        <v>5.9922990729544295E-5</v>
      </c>
      <c r="AI22" s="18">
        <v>-2.4675513829779415E-5</v>
      </c>
      <c r="AJ22" s="18">
        <v>6.7110011468317909E-6</v>
      </c>
      <c r="AK22" s="18">
        <v>-17.073157068320196</v>
      </c>
      <c r="AL22" s="18">
        <v>-1.8443815567929034E-5</v>
      </c>
      <c r="AM22" s="18">
        <v>-6.726710427363949E-6</v>
      </c>
      <c r="AN22" s="18">
        <v>-15.530646241892809</v>
      </c>
      <c r="AO22" s="18">
        <v>2.7878116078094534E-5</v>
      </c>
      <c r="AP22" s="18">
        <v>-1.4892523518803375E-5</v>
      </c>
      <c r="AQ22" s="18">
        <v>-8.1322944385217066E-6</v>
      </c>
      <c r="AR22" s="18">
        <v>19.140124688767433</v>
      </c>
      <c r="AS22" s="18">
        <v>-4.5144709191433927</v>
      </c>
      <c r="AT22" s="18">
        <v>-2.2443964913345109</v>
      </c>
      <c r="AU22" s="18">
        <v>4.3029402830100887</v>
      </c>
      <c r="AV22" s="18">
        <v>0.91831039208741327</v>
      </c>
      <c r="AW22" s="18">
        <v>9.3495226925053565</v>
      </c>
      <c r="AX22" s="18">
        <v>2.6795862349466959</v>
      </c>
      <c r="AY22" s="18">
        <v>-0.84722351326544076</v>
      </c>
      <c r="AZ22" s="18">
        <v>-4.2207085427813675</v>
      </c>
      <c r="BA22" s="18">
        <v>5.3591054817524615</v>
      </c>
      <c r="BB22" s="18">
        <v>0.35657785295972405</v>
      </c>
      <c r="BC22" s="18">
        <v>0.15987795930869231</v>
      </c>
      <c r="BD22" s="18">
        <v>1.8438328763274076E-2</v>
      </c>
      <c r="BE22" s="18">
        <v>-4.9406981163955352E-2</v>
      </c>
      <c r="BF22" s="18">
        <v>1.6648662525678891E-2</v>
      </c>
      <c r="BG22" s="18">
        <v>1.9510874523277877E-2</v>
      </c>
      <c r="BH22" s="18">
        <v>5.6891168982027335E-6</v>
      </c>
      <c r="BI22"/>
      <c r="BJ22" s="7"/>
      <c r="BK22"/>
      <c r="BL22"/>
      <c r="BM22"/>
      <c r="BN22"/>
      <c r="BO22"/>
      <c r="BP22"/>
      <c r="BQ22"/>
    </row>
    <row r="23" spans="1:69" s="94" customFormat="1" ht="15" customHeight="1" x14ac:dyDescent="0.35">
      <c r="A23"/>
      <c r="B23" s="16" t="s">
        <v>212</v>
      </c>
      <c r="C23" s="71">
        <v>23.981389496338213</v>
      </c>
      <c r="D23" s="71">
        <v>23.981390003412802</v>
      </c>
      <c r="E23" s="71">
        <v>23.98139555759543</v>
      </c>
      <c r="F23" s="71">
        <v>23.981399743873478</v>
      </c>
      <c r="G23" s="71">
        <v>17.499998307940793</v>
      </c>
      <c r="H23" s="71">
        <v>17.299999668951273</v>
      </c>
      <c r="I23" s="71">
        <v>17.299998954765318</v>
      </c>
      <c r="J23" s="71">
        <v>17.299999550723047</v>
      </c>
      <c r="K23" s="71">
        <v>13.679484208459002</v>
      </c>
      <c r="L23" s="71">
        <v>13.679481067140701</v>
      </c>
      <c r="M23" s="71">
        <v>13.679482895309535</v>
      </c>
      <c r="N23" s="71">
        <v>13.679481769247037</v>
      </c>
      <c r="O23" s="71">
        <v>16.415378347220795</v>
      </c>
      <c r="P23" s="71">
        <v>16.415378284123655</v>
      </c>
      <c r="Q23" s="71">
        <v>16.415378869292617</v>
      </c>
      <c r="R23" s="71">
        <v>17.327344891871299</v>
      </c>
      <c r="S23" s="71">
        <v>17.327344355924556</v>
      </c>
      <c r="T23" s="71">
        <v>19.151274942058777</v>
      </c>
      <c r="U23" s="71">
        <v>19.151275019112166</v>
      </c>
      <c r="V23" s="71">
        <v>19.151274722976908</v>
      </c>
      <c r="W23" s="71">
        <v>18.011317388841363</v>
      </c>
      <c r="X23" s="71">
        <v>17.327341864770677</v>
      </c>
      <c r="Y23" s="71">
        <v>17.327341785695179</v>
      </c>
      <c r="Z23" s="71">
        <v>17.327338676218684</v>
      </c>
      <c r="AA23" s="71">
        <v>17.327340771108673</v>
      </c>
      <c r="AB23" s="71">
        <v>17.327347671430822</v>
      </c>
      <c r="AC23" s="71">
        <v>17.327364369111667</v>
      </c>
      <c r="AD23" s="76">
        <v>17.327330148658312</v>
      </c>
      <c r="AE23" s="76">
        <v>17.327331091039365</v>
      </c>
      <c r="AF23"/>
      <c r="AG23" s="18">
        <v>2.1144504100478291E-6</v>
      </c>
      <c r="AH23" s="18">
        <v>2.316038656514988E-5</v>
      </c>
      <c r="AI23" s="18">
        <v>1.7456357106968799E-5</v>
      </c>
      <c r="AJ23" s="18">
        <v>-27.02678536347107</v>
      </c>
      <c r="AK23" s="18">
        <v>-1.1428494761554837</v>
      </c>
      <c r="AL23" s="18">
        <v>-4.1282425924067207E-6</v>
      </c>
      <c r="AM23" s="18">
        <v>3.4448425745353097E-6</v>
      </c>
      <c r="AN23" s="18">
        <v>-20.92783489183806</v>
      </c>
      <c r="AO23" s="18">
        <v>-2.2963718899941323E-5</v>
      </c>
      <c r="AP23" s="18">
        <v>1.3364314224508761E-5</v>
      </c>
      <c r="AQ23" s="18">
        <v>-8.2317621724128965E-6</v>
      </c>
      <c r="AR23" s="18">
        <v>20.000001638397965</v>
      </c>
      <c r="AS23" s="18">
        <v>-3.8437822523912838E-7</v>
      </c>
      <c r="AT23" s="18">
        <v>3.5647607508437946E-6</v>
      </c>
      <c r="AU23" s="18">
        <v>5.5555587832617643</v>
      </c>
      <c r="AV23" s="18">
        <v>-3.0930690554727873E-6</v>
      </c>
      <c r="AW23" s="18">
        <v>10.526313488486675</v>
      </c>
      <c r="AX23" s="18">
        <v>4.0234078242763154E-7</v>
      </c>
      <c r="AY23" s="18">
        <v>-1.5462952635884704E-6</v>
      </c>
      <c r="AZ23" s="18">
        <v>-5.9523835913014773</v>
      </c>
      <c r="BA23" s="18">
        <v>-3.7974763827904803</v>
      </c>
      <c r="BB23" s="18">
        <v>-4.5636254404504813E-7</v>
      </c>
      <c r="BC23" s="18">
        <v>-1.794549062062603E-5</v>
      </c>
      <c r="BD23" s="18">
        <v>1.2090085088220872E-5</v>
      </c>
      <c r="BE23" s="18">
        <v>3.9823318762480829E-5</v>
      </c>
      <c r="BF23" s="18">
        <v>9.6366051872113476E-5</v>
      </c>
      <c r="BG23" s="18">
        <v>-1.9749370201709574E-4</v>
      </c>
      <c r="BH23" s="18">
        <v>5.4386973936994327E-6</v>
      </c>
      <c r="BI23"/>
      <c r="BJ23" s="89"/>
      <c r="BK23"/>
      <c r="BL23"/>
      <c r="BM23"/>
      <c r="BN23"/>
      <c r="BO23"/>
      <c r="BP23"/>
      <c r="BQ23"/>
    </row>
    <row r="24" spans="1:69" s="4" customFormat="1" ht="15" customHeight="1" x14ac:dyDescent="0.35">
      <c r="A24"/>
      <c r="B24" s="16" t="s">
        <v>213</v>
      </c>
      <c r="C24" s="71">
        <v>24.313136421191782</v>
      </c>
      <c r="D24" s="71">
        <v>24.266848857632954</v>
      </c>
      <c r="E24" s="71">
        <v>24.226180556073768</v>
      </c>
      <c r="F24" s="71">
        <v>24.267603221739847</v>
      </c>
      <c r="G24" s="71">
        <v>17.700217596362148</v>
      </c>
      <c r="H24" s="71">
        <v>17.100968880977849</v>
      </c>
      <c r="I24" s="71">
        <v>17.224081315296054</v>
      </c>
      <c r="J24" s="71">
        <v>17.258819474386701</v>
      </c>
      <c r="K24" s="71">
        <v>14.540330285419667</v>
      </c>
      <c r="L24" s="71">
        <v>13.789692046936091</v>
      </c>
      <c r="M24" s="71">
        <v>13.763263668341773</v>
      </c>
      <c r="N24" s="71">
        <v>14.399820054748899</v>
      </c>
      <c r="O24" s="71">
        <v>16.760244037749448</v>
      </c>
      <c r="P24" s="71">
        <v>17.316111647481783</v>
      </c>
      <c r="Q24" s="71">
        <v>17.208367203073205</v>
      </c>
      <c r="R24" s="71">
        <v>18.466215490266052</v>
      </c>
      <c r="S24" s="71">
        <v>18.694519297683147</v>
      </c>
      <c r="T24" s="71">
        <v>20.314531368751936</v>
      </c>
      <c r="U24" s="71">
        <v>20.381799134934273</v>
      </c>
      <c r="V24" s="71">
        <v>20.512946994920966</v>
      </c>
      <c r="W24" s="71">
        <v>19.426385086750265</v>
      </c>
      <c r="X24" s="71">
        <v>18.903231194402494</v>
      </c>
      <c r="Y24" s="71">
        <v>18.896735136304315</v>
      </c>
      <c r="Z24" s="71">
        <v>18.547947959111323</v>
      </c>
      <c r="AA24" s="71">
        <v>18.767619310973295</v>
      </c>
      <c r="AB24" s="71">
        <v>18.994542663576492</v>
      </c>
      <c r="AC24" s="71">
        <v>19.028025088469985</v>
      </c>
      <c r="AD24" s="76">
        <v>19.031403937282438</v>
      </c>
      <c r="AE24" s="76">
        <v>19.032823360946118</v>
      </c>
      <c r="AF24"/>
      <c r="AG24" s="18">
        <v>-0.19038088199300551</v>
      </c>
      <c r="AH24" s="18">
        <v>-0.16758789654881273</v>
      </c>
      <c r="AI24" s="18">
        <v>0.17098306342678654</v>
      </c>
      <c r="AJ24" s="18">
        <v>-27.062357849556339</v>
      </c>
      <c r="AK24" s="18">
        <v>-3.3855443421636795</v>
      </c>
      <c r="AL24" s="18">
        <v>0.7199149660762707</v>
      </c>
      <c r="AM24" s="18">
        <v>0.20168366866566995</v>
      </c>
      <c r="AN24" s="18">
        <v>-15.751304386730867</v>
      </c>
      <c r="AO24" s="18">
        <v>-5.1624565862598022</v>
      </c>
      <c r="AP24" s="18">
        <v>-0.19165314572916708</v>
      </c>
      <c r="AQ24" s="18">
        <v>4.6250395381971137</v>
      </c>
      <c r="AR24" s="18">
        <v>16.392038053434622</v>
      </c>
      <c r="AS24" s="18">
        <v>3.3165842244321904</v>
      </c>
      <c r="AT24" s="18">
        <v>-0.62222077682345411</v>
      </c>
      <c r="AU24" s="18">
        <v>7.3095156114997941</v>
      </c>
      <c r="AV24" s="18">
        <v>1.2363324122229553</v>
      </c>
      <c r="AW24" s="18">
        <v>8.6657059498157878</v>
      </c>
      <c r="AX24" s="18">
        <v>0.33113127229608919</v>
      </c>
      <c r="AY24" s="18">
        <v>0.64345575735709792</v>
      </c>
      <c r="AZ24" s="18">
        <v>-5.2969566412848197</v>
      </c>
      <c r="BA24" s="18">
        <v>-2.6930069079325918</v>
      </c>
      <c r="BB24" s="18">
        <v>-3.4364802669834368E-2</v>
      </c>
      <c r="BC24" s="18">
        <v>-1.8457536430348978</v>
      </c>
      <c r="BD24" s="18">
        <v>1.184343154004069</v>
      </c>
      <c r="BE24" s="18">
        <v>1.2091216730430856</v>
      </c>
      <c r="BF24" s="18">
        <v>0.17627391975958087</v>
      </c>
      <c r="BG24" s="18">
        <v>1.775722281604665E-2</v>
      </c>
      <c r="BH24" s="18">
        <v>7.4583234550540667E-3</v>
      </c>
      <c r="BI24"/>
      <c r="BJ24" s="89"/>
      <c r="BK24"/>
      <c r="BL24"/>
      <c r="BM24"/>
      <c r="BN24"/>
      <c r="BO24"/>
      <c r="BP24"/>
      <c r="BQ24"/>
    </row>
    <row r="25" spans="1:69" s="4" customFormat="1" ht="6" customHeight="1" x14ac:dyDescent="0.35">
      <c r="A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/>
      <c r="BJ25" s="7"/>
      <c r="BK25"/>
      <c r="BL25"/>
      <c r="BM25"/>
      <c r="BN25"/>
      <c r="BO25"/>
      <c r="BP25"/>
      <c r="BQ25"/>
    </row>
    <row r="26" spans="1:69" s="92" customFormat="1" ht="15" customHeight="1" x14ac:dyDescent="0.35">
      <c r="A26"/>
      <c r="B26" s="13" t="s">
        <v>199</v>
      </c>
      <c r="C26" s="14">
        <v>7280.0740000000005</v>
      </c>
      <c r="D26" s="14">
        <v>6838.9800000000005</v>
      </c>
      <c r="E26" s="14">
        <v>5672.2709999999997</v>
      </c>
      <c r="F26" s="14">
        <v>5266.5950000000003</v>
      </c>
      <c r="G26" s="14">
        <v>4420.4299999999994</v>
      </c>
      <c r="H26" s="14">
        <v>4115.4379999999992</v>
      </c>
      <c r="I26" s="14">
        <v>4445.4630000000006</v>
      </c>
      <c r="J26" s="14">
        <v>4161.3219999999992</v>
      </c>
      <c r="K26" s="14">
        <v>3391.9200000000005</v>
      </c>
      <c r="L26" s="14">
        <v>3322.6869999999999</v>
      </c>
      <c r="M26" s="14">
        <v>3762.8919999999998</v>
      </c>
      <c r="N26" s="14">
        <v>4924.0999999999995</v>
      </c>
      <c r="O26" s="14">
        <v>7278.0680000000002</v>
      </c>
      <c r="P26" s="14">
        <v>8817.0550000000021</v>
      </c>
      <c r="Q26" s="14">
        <v>7816.2129999999997</v>
      </c>
      <c r="R26" s="14">
        <v>6374.2960000000003</v>
      </c>
      <c r="S26" s="14">
        <v>7507.741</v>
      </c>
      <c r="T26" s="14">
        <v>7359.91</v>
      </c>
      <c r="U26" s="14">
        <v>6360.8029999999999</v>
      </c>
      <c r="V26" s="14">
        <v>5543.1689999999999</v>
      </c>
      <c r="W26" s="14">
        <v>4580.0030000000006</v>
      </c>
      <c r="X26" s="14">
        <v>4338.6309999999994</v>
      </c>
      <c r="Y26" s="14">
        <v>4241.1719999999996</v>
      </c>
      <c r="Z26" s="14">
        <v>4686.5550000000003</v>
      </c>
      <c r="AA26" s="14">
        <v>4838.5389999999989</v>
      </c>
      <c r="AB26" s="14">
        <v>3708.7439999999997</v>
      </c>
      <c r="AC26" s="14">
        <v>3629.268</v>
      </c>
      <c r="AD26" s="72">
        <v>4614.3559999999998</v>
      </c>
      <c r="AE26" s="72">
        <v>5825.0990000000002</v>
      </c>
      <c r="AF26"/>
      <c r="AG26" s="15">
        <v>-6.0589219285408369</v>
      </c>
      <c r="AH26" s="15">
        <v>-17.059693112130766</v>
      </c>
      <c r="AI26" s="15">
        <v>-7.1519149913676463</v>
      </c>
      <c r="AJ26" s="15">
        <v>-16.066642678998495</v>
      </c>
      <c r="AK26" s="15">
        <v>-6.899600265132583</v>
      </c>
      <c r="AL26" s="15">
        <v>8.0191950407223125</v>
      </c>
      <c r="AM26" s="15">
        <v>-6.3917076803923774</v>
      </c>
      <c r="AN26" s="15">
        <v>-18.489364677859555</v>
      </c>
      <c r="AO26" s="15">
        <v>-2.041115356494275</v>
      </c>
      <c r="AP26" s="15">
        <v>13.248464270032054</v>
      </c>
      <c r="AQ26" s="15">
        <v>30.859455971630322</v>
      </c>
      <c r="AR26" s="15">
        <v>47.805040515017993</v>
      </c>
      <c r="AS26" s="15">
        <v>21.145543020482933</v>
      </c>
      <c r="AT26" s="15">
        <v>-11.351205135955285</v>
      </c>
      <c r="AU26" s="15">
        <v>-18.44777003902017</v>
      </c>
      <c r="AV26" s="15">
        <v>17.781493046447789</v>
      </c>
      <c r="AW26" s="15">
        <v>-1.9690476802542887</v>
      </c>
      <c r="AX26" s="15">
        <v>-13.574989368076512</v>
      </c>
      <c r="AY26" s="15">
        <v>-12.85425755207322</v>
      </c>
      <c r="AZ26" s="15">
        <v>-17.375728576920515</v>
      </c>
      <c r="BA26" s="15">
        <v>-5.2701275523182227</v>
      </c>
      <c r="BB26" s="15">
        <v>-2.2463076486569116</v>
      </c>
      <c r="BC26" s="15">
        <v>10.501413288591003</v>
      </c>
      <c r="BD26" s="15">
        <v>3.2429791179234759</v>
      </c>
      <c r="BE26" s="15">
        <v>-23.349920296188568</v>
      </c>
      <c r="BF26" s="15">
        <v>-2.1429357216351321</v>
      </c>
      <c r="BG26" s="15">
        <v>27.142883909372351</v>
      </c>
      <c r="BH26" s="15">
        <v>26.238612712153127</v>
      </c>
      <c r="BI26"/>
      <c r="BJ26" s="19"/>
      <c r="BK26"/>
      <c r="BL26"/>
      <c r="BM26"/>
      <c r="BN26"/>
      <c r="BO26"/>
      <c r="BP26"/>
      <c r="BQ26"/>
    </row>
    <row r="27" spans="1:69" s="4" customFormat="1" ht="15" customHeight="1" x14ac:dyDescent="0.35">
      <c r="A27"/>
      <c r="B27" s="16" t="s">
        <v>211</v>
      </c>
      <c r="C27" s="17">
        <v>1410.7059999999999</v>
      </c>
      <c r="D27" s="17">
        <v>1027.221</v>
      </c>
      <c r="E27" s="17">
        <v>1112.0820000000001</v>
      </c>
      <c r="F27" s="17">
        <v>1432.213</v>
      </c>
      <c r="G27" s="17">
        <v>1510.4369999999997</v>
      </c>
      <c r="H27" s="17">
        <v>1212.58</v>
      </c>
      <c r="I27" s="17">
        <v>1334.1919999999998</v>
      </c>
      <c r="J27" s="17">
        <v>1340.9709999999998</v>
      </c>
      <c r="K27" s="17">
        <v>1058.1099999999999</v>
      </c>
      <c r="L27" s="17">
        <v>1284.1299999999999</v>
      </c>
      <c r="M27" s="17">
        <v>1667.9880000000003</v>
      </c>
      <c r="N27" s="17">
        <v>2140.0439999999999</v>
      </c>
      <c r="O27" s="17">
        <v>2917.4490000000001</v>
      </c>
      <c r="P27" s="17">
        <v>2806.9279999999999</v>
      </c>
      <c r="Q27" s="17">
        <v>2937.6509999999998</v>
      </c>
      <c r="R27" s="17">
        <v>2194.9670000000001</v>
      </c>
      <c r="S27" s="17">
        <v>2626.529</v>
      </c>
      <c r="T27" s="17">
        <v>2061.4759999999997</v>
      </c>
      <c r="U27" s="17">
        <v>1719.14</v>
      </c>
      <c r="V27" s="17">
        <v>1919.8289999999997</v>
      </c>
      <c r="W27" s="17">
        <v>2116.8679999999999</v>
      </c>
      <c r="X27" s="17">
        <v>2697.5619999999999</v>
      </c>
      <c r="Y27" s="17">
        <v>2725.192</v>
      </c>
      <c r="Z27" s="17">
        <v>3355.7359999999999</v>
      </c>
      <c r="AA27" s="17">
        <v>3556.1080000000006</v>
      </c>
      <c r="AB27" s="17">
        <v>2550.511</v>
      </c>
      <c r="AC27" s="17">
        <v>2454.9800000000005</v>
      </c>
      <c r="AD27" s="73">
        <v>3608.0650000000001</v>
      </c>
      <c r="AE27" s="73">
        <v>4039.61</v>
      </c>
      <c r="AF27"/>
      <c r="AG27" s="18">
        <v>-27.1839064978812</v>
      </c>
      <c r="AH27" s="18">
        <v>8.2612212951254005</v>
      </c>
      <c r="AI27" s="18">
        <v>28.78663623725587</v>
      </c>
      <c r="AJ27" s="18">
        <v>5.4617574341246522</v>
      </c>
      <c r="AK27" s="18">
        <v>-19.719922115255375</v>
      </c>
      <c r="AL27" s="18">
        <v>10.02919395008988</v>
      </c>
      <c r="AM27" s="18">
        <v>0.50809778502644276</v>
      </c>
      <c r="AN27" s="18">
        <v>-21.09374475659801</v>
      </c>
      <c r="AO27" s="18">
        <v>21.360728090652202</v>
      </c>
      <c r="AP27" s="18">
        <v>29.892456371239707</v>
      </c>
      <c r="AQ27" s="18">
        <v>28.300923028223195</v>
      </c>
      <c r="AR27" s="18">
        <v>36.326589546756992</v>
      </c>
      <c r="AS27" s="18">
        <v>-3.7882753048982241</v>
      </c>
      <c r="AT27" s="18">
        <v>4.6571554382584788</v>
      </c>
      <c r="AU27" s="18">
        <v>-25.281559994703244</v>
      </c>
      <c r="AV27" s="18">
        <v>19.661434545485189</v>
      </c>
      <c r="AW27" s="18">
        <v>-21.513297587805059</v>
      </c>
      <c r="AX27" s="18">
        <v>-16.606353894006023</v>
      </c>
      <c r="AY27" s="18">
        <v>11.67380201728769</v>
      </c>
      <c r="AZ27" s="18">
        <v>10.263361997344569</v>
      </c>
      <c r="BA27" s="18">
        <v>27.431752948223505</v>
      </c>
      <c r="BB27" s="18">
        <v>1.0242582005529479</v>
      </c>
      <c r="BC27" s="18">
        <v>23.137599112282725</v>
      </c>
      <c r="BD27" s="18">
        <v>5.971029902233095</v>
      </c>
      <c r="BE27" s="18">
        <v>-28.278021927343055</v>
      </c>
      <c r="BF27" s="18">
        <v>-3.7455631440130821</v>
      </c>
      <c r="BG27" s="18">
        <v>46.969221745187305</v>
      </c>
      <c r="BH27" s="18">
        <v>11.960566120621444</v>
      </c>
      <c r="BI27"/>
      <c r="BJ27" s="7"/>
      <c r="BK27"/>
      <c r="BL27"/>
      <c r="BM27"/>
      <c r="BN27"/>
      <c r="BO27"/>
      <c r="BP27"/>
      <c r="BQ27"/>
    </row>
    <row r="28" spans="1:69" s="4" customFormat="1" ht="15" customHeight="1" x14ac:dyDescent="0.35">
      <c r="A28"/>
      <c r="B28" s="16" t="s">
        <v>212</v>
      </c>
      <c r="C28" s="17">
        <v>3221.6920000000005</v>
      </c>
      <c r="D28" s="17">
        <v>3261.8820000000001</v>
      </c>
      <c r="E28" s="17">
        <v>2222.7249999999999</v>
      </c>
      <c r="F28" s="17">
        <v>1543.04</v>
      </c>
      <c r="G28" s="17">
        <v>775.68200000000002</v>
      </c>
      <c r="H28" s="17">
        <v>940.64700000000005</v>
      </c>
      <c r="I28" s="17">
        <v>1406.8610000000001</v>
      </c>
      <c r="J28" s="17">
        <v>1347.721</v>
      </c>
      <c r="K28" s="17">
        <v>959.81799999999998</v>
      </c>
      <c r="L28" s="17">
        <v>805.39599999999996</v>
      </c>
      <c r="M28" s="17">
        <v>906.73700000000008</v>
      </c>
      <c r="N28" s="17">
        <v>1241.2060000000001</v>
      </c>
      <c r="O28" s="17">
        <v>2637.3830000000003</v>
      </c>
      <c r="P28" s="17">
        <v>4004.4030000000002</v>
      </c>
      <c r="Q28" s="17">
        <v>3453.2000000000003</v>
      </c>
      <c r="R28" s="17">
        <v>2520.7479999999996</v>
      </c>
      <c r="S28" s="17">
        <v>3001.2960000000003</v>
      </c>
      <c r="T28" s="17">
        <v>3258.1930000000002</v>
      </c>
      <c r="U28" s="17">
        <v>3094.3190000000004</v>
      </c>
      <c r="V28" s="17">
        <v>2221.933</v>
      </c>
      <c r="W28" s="17">
        <v>1283.8729999999998</v>
      </c>
      <c r="X28" s="17">
        <v>656.44599999999991</v>
      </c>
      <c r="Y28" s="17">
        <v>362.76799999999997</v>
      </c>
      <c r="Z28" s="17">
        <v>253.08900000000003</v>
      </c>
      <c r="AA28" s="17">
        <v>157.142</v>
      </c>
      <c r="AB28" s="17">
        <v>100.00599999999999</v>
      </c>
      <c r="AC28" s="17">
        <v>65.179999999999993</v>
      </c>
      <c r="AD28" s="73">
        <v>95.903999999999982</v>
      </c>
      <c r="AE28" s="73">
        <v>844.71900000000005</v>
      </c>
      <c r="AF28"/>
      <c r="AG28" s="18">
        <v>1.2474811372409154</v>
      </c>
      <c r="AH28" s="18">
        <v>-31.857590188731539</v>
      </c>
      <c r="AI28" s="18">
        <v>-30.578906522399308</v>
      </c>
      <c r="AJ28" s="18">
        <v>-49.73027270841974</v>
      </c>
      <c r="AK28" s="18">
        <v>21.267091411171076</v>
      </c>
      <c r="AL28" s="18">
        <v>49.56311985261209</v>
      </c>
      <c r="AM28" s="18">
        <v>-4.2036846568353301</v>
      </c>
      <c r="AN28" s="18">
        <v>-28.782144078781887</v>
      </c>
      <c r="AO28" s="18">
        <v>-16.088675144662844</v>
      </c>
      <c r="AP28" s="18">
        <v>12.58275432209747</v>
      </c>
      <c r="AQ28" s="18">
        <v>36.88710177261985</v>
      </c>
      <c r="AR28" s="18" t="s">
        <v>233</v>
      </c>
      <c r="AS28" s="18">
        <v>51.832441477024759</v>
      </c>
      <c r="AT28" s="18">
        <v>-13.76492326072076</v>
      </c>
      <c r="AU28" s="18">
        <v>-27.002548360940594</v>
      </c>
      <c r="AV28" s="18">
        <v>19.063706487122108</v>
      </c>
      <c r="AW28" s="18">
        <v>8.5595356139481051</v>
      </c>
      <c r="AX28" s="18">
        <v>-5.029597694182014</v>
      </c>
      <c r="AY28" s="18">
        <v>-28.193150092152756</v>
      </c>
      <c r="AZ28" s="18">
        <v>-42.218194698039959</v>
      </c>
      <c r="BA28" s="18">
        <v>-48.869864854234024</v>
      </c>
      <c r="BB28" s="18">
        <v>-44.737571711915372</v>
      </c>
      <c r="BC28" s="18">
        <v>-30.233923609579662</v>
      </c>
      <c r="BD28" s="18">
        <v>-37.910379352717825</v>
      </c>
      <c r="BE28" s="18">
        <v>-36.359471051660293</v>
      </c>
      <c r="BF28" s="18">
        <v>-34.823910565366077</v>
      </c>
      <c r="BG28" s="18">
        <v>47.137158637618889</v>
      </c>
      <c r="BH28" s="18" t="s">
        <v>233</v>
      </c>
      <c r="BI28"/>
      <c r="BJ28" s="7"/>
      <c r="BK28"/>
      <c r="BL28"/>
      <c r="BM28"/>
      <c r="BN28"/>
      <c r="BO28"/>
      <c r="BP28"/>
      <c r="BQ28"/>
    </row>
    <row r="29" spans="1:69" s="4" customFormat="1" ht="15" customHeight="1" x14ac:dyDescent="0.35">
      <c r="A29"/>
      <c r="B29" s="16" t="s">
        <v>213</v>
      </c>
      <c r="C29" s="17">
        <v>2647.6760000000004</v>
      </c>
      <c r="D29" s="17">
        <v>2549.8770000000004</v>
      </c>
      <c r="E29" s="17">
        <v>2337.4639999999995</v>
      </c>
      <c r="F29" s="17">
        <v>2291.3420000000001</v>
      </c>
      <c r="G29" s="17">
        <v>2134.3109999999997</v>
      </c>
      <c r="H29" s="17">
        <v>1962.2109999999996</v>
      </c>
      <c r="I29" s="17">
        <v>1704.4099999999999</v>
      </c>
      <c r="J29" s="17">
        <v>1472.6299999999999</v>
      </c>
      <c r="K29" s="17">
        <v>1373.992</v>
      </c>
      <c r="L29" s="17">
        <v>1233.1609999999998</v>
      </c>
      <c r="M29" s="17">
        <v>1188.1670000000004</v>
      </c>
      <c r="N29" s="17">
        <v>1542.85</v>
      </c>
      <c r="O29" s="17">
        <v>1723.2360000000003</v>
      </c>
      <c r="P29" s="17">
        <v>2005.7239999999999</v>
      </c>
      <c r="Q29" s="17">
        <v>1425.3619999999996</v>
      </c>
      <c r="R29" s="17">
        <v>1658.5809999999997</v>
      </c>
      <c r="S29" s="17">
        <v>1879.9160000000004</v>
      </c>
      <c r="T29" s="17">
        <v>2040.241</v>
      </c>
      <c r="U29" s="17">
        <v>1547.3440000000003</v>
      </c>
      <c r="V29" s="17">
        <v>1401.4069999999992</v>
      </c>
      <c r="W29" s="17">
        <v>1179.2620000000002</v>
      </c>
      <c r="X29" s="17">
        <v>984.62299999999948</v>
      </c>
      <c r="Y29" s="17">
        <v>1153.2120000000002</v>
      </c>
      <c r="Z29" s="17">
        <v>1077.73</v>
      </c>
      <c r="AA29" s="17">
        <v>1125.2889999999995</v>
      </c>
      <c r="AB29" s="17">
        <v>1058.2269999999999</v>
      </c>
      <c r="AC29" s="17">
        <v>1109.1079999999999</v>
      </c>
      <c r="AD29" s="73">
        <v>910.38700000000006</v>
      </c>
      <c r="AE29" s="73">
        <v>940.77000000000032</v>
      </c>
      <c r="AF29"/>
      <c r="AG29" s="18">
        <v>-3.6937676664365262</v>
      </c>
      <c r="AH29" s="18">
        <v>-8.330323384226018</v>
      </c>
      <c r="AI29" s="18">
        <v>-1.973164078676694</v>
      </c>
      <c r="AJ29" s="18">
        <v>-6.8532327343539459</v>
      </c>
      <c r="AK29" s="18">
        <v>-8.0634921527368864</v>
      </c>
      <c r="AL29" s="18">
        <v>-13.138291447759682</v>
      </c>
      <c r="AM29" s="18">
        <v>-13.598840654537346</v>
      </c>
      <c r="AN29" s="18">
        <v>-6.6980843796472929</v>
      </c>
      <c r="AO29" s="18">
        <v>-10.249768557604421</v>
      </c>
      <c r="AP29" s="18">
        <v>-3.6486719901131699</v>
      </c>
      <c r="AQ29" s="18">
        <v>29.851275115366729</v>
      </c>
      <c r="AR29" s="18">
        <v>11.691739313607961</v>
      </c>
      <c r="AS29" s="18">
        <v>16.392879443094245</v>
      </c>
      <c r="AT29" s="18">
        <v>-28.935287208010692</v>
      </c>
      <c r="AU29" s="18">
        <v>16.362089069303103</v>
      </c>
      <c r="AV29" s="18">
        <v>13.344841162415388</v>
      </c>
      <c r="AW29" s="18">
        <v>8.5283065839111725</v>
      </c>
      <c r="AX29" s="18">
        <v>-24.158763597045628</v>
      </c>
      <c r="AY29" s="18">
        <v>-9.4314515712085356</v>
      </c>
      <c r="AZ29" s="18">
        <v>-15.851569172981096</v>
      </c>
      <c r="BA29" s="18">
        <v>-16.505153222947968</v>
      </c>
      <c r="BB29" s="18">
        <v>17.122187883078176</v>
      </c>
      <c r="BC29" s="18">
        <v>-6.5453706690530611</v>
      </c>
      <c r="BD29" s="18">
        <v>4.4128863444461519</v>
      </c>
      <c r="BE29" s="18">
        <v>-5.9595357281551404</v>
      </c>
      <c r="BF29" s="18">
        <v>4.8081366285305602</v>
      </c>
      <c r="BG29" s="18">
        <v>-17.917191112136951</v>
      </c>
      <c r="BH29" s="18">
        <v>3.3373719088695535</v>
      </c>
      <c r="BI29"/>
      <c r="BJ29" s="7"/>
      <c r="BK29"/>
      <c r="BL29"/>
      <c r="BM29"/>
      <c r="BN29"/>
      <c r="BO29"/>
      <c r="BP29"/>
      <c r="BQ29"/>
    </row>
    <row r="30" spans="1:69" s="4" customFormat="1" ht="6" customHeight="1" x14ac:dyDescent="0.35">
      <c r="A30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/>
      <c r="BJ30" s="7"/>
      <c r="BK30"/>
      <c r="BL30"/>
      <c r="BM30"/>
      <c r="BN30"/>
      <c r="BO30"/>
      <c r="BP30"/>
      <c r="BQ30"/>
    </row>
    <row r="31" spans="1:69" s="4" customFormat="1" ht="15" customHeight="1" x14ac:dyDescent="0.35">
      <c r="A31"/>
      <c r="B31" s="16" t="s">
        <v>214</v>
      </c>
      <c r="C31" s="17">
        <v>4153.5029999999997</v>
      </c>
      <c r="D31" s="17">
        <v>3955.7660000000005</v>
      </c>
      <c r="E31" s="17">
        <v>3105.2279999999996</v>
      </c>
      <c r="F31" s="17">
        <v>2723.7910000000002</v>
      </c>
      <c r="G31" s="17">
        <v>2043.5840000000003</v>
      </c>
      <c r="H31" s="17">
        <v>1852.2709999999997</v>
      </c>
      <c r="I31" s="17">
        <v>2227.9279999999999</v>
      </c>
      <c r="J31" s="17">
        <v>2154.5</v>
      </c>
      <c r="K31" s="17">
        <v>1774.3160000000003</v>
      </c>
      <c r="L31" s="17">
        <v>1662.9730000000002</v>
      </c>
      <c r="M31" s="17">
        <v>1780.8979999999999</v>
      </c>
      <c r="N31" s="17">
        <v>2337.5450000000001</v>
      </c>
      <c r="O31" s="17">
        <v>3815.8820000000005</v>
      </c>
      <c r="P31" s="17">
        <v>4952.8209999999999</v>
      </c>
      <c r="Q31" s="17">
        <v>4893.2730000000001</v>
      </c>
      <c r="R31" s="17">
        <v>3957.223</v>
      </c>
      <c r="S31" s="17">
        <v>4590.3020000000006</v>
      </c>
      <c r="T31" s="17">
        <v>4639.9810000000007</v>
      </c>
      <c r="U31" s="17">
        <v>4281.6219999999994</v>
      </c>
      <c r="V31" s="17">
        <v>3602.625</v>
      </c>
      <c r="W31" s="17">
        <v>2971.9850000000001</v>
      </c>
      <c r="X31" s="17">
        <v>2786.6749999999997</v>
      </c>
      <c r="Y31" s="17">
        <v>2672.2840000000006</v>
      </c>
      <c r="Z31" s="17">
        <v>3027.7809999999999</v>
      </c>
      <c r="AA31" s="17">
        <v>3304.3980000000001</v>
      </c>
      <c r="AB31" s="17">
        <v>2629.1929999999998</v>
      </c>
      <c r="AC31" s="17">
        <v>2472.9749999999999</v>
      </c>
      <c r="AD31" s="73">
        <v>3175.9689999999996</v>
      </c>
      <c r="AE31" s="73">
        <v>4118.7510000000002</v>
      </c>
      <c r="AF31"/>
      <c r="AG31" s="18">
        <v>-4.7607284742541216</v>
      </c>
      <c r="AH31" s="18">
        <v>-21.501221255251217</v>
      </c>
      <c r="AI31" s="18">
        <v>-12.28370348328688</v>
      </c>
      <c r="AJ31" s="18">
        <v>-24.972804447918353</v>
      </c>
      <c r="AK31" s="18">
        <v>-9.3616411167830886</v>
      </c>
      <c r="AL31" s="18">
        <v>20.280887623895218</v>
      </c>
      <c r="AM31" s="18">
        <v>-3.2957977098003117</v>
      </c>
      <c r="AN31" s="18">
        <v>-17.646043165467614</v>
      </c>
      <c r="AO31" s="18">
        <v>-6.2752632563759807</v>
      </c>
      <c r="AP31" s="18">
        <v>7.0912155519061173</v>
      </c>
      <c r="AQ31" s="18">
        <v>31.256534624666894</v>
      </c>
      <c r="AR31" s="18">
        <v>63.243146121251158</v>
      </c>
      <c r="AS31" s="18">
        <v>29.794920283174353</v>
      </c>
      <c r="AT31" s="18">
        <v>-1.2023047067519657</v>
      </c>
      <c r="AU31" s="18">
        <v>-19.129323052280142</v>
      </c>
      <c r="AV31" s="18">
        <v>15.998062277511291</v>
      </c>
      <c r="AW31" s="18">
        <v>1.0822599471668766</v>
      </c>
      <c r="AX31" s="18">
        <v>-7.7232859358691597</v>
      </c>
      <c r="AY31" s="18">
        <v>-15.858405996605947</v>
      </c>
      <c r="AZ31" s="18">
        <v>-17.505013705284338</v>
      </c>
      <c r="BA31" s="18">
        <v>-6.2352266246296795</v>
      </c>
      <c r="BB31" s="18">
        <v>-4.1049279158853897</v>
      </c>
      <c r="BC31" s="18">
        <v>13.303114489328204</v>
      </c>
      <c r="BD31" s="18">
        <v>9.1359645892487009</v>
      </c>
      <c r="BE31" s="18">
        <v>-20.433525259366469</v>
      </c>
      <c r="BF31" s="18">
        <v>-5.9416710754973048</v>
      </c>
      <c r="BG31" s="18">
        <v>28.427056480554786</v>
      </c>
      <c r="BH31" s="18">
        <v>29.684861533598113</v>
      </c>
      <c r="BI31"/>
      <c r="BJ31" s="7"/>
      <c r="BK31"/>
      <c r="BL31"/>
      <c r="BM31"/>
      <c r="BN31"/>
      <c r="BO31"/>
      <c r="BP31"/>
      <c r="BQ31"/>
    </row>
    <row r="32" spans="1:69" s="4" customFormat="1" ht="15" customHeight="1" x14ac:dyDescent="0.35">
      <c r="A32"/>
      <c r="B32" s="16" t="s">
        <v>124</v>
      </c>
      <c r="C32" s="17">
        <v>3084.5229999999997</v>
      </c>
      <c r="D32" s="17">
        <v>2850.634</v>
      </c>
      <c r="E32" s="17">
        <v>2533.6879999999996</v>
      </c>
      <c r="F32" s="17">
        <v>2502.0890000000004</v>
      </c>
      <c r="G32" s="17">
        <v>2333.7930000000001</v>
      </c>
      <c r="H32" s="17">
        <v>2228.0259999999994</v>
      </c>
      <c r="I32" s="17">
        <v>2180.0499999999997</v>
      </c>
      <c r="J32" s="17">
        <v>1969.5630000000003</v>
      </c>
      <c r="K32" s="17">
        <v>1587.1869999999992</v>
      </c>
      <c r="L32" s="17">
        <v>1623.777</v>
      </c>
      <c r="M32" s="17">
        <v>1936.52</v>
      </c>
      <c r="N32" s="17">
        <v>2527.3649999999998</v>
      </c>
      <c r="O32" s="17">
        <v>3396.6200000000003</v>
      </c>
      <c r="P32" s="17">
        <v>3736.8419999999996</v>
      </c>
      <c r="Q32" s="17">
        <v>2819.623</v>
      </c>
      <c r="R32" s="17">
        <v>2355.9169999999995</v>
      </c>
      <c r="S32" s="17">
        <v>2853.1459999999997</v>
      </c>
      <c r="T32" s="17">
        <v>2664.0589999999997</v>
      </c>
      <c r="U32" s="17">
        <v>2032.1040000000003</v>
      </c>
      <c r="V32" s="17">
        <v>1871.42</v>
      </c>
      <c r="W32" s="17">
        <v>1574.5020000000002</v>
      </c>
      <c r="X32" s="17">
        <v>1501.2219999999998</v>
      </c>
      <c r="Y32" s="17">
        <v>1516.8730000000003</v>
      </c>
      <c r="Z32" s="17">
        <v>1629.021</v>
      </c>
      <c r="AA32" s="17">
        <v>1504.491</v>
      </c>
      <c r="AB32" s="17">
        <v>1060.6590000000001</v>
      </c>
      <c r="AC32" s="17">
        <v>1140.0359999999998</v>
      </c>
      <c r="AD32" s="73">
        <v>1419.203</v>
      </c>
      <c r="AE32" s="73">
        <v>1684.3230000000003</v>
      </c>
      <c r="AF32"/>
      <c r="AG32" s="18">
        <v>-7.5826635106951601</v>
      </c>
      <c r="AH32" s="18">
        <v>-11.118438915693854</v>
      </c>
      <c r="AI32" s="18">
        <v>-1.2471543457599852</v>
      </c>
      <c r="AJ32" s="18">
        <v>-6.7262195709265438</v>
      </c>
      <c r="AK32" s="18">
        <v>-4.53197862878159</v>
      </c>
      <c r="AL32" s="18">
        <v>-2.15329623621985</v>
      </c>
      <c r="AM32" s="18">
        <v>-9.6551455241851976</v>
      </c>
      <c r="AN32" s="18">
        <v>-19.414255852694279</v>
      </c>
      <c r="AO32" s="18">
        <v>2.3053364222363744</v>
      </c>
      <c r="AP32" s="18">
        <v>19.260218613762849</v>
      </c>
      <c r="AQ32" s="18">
        <v>30.510658294259795</v>
      </c>
      <c r="AR32" s="18">
        <v>34.393726272224256</v>
      </c>
      <c r="AS32" s="18">
        <v>10.01648697823128</v>
      </c>
      <c r="AT32" s="18">
        <v>-24.545297874515427</v>
      </c>
      <c r="AU32" s="18">
        <v>-16.445673765606273</v>
      </c>
      <c r="AV32" s="18">
        <v>21.10553979618129</v>
      </c>
      <c r="AW32" s="18">
        <v>-6.6273159522856524</v>
      </c>
      <c r="AX32" s="18">
        <v>-23.721509170780362</v>
      </c>
      <c r="AY32" s="18">
        <v>-7.9072724624330339</v>
      </c>
      <c r="AZ32" s="18">
        <v>-15.86591999658013</v>
      </c>
      <c r="BA32" s="18">
        <v>-4.6541700169323645</v>
      </c>
      <c r="BB32" s="18">
        <v>1.0425506687219162</v>
      </c>
      <c r="BC32" s="18">
        <v>7.3933678033691459</v>
      </c>
      <c r="BD32" s="18">
        <v>-7.6444686716745807</v>
      </c>
      <c r="BE32" s="18">
        <v>-29.500475576125076</v>
      </c>
      <c r="BF32" s="18">
        <v>7.4837435971409958</v>
      </c>
      <c r="BG32" s="18">
        <v>24.487560041963604</v>
      </c>
      <c r="BH32" s="18">
        <v>18.680907523448045</v>
      </c>
      <c r="BI32"/>
      <c r="BJ32" s="7"/>
      <c r="BK32"/>
      <c r="BL32"/>
      <c r="BM32"/>
      <c r="BN32"/>
      <c r="BO32"/>
      <c r="BP32"/>
      <c r="BQ32"/>
    </row>
    <row r="33" spans="1:69" s="4" customFormat="1" ht="15" customHeight="1" x14ac:dyDescent="0.35">
      <c r="A33"/>
      <c r="B33" s="16" t="s">
        <v>215</v>
      </c>
      <c r="C33" s="17">
        <v>42.047999999999995</v>
      </c>
      <c r="D33" s="17">
        <v>32.58</v>
      </c>
      <c r="E33" s="17">
        <v>33.355000000000004</v>
      </c>
      <c r="F33" s="17">
        <v>40.714999999999996</v>
      </c>
      <c r="G33" s="17">
        <v>43.052999999999997</v>
      </c>
      <c r="H33" s="17">
        <v>35.140999999999998</v>
      </c>
      <c r="I33" s="17">
        <v>37.484999999999999</v>
      </c>
      <c r="J33" s="17">
        <v>37.259</v>
      </c>
      <c r="K33" s="17">
        <v>30.417000000000002</v>
      </c>
      <c r="L33" s="17">
        <v>35.937000000000005</v>
      </c>
      <c r="M33" s="17">
        <v>45.474000000000004</v>
      </c>
      <c r="N33" s="17">
        <v>59.190000000000005</v>
      </c>
      <c r="O33" s="17">
        <v>65.566000000000003</v>
      </c>
      <c r="P33" s="17">
        <v>127.392</v>
      </c>
      <c r="Q33" s="17">
        <v>103.31699999999999</v>
      </c>
      <c r="R33" s="17">
        <v>61.155999999999992</v>
      </c>
      <c r="S33" s="17">
        <v>64.292999999999992</v>
      </c>
      <c r="T33" s="17">
        <v>55.87</v>
      </c>
      <c r="U33" s="17">
        <v>47.076999999999991</v>
      </c>
      <c r="V33" s="17">
        <v>69.123999999999995</v>
      </c>
      <c r="W33" s="17">
        <v>33.515999999999998</v>
      </c>
      <c r="X33" s="17">
        <v>50.734000000000009</v>
      </c>
      <c r="Y33" s="17">
        <v>52.014999999999993</v>
      </c>
      <c r="Z33" s="17">
        <v>29.752999999999997</v>
      </c>
      <c r="AA33" s="17">
        <v>29.65</v>
      </c>
      <c r="AB33" s="17">
        <v>18.891999999999999</v>
      </c>
      <c r="AC33" s="17">
        <v>16.256999999999998</v>
      </c>
      <c r="AD33" s="73">
        <v>19.183999999999997</v>
      </c>
      <c r="AE33" s="73">
        <v>22.024999999999999</v>
      </c>
      <c r="AF33"/>
      <c r="AG33" s="18">
        <v>-22.517123287671225</v>
      </c>
      <c r="AH33" s="18">
        <v>2.3787599754450759</v>
      </c>
      <c r="AI33" s="18">
        <v>22.065657322740194</v>
      </c>
      <c r="AJ33" s="18">
        <v>5.7423553972737347</v>
      </c>
      <c r="AK33" s="18">
        <v>-18.377348849092979</v>
      </c>
      <c r="AL33" s="18">
        <v>6.6702711931931402</v>
      </c>
      <c r="AM33" s="18">
        <v>-0.60290782979858371</v>
      </c>
      <c r="AN33" s="18">
        <v>-18.363348452722828</v>
      </c>
      <c r="AO33" s="18">
        <v>18.147746326067669</v>
      </c>
      <c r="AP33" s="18">
        <v>26.53810835629017</v>
      </c>
      <c r="AQ33" s="18">
        <v>30.162290539649032</v>
      </c>
      <c r="AR33" s="18">
        <v>10.7720898800473</v>
      </c>
      <c r="AS33" s="18">
        <v>94.295824055150518</v>
      </c>
      <c r="AT33" s="18">
        <v>-18.898360964581766</v>
      </c>
      <c r="AU33" s="18">
        <v>-40.807417946707709</v>
      </c>
      <c r="AV33" s="18">
        <v>5.1295048727843566</v>
      </c>
      <c r="AW33" s="18">
        <v>-13.100959669015284</v>
      </c>
      <c r="AX33" s="18">
        <v>-15.738321102559524</v>
      </c>
      <c r="AY33" s="18">
        <v>46.831786222571544</v>
      </c>
      <c r="AZ33" s="18">
        <v>-51.513222614432031</v>
      </c>
      <c r="BA33" s="18">
        <v>51.372478816087877</v>
      </c>
      <c r="BB33" s="18">
        <v>2.5249339693302013</v>
      </c>
      <c r="BC33" s="18">
        <v>-42.799192540613284</v>
      </c>
      <c r="BD33" s="18">
        <v>-0.34618357812656875</v>
      </c>
      <c r="BE33" s="18">
        <v>-36.283305227655987</v>
      </c>
      <c r="BF33" s="18">
        <v>-13.947702731314852</v>
      </c>
      <c r="BG33" s="18">
        <v>18.004551885341698</v>
      </c>
      <c r="BH33" s="18">
        <v>14.809216013344463</v>
      </c>
      <c r="BI33"/>
      <c r="BJ33" s="7"/>
      <c r="BK33"/>
      <c r="BL33"/>
      <c r="BM33"/>
      <c r="BN33"/>
      <c r="BO33"/>
      <c r="BP33"/>
      <c r="BQ33"/>
    </row>
    <row r="34" spans="1:69" s="4" customFormat="1" ht="6" customHeight="1" x14ac:dyDescent="0.35">
      <c r="A34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2"/>
      <c r="Y34" s="12"/>
      <c r="Z34" s="12"/>
      <c r="AA34" s="12"/>
      <c r="AB34" s="12"/>
      <c r="AC34" s="12"/>
      <c r="AD34" s="355"/>
      <c r="AE34" s="355"/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/>
      <c r="BJ34" s="7"/>
      <c r="BK34"/>
      <c r="BL34"/>
      <c r="BM34"/>
      <c r="BN34"/>
      <c r="BO34"/>
      <c r="BP34"/>
      <c r="BQ34"/>
    </row>
    <row r="35" spans="1:69" s="4" customFormat="1" ht="15" customHeight="1" x14ac:dyDescent="0.35">
      <c r="A35"/>
      <c r="B35" s="13" t="s">
        <v>175</v>
      </c>
      <c r="C35" s="17">
        <v>60.110999999998967</v>
      </c>
      <c r="D35" s="17">
        <v>337.99399999999969</v>
      </c>
      <c r="E35" s="17">
        <v>400.76500000000033</v>
      </c>
      <c r="F35" s="17">
        <v>-101.75799999999981</v>
      </c>
      <c r="G35" s="17">
        <v>-229.29699999999866</v>
      </c>
      <c r="H35" s="17">
        <v>-282.84699999999884</v>
      </c>
      <c r="I35" s="17">
        <v>-42.529000000000451</v>
      </c>
      <c r="J35" s="17">
        <v>61.281000000000859</v>
      </c>
      <c r="K35" s="17">
        <v>156.16899999999941</v>
      </c>
      <c r="L35" s="17">
        <v>-3.1279999999997017</v>
      </c>
      <c r="M35" s="17">
        <v>-58.712999999999738</v>
      </c>
      <c r="N35" s="17">
        <v>-99.421999999999571</v>
      </c>
      <c r="O35" s="17">
        <v>-380.41800000000057</v>
      </c>
      <c r="P35" s="17">
        <v>-16.479000000004817</v>
      </c>
      <c r="Q35" s="17">
        <v>23.057999999999993</v>
      </c>
      <c r="R35" s="17">
        <v>476.72400000000016</v>
      </c>
      <c r="S35" s="17">
        <v>-118.83199999999943</v>
      </c>
      <c r="T35" s="17">
        <v>147.625</v>
      </c>
      <c r="U35" s="17">
        <v>277.40799999999945</v>
      </c>
      <c r="V35" s="17">
        <v>213.31800000000112</v>
      </c>
      <c r="W35" s="17">
        <v>75.000999999999294</v>
      </c>
      <c r="X35" s="17">
        <v>-8.9200000000000728</v>
      </c>
      <c r="Y35" s="17">
        <v>-52.529999999999745</v>
      </c>
      <c r="Z35" s="17">
        <v>-234.90700000000015</v>
      </c>
      <c r="AA35" s="17">
        <v>-200.70699999999852</v>
      </c>
      <c r="AB35" s="17">
        <v>-19.55600000000004</v>
      </c>
      <c r="AC35" s="17">
        <v>358.90299999999979</v>
      </c>
      <c r="AD35" s="73">
        <v>-260.30100000000039</v>
      </c>
      <c r="AE35" s="73">
        <v>-285.94700000000012</v>
      </c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/>
      <c r="BJ35" s="7"/>
      <c r="BK35"/>
      <c r="BL35"/>
      <c r="BM35"/>
      <c r="BN35"/>
      <c r="BO35"/>
      <c r="BP35"/>
      <c r="BQ35"/>
    </row>
    <row r="36" spans="1:69" s="4" customFormat="1" ht="15" customHeight="1" x14ac:dyDescent="0.35">
      <c r="A36"/>
      <c r="B36" s="16" t="s">
        <v>200</v>
      </c>
      <c r="C36" s="17">
        <v>-26.463999999999999</v>
      </c>
      <c r="D36" s="17">
        <v>-132.0410000000017</v>
      </c>
      <c r="E36" s="17">
        <v>307.79999999999961</v>
      </c>
      <c r="F36" s="17">
        <v>234.77100000000024</v>
      </c>
      <c r="G36" s="17">
        <v>216.74800000000027</v>
      </c>
      <c r="H36" s="17">
        <v>83.560000000000798</v>
      </c>
      <c r="I36" s="17">
        <v>-85.510000000001583</v>
      </c>
      <c r="J36" s="17">
        <v>73.120999999999356</v>
      </c>
      <c r="K36" s="17">
        <v>142.64900000000026</v>
      </c>
      <c r="L36" s="17">
        <v>-21.105999999999892</v>
      </c>
      <c r="M36" s="17">
        <v>-96.722000000000051</v>
      </c>
      <c r="N36" s="17">
        <v>-126.44900000000008</v>
      </c>
      <c r="O36" s="17">
        <v>-443.58299999999991</v>
      </c>
      <c r="P36" s="17">
        <v>-86.079999999999785</v>
      </c>
      <c r="Q36" s="17">
        <v>-87.692000000000121</v>
      </c>
      <c r="R36" s="17">
        <v>381.70500000000055</v>
      </c>
      <c r="S36" s="17">
        <v>-123.21399999999991</v>
      </c>
      <c r="T36" s="17">
        <v>87.501999999999896</v>
      </c>
      <c r="U36" s="17">
        <v>110.54400000000177</v>
      </c>
      <c r="V36" s="17">
        <v>73.767000000000948</v>
      </c>
      <c r="W36" s="17">
        <v>75.710999999998734</v>
      </c>
      <c r="X36" s="17">
        <v>-45.142000000002696</v>
      </c>
      <c r="Y36" s="17">
        <v>-55.366000000000483</v>
      </c>
      <c r="Z36" s="17">
        <v>-226.03200000000103</v>
      </c>
      <c r="AA36" s="17">
        <v>-289.25699999999881</v>
      </c>
      <c r="AB36" s="17">
        <v>80.028000000001114</v>
      </c>
      <c r="AC36" s="17">
        <v>388.00200000000029</v>
      </c>
      <c r="AD36" s="73">
        <v>-270.66999999999933</v>
      </c>
      <c r="AE36" s="73">
        <v>-232.70999999999856</v>
      </c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/>
      <c r="BJ36" s="7"/>
      <c r="BK36"/>
      <c r="BL36"/>
      <c r="BM36"/>
      <c r="BN36"/>
      <c r="BO36"/>
      <c r="BP36"/>
      <c r="BQ36"/>
    </row>
    <row r="37" spans="1:69" s="21" customFormat="1" ht="15" customHeight="1" x14ac:dyDescent="0.35">
      <c r="A37"/>
      <c r="B37" s="16" t="s">
        <v>205</v>
      </c>
      <c r="C37" s="17">
        <v>-76.024000000000001</v>
      </c>
      <c r="D37" s="17">
        <v>104.86599999999908</v>
      </c>
      <c r="E37" s="17">
        <v>180.33400000000029</v>
      </c>
      <c r="F37" s="17">
        <v>80.36600000000044</v>
      </c>
      <c r="G37" s="17">
        <v>115.18799999999999</v>
      </c>
      <c r="H37" s="17">
        <v>-47.442000000000007</v>
      </c>
      <c r="I37" s="17">
        <v>-27.466000000000122</v>
      </c>
      <c r="J37" s="17">
        <v>14.020999999999958</v>
      </c>
      <c r="K37" s="17">
        <v>71.052999999999884</v>
      </c>
      <c r="L37" s="17">
        <v>1.5910000000000082</v>
      </c>
      <c r="M37" s="17">
        <v>-4.890999999999849</v>
      </c>
      <c r="N37" s="17">
        <v>-72.756000000000085</v>
      </c>
      <c r="O37" s="17">
        <v>-177.5600000000004</v>
      </c>
      <c r="P37" s="17">
        <v>-126.41600000000017</v>
      </c>
      <c r="Q37" s="17">
        <v>189.17000000000007</v>
      </c>
      <c r="R37" s="17">
        <v>42.686000000000149</v>
      </c>
      <c r="S37" s="17">
        <v>-36.175999999999931</v>
      </c>
      <c r="T37" s="17">
        <v>-18.717000000000553</v>
      </c>
      <c r="U37" s="17">
        <v>20.554000000000087</v>
      </c>
      <c r="V37" s="17">
        <v>129.22400000000016</v>
      </c>
      <c r="W37" s="17">
        <v>78.950000000000273</v>
      </c>
      <c r="X37" s="17">
        <v>48.289999999999964</v>
      </c>
      <c r="Y37" s="17">
        <v>15.468000000000075</v>
      </c>
      <c r="Z37" s="17">
        <v>7.1839999999999691</v>
      </c>
      <c r="AA37" s="17">
        <v>5.710000000000008</v>
      </c>
      <c r="AB37" s="17">
        <v>7.0760000000000076</v>
      </c>
      <c r="AC37" s="17">
        <v>4.3569999999999993</v>
      </c>
      <c r="AD37" s="73">
        <v>-20.643999999999991</v>
      </c>
      <c r="AE37" s="73">
        <v>-136.55400000000009</v>
      </c>
      <c r="AF37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/>
      <c r="BJ37" s="23"/>
      <c r="BK37"/>
      <c r="BL37"/>
      <c r="BM37"/>
      <c r="BN37"/>
      <c r="BO37"/>
      <c r="BP37"/>
      <c r="BQ37"/>
    </row>
    <row r="38" spans="1:69" s="4" customFormat="1" ht="15" customHeight="1" x14ac:dyDescent="0.35">
      <c r="A38"/>
      <c r="B38" s="16" t="s">
        <v>216</v>
      </c>
      <c r="C38" s="17">
        <v>49.56</v>
      </c>
      <c r="D38" s="17">
        <v>-236.90700000000078</v>
      </c>
      <c r="E38" s="17">
        <v>127.46599999999935</v>
      </c>
      <c r="F38" s="17">
        <v>154.4049999999998</v>
      </c>
      <c r="G38" s="17">
        <v>101.56000000000029</v>
      </c>
      <c r="H38" s="17">
        <v>131.00200000000081</v>
      </c>
      <c r="I38" s="17">
        <v>-58.044000000001461</v>
      </c>
      <c r="J38" s="17">
        <v>59.099999999999397</v>
      </c>
      <c r="K38" s="17">
        <v>71.596000000000373</v>
      </c>
      <c r="L38" s="17">
        <v>-22.6969999999999</v>
      </c>
      <c r="M38" s="17">
        <v>-91.831000000000202</v>
      </c>
      <c r="N38" s="17">
        <v>-53.692999999999998</v>
      </c>
      <c r="O38" s="17">
        <v>-266.02299999999951</v>
      </c>
      <c r="P38" s="17">
        <v>40.336000000000382</v>
      </c>
      <c r="Q38" s="17">
        <v>-276.86200000000019</v>
      </c>
      <c r="R38" s="17">
        <v>339.0190000000004</v>
      </c>
      <c r="S38" s="17">
        <v>-87.037999999999982</v>
      </c>
      <c r="T38" s="17">
        <v>106.21900000000045</v>
      </c>
      <c r="U38" s="17">
        <v>89.990000000001686</v>
      </c>
      <c r="V38" s="17">
        <v>-55.456999999999212</v>
      </c>
      <c r="W38" s="17">
        <v>-3.239000000001532</v>
      </c>
      <c r="X38" s="17">
        <v>-93.43200000000266</v>
      </c>
      <c r="Y38" s="17">
        <v>-70.834000000000557</v>
      </c>
      <c r="Z38" s="17">
        <v>-233.216000000001</v>
      </c>
      <c r="AA38" s="17">
        <v>-294.96699999999885</v>
      </c>
      <c r="AB38" s="17">
        <v>72.952000000001107</v>
      </c>
      <c r="AC38" s="17">
        <v>383.64500000000027</v>
      </c>
      <c r="AD38" s="73">
        <v>-250.02599999999936</v>
      </c>
      <c r="AE38" s="73">
        <v>-96.155999999998457</v>
      </c>
      <c r="AF3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/>
      <c r="BJ38" s="7"/>
      <c r="BK38"/>
      <c r="BL38"/>
      <c r="BM38"/>
      <c r="BN38"/>
      <c r="BO38"/>
      <c r="BP38"/>
      <c r="BQ38"/>
    </row>
    <row r="39" spans="1:69" s="94" customFormat="1" ht="15" customHeight="1" x14ac:dyDescent="0.35">
      <c r="A39"/>
      <c r="B39" s="16" t="s">
        <v>201</v>
      </c>
      <c r="C39" s="17">
        <v>86.574999999998965</v>
      </c>
      <c r="D39" s="17">
        <v>470.03500000000139</v>
      </c>
      <c r="E39" s="17">
        <v>92.965000000000714</v>
      </c>
      <c r="F39" s="17">
        <v>-336.52900000000005</v>
      </c>
      <c r="G39" s="17">
        <v>-446.04499999999894</v>
      </c>
      <c r="H39" s="17">
        <v>-366.40699999999964</v>
      </c>
      <c r="I39" s="17">
        <v>42.981000000001131</v>
      </c>
      <c r="J39" s="17">
        <v>-11.839999999998497</v>
      </c>
      <c r="K39" s="17">
        <v>13.519999999999158</v>
      </c>
      <c r="L39" s="17">
        <v>17.97800000000019</v>
      </c>
      <c r="M39" s="17">
        <v>38.009000000000313</v>
      </c>
      <c r="N39" s="17">
        <v>27.027000000000513</v>
      </c>
      <c r="O39" s="17">
        <v>63.164999999999338</v>
      </c>
      <c r="P39" s="17">
        <v>69.600999999994968</v>
      </c>
      <c r="Q39" s="17">
        <v>110.75000000000011</v>
      </c>
      <c r="R39" s="17">
        <v>95.018999999999608</v>
      </c>
      <c r="S39" s="17">
        <v>4.3820000000004882</v>
      </c>
      <c r="T39" s="17">
        <v>60.123000000000104</v>
      </c>
      <c r="U39" s="17">
        <v>166.86399999999767</v>
      </c>
      <c r="V39" s="17">
        <v>139.55100000000016</v>
      </c>
      <c r="W39" s="17">
        <v>-0.70999999999943952</v>
      </c>
      <c r="X39" s="17">
        <v>36.222000000002623</v>
      </c>
      <c r="Y39" s="17">
        <v>2.8360000000007375</v>
      </c>
      <c r="Z39" s="17">
        <v>-8.8749999999991189</v>
      </c>
      <c r="AA39" s="17">
        <v>88.550000000000296</v>
      </c>
      <c r="AB39" s="17">
        <v>-99.584000000001154</v>
      </c>
      <c r="AC39" s="17">
        <v>-29.099000000000501</v>
      </c>
      <c r="AD39" s="73">
        <v>10.368999999998948</v>
      </c>
      <c r="AE39" s="73">
        <v>-53.237000000001558</v>
      </c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/>
      <c r="BJ39" s="7"/>
      <c r="BK39"/>
      <c r="BL39"/>
      <c r="BM39"/>
      <c r="BN39"/>
      <c r="BO39"/>
      <c r="BP39"/>
      <c r="BQ39"/>
    </row>
    <row r="40" spans="1:69" s="4" customFormat="1" ht="6" customHeight="1" x14ac:dyDescent="0.35">
      <c r="A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/>
      <c r="BJ40" s="7"/>
      <c r="BK40"/>
      <c r="BL40"/>
      <c r="BM40"/>
      <c r="BN40"/>
      <c r="BO40"/>
      <c r="BP40"/>
      <c r="BQ40"/>
    </row>
    <row r="41" spans="1:69" s="92" customFormat="1" ht="15" customHeight="1" x14ac:dyDescent="0.35">
      <c r="A41"/>
      <c r="B41" s="13" t="s">
        <v>729</v>
      </c>
      <c r="C41" s="14">
        <v>7340.1849999999995</v>
      </c>
      <c r="D41" s="14">
        <v>7176.9740000000002</v>
      </c>
      <c r="E41" s="14">
        <v>6073.0360000000001</v>
      </c>
      <c r="F41" s="14">
        <v>5164.8370000000004</v>
      </c>
      <c r="G41" s="14">
        <v>4191.1330000000007</v>
      </c>
      <c r="H41" s="14">
        <v>3832.5910000000003</v>
      </c>
      <c r="I41" s="14">
        <v>4402.9340000000002</v>
      </c>
      <c r="J41" s="14">
        <v>4222.6030000000001</v>
      </c>
      <c r="K41" s="14">
        <v>3548.0889999999999</v>
      </c>
      <c r="L41" s="14">
        <v>3319.5590000000002</v>
      </c>
      <c r="M41" s="14">
        <v>3704.1790000000001</v>
      </c>
      <c r="N41" s="14">
        <v>4824.6779999999999</v>
      </c>
      <c r="O41" s="14">
        <v>6897.65</v>
      </c>
      <c r="P41" s="14">
        <v>8800.5759999999973</v>
      </c>
      <c r="Q41" s="14">
        <v>7839.2709999999997</v>
      </c>
      <c r="R41" s="14">
        <v>6851.02</v>
      </c>
      <c r="S41" s="14">
        <v>7388.9090000000006</v>
      </c>
      <c r="T41" s="14">
        <v>7507.5349999999999</v>
      </c>
      <c r="U41" s="14">
        <v>6638.2109999999993</v>
      </c>
      <c r="V41" s="14">
        <v>5756.487000000001</v>
      </c>
      <c r="W41" s="14">
        <v>4655.0039999999999</v>
      </c>
      <c r="X41" s="14">
        <v>4329.7109999999993</v>
      </c>
      <c r="Y41" s="14">
        <v>4188.6419999999998</v>
      </c>
      <c r="Z41" s="14">
        <v>4451.6480000000001</v>
      </c>
      <c r="AA41" s="14">
        <v>4637.8320000000003</v>
      </c>
      <c r="AB41" s="14">
        <v>3689.1879999999996</v>
      </c>
      <c r="AC41" s="14">
        <v>3988.1709999999998</v>
      </c>
      <c r="AD41" s="14">
        <v>4354.0549999999994</v>
      </c>
      <c r="AE41" s="14">
        <v>5539.152</v>
      </c>
      <c r="AF41"/>
      <c r="AG41" s="15">
        <v>-2.223527063691165</v>
      </c>
      <c r="AH41" s="15">
        <v>-15.381663637070444</v>
      </c>
      <c r="AI41" s="15">
        <v>-14.954612487065772</v>
      </c>
      <c r="AJ41" s="15">
        <v>-18.852560109835018</v>
      </c>
      <c r="AK41" s="15">
        <v>-8.5547750453159175</v>
      </c>
      <c r="AL41" s="15">
        <v>14.881394857943356</v>
      </c>
      <c r="AM41" s="15">
        <v>-4.0957007304674589</v>
      </c>
      <c r="AN41" s="15">
        <v>-15.973890986199747</v>
      </c>
      <c r="AO41" s="15">
        <v>-6.4409320059333277</v>
      </c>
      <c r="AP41" s="15">
        <v>11.586478806371565</v>
      </c>
      <c r="AQ41" s="15">
        <v>30.249591069977985</v>
      </c>
      <c r="AR41" s="15">
        <v>42.966017628533962</v>
      </c>
      <c r="AS41" s="15">
        <v>27.58803360564827</v>
      </c>
      <c r="AT41" s="15">
        <v>-10.923205481095758</v>
      </c>
      <c r="AU41" s="15">
        <v>-12.606414550536643</v>
      </c>
      <c r="AV41" s="15">
        <v>7.8512250730548159</v>
      </c>
      <c r="AW41" s="15">
        <v>1.6054602919050605</v>
      </c>
      <c r="AX41" s="15">
        <v>-11.579353276408309</v>
      </c>
      <c r="AY41" s="15">
        <v>-13.28255459189228</v>
      </c>
      <c r="AZ41" s="15">
        <v>-19.134638886529245</v>
      </c>
      <c r="BA41" s="15">
        <v>-6.9880283668929302</v>
      </c>
      <c r="BB41" s="15">
        <v>-3.2581620343713364</v>
      </c>
      <c r="BC41" s="15">
        <v>6.2790279045093929</v>
      </c>
      <c r="BD41" s="15">
        <v>4.1823612289201701</v>
      </c>
      <c r="BE41" s="15">
        <v>-20.454470968331769</v>
      </c>
      <c r="BF41" s="15">
        <v>8.1043037112773924</v>
      </c>
      <c r="BG41" s="15">
        <v>9.174230493125787</v>
      </c>
      <c r="BH41" s="15">
        <v>27.218236793058445</v>
      </c>
      <c r="BI41"/>
      <c r="BJ41" s="19"/>
      <c r="BK41"/>
      <c r="BL41"/>
      <c r="BM41"/>
      <c r="BN41"/>
      <c r="BO41"/>
      <c r="BP41"/>
      <c r="BQ41"/>
    </row>
    <row r="42" spans="1:69" s="4" customFormat="1" ht="15" customHeight="1" x14ac:dyDescent="0.35">
      <c r="A42"/>
      <c r="B42" s="16" t="s">
        <v>123</v>
      </c>
      <c r="C42" s="17">
        <v>5228.174</v>
      </c>
      <c r="D42" s="17">
        <v>5119.5590000000002</v>
      </c>
      <c r="E42" s="17">
        <v>4295.8999999999996</v>
      </c>
      <c r="F42" s="17">
        <v>3674.32</v>
      </c>
      <c r="G42" s="17">
        <v>2973.127</v>
      </c>
      <c r="H42" s="17">
        <v>2722.248</v>
      </c>
      <c r="I42" s="17">
        <v>3116.56</v>
      </c>
      <c r="J42" s="17">
        <v>2644.902</v>
      </c>
      <c r="K42" s="17">
        <v>2274.3649999999998</v>
      </c>
      <c r="L42" s="17">
        <v>2205.7579999999998</v>
      </c>
      <c r="M42" s="17">
        <v>2476.6089999999999</v>
      </c>
      <c r="N42" s="17">
        <v>3291.375</v>
      </c>
      <c r="O42" s="17">
        <v>4775.0110000000004</v>
      </c>
      <c r="P42" s="17">
        <v>6125.5899999999992</v>
      </c>
      <c r="Q42" s="17">
        <v>5472.8909999999996</v>
      </c>
      <c r="R42" s="17">
        <v>4790.0649999999996</v>
      </c>
      <c r="S42" s="17">
        <v>5157.4399999999987</v>
      </c>
      <c r="T42" s="17">
        <v>5264.1549999999997</v>
      </c>
      <c r="U42" s="17">
        <v>4673.5649999999996</v>
      </c>
      <c r="V42" s="17">
        <v>4062.0549999999998</v>
      </c>
      <c r="W42" s="17">
        <v>3280.7969999999996</v>
      </c>
      <c r="X42" s="17">
        <v>3050.8970000000004</v>
      </c>
      <c r="Y42" s="17">
        <v>2946.2720000000004</v>
      </c>
      <c r="Z42" s="17">
        <v>3127.3680000000004</v>
      </c>
      <c r="AA42" s="17">
        <v>3259.0710000000008</v>
      </c>
      <c r="AB42" s="17">
        <v>2606.5429999999997</v>
      </c>
      <c r="AC42" s="17">
        <v>2799.8539999999998</v>
      </c>
      <c r="AD42" s="17">
        <v>3065.6150000000002</v>
      </c>
      <c r="AE42" s="17">
        <v>3884.51</v>
      </c>
      <c r="AF42"/>
      <c r="AG42" s="18">
        <v>-2.0774939778209331</v>
      </c>
      <c r="AH42" s="18">
        <v>-16.088475589401362</v>
      </c>
      <c r="AI42" s="18">
        <v>-14.469144998719699</v>
      </c>
      <c r="AJ42" s="18">
        <v>-19.083612750114312</v>
      </c>
      <c r="AK42" s="18">
        <v>-8.4382200962151934</v>
      </c>
      <c r="AL42" s="18">
        <v>14.484793450119163</v>
      </c>
      <c r="AM42" s="18">
        <v>-15.133929717380699</v>
      </c>
      <c r="AN42" s="18">
        <v>-14.009479368233691</v>
      </c>
      <c r="AO42" s="18">
        <v>-3.0165342853939441</v>
      </c>
      <c r="AP42" s="18">
        <v>12.279270890097651</v>
      </c>
      <c r="AQ42" s="18">
        <v>32.898451067568601</v>
      </c>
      <c r="AR42" s="18">
        <v>45.076480194447619</v>
      </c>
      <c r="AS42" s="18">
        <v>28.284311805773822</v>
      </c>
      <c r="AT42" s="18">
        <v>-10.655283817558795</v>
      </c>
      <c r="AU42" s="18">
        <v>-12.476513784031148</v>
      </c>
      <c r="AV42" s="18">
        <v>7.6695201422109962</v>
      </c>
      <c r="AW42" s="18">
        <v>2.0691467084445208</v>
      </c>
      <c r="AX42" s="18">
        <v>-11.219084544433061</v>
      </c>
      <c r="AY42" s="18">
        <v>-13.084444102093366</v>
      </c>
      <c r="AZ42" s="18">
        <v>-19.233072915063936</v>
      </c>
      <c r="BA42" s="18">
        <v>-7.0074436181208171</v>
      </c>
      <c r="BB42" s="18">
        <v>-3.4293193116647331</v>
      </c>
      <c r="BC42" s="18">
        <v>6.146615112250327</v>
      </c>
      <c r="BD42" s="18">
        <v>4.2113048416432095</v>
      </c>
      <c r="BE42" s="18">
        <v>-20.021901946904531</v>
      </c>
      <c r="BF42" s="18">
        <v>7.4163748689356037</v>
      </c>
      <c r="BG42" s="18">
        <v>9.4919592235881023</v>
      </c>
      <c r="BH42" s="18">
        <v>26.71225838861044</v>
      </c>
      <c r="BI42"/>
      <c r="BJ42" s="7"/>
      <c r="BK42"/>
      <c r="BL42"/>
      <c r="BM42"/>
      <c r="BN42"/>
      <c r="BO42"/>
      <c r="BP42"/>
      <c r="BQ42"/>
    </row>
    <row r="43" spans="1:69" s="4" customFormat="1" ht="15" customHeight="1" x14ac:dyDescent="0.35">
      <c r="A43"/>
      <c r="B43" s="16" t="s">
        <v>124</v>
      </c>
      <c r="C43" s="17">
        <v>2112.011</v>
      </c>
      <c r="D43" s="17">
        <v>2057.415</v>
      </c>
      <c r="E43" s="17">
        <v>1777.136</v>
      </c>
      <c r="F43" s="17">
        <v>1490.5170000000001</v>
      </c>
      <c r="G43" s="17">
        <v>1213.1369999999999</v>
      </c>
      <c r="H43" s="17">
        <v>1104.2629999999999</v>
      </c>
      <c r="I43" s="17">
        <v>1278.8920000000001</v>
      </c>
      <c r="J43" s="17">
        <v>1570.3789999999999</v>
      </c>
      <c r="K43" s="17">
        <v>1267.354</v>
      </c>
      <c r="L43" s="17">
        <v>1107.625</v>
      </c>
      <c r="M43" s="17">
        <v>1220.5730000000001</v>
      </c>
      <c r="N43" s="17">
        <v>1524.001</v>
      </c>
      <c r="O43" s="17">
        <v>2109.1669999999999</v>
      </c>
      <c r="P43" s="17">
        <v>2657.6880000000001</v>
      </c>
      <c r="Q43" s="17">
        <v>2351.0529999999999</v>
      </c>
      <c r="R43" s="17">
        <v>2047.5290000000002</v>
      </c>
      <c r="S43" s="17">
        <v>2216.9310000000005</v>
      </c>
      <c r="T43" s="17">
        <v>2228.5909999999999</v>
      </c>
      <c r="U43" s="17">
        <v>1951.7489999999998</v>
      </c>
      <c r="V43" s="17">
        <v>1683.117</v>
      </c>
      <c r="W43" s="17">
        <v>1365.0439999999999</v>
      </c>
      <c r="X43" s="17">
        <v>1270.2869999999998</v>
      </c>
      <c r="Y43" s="17">
        <v>1234.0900000000001</v>
      </c>
      <c r="Z43" s="17">
        <v>1315.4479999999996</v>
      </c>
      <c r="AA43" s="17">
        <v>1369.5669999999998</v>
      </c>
      <c r="AB43" s="17">
        <v>1075.4180000000001</v>
      </c>
      <c r="AC43" s="17">
        <v>1180.3880000000001</v>
      </c>
      <c r="AD43" s="17">
        <v>1279.8459999999998</v>
      </c>
      <c r="AE43" s="17">
        <v>1643.61</v>
      </c>
      <c r="AF43"/>
      <c r="AG43" s="18">
        <v>-2.5850244151190505</v>
      </c>
      <c r="AH43" s="18">
        <v>-13.622871418746341</v>
      </c>
      <c r="AI43" s="18">
        <v>-16.128141008904208</v>
      </c>
      <c r="AJ43" s="18">
        <v>-18.609650208618895</v>
      </c>
      <c r="AK43" s="18">
        <v>-8.9745840741812355</v>
      </c>
      <c r="AL43" s="18">
        <v>15.81407690015876</v>
      </c>
      <c r="AM43" s="18">
        <v>22.792151330995882</v>
      </c>
      <c r="AN43" s="18">
        <v>-19.296297263272105</v>
      </c>
      <c r="AO43" s="18">
        <v>-12.603345237400131</v>
      </c>
      <c r="AP43" s="18">
        <v>10.197314072903744</v>
      </c>
      <c r="AQ43" s="18">
        <v>24.859471739912308</v>
      </c>
      <c r="AR43" s="18">
        <v>38.3966939654239</v>
      </c>
      <c r="AS43" s="18">
        <v>26.006522954322737</v>
      </c>
      <c r="AT43" s="18">
        <v>-11.537659800548454</v>
      </c>
      <c r="AU43" s="18">
        <v>-12.91013005661717</v>
      </c>
      <c r="AV43" s="18">
        <v>8.2734847711558785</v>
      </c>
      <c r="AW43" s="18">
        <v>0.52595231876857684</v>
      </c>
      <c r="AX43" s="18">
        <v>-12.422288342724176</v>
      </c>
      <c r="AY43" s="18">
        <v>-13.763655060153731</v>
      </c>
      <c r="AZ43" s="18">
        <v>-18.897854397525549</v>
      </c>
      <c r="BA43" s="18">
        <v>-6.9416810007589547</v>
      </c>
      <c r="BB43" s="18">
        <v>-2.8495135351302241</v>
      </c>
      <c r="BC43" s="18">
        <v>6.5925499760957047</v>
      </c>
      <c r="BD43" s="18">
        <v>4.1141116942669083</v>
      </c>
      <c r="BE43" s="18">
        <v>-21.477518076881211</v>
      </c>
      <c r="BF43" s="18">
        <v>9.7608557788692423</v>
      </c>
      <c r="BG43" s="18">
        <v>8.4258735263319871</v>
      </c>
      <c r="BH43" s="18">
        <v>28.422482079875248</v>
      </c>
      <c r="BI43"/>
      <c r="BJ43" s="7"/>
      <c r="BK43"/>
      <c r="BL43"/>
      <c r="BM43"/>
      <c r="BN43"/>
      <c r="BO43"/>
      <c r="BP43"/>
      <c r="BQ43"/>
    </row>
    <row r="44" spans="1:69" s="4" customFormat="1" ht="15" customHeight="1" x14ac:dyDescent="0.35">
      <c r="A44"/>
      <c r="B44" s="16" t="s">
        <v>145</v>
      </c>
      <c r="C44" s="17"/>
      <c r="D44" s="17"/>
      <c r="E44" s="17"/>
      <c r="F44" s="17"/>
      <c r="G44" s="17">
        <v>4.8690000000003693</v>
      </c>
      <c r="H44" s="17">
        <v>6.0800000000002683</v>
      </c>
      <c r="I44" s="17">
        <v>7.4819999999997435</v>
      </c>
      <c r="J44" s="17">
        <v>7.3220000000001164</v>
      </c>
      <c r="K44" s="17">
        <v>6.3700000000001182</v>
      </c>
      <c r="L44" s="17">
        <v>6.1760000000003856</v>
      </c>
      <c r="M44" s="17">
        <v>6.9970000000000709</v>
      </c>
      <c r="N44" s="17">
        <v>9.3019999999999072</v>
      </c>
      <c r="O44" s="17">
        <v>13.471999999999298</v>
      </c>
      <c r="P44" s="17">
        <v>17.297999999998865</v>
      </c>
      <c r="Q44" s="17">
        <v>15.327000000000226</v>
      </c>
      <c r="R44" s="17">
        <v>13.426</v>
      </c>
      <c r="S44" s="17">
        <v>14.537999999999998</v>
      </c>
      <c r="T44" s="17">
        <v>14.789</v>
      </c>
      <c r="U44" s="17">
        <v>12.897</v>
      </c>
      <c r="V44" s="17">
        <v>11.315000000000001</v>
      </c>
      <c r="W44" s="17">
        <v>9.163000000000002</v>
      </c>
      <c r="X44" s="17">
        <v>8.5269999999999992</v>
      </c>
      <c r="Y44" s="17">
        <v>8.2799999999999976</v>
      </c>
      <c r="Z44" s="17">
        <v>8.831999999999999</v>
      </c>
      <c r="AA44" s="17">
        <v>9.1939999999999991</v>
      </c>
      <c r="AB44" s="17">
        <v>7.2270000000000003</v>
      </c>
      <c r="AC44" s="17">
        <v>7.9290000000000003</v>
      </c>
      <c r="AD44" s="17">
        <v>8.5940000000000012</v>
      </c>
      <c r="AE44" s="17">
        <v>11.031999999999998</v>
      </c>
      <c r="AF44"/>
      <c r="AG44" s="18"/>
      <c r="AH44" s="18"/>
      <c r="AI44" s="18"/>
      <c r="AJ44" s="18"/>
      <c r="AK44" s="18">
        <v>24.871636886420358</v>
      </c>
      <c r="AL44" s="18">
        <v>23.059210526306142</v>
      </c>
      <c r="AM44" s="18">
        <v>-2.1384656508905717</v>
      </c>
      <c r="AN44" s="18">
        <v>-13.00191204588887</v>
      </c>
      <c r="AO44" s="18">
        <v>-3.0455259026645054</v>
      </c>
      <c r="AP44" s="18">
        <v>13.293393782377494</v>
      </c>
      <c r="AQ44" s="18">
        <v>32.942689724164829</v>
      </c>
      <c r="AR44" s="18">
        <v>44.829069017409509</v>
      </c>
      <c r="AS44" s="18">
        <v>28.39964370546145</v>
      </c>
      <c r="AT44" s="18">
        <v>-11.394380853270718</v>
      </c>
      <c r="AU44" s="18">
        <v>-12.402949044171706</v>
      </c>
      <c r="AV44" s="18">
        <v>8.2824370624161947</v>
      </c>
      <c r="AW44" s="18">
        <v>1.7265098362911078</v>
      </c>
      <c r="AX44" s="18">
        <v>-12.793292311853401</v>
      </c>
      <c r="AY44" s="18">
        <v>-12.266418546948895</v>
      </c>
      <c r="AZ44" s="18">
        <v>-19.019001325673877</v>
      </c>
      <c r="BA44" s="18">
        <v>-6.9409582014624318</v>
      </c>
      <c r="BB44" s="18">
        <v>-2.8966811305265825</v>
      </c>
      <c r="BC44" s="18">
        <v>6.6666666666666856</v>
      </c>
      <c r="BD44" s="18">
        <v>4.0987318840579725</v>
      </c>
      <c r="BE44" s="18">
        <v>-21.394387644115717</v>
      </c>
      <c r="BF44" s="18">
        <v>9.7135740971357389</v>
      </c>
      <c r="BG44" s="18">
        <v>8.3869340396014742</v>
      </c>
      <c r="BH44" s="18">
        <v>28.368629276239197</v>
      </c>
      <c r="BI44"/>
      <c r="BJ44" s="7"/>
      <c r="BK44"/>
      <c r="BL44"/>
      <c r="BM44"/>
      <c r="BN44"/>
      <c r="BO44"/>
      <c r="BP44"/>
      <c r="BQ44"/>
    </row>
    <row r="45" spans="1:69" s="4" customFormat="1" ht="15" customHeight="1" x14ac:dyDescent="0.35">
      <c r="A4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/>
      <c r="BJ45" s="7"/>
      <c r="BK45"/>
      <c r="BL45"/>
      <c r="BM45"/>
      <c r="BN45"/>
      <c r="BO45"/>
      <c r="BP45"/>
      <c r="BQ45"/>
    </row>
    <row r="46" spans="1:69" s="4" customFormat="1" ht="15" customHeight="1" x14ac:dyDescent="0.35">
      <c r="A46"/>
      <c r="B46" s="70" t="s">
        <v>85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/>
      <c r="BJ46" s="7"/>
      <c r="BK46"/>
      <c r="BL46"/>
      <c r="BM46"/>
      <c r="BN46"/>
      <c r="BO46"/>
      <c r="BP46"/>
      <c r="BQ46"/>
    </row>
    <row r="47" spans="1:69" s="4" customFormat="1" ht="15" customHeight="1" x14ac:dyDescent="0.35">
      <c r="A47"/>
      <c r="B47" s="16" t="s">
        <v>217</v>
      </c>
      <c r="C47" s="17">
        <v>269425.08333333331</v>
      </c>
      <c r="D47" s="17">
        <v>283202.08333333331</v>
      </c>
      <c r="E47" s="17">
        <v>284536.75</v>
      </c>
      <c r="F47" s="17">
        <v>293592.83333333331</v>
      </c>
      <c r="G47" s="17">
        <v>330634.75</v>
      </c>
      <c r="H47" s="17">
        <v>377882.83333333331</v>
      </c>
      <c r="I47" s="17">
        <v>425617.41666666669</v>
      </c>
      <c r="J47" s="17">
        <v>475368.08333333331</v>
      </c>
      <c r="K47" s="17">
        <v>519326.25</v>
      </c>
      <c r="L47" s="17">
        <v>587287.91666666663</v>
      </c>
      <c r="M47" s="17">
        <v>732107.25</v>
      </c>
      <c r="N47" s="17">
        <v>926672.33333333337</v>
      </c>
      <c r="O47" s="17">
        <v>1144436.25</v>
      </c>
      <c r="P47" s="17">
        <v>1352460.75</v>
      </c>
      <c r="Q47" s="17">
        <v>1492445.3333333333</v>
      </c>
      <c r="R47" s="17">
        <v>1511217.4166666667</v>
      </c>
      <c r="S47" s="17">
        <v>1522180.5833333333</v>
      </c>
      <c r="T47" s="17">
        <v>1408442.5833333333</v>
      </c>
      <c r="U47" s="17">
        <v>1357409.5</v>
      </c>
      <c r="V47" s="17">
        <v>1325006.5833333333</v>
      </c>
      <c r="W47" s="17">
        <v>1306458.6669999999</v>
      </c>
      <c r="X47" s="17">
        <v>1305903.5</v>
      </c>
      <c r="Y47" s="17">
        <v>1294034.5</v>
      </c>
      <c r="Z47" s="17">
        <v>1284048.5</v>
      </c>
      <c r="AA47" s="17">
        <v>1316723.1669999999</v>
      </c>
      <c r="AB47" s="17">
        <v>1392042.0830000001</v>
      </c>
      <c r="AC47" s="17">
        <v>1465064.5830000001</v>
      </c>
      <c r="AD47" s="73">
        <v>1506135.25</v>
      </c>
      <c r="AE47" s="73">
        <v>1470411.4169999999</v>
      </c>
      <c r="AF47"/>
      <c r="AG47" s="18">
        <v>5.1134808346537897</v>
      </c>
      <c r="AH47" s="18">
        <v>0.47127713573200036</v>
      </c>
      <c r="AI47" s="18">
        <v>3.1827464583514482</v>
      </c>
      <c r="AJ47" s="18">
        <v>12.616764600861632</v>
      </c>
      <c r="AK47" s="18">
        <v>14.290114191969632</v>
      </c>
      <c r="AL47" s="18">
        <v>12.632112158221895</v>
      </c>
      <c r="AM47" s="18">
        <v>11.689057993984806</v>
      </c>
      <c r="AN47" s="18">
        <v>9.247185119881669</v>
      </c>
      <c r="AO47" s="18">
        <v>13.086507116993724</v>
      </c>
      <c r="AP47" s="18">
        <v>24.659001015260127</v>
      </c>
      <c r="AQ47" s="18">
        <v>26.576035592235066</v>
      </c>
      <c r="AR47" s="18">
        <v>23.499559535067586</v>
      </c>
      <c r="AS47" s="18">
        <v>18.177028209303927</v>
      </c>
      <c r="AT47" s="18">
        <v>10.350361985243065</v>
      </c>
      <c r="AU47" s="18">
        <v>1.2578070977920903</v>
      </c>
      <c r="AV47" s="18">
        <v>0.72545264141067578</v>
      </c>
      <c r="AW47" s="18">
        <v>-7.4720438064537573</v>
      </c>
      <c r="AX47" s="18">
        <v>-3.6233698084130816</v>
      </c>
      <c r="AY47" s="18">
        <v>-2.3871143281866485</v>
      </c>
      <c r="AZ47" s="18">
        <v>-1.3998357869794249</v>
      </c>
      <c r="BA47" s="18">
        <v>-4.2494034753867913E-2</v>
      </c>
      <c r="BB47" s="18">
        <v>-0.9088726693817728</v>
      </c>
      <c r="BC47" s="18">
        <v>-0.77169503595151445</v>
      </c>
      <c r="BD47" s="18">
        <v>2.544659878501466</v>
      </c>
      <c r="BE47" s="18">
        <v>5.7201785377260101</v>
      </c>
      <c r="BF47" s="18">
        <v>5.2457106643377243</v>
      </c>
      <c r="BG47" s="18">
        <v>2.8033349161918752</v>
      </c>
      <c r="BH47" s="18">
        <v>-2.3718874516747483</v>
      </c>
      <c r="BI47"/>
      <c r="BJ47" s="7"/>
      <c r="BK47"/>
      <c r="BL47"/>
      <c r="BM47"/>
      <c r="BN47"/>
      <c r="BO47"/>
      <c r="BP47"/>
      <c r="BQ47"/>
    </row>
    <row r="48" spans="1:69" s="4" customFormat="1" ht="15" customHeight="1" x14ac:dyDescent="0.35">
      <c r="A48"/>
      <c r="B48" s="16" t="s">
        <v>744</v>
      </c>
      <c r="C48" s="71">
        <v>4.9862224533041193</v>
      </c>
      <c r="D48" s="71">
        <v>4.8028326062808517</v>
      </c>
      <c r="E48" s="71">
        <v>3.2574136732777048</v>
      </c>
      <c r="F48" s="71">
        <v>2.1915793811951589</v>
      </c>
      <c r="G48" s="71">
        <v>1.3405938123563839</v>
      </c>
      <c r="H48" s="71">
        <v>1.4388761595856214</v>
      </c>
      <c r="I48" s="71">
        <v>1.9106701656358438</v>
      </c>
      <c r="J48" s="71">
        <v>1.6387921850734266</v>
      </c>
      <c r="K48" s="71">
        <v>1.3510732415316962</v>
      </c>
      <c r="L48" s="71">
        <v>1.0025101543748769</v>
      </c>
      <c r="M48" s="71">
        <v>0.9053926183629516</v>
      </c>
      <c r="N48" s="71">
        <v>0.979147285789979</v>
      </c>
      <c r="O48" s="71">
        <v>1.403882304497083</v>
      </c>
      <c r="P48" s="71">
        <v>1.8036913086017468</v>
      </c>
      <c r="Q48" s="71">
        <v>1.4095237212485283</v>
      </c>
      <c r="R48" s="71">
        <v>0.96265453531421596</v>
      </c>
      <c r="S48" s="71">
        <v>1.137917155799572</v>
      </c>
      <c r="T48" s="71">
        <v>1.2079249946941986</v>
      </c>
      <c r="U48" s="71">
        <v>1.1903002004921874</v>
      </c>
      <c r="V48" s="71">
        <v>0.87561912113769991</v>
      </c>
      <c r="W48" s="71">
        <v>0.54560822933405506</v>
      </c>
      <c r="X48" s="71">
        <v>0.29010550932745033</v>
      </c>
      <c r="Y48" s="71">
        <v>0.16178981317731483</v>
      </c>
      <c r="Z48" s="71">
        <v>0.11375224533964254</v>
      </c>
      <c r="AA48" s="71">
        <v>6.8875677342737918E-2</v>
      </c>
      <c r="AB48" s="71">
        <v>4.1461174705017881E-2</v>
      </c>
      <c r="AC48" s="71">
        <v>2.5675864693263151E-2</v>
      </c>
      <c r="AD48" s="76">
        <v>3.6748625330958823E-2</v>
      </c>
      <c r="AE48" s="76">
        <v>0.33154441972072912</v>
      </c>
      <c r="AF48"/>
      <c r="AG48" s="18">
        <v>-3.6779315151040706</v>
      </c>
      <c r="AH48" s="18">
        <v>-32.177239135549762</v>
      </c>
      <c r="AI48" s="18">
        <v>-32.720262115498279</v>
      </c>
      <c r="AJ48" s="18">
        <v>-38.829785320151053</v>
      </c>
      <c r="AK48" s="18">
        <v>7.331254726327959</v>
      </c>
      <c r="AL48" s="18">
        <v>32.789062693629816</v>
      </c>
      <c r="AM48" s="18">
        <v>-14.229456525372607</v>
      </c>
      <c r="AN48" s="18">
        <v>-17.556768098014764</v>
      </c>
      <c r="AO48" s="18">
        <v>-25.798977911934465</v>
      </c>
      <c r="AP48" s="18">
        <v>-9.6874366397299703</v>
      </c>
      <c r="AQ48" s="18">
        <v>8.1461529430606454</v>
      </c>
      <c r="AR48" s="18">
        <v>43.378051991884597</v>
      </c>
      <c r="AS48" s="18">
        <v>28.478812135743006</v>
      </c>
      <c r="AT48" s="18">
        <v>-21.853383972825377</v>
      </c>
      <c r="AU48" s="18">
        <v>-31.703559095726636</v>
      </c>
      <c r="AV48" s="18">
        <v>18.206180312457498</v>
      </c>
      <c r="AW48" s="18">
        <v>6.1522790598437442</v>
      </c>
      <c r="AX48" s="18">
        <v>-1.4590967385746554</v>
      </c>
      <c r="AY48" s="18">
        <v>-26.437118907009118</v>
      </c>
      <c r="AZ48" s="18">
        <v>-37.68886309550421</v>
      </c>
      <c r="BA48" s="18">
        <v>-46.828971094966789</v>
      </c>
      <c r="BB48" s="18">
        <v>-44.230699529839647</v>
      </c>
      <c r="BC48" s="18">
        <v>-29.69134267126271</v>
      </c>
      <c r="BD48" s="18">
        <v>-39.45114917328597</v>
      </c>
      <c r="BE48" s="18">
        <v>-39.802879180847079</v>
      </c>
      <c r="BF48" s="18">
        <v>-38.072510304065979</v>
      </c>
      <c r="BG48" s="18">
        <v>43.125171323250306</v>
      </c>
      <c r="BH48" s="18" t="s">
        <v>233</v>
      </c>
      <c r="BI48"/>
      <c r="BJ48" s="7"/>
      <c r="BK48"/>
      <c r="BL48"/>
      <c r="BM48"/>
      <c r="BN48"/>
      <c r="BO48"/>
      <c r="BP48"/>
      <c r="BQ48"/>
    </row>
    <row r="49" spans="1:69" s="4" customFormat="1" ht="15" customHeight="1" x14ac:dyDescent="0.35">
      <c r="A49"/>
      <c r="B49" t="s">
        <v>726</v>
      </c>
      <c r="C49" s="17">
        <v>-1247.7619999999999</v>
      </c>
      <c r="D49" s="17">
        <v>-1605.365</v>
      </c>
      <c r="E49" s="17">
        <v>-1983.5350000000001</v>
      </c>
      <c r="F49" s="17">
        <v>-1921.9770000000001</v>
      </c>
      <c r="G49" s="17">
        <v>-1457.249</v>
      </c>
      <c r="H49" s="17">
        <v>-1611.3529999999998</v>
      </c>
      <c r="I49" s="17">
        <v>-1817.2460000000001</v>
      </c>
      <c r="J49" s="17">
        <v>-2076.6790000000001</v>
      </c>
      <c r="K49" s="17">
        <v>-1834.4789999999998</v>
      </c>
      <c r="L49" s="17">
        <v>-1802.4189999999999</v>
      </c>
      <c r="M49" s="17">
        <v>-1818.3259999999998</v>
      </c>
      <c r="N49" s="17">
        <v>-1837.193</v>
      </c>
      <c r="O49" s="17">
        <v>-2194.0930000000003</v>
      </c>
      <c r="P49" s="17">
        <v>-2246.0430000000001</v>
      </c>
      <c r="Q49" s="17">
        <v>-2602.4470000000001</v>
      </c>
      <c r="R49" s="17">
        <v>-3262.8810000000003</v>
      </c>
      <c r="S49" s="17">
        <v>-3713.8269999999998</v>
      </c>
      <c r="T49" s="17">
        <v>-4694.3729999999996</v>
      </c>
      <c r="U49" s="17">
        <v>-5253.5439999999999</v>
      </c>
      <c r="V49" s="17">
        <v>-6071.152</v>
      </c>
      <c r="W49" s="17">
        <v>-5914.1450000000004</v>
      </c>
      <c r="X49" s="17">
        <v>-5591.5620000000008</v>
      </c>
      <c r="Y49" s="17">
        <v>-5464.098</v>
      </c>
      <c r="Z49" s="17">
        <v>-5416.7999999999993</v>
      </c>
      <c r="AA49" s="17">
        <v>-5207.1229999999996</v>
      </c>
      <c r="AB49" s="17">
        <v>-4993.9889999999996</v>
      </c>
      <c r="AC49" s="17">
        <v>-4775.6980000000003</v>
      </c>
      <c r="AD49" s="73">
        <v>-4742.3409999999994</v>
      </c>
      <c r="AE49" s="73">
        <v>-4973.4819999999991</v>
      </c>
      <c r="AF49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/>
      <c r="BJ49" s="7"/>
      <c r="BK49"/>
      <c r="BL49"/>
      <c r="BM49"/>
      <c r="BN49"/>
      <c r="BO49"/>
      <c r="BP49"/>
      <c r="BQ49"/>
    </row>
    <row r="50" spans="1:69" ht="6" customHeight="1" thickBot="1" x14ac:dyDescent="0.4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136"/>
      <c r="Y50" s="136"/>
      <c r="Z50" s="136"/>
      <c r="AA50" s="32"/>
      <c r="AB50" s="32"/>
      <c r="AC50" s="32"/>
      <c r="AD50" s="32"/>
      <c r="AE50" s="32"/>
      <c r="AF50"/>
      <c r="AG50" s="34" t="s">
        <v>233</v>
      </c>
      <c r="AH50" s="34" t="s">
        <v>233</v>
      </c>
      <c r="AI50" s="34" t="s">
        <v>233</v>
      </c>
      <c r="AJ50" s="34" t="s">
        <v>233</v>
      </c>
      <c r="AK50" s="34" t="s">
        <v>233</v>
      </c>
      <c r="AL50" s="34" t="s">
        <v>233</v>
      </c>
      <c r="AM50" s="34" t="s">
        <v>233</v>
      </c>
      <c r="AN50" s="34" t="s">
        <v>233</v>
      </c>
      <c r="AO50" s="34" t="s">
        <v>233</v>
      </c>
      <c r="AP50" s="34" t="s">
        <v>233</v>
      </c>
      <c r="AQ50" s="34" t="s">
        <v>233</v>
      </c>
      <c r="AR50" s="34" t="s">
        <v>233</v>
      </c>
      <c r="AS50" s="34" t="s">
        <v>233</v>
      </c>
      <c r="AT50" s="34" t="s">
        <v>233</v>
      </c>
      <c r="AU50" s="34" t="s">
        <v>233</v>
      </c>
      <c r="AV50" s="34" t="s">
        <v>233</v>
      </c>
      <c r="AW50" s="34" t="s">
        <v>233</v>
      </c>
      <c r="AX50" s="34" t="s">
        <v>233</v>
      </c>
      <c r="AY50" s="34" t="s">
        <v>233</v>
      </c>
      <c r="AZ50" s="34" t="s">
        <v>233</v>
      </c>
      <c r="BA50" s="34" t="s">
        <v>233</v>
      </c>
      <c r="BB50" s="34"/>
      <c r="BC50" s="34"/>
      <c r="BD50" s="34"/>
      <c r="BE50" s="34"/>
      <c r="BF50" s="34"/>
      <c r="BG50" s="34"/>
      <c r="BH50" s="34"/>
      <c r="BI50"/>
      <c r="BJ50" s="2"/>
      <c r="BK50"/>
      <c r="BL50"/>
      <c r="BM50"/>
      <c r="BN50"/>
      <c r="BO50"/>
      <c r="BP50"/>
      <c r="BQ50"/>
    </row>
    <row r="51" spans="1:69" s="55" customFormat="1" ht="6" customHeight="1" x14ac:dyDescent="0.35">
      <c r="A51"/>
      <c r="Y51" s="52"/>
      <c r="Z51" s="52"/>
      <c r="AF51"/>
      <c r="BI51"/>
      <c r="BK51"/>
      <c r="BL51"/>
      <c r="BM51"/>
      <c r="BN51"/>
      <c r="BO51"/>
      <c r="BP51"/>
      <c r="BQ51"/>
    </row>
    <row r="52" spans="1:69" ht="12" customHeight="1" x14ac:dyDescent="0.35">
      <c r="B52" s="35" t="s">
        <v>824</v>
      </c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230"/>
      <c r="Z52" s="230"/>
      <c r="AA52" s="185"/>
      <c r="AB52" s="185"/>
      <c r="AC52" s="185"/>
      <c r="AD52" s="185"/>
      <c r="AE52" s="185"/>
      <c r="AF52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36"/>
      <c r="BC52" s="36"/>
      <c r="BD52" s="36"/>
      <c r="BE52" s="36"/>
      <c r="BF52" s="36"/>
      <c r="BG52" s="36"/>
      <c r="BH52" s="36"/>
      <c r="BI52"/>
      <c r="BJ52" s="2"/>
      <c r="BK52"/>
      <c r="BL52"/>
      <c r="BM52"/>
      <c r="BN52"/>
      <c r="BO52"/>
      <c r="BP52"/>
      <c r="BQ52"/>
    </row>
    <row r="53" spans="1:69" ht="12" customHeight="1" x14ac:dyDescent="0.35">
      <c r="B53" s="35" t="s">
        <v>728</v>
      </c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230"/>
      <c r="Z53" s="230"/>
      <c r="AA53" s="185"/>
      <c r="AB53" s="185"/>
      <c r="AC53" s="185"/>
      <c r="AD53" s="185"/>
      <c r="AE53" s="185"/>
      <c r="AF53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36"/>
      <c r="BC53" s="36"/>
      <c r="BD53" s="36"/>
      <c r="BE53" s="36"/>
      <c r="BF53" s="36"/>
      <c r="BG53" s="36"/>
      <c r="BH53" s="36"/>
      <c r="BI53"/>
      <c r="BJ53" s="2"/>
      <c r="BK53"/>
      <c r="BL53"/>
      <c r="BM53"/>
      <c r="BN53"/>
      <c r="BO53"/>
      <c r="BP53"/>
      <c r="BQ53"/>
    </row>
    <row r="54" spans="1:69" s="55" customFormat="1" ht="12" customHeight="1" x14ac:dyDescent="0.35">
      <c r="A54"/>
      <c r="B54" s="56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230"/>
      <c r="Z54" s="230"/>
      <c r="AA54" s="185"/>
      <c r="AB54" s="185"/>
      <c r="AC54" s="185"/>
      <c r="AD54" s="185"/>
      <c r="AE54" s="185"/>
      <c r="AF54"/>
      <c r="BI54"/>
      <c r="BK54"/>
      <c r="BL54"/>
      <c r="BM54"/>
      <c r="BN54"/>
      <c r="BO54"/>
      <c r="BP54"/>
      <c r="BQ54"/>
    </row>
    <row r="55" spans="1:69" s="55" customFormat="1" ht="12" customHeight="1" x14ac:dyDescent="0.35">
      <c r="A5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230"/>
      <c r="Z55" s="230"/>
      <c r="AA55" s="185"/>
      <c r="AB55" s="185"/>
      <c r="AC55" s="185"/>
      <c r="AD55" s="185"/>
      <c r="AE55" s="185"/>
      <c r="AF55"/>
      <c r="BI55"/>
      <c r="BK55"/>
      <c r="BL55"/>
      <c r="BM55"/>
      <c r="BN55"/>
      <c r="BO55"/>
      <c r="BP55"/>
      <c r="BQ55"/>
    </row>
    <row r="56" spans="1:69" s="55" customFormat="1" ht="12" customHeight="1" x14ac:dyDescent="0.35">
      <c r="A56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230"/>
      <c r="Z56" s="230"/>
      <c r="AA56" s="185"/>
      <c r="AB56" s="185"/>
      <c r="AC56" s="185"/>
      <c r="AD56" s="185"/>
      <c r="AE56" s="185"/>
      <c r="AF56"/>
      <c r="BI56"/>
      <c r="BK56"/>
      <c r="BL56"/>
      <c r="BM56"/>
      <c r="BN56"/>
      <c r="BO56"/>
      <c r="BP56"/>
      <c r="BQ56"/>
    </row>
    <row r="57" spans="1:69" s="55" customFormat="1" ht="12" customHeight="1" x14ac:dyDescent="0.35">
      <c r="A57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230"/>
      <c r="Z57" s="230"/>
      <c r="AA57" s="185"/>
      <c r="AB57" s="185"/>
      <c r="AC57" s="185"/>
      <c r="AD57" s="185"/>
      <c r="AE57" s="185"/>
      <c r="AF57"/>
      <c r="BI57"/>
    </row>
    <row r="58" spans="1:69" s="55" customFormat="1" ht="12" customHeight="1" x14ac:dyDescent="0.35">
      <c r="A58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230"/>
      <c r="Z58" s="230"/>
      <c r="AA58" s="185"/>
      <c r="AB58" s="185"/>
      <c r="AC58" s="185"/>
      <c r="AD58" s="185"/>
      <c r="AE58" s="185"/>
      <c r="AF58"/>
      <c r="BI58"/>
    </row>
  </sheetData>
  <mergeCells count="1">
    <mergeCell ref="BA5:BH5"/>
  </mergeCells>
  <hyperlinks>
    <hyperlink ref="B4" location="Indice!A1" display="Volver al índice" xr:uid="{00000000-0004-0000-0C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O37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218</v>
      </c>
    </row>
    <row r="2" spans="1:62" ht="15" customHeight="1" x14ac:dyDescent="0.35">
      <c r="B2" s="3" t="s">
        <v>219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2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92" customFormat="1" ht="15" customHeight="1" x14ac:dyDescent="0.35">
      <c r="A9"/>
      <c r="B9" s="13" t="s">
        <v>220</v>
      </c>
      <c r="C9" s="14"/>
      <c r="D9" s="14"/>
      <c r="E9" s="14"/>
      <c r="F9" s="14">
        <v>5496.9390000000003</v>
      </c>
      <c r="G9" s="14">
        <v>7144.8059999999996</v>
      </c>
      <c r="H9" s="14">
        <v>8137.1770000000006</v>
      </c>
      <c r="I9" s="14">
        <v>8749.2249999999985</v>
      </c>
      <c r="J9" s="14">
        <v>9530.4</v>
      </c>
      <c r="K9" s="14">
        <v>10579.327000000001</v>
      </c>
      <c r="L9" s="14">
        <v>11462.660000000002</v>
      </c>
      <c r="M9" s="14">
        <v>12615.584999999999</v>
      </c>
      <c r="N9" s="14">
        <v>13914.24</v>
      </c>
      <c r="O9" s="14">
        <v>15401.173999999999</v>
      </c>
      <c r="P9" s="14">
        <v>16426.223000000002</v>
      </c>
      <c r="Q9" s="14">
        <v>15711.455999999998</v>
      </c>
      <c r="R9" s="14">
        <v>15119.448</v>
      </c>
      <c r="S9" s="14">
        <v>14617.737000000003</v>
      </c>
      <c r="T9" s="14">
        <v>13685.661</v>
      </c>
      <c r="U9" s="14">
        <v>12731.425000000001</v>
      </c>
      <c r="V9" s="14">
        <v>12374.876</v>
      </c>
      <c r="W9" s="14">
        <v>12557.584000000001</v>
      </c>
      <c r="X9" s="14">
        <v>12921.699999999999</v>
      </c>
      <c r="Y9" s="14">
        <v>13375.951999999999</v>
      </c>
      <c r="Z9" s="14">
        <v>13870.352999999999</v>
      </c>
      <c r="AA9" s="14">
        <v>14325.653000000002</v>
      </c>
      <c r="AB9" s="14">
        <v>12653.067999999999</v>
      </c>
      <c r="AC9" s="14">
        <v>13322.085000000001</v>
      </c>
      <c r="AD9" s="72">
        <v>14930.903999999999</v>
      </c>
      <c r="AE9" s="72">
        <v>15877.256999999998</v>
      </c>
      <c r="AF9"/>
      <c r="AG9" s="15"/>
      <c r="AH9" s="15"/>
      <c r="AI9" s="15"/>
      <c r="AJ9" s="15">
        <v>29.977902247050569</v>
      </c>
      <c r="AK9" s="15">
        <v>13.889404414899452</v>
      </c>
      <c r="AL9" s="15">
        <v>7.5216257431784754</v>
      </c>
      <c r="AM9" s="15">
        <v>8.9285050961656758</v>
      </c>
      <c r="AN9" s="15">
        <v>11.006117266851355</v>
      </c>
      <c r="AO9" s="15">
        <v>8.349614299661976</v>
      </c>
      <c r="AP9" s="15">
        <v>10.058092973184211</v>
      </c>
      <c r="AQ9" s="15">
        <v>10.294052951171116</v>
      </c>
      <c r="AR9" s="15">
        <v>10.686419092958001</v>
      </c>
      <c r="AS9" s="15">
        <v>6.6556549520186108</v>
      </c>
      <c r="AT9" s="15">
        <v>-4.3513776721526511</v>
      </c>
      <c r="AU9" s="15">
        <v>-3.7680021507872858</v>
      </c>
      <c r="AV9" s="15">
        <v>-3.3183155892992753</v>
      </c>
      <c r="AW9" s="15">
        <v>-6.37633581723356</v>
      </c>
      <c r="AX9" s="15">
        <v>-6.9725240161947521</v>
      </c>
      <c r="AY9" s="15">
        <v>-2.8005427514987589</v>
      </c>
      <c r="AZ9" s="15">
        <v>1.4764430770861909</v>
      </c>
      <c r="BA9" s="15">
        <v>2.8995704906293929</v>
      </c>
      <c r="BB9" s="15">
        <v>3.5154197977046397</v>
      </c>
      <c r="BC9" s="15">
        <v>3.6961929887308198</v>
      </c>
      <c r="BD9" s="15">
        <v>3.28254082646637</v>
      </c>
      <c r="BE9" s="15">
        <v>-11.675453817009268</v>
      </c>
      <c r="BF9" s="15">
        <v>5.2873895880430073</v>
      </c>
      <c r="BG9" s="15">
        <v>12.076330394228812</v>
      </c>
      <c r="BH9" s="15">
        <v>6.3382163598399615</v>
      </c>
      <c r="BI9"/>
      <c r="BJ9" s="19"/>
    </row>
    <row r="10" spans="1:62" s="94" customFormat="1" ht="15" customHeight="1" x14ac:dyDescent="0.35">
      <c r="A10"/>
      <c r="B10" s="16" t="s">
        <v>214</v>
      </c>
      <c r="C10" s="17"/>
      <c r="D10" s="17"/>
      <c r="E10" s="17"/>
      <c r="F10" s="17">
        <v>3843.08</v>
      </c>
      <c r="G10" s="17">
        <v>4944.2700000000004</v>
      </c>
      <c r="H10" s="17">
        <v>5586.0120000000006</v>
      </c>
      <c r="I10" s="17">
        <v>5840.5880000000006</v>
      </c>
      <c r="J10" s="17">
        <v>6231.54</v>
      </c>
      <c r="K10" s="17">
        <v>6449.4920000000002</v>
      </c>
      <c r="L10" s="17">
        <v>6700.7739999999994</v>
      </c>
      <c r="M10" s="17">
        <v>7093.2650000000003</v>
      </c>
      <c r="N10" s="17">
        <v>7578.88</v>
      </c>
      <c r="O10" s="17">
        <v>8052.4839999999995</v>
      </c>
      <c r="P10" s="17">
        <v>8398.9900000000016</v>
      </c>
      <c r="Q10" s="17">
        <v>7966.9620000000004</v>
      </c>
      <c r="R10" s="17">
        <v>7632.3159999999989</v>
      </c>
      <c r="S10" s="17">
        <v>7390.4100000000008</v>
      </c>
      <c r="T10" s="17">
        <v>6906.7680000000009</v>
      </c>
      <c r="U10" s="17">
        <v>6367.0379999999996</v>
      </c>
      <c r="V10" s="17">
        <v>6192.1990000000005</v>
      </c>
      <c r="W10" s="17">
        <v>6209.2870000000003</v>
      </c>
      <c r="X10" s="17">
        <v>6345.5420000000004</v>
      </c>
      <c r="Y10" s="17">
        <v>6541.799</v>
      </c>
      <c r="Z10" s="17">
        <v>6740.357</v>
      </c>
      <c r="AA10" s="17">
        <v>6873.8900000000012</v>
      </c>
      <c r="AB10" s="17">
        <v>5882.0899999999992</v>
      </c>
      <c r="AC10" s="17">
        <v>6173.2620000000006</v>
      </c>
      <c r="AD10" s="73">
        <v>6821.2230000000009</v>
      </c>
      <c r="AE10" s="73">
        <v>7253.5629999999992</v>
      </c>
      <c r="AF10"/>
      <c r="AG10" s="18"/>
      <c r="AH10" s="18"/>
      <c r="AI10" s="18"/>
      <c r="AJ10" s="18">
        <v>28.653840149047134</v>
      </c>
      <c r="AK10" s="18">
        <v>12.979509614159424</v>
      </c>
      <c r="AL10" s="18">
        <v>4.5573836934113281</v>
      </c>
      <c r="AM10" s="18">
        <v>6.6937096059506214</v>
      </c>
      <c r="AN10" s="18">
        <v>3.4975624003055459</v>
      </c>
      <c r="AO10" s="18">
        <v>3.8961518209496071</v>
      </c>
      <c r="AP10" s="18">
        <v>5.8573979662648075</v>
      </c>
      <c r="AQ10" s="18">
        <v>6.8461420798461603</v>
      </c>
      <c r="AR10" s="18">
        <v>6.2489972133085541</v>
      </c>
      <c r="AS10" s="18">
        <v>4.3030945482164524</v>
      </c>
      <c r="AT10" s="18">
        <v>-5.1438089579818662</v>
      </c>
      <c r="AU10" s="18">
        <v>-4.2004216914804102</v>
      </c>
      <c r="AV10" s="18">
        <v>-3.1694966508199891</v>
      </c>
      <c r="AW10" s="18">
        <v>-6.5441836109228007</v>
      </c>
      <c r="AX10" s="18">
        <v>-7.8145088990972527</v>
      </c>
      <c r="AY10" s="18">
        <v>-2.7460021441681208</v>
      </c>
      <c r="AZ10" s="18">
        <v>0.2759601233745837</v>
      </c>
      <c r="BA10" s="18">
        <v>2.1943743299351457</v>
      </c>
      <c r="BB10" s="18">
        <v>3.0928327320187874</v>
      </c>
      <c r="BC10" s="18">
        <v>3.0352201282858124</v>
      </c>
      <c r="BD10" s="18">
        <v>1.981096846947443</v>
      </c>
      <c r="BE10" s="18">
        <v>-14.428511366926179</v>
      </c>
      <c r="BF10" s="18">
        <v>4.9501452714936605</v>
      </c>
      <c r="BG10" s="18">
        <v>10.496249794679056</v>
      </c>
      <c r="BH10" s="18">
        <v>6.3381595939613504</v>
      </c>
      <c r="BI10"/>
      <c r="BJ10" s="7"/>
    </row>
    <row r="11" spans="1:62" s="4" customFormat="1" ht="15" customHeight="1" x14ac:dyDescent="0.35">
      <c r="A11"/>
      <c r="B11" s="16" t="s">
        <v>124</v>
      </c>
      <c r="C11" s="17"/>
      <c r="D11" s="17"/>
      <c r="E11" s="17"/>
      <c r="F11" s="17">
        <v>1648.3579999999999</v>
      </c>
      <c r="G11" s="17">
        <v>2193.3890000000001</v>
      </c>
      <c r="H11" s="17">
        <v>2543.027</v>
      </c>
      <c r="I11" s="17">
        <v>2899.889999999999</v>
      </c>
      <c r="J11" s="17">
        <v>3289.3289999999997</v>
      </c>
      <c r="K11" s="17">
        <v>4119.2550000000001</v>
      </c>
      <c r="L11" s="17">
        <v>4750.4260000000004</v>
      </c>
      <c r="M11" s="17">
        <v>5509.7059999999992</v>
      </c>
      <c r="N11" s="17">
        <v>6321.4469999999992</v>
      </c>
      <c r="O11" s="17">
        <v>7324.1769999999988</v>
      </c>
      <c r="P11" s="17">
        <v>8004.726999999999</v>
      </c>
      <c r="Q11" s="17">
        <v>7735.8539999999985</v>
      </c>
      <c r="R11" s="17">
        <v>7479.0740000000005</v>
      </c>
      <c r="S11" s="17">
        <v>7219.021999999999</v>
      </c>
      <c r="T11" s="17">
        <v>6770.8029999999999</v>
      </c>
      <c r="U11" s="17">
        <v>6357.3069999999998</v>
      </c>
      <c r="V11" s="17">
        <v>6174.8060000000005</v>
      </c>
      <c r="W11" s="17">
        <v>6339.3330000000005</v>
      </c>
      <c r="X11" s="17">
        <v>6556.8420000000006</v>
      </c>
      <c r="Y11" s="17">
        <v>6811.228000000001</v>
      </c>
      <c r="Z11" s="17">
        <v>7097.98</v>
      </c>
      <c r="AA11" s="17">
        <v>7415.0419999999995</v>
      </c>
      <c r="AB11" s="17">
        <v>6729.3370000000014</v>
      </c>
      <c r="AC11" s="17">
        <v>7098.4859999999999</v>
      </c>
      <c r="AD11" s="73">
        <v>8050.5590000000002</v>
      </c>
      <c r="AE11" s="73">
        <v>8560.8250000000007</v>
      </c>
      <c r="AF11"/>
      <c r="AG11" s="18"/>
      <c r="AH11" s="18"/>
      <c r="AI11" s="18"/>
      <c r="AJ11" s="18">
        <v>33.065086589199687</v>
      </c>
      <c r="AK11" s="18">
        <v>15.940537679362842</v>
      </c>
      <c r="AL11" s="18">
        <v>14.033000829326584</v>
      </c>
      <c r="AM11" s="18">
        <v>13.429440427050711</v>
      </c>
      <c r="AN11" s="18">
        <v>25.230860154153032</v>
      </c>
      <c r="AO11" s="18">
        <v>15.322455152691452</v>
      </c>
      <c r="AP11" s="18">
        <v>15.983408645877207</v>
      </c>
      <c r="AQ11" s="18">
        <v>14.732927673454812</v>
      </c>
      <c r="AR11" s="18">
        <v>15.862349237445155</v>
      </c>
      <c r="AS11" s="18">
        <v>9.2918289659029298</v>
      </c>
      <c r="AT11" s="18">
        <v>-3.3589277935399986</v>
      </c>
      <c r="AU11" s="18">
        <v>-3.3193490983671352</v>
      </c>
      <c r="AV11" s="18">
        <v>-3.4770614650958325</v>
      </c>
      <c r="AW11" s="18">
        <v>-6.2088604245838175</v>
      </c>
      <c r="AX11" s="18">
        <v>-6.1070452057163687</v>
      </c>
      <c r="AY11" s="18">
        <v>-2.8707281243457223</v>
      </c>
      <c r="AZ11" s="18">
        <v>2.6644885685477413</v>
      </c>
      <c r="BA11" s="18">
        <v>3.4311022942003517</v>
      </c>
      <c r="BB11" s="18">
        <v>3.8797030643715433</v>
      </c>
      <c r="BC11" s="18">
        <v>4.2099897404696858</v>
      </c>
      <c r="BD11" s="18">
        <v>4.4669328456828552</v>
      </c>
      <c r="BE11" s="18">
        <v>-9.2474863931990967</v>
      </c>
      <c r="BF11" s="18">
        <v>5.4856667157551842</v>
      </c>
      <c r="BG11" s="18">
        <v>13.412338912832967</v>
      </c>
      <c r="BH11" s="18">
        <v>6.3382679389095902</v>
      </c>
      <c r="BI11"/>
      <c r="BJ11" s="7"/>
    </row>
    <row r="12" spans="1:62" s="4" customFormat="1" ht="15" customHeight="1" x14ac:dyDescent="0.35">
      <c r="A12"/>
      <c r="B12" s="16" t="s">
        <v>215</v>
      </c>
      <c r="C12" s="17"/>
      <c r="D12" s="17"/>
      <c r="E12" s="17"/>
      <c r="F12" s="17">
        <v>5.5010000000000003</v>
      </c>
      <c r="G12" s="17">
        <v>7.1470000000000002</v>
      </c>
      <c r="H12" s="17">
        <v>8.1379999999999999</v>
      </c>
      <c r="I12" s="17">
        <v>8.7469999999999999</v>
      </c>
      <c r="J12" s="17">
        <v>9.5309999999999988</v>
      </c>
      <c r="K12" s="17">
        <v>10.580000000000002</v>
      </c>
      <c r="L12" s="17">
        <v>11.46</v>
      </c>
      <c r="M12" s="17">
        <v>12.614000000000001</v>
      </c>
      <c r="N12" s="17">
        <v>13.912999999999998</v>
      </c>
      <c r="O12" s="17">
        <v>24.513000000000002</v>
      </c>
      <c r="P12" s="17">
        <v>22.506</v>
      </c>
      <c r="Q12" s="17">
        <v>8.64</v>
      </c>
      <c r="R12" s="17">
        <v>8.0580000000000016</v>
      </c>
      <c r="S12" s="17">
        <v>8.3050000000000015</v>
      </c>
      <c r="T12" s="17">
        <v>8.09</v>
      </c>
      <c r="U12" s="17">
        <v>7.08</v>
      </c>
      <c r="V12" s="17">
        <v>7.8710000000000004</v>
      </c>
      <c r="W12" s="17">
        <v>8.9640000000000004</v>
      </c>
      <c r="X12" s="17">
        <v>19.315999999999999</v>
      </c>
      <c r="Y12" s="17">
        <v>22.925000000000004</v>
      </c>
      <c r="Z12" s="17">
        <v>32.016000000000005</v>
      </c>
      <c r="AA12" s="17">
        <v>36.721000000000004</v>
      </c>
      <c r="AB12" s="17">
        <v>41.640999999999998</v>
      </c>
      <c r="AC12" s="17">
        <v>50.337000000000003</v>
      </c>
      <c r="AD12" s="73">
        <v>59.122000000000007</v>
      </c>
      <c r="AE12" s="73">
        <v>62.869000000000007</v>
      </c>
      <c r="AF12"/>
      <c r="AG12" s="18"/>
      <c r="AH12" s="18"/>
      <c r="AI12" s="18"/>
      <c r="AJ12" s="18">
        <v>29.921832394110158</v>
      </c>
      <c r="AK12" s="18">
        <v>13.865957744508179</v>
      </c>
      <c r="AL12" s="18">
        <v>7.4834111575325633</v>
      </c>
      <c r="AM12" s="18">
        <v>8.9630730536183716</v>
      </c>
      <c r="AN12" s="18">
        <v>11.006190326303674</v>
      </c>
      <c r="AO12" s="18">
        <v>8.3175803402646391</v>
      </c>
      <c r="AP12" s="18">
        <v>10.069808027923211</v>
      </c>
      <c r="AQ12" s="18">
        <v>10.298081496749624</v>
      </c>
      <c r="AR12" s="18">
        <v>76.187738086681549</v>
      </c>
      <c r="AS12" s="18">
        <v>-8.1874923509974362</v>
      </c>
      <c r="AT12" s="18">
        <v>-61.610237270061312</v>
      </c>
      <c r="AU12" s="18">
        <v>-6.7361111111110983</v>
      </c>
      <c r="AV12" s="18">
        <v>3.065276743608834</v>
      </c>
      <c r="AW12" s="18">
        <v>-2.58880192655029</v>
      </c>
      <c r="AX12" s="18">
        <v>-12.484548825710752</v>
      </c>
      <c r="AY12" s="18">
        <v>11.172316384180796</v>
      </c>
      <c r="AZ12" s="18">
        <v>13.886418498284842</v>
      </c>
      <c r="BA12" s="18" t="s">
        <v>233</v>
      </c>
      <c r="BB12" s="18">
        <v>18.683992545040411</v>
      </c>
      <c r="BC12" s="18">
        <v>39.655398037077425</v>
      </c>
      <c r="BD12" s="18">
        <v>14.69577711144427</v>
      </c>
      <c r="BE12" s="18">
        <v>13.398327932245836</v>
      </c>
      <c r="BF12" s="18">
        <v>20.883264090679869</v>
      </c>
      <c r="BG12" s="18">
        <v>17.452371019329725</v>
      </c>
      <c r="BH12" s="18">
        <v>6.3377422955921645</v>
      </c>
      <c r="BI12"/>
      <c r="BJ12" s="7"/>
    </row>
    <row r="13" spans="1:62" customFormat="1" ht="6" customHeight="1" x14ac:dyDescent="0.35">
      <c r="X13" s="12"/>
      <c r="Y13" s="12"/>
      <c r="Z13" s="12"/>
      <c r="AA13" s="12"/>
      <c r="AB13" s="12"/>
      <c r="AC13" s="12"/>
      <c r="AD13" s="355"/>
      <c r="AE13" s="355"/>
      <c r="BE13" s="332"/>
      <c r="BF13" s="355"/>
      <c r="BG13" s="355"/>
      <c r="BH13" s="355"/>
    </row>
    <row r="14" spans="1:62" s="92" customFormat="1" ht="15" customHeight="1" x14ac:dyDescent="0.35">
      <c r="A14"/>
      <c r="B14" s="87" t="s">
        <v>198</v>
      </c>
      <c r="C14" s="14"/>
      <c r="D14" s="14"/>
      <c r="E14" s="14"/>
      <c r="F14" s="88">
        <v>15</v>
      </c>
      <c r="G14" s="88">
        <v>17.943000000000001</v>
      </c>
      <c r="H14" s="88">
        <v>15.989000000000001</v>
      </c>
      <c r="I14" s="88">
        <v>15</v>
      </c>
      <c r="J14" s="88">
        <v>15</v>
      </c>
      <c r="K14" s="88">
        <v>15</v>
      </c>
      <c r="L14" s="88">
        <v>15</v>
      </c>
      <c r="M14" s="88">
        <v>15</v>
      </c>
      <c r="N14" s="88">
        <v>15</v>
      </c>
      <c r="O14" s="88">
        <v>18</v>
      </c>
      <c r="P14" s="88">
        <v>18</v>
      </c>
      <c r="Q14" s="88">
        <v>18</v>
      </c>
      <c r="R14" s="88">
        <v>19</v>
      </c>
      <c r="S14" s="88">
        <v>19</v>
      </c>
      <c r="T14" s="88">
        <v>21</v>
      </c>
      <c r="U14" s="88">
        <v>21</v>
      </c>
      <c r="V14" s="88">
        <v>21</v>
      </c>
      <c r="W14" s="88">
        <v>19.745999999999999</v>
      </c>
      <c r="X14" s="88">
        <v>19</v>
      </c>
      <c r="Y14" s="88">
        <v>19</v>
      </c>
      <c r="Z14" s="88">
        <v>19</v>
      </c>
      <c r="AA14" s="88">
        <v>19</v>
      </c>
      <c r="AB14" s="88">
        <v>19</v>
      </c>
      <c r="AC14" s="88">
        <v>19</v>
      </c>
      <c r="AD14" s="106">
        <v>19</v>
      </c>
      <c r="AE14" s="106">
        <v>19</v>
      </c>
      <c r="AF14"/>
      <c r="AG14" s="15"/>
      <c r="AH14" s="15"/>
      <c r="AI14" s="15"/>
      <c r="AJ14" s="15">
        <v>19.620000000000008</v>
      </c>
      <c r="AK14" s="15">
        <v>-10.890040684389458</v>
      </c>
      <c r="AL14" s="15">
        <v>-6.1855025329914364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20</v>
      </c>
      <c r="AS14" s="15">
        <v>0</v>
      </c>
      <c r="AT14" s="15">
        <v>0</v>
      </c>
      <c r="AU14" s="15">
        <v>5.5555555555555554</v>
      </c>
      <c r="AV14" s="15">
        <v>0</v>
      </c>
      <c r="AW14" s="15">
        <v>10.526315789473685</v>
      </c>
      <c r="AX14" s="15">
        <v>0</v>
      </c>
      <c r="AY14" s="15">
        <v>0</v>
      </c>
      <c r="AZ14" s="15">
        <v>-5.9714285714285777</v>
      </c>
      <c r="BA14" s="15">
        <v>-3.7779803504507177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/>
      <c r="BJ14" s="19"/>
    </row>
    <row r="15" spans="1:62" customFormat="1" ht="6" customHeight="1" x14ac:dyDescent="0.35">
      <c r="X15" s="12"/>
      <c r="Y15" s="12"/>
      <c r="Z15" s="12"/>
      <c r="AA15" s="12"/>
      <c r="AB15" s="12"/>
      <c r="AC15" s="12"/>
      <c r="AD15" s="355"/>
      <c r="AE15" s="355"/>
      <c r="BE15" s="332"/>
      <c r="BF15" s="355"/>
      <c r="BG15" s="355"/>
      <c r="BH15" s="355"/>
    </row>
    <row r="16" spans="1:62" s="92" customFormat="1" ht="15" customHeight="1" x14ac:dyDescent="0.35">
      <c r="A16"/>
      <c r="B16" s="13" t="s">
        <v>221</v>
      </c>
      <c r="C16" s="14"/>
      <c r="D16" s="14"/>
      <c r="E16" s="14"/>
      <c r="F16" s="14">
        <v>824.54099999999994</v>
      </c>
      <c r="G16" s="14">
        <v>1281.9920000000002</v>
      </c>
      <c r="H16" s="14">
        <v>1301.0450000000001</v>
      </c>
      <c r="I16" s="14">
        <v>1312.3840000000002</v>
      </c>
      <c r="J16" s="14">
        <v>1429.5600000000002</v>
      </c>
      <c r="K16" s="14">
        <v>1586.8989999999999</v>
      </c>
      <c r="L16" s="14">
        <v>1719.3989999999999</v>
      </c>
      <c r="M16" s="14">
        <v>1892.3379999999997</v>
      </c>
      <c r="N16" s="14">
        <v>2087.1360000000004</v>
      </c>
      <c r="O16" s="14">
        <v>2772.2110000000002</v>
      </c>
      <c r="P16" s="14">
        <v>2956.72</v>
      </c>
      <c r="Q16" s="14">
        <v>2828.0620000000004</v>
      </c>
      <c r="R16" s="14">
        <v>2872.6949999999997</v>
      </c>
      <c r="S16" s="14">
        <v>2777.37</v>
      </c>
      <c r="T16" s="14">
        <v>2873.989</v>
      </c>
      <c r="U16" s="14">
        <v>2673.5990000000002</v>
      </c>
      <c r="V16" s="14">
        <v>2598.7239999999993</v>
      </c>
      <c r="W16" s="14">
        <v>2479.6359999999995</v>
      </c>
      <c r="X16" s="14">
        <v>2455.1229999999996</v>
      </c>
      <c r="Y16" s="14">
        <v>2541.431</v>
      </c>
      <c r="Z16" s="14">
        <v>2635.3670000000002</v>
      </c>
      <c r="AA16" s="14">
        <v>2721.8740000000003</v>
      </c>
      <c r="AB16" s="14">
        <v>2404.0829999999996</v>
      </c>
      <c r="AC16" s="14">
        <v>2531.1959999999999</v>
      </c>
      <c r="AD16" s="72">
        <v>2836.8720000000003</v>
      </c>
      <c r="AE16" s="72">
        <v>3016.6790000000005</v>
      </c>
      <c r="AF16"/>
      <c r="AG16" s="15"/>
      <c r="AH16" s="15"/>
      <c r="AI16" s="15"/>
      <c r="AJ16" s="15">
        <v>55.479472821848802</v>
      </c>
      <c r="AK16" s="15">
        <v>1.4862027220138567</v>
      </c>
      <c r="AL16" s="15">
        <v>0.87153019303714852</v>
      </c>
      <c r="AM16" s="15">
        <v>8.9284843460450531</v>
      </c>
      <c r="AN16" s="15">
        <v>11.006113769271643</v>
      </c>
      <c r="AO16" s="15">
        <v>8.3496177135406864</v>
      </c>
      <c r="AP16" s="15">
        <v>10.058107513148483</v>
      </c>
      <c r="AQ16" s="15">
        <v>10.29403838003574</v>
      </c>
      <c r="AR16" s="15">
        <v>32.823687579534813</v>
      </c>
      <c r="AS16" s="15">
        <v>6.6556622133019294</v>
      </c>
      <c r="AT16" s="15">
        <v>-4.3513758489136425</v>
      </c>
      <c r="AU16" s="15">
        <v>1.578218582195134</v>
      </c>
      <c r="AV16" s="15">
        <v>-3.3183125949674372</v>
      </c>
      <c r="AW16" s="15">
        <v>3.4787946870600654</v>
      </c>
      <c r="AX16" s="15">
        <v>-6.9725388649712947</v>
      </c>
      <c r="AY16" s="15">
        <v>-2.8005321665665233</v>
      </c>
      <c r="AZ16" s="15">
        <v>-4.5825566701196347</v>
      </c>
      <c r="BA16" s="15">
        <v>-0.98857251628867804</v>
      </c>
      <c r="BB16" s="15">
        <v>3.5154246854434774</v>
      </c>
      <c r="BC16" s="15">
        <v>3.6961853381028305</v>
      </c>
      <c r="BD16" s="15">
        <v>3.2825409136564301</v>
      </c>
      <c r="BE16" s="15">
        <v>-11.675448606364608</v>
      </c>
      <c r="BF16" s="15">
        <v>5.2873798450386404</v>
      </c>
      <c r="BG16" s="15">
        <v>12.076346517614613</v>
      </c>
      <c r="BH16" s="15">
        <v>6.3382133561190015</v>
      </c>
      <c r="BI16"/>
      <c r="BJ16" s="19"/>
    </row>
    <row r="17" spans="1:67" s="94" customFormat="1" ht="15" customHeight="1" x14ac:dyDescent="0.35">
      <c r="A17"/>
      <c r="B17" s="16" t="s">
        <v>214</v>
      </c>
      <c r="C17" s="17"/>
      <c r="D17" s="17"/>
      <c r="E17" s="17"/>
      <c r="F17" s="17">
        <v>576.46199999999999</v>
      </c>
      <c r="G17" s="17">
        <v>887.15000000000009</v>
      </c>
      <c r="H17" s="17">
        <v>893.14200000000005</v>
      </c>
      <c r="I17" s="17">
        <v>876.08799999999997</v>
      </c>
      <c r="J17" s="17">
        <v>934.73099999999999</v>
      </c>
      <c r="K17" s="17">
        <v>967.42399999999998</v>
      </c>
      <c r="L17" s="17">
        <v>1005.116</v>
      </c>
      <c r="M17" s="17">
        <v>1063.99</v>
      </c>
      <c r="N17" s="17">
        <v>1136.8319999999999</v>
      </c>
      <c r="O17" s="17">
        <v>1449.4469999999999</v>
      </c>
      <c r="P17" s="17">
        <v>1511.8180000000002</v>
      </c>
      <c r="Q17" s="17">
        <v>1434.0530000000001</v>
      </c>
      <c r="R17" s="17">
        <v>1450.1400000000003</v>
      </c>
      <c r="S17" s="17">
        <v>1404.1780000000003</v>
      </c>
      <c r="T17" s="17">
        <v>1450.421</v>
      </c>
      <c r="U17" s="17">
        <v>1337.078</v>
      </c>
      <c r="V17" s="17">
        <v>1300.3620000000001</v>
      </c>
      <c r="W17" s="17">
        <v>1226.0929999999998</v>
      </c>
      <c r="X17" s="17">
        <v>1205.653</v>
      </c>
      <c r="Y17" s="17">
        <v>1242.942</v>
      </c>
      <c r="Z17" s="17">
        <v>1280.6679999999999</v>
      </c>
      <c r="AA17" s="17">
        <v>1306.039</v>
      </c>
      <c r="AB17" s="17">
        <v>1117.597</v>
      </c>
      <c r="AC17" s="17">
        <v>1172.9199999999998</v>
      </c>
      <c r="AD17" s="73">
        <v>1296.0319999999999</v>
      </c>
      <c r="AE17" s="73">
        <v>1378.1770000000001</v>
      </c>
      <c r="AF17"/>
      <c r="AG17" s="18"/>
      <c r="AH17" s="18"/>
      <c r="AI17" s="18"/>
      <c r="AJ17" s="18">
        <v>53.895660078201182</v>
      </c>
      <c r="AK17" s="18">
        <v>0.67542129290423958</v>
      </c>
      <c r="AL17" s="18">
        <v>-1.9094388126412245</v>
      </c>
      <c r="AM17" s="18">
        <v>6.6937339627982615</v>
      </c>
      <c r="AN17" s="18">
        <v>3.4975837968356656</v>
      </c>
      <c r="AO17" s="18">
        <v>3.8961200052924063</v>
      </c>
      <c r="AP17" s="18">
        <v>5.8574333708746078</v>
      </c>
      <c r="AQ17" s="18">
        <v>6.8461169747835857</v>
      </c>
      <c r="AR17" s="18">
        <v>27.498786100320896</v>
      </c>
      <c r="AS17" s="18">
        <v>4.3030893851241423</v>
      </c>
      <c r="AT17" s="18">
        <v>-5.1438069926406547</v>
      </c>
      <c r="AU17" s="18">
        <v>1.1217855964877319</v>
      </c>
      <c r="AV17" s="18">
        <v>-3.1694870840056808</v>
      </c>
      <c r="AW17" s="18">
        <v>3.2932434491923175</v>
      </c>
      <c r="AX17" s="18">
        <v>-7.8144897240180651</v>
      </c>
      <c r="AY17" s="18">
        <v>-2.7459878930024946</v>
      </c>
      <c r="AZ17" s="18">
        <v>-5.7114095920982182</v>
      </c>
      <c r="BA17" s="18">
        <v>-1.6670839813945459</v>
      </c>
      <c r="BB17" s="18">
        <v>3.0928467809560449</v>
      </c>
      <c r="BC17" s="18">
        <v>3.0352180552270247</v>
      </c>
      <c r="BD17" s="18">
        <v>1.981075501222807</v>
      </c>
      <c r="BE17" s="18">
        <v>-14.428512471679637</v>
      </c>
      <c r="BF17" s="18">
        <v>4.9501743472825952</v>
      </c>
      <c r="BG17" s="18">
        <v>10.496197524127826</v>
      </c>
      <c r="BH17" s="18">
        <v>6.338192266857626</v>
      </c>
      <c r="BI17"/>
      <c r="BJ17" s="7"/>
    </row>
    <row r="18" spans="1:67" s="94" customFormat="1" ht="15" customHeight="1" x14ac:dyDescent="0.35">
      <c r="A18"/>
      <c r="B18" s="16" t="s">
        <v>124</v>
      </c>
      <c r="C18" s="17"/>
      <c r="D18" s="17"/>
      <c r="E18" s="17"/>
      <c r="F18" s="17">
        <v>247.25400000000002</v>
      </c>
      <c r="G18" s="17">
        <v>393.56000000000006</v>
      </c>
      <c r="H18" s="17">
        <v>406.60199999999986</v>
      </c>
      <c r="I18" s="17">
        <v>434.98399999999998</v>
      </c>
      <c r="J18" s="17">
        <v>493.39899999999989</v>
      </c>
      <c r="K18" s="17">
        <v>617.88799999999992</v>
      </c>
      <c r="L18" s="17">
        <v>712.56400000000008</v>
      </c>
      <c r="M18" s="17">
        <v>826.45600000000013</v>
      </c>
      <c r="N18" s="17">
        <v>948.21699999999998</v>
      </c>
      <c r="O18" s="17">
        <v>1318.3520000000001</v>
      </c>
      <c r="P18" s="17">
        <v>1440.8510000000001</v>
      </c>
      <c r="Q18" s="17">
        <v>1392.454</v>
      </c>
      <c r="R18" s="17">
        <v>1421.0239999999999</v>
      </c>
      <c r="S18" s="17">
        <v>1371.614</v>
      </c>
      <c r="T18" s="17">
        <v>1421.8690000000001</v>
      </c>
      <c r="U18" s="17">
        <v>1335.0340000000001</v>
      </c>
      <c r="V18" s="17">
        <v>1296.7090000000001</v>
      </c>
      <c r="W18" s="17">
        <v>1251.7729999999999</v>
      </c>
      <c r="X18" s="17">
        <v>1245.7999999999997</v>
      </c>
      <c r="Y18" s="17">
        <v>1294.1329999999998</v>
      </c>
      <c r="Z18" s="17">
        <v>1348.6160000000002</v>
      </c>
      <c r="AA18" s="17">
        <v>1408.8579999999999</v>
      </c>
      <c r="AB18" s="17">
        <v>1278.5740000000001</v>
      </c>
      <c r="AC18" s="17">
        <v>1348.7120000000004</v>
      </c>
      <c r="AD18" s="73">
        <v>1529.6070000000002</v>
      </c>
      <c r="AE18" s="73">
        <v>1626.557</v>
      </c>
      <c r="AF18"/>
      <c r="AG18" s="18"/>
      <c r="AH18" s="18"/>
      <c r="AI18" s="18"/>
      <c r="AJ18" s="18">
        <v>59.172349082320217</v>
      </c>
      <c r="AK18" s="18">
        <v>3.3138530338448522</v>
      </c>
      <c r="AL18" s="18">
        <v>6.9802903084589172</v>
      </c>
      <c r="AM18" s="18">
        <v>13.429229580858125</v>
      </c>
      <c r="AN18" s="18">
        <v>25.230898319615576</v>
      </c>
      <c r="AO18" s="18">
        <v>15.322517996789092</v>
      </c>
      <c r="AP18" s="18">
        <v>15.983406402793298</v>
      </c>
      <c r="AQ18" s="18">
        <v>14.732907741004947</v>
      </c>
      <c r="AR18" s="18">
        <v>39.034841180868945</v>
      </c>
      <c r="AS18" s="18">
        <v>9.2918279791740002</v>
      </c>
      <c r="AT18" s="18">
        <v>-3.3589177506904018</v>
      </c>
      <c r="AU18" s="18">
        <v>2.0517733440386494</v>
      </c>
      <c r="AV18" s="18">
        <v>-3.4770700565226105</v>
      </c>
      <c r="AW18" s="18">
        <v>3.6639316892361924</v>
      </c>
      <c r="AX18" s="18">
        <v>-6.1071026937080717</v>
      </c>
      <c r="AY18" s="18">
        <v>-2.8707134050518595</v>
      </c>
      <c r="AZ18" s="18">
        <v>-3.4653881479962076</v>
      </c>
      <c r="BA18" s="18">
        <v>-0.47716319172886651</v>
      </c>
      <c r="BB18" s="18">
        <v>3.8796757103869077</v>
      </c>
      <c r="BC18" s="18">
        <v>4.2100000540902993</v>
      </c>
      <c r="BD18" s="18">
        <v>4.4669498211499583</v>
      </c>
      <c r="BE18" s="18">
        <v>-9.2474898108964751</v>
      </c>
      <c r="BF18" s="18">
        <v>5.4856425987076518</v>
      </c>
      <c r="BG18" s="18">
        <v>13.412426077620699</v>
      </c>
      <c r="BH18" s="18">
        <v>6.3382293621825614</v>
      </c>
      <c r="BI18"/>
      <c r="BJ18" s="7"/>
    </row>
    <row r="19" spans="1:67" s="94" customFormat="1" ht="15" customHeight="1" x14ac:dyDescent="0.35">
      <c r="A19"/>
      <c r="B19" s="16" t="s">
        <v>215</v>
      </c>
      <c r="C19" s="17"/>
      <c r="D19" s="17"/>
      <c r="E19" s="17"/>
      <c r="F19" s="17">
        <v>0.82500000000000007</v>
      </c>
      <c r="G19" s="17">
        <v>1.2820000000000003</v>
      </c>
      <c r="H19" s="17">
        <v>1.3010000000000002</v>
      </c>
      <c r="I19" s="17">
        <v>1.3120000000000003</v>
      </c>
      <c r="J19" s="17">
        <v>1.4299999999999997</v>
      </c>
      <c r="K19" s="17">
        <v>1.5870000000000002</v>
      </c>
      <c r="L19" s="17">
        <v>1.7190000000000001</v>
      </c>
      <c r="M19" s="17">
        <v>1.8919999999999999</v>
      </c>
      <c r="N19" s="17">
        <v>2.0870000000000002</v>
      </c>
      <c r="O19" s="17">
        <v>4.4120000000000008</v>
      </c>
      <c r="P19" s="17">
        <v>4.0510000000000002</v>
      </c>
      <c r="Q19" s="17">
        <v>1.5550000000000002</v>
      </c>
      <c r="R19" s="17">
        <v>1.5310000000000001</v>
      </c>
      <c r="S19" s="17">
        <v>1.5780000000000001</v>
      </c>
      <c r="T19" s="17">
        <v>1.6990000000000001</v>
      </c>
      <c r="U19" s="17">
        <v>1.4870000000000001</v>
      </c>
      <c r="V19" s="17">
        <v>1.6529999999999998</v>
      </c>
      <c r="W19" s="17">
        <v>1.77</v>
      </c>
      <c r="X19" s="17">
        <v>3.67</v>
      </c>
      <c r="Y19" s="17">
        <v>4.3559999999999999</v>
      </c>
      <c r="Z19" s="17">
        <v>6.0830000000000002</v>
      </c>
      <c r="AA19" s="17">
        <v>6.9770000000000003</v>
      </c>
      <c r="AB19" s="17">
        <v>7.911999999999999</v>
      </c>
      <c r="AC19" s="17">
        <v>9.5640000000000018</v>
      </c>
      <c r="AD19" s="73">
        <v>11.233000000000001</v>
      </c>
      <c r="AE19" s="73">
        <v>11.944999999999999</v>
      </c>
      <c r="AF19"/>
      <c r="AG19" s="18"/>
      <c r="AH19" s="18"/>
      <c r="AI19" s="18"/>
      <c r="AJ19" s="18">
        <v>55.393939393939412</v>
      </c>
      <c r="AK19" s="18">
        <v>1.4820592823712873</v>
      </c>
      <c r="AL19" s="18">
        <v>0.84550345887779554</v>
      </c>
      <c r="AM19" s="18">
        <v>8.9939024390243461</v>
      </c>
      <c r="AN19" s="18">
        <v>10.979020979021014</v>
      </c>
      <c r="AO19" s="18">
        <v>8.3175803402646427</v>
      </c>
      <c r="AP19" s="18">
        <v>10.063990692262934</v>
      </c>
      <c r="AQ19" s="18">
        <v>10.306553911205089</v>
      </c>
      <c r="AR19" s="18" t="s">
        <v>233</v>
      </c>
      <c r="AS19" s="18">
        <v>-8.1822302810516909</v>
      </c>
      <c r="AT19" s="18">
        <v>-61.614416193532456</v>
      </c>
      <c r="AU19" s="18">
        <v>-1.5434083601286186</v>
      </c>
      <c r="AV19" s="18">
        <v>3.0698889614630911</v>
      </c>
      <c r="AW19" s="18">
        <v>7.6679340937896061</v>
      </c>
      <c r="AX19" s="18">
        <v>-12.477928193054735</v>
      </c>
      <c r="AY19" s="18">
        <v>11.163416274377921</v>
      </c>
      <c r="AZ19" s="18">
        <v>7.0780399274047321</v>
      </c>
      <c r="BA19" s="18" t="s">
        <v>233</v>
      </c>
      <c r="BB19" s="18">
        <v>18.69209809264305</v>
      </c>
      <c r="BC19" s="18">
        <v>39.646464646464658</v>
      </c>
      <c r="BD19" s="18">
        <v>14.696695709353937</v>
      </c>
      <c r="BE19" s="18">
        <v>13.401175290239339</v>
      </c>
      <c r="BF19" s="18">
        <v>20.87967644084938</v>
      </c>
      <c r="BG19" s="18">
        <v>17.450857381848582</v>
      </c>
      <c r="BH19" s="18">
        <v>6.3384670168254065</v>
      </c>
      <c r="BI19"/>
      <c r="BJ19" s="7"/>
    </row>
    <row r="20" spans="1:67" customFormat="1" ht="6" customHeight="1" x14ac:dyDescent="0.35">
      <c r="X20" s="12"/>
      <c r="Y20" s="12"/>
      <c r="Z20" s="12"/>
      <c r="AA20" s="12"/>
      <c r="AB20" s="12"/>
      <c r="AC20" s="12"/>
      <c r="AD20" s="355"/>
      <c r="AE20" s="355"/>
      <c r="BE20" s="332"/>
      <c r="BF20" s="355"/>
      <c r="BG20" s="355"/>
      <c r="BH20" s="355"/>
    </row>
    <row r="21" spans="1:67" s="94" customFormat="1" ht="15" customHeight="1" x14ac:dyDescent="0.35">
      <c r="A21"/>
      <c r="B21" s="13" t="s">
        <v>175</v>
      </c>
      <c r="C21" s="17"/>
      <c r="D21" s="17"/>
      <c r="E21" s="17"/>
      <c r="F21" s="17">
        <v>-260.11899999999991</v>
      </c>
      <c r="G21" s="17">
        <v>-74.763000000000147</v>
      </c>
      <c r="H21" s="17">
        <v>22.214999999999918</v>
      </c>
      <c r="I21" s="17">
        <v>-23.481000000000222</v>
      </c>
      <c r="J21" s="17">
        <v>-30.453000000000202</v>
      </c>
      <c r="K21" s="17">
        <v>-26.002999999999929</v>
      </c>
      <c r="L21" s="17">
        <v>-27.242999999999938</v>
      </c>
      <c r="M21" s="17">
        <v>-28.336999999999989</v>
      </c>
      <c r="N21" s="17">
        <v>-29.85300000000052</v>
      </c>
      <c r="O21" s="17">
        <v>-146.03400000000056</v>
      </c>
      <c r="P21" s="17">
        <v>-19.108999999999469</v>
      </c>
      <c r="Q21" s="17">
        <v>-8.1109999999998763</v>
      </c>
      <c r="R21" s="17">
        <v>-48.132000000000062</v>
      </c>
      <c r="S21" s="17">
        <v>0.33500000000003638</v>
      </c>
      <c r="T21" s="17">
        <v>-73.963999999999942</v>
      </c>
      <c r="U21" s="17">
        <v>12.324999999999363</v>
      </c>
      <c r="V21" s="17">
        <v>26.872000000000298</v>
      </c>
      <c r="W21" s="17">
        <v>49.104000000000724</v>
      </c>
      <c r="X21" s="17">
        <v>23.826000000000477</v>
      </c>
      <c r="Y21" s="17">
        <v>3.2159999999998945</v>
      </c>
      <c r="Z21" s="17">
        <v>-0.16300000000001091</v>
      </c>
      <c r="AA21" s="17">
        <v>-1.3500000000003638</v>
      </c>
      <c r="AB21" s="17">
        <v>56.375000000000455</v>
      </c>
      <c r="AC21" s="17">
        <v>-31.505999999999858</v>
      </c>
      <c r="AD21" s="73">
        <v>-36.693000000000211</v>
      </c>
      <c r="AE21" s="73">
        <v>-27.876000000001113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/>
      <c r="BJ21" s="7"/>
    </row>
    <row r="22" spans="1:67" s="94" customFormat="1" ht="15" customHeight="1" x14ac:dyDescent="0.35">
      <c r="A22"/>
      <c r="B22" s="16" t="s">
        <v>200</v>
      </c>
      <c r="C22" s="17"/>
      <c r="D22" s="17"/>
      <c r="E22" s="17"/>
      <c r="F22" s="17">
        <v>-246.03399999999999</v>
      </c>
      <c r="G22" s="17">
        <v>-68.218000000000004</v>
      </c>
      <c r="H22" s="17">
        <v>25.664999999999999</v>
      </c>
      <c r="I22" s="17">
        <v>-23.072999999999865</v>
      </c>
      <c r="J22" s="17">
        <v>-29.740000000000236</v>
      </c>
      <c r="K22" s="17">
        <v>-30.120000000000346</v>
      </c>
      <c r="L22" s="17">
        <v>-28.58400000000006</v>
      </c>
      <c r="M22" s="17">
        <v>-37.862000000000307</v>
      </c>
      <c r="N22" s="17">
        <v>-45.302000000000135</v>
      </c>
      <c r="O22" s="17">
        <v>-151.04700000000003</v>
      </c>
      <c r="P22" s="17">
        <v>22.256000000000313</v>
      </c>
      <c r="Q22" s="17">
        <v>41.239000000000487</v>
      </c>
      <c r="R22" s="17">
        <v>-42.873999999999796</v>
      </c>
      <c r="S22" s="17">
        <v>74.960000000000491</v>
      </c>
      <c r="T22" s="17">
        <v>0.55500000000074579</v>
      </c>
      <c r="U22" s="17">
        <v>6.8319999999998799</v>
      </c>
      <c r="V22" s="17">
        <v>-13.652000000000044</v>
      </c>
      <c r="W22" s="17">
        <v>22.360999999999876</v>
      </c>
      <c r="X22" s="17">
        <v>-4.6019999999998618</v>
      </c>
      <c r="Y22" s="17">
        <v>-18.621999999999389</v>
      </c>
      <c r="Z22" s="17">
        <v>-16.900000000000091</v>
      </c>
      <c r="AA22" s="17">
        <v>-13.496999999999844</v>
      </c>
      <c r="AB22" s="17">
        <v>68.447999999999411</v>
      </c>
      <c r="AC22" s="17">
        <v>-60.39200000000028</v>
      </c>
      <c r="AD22" s="73">
        <v>-41.885999999999513</v>
      </c>
      <c r="AE22" s="73">
        <v>-28.611000000000331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/>
      <c r="BJ22" s="7"/>
      <c r="BO22" s="97"/>
    </row>
    <row r="23" spans="1:67" s="4" customFormat="1" ht="15" customHeight="1" x14ac:dyDescent="0.35">
      <c r="A23"/>
      <c r="B23" s="16" t="s">
        <v>201</v>
      </c>
      <c r="C23" s="17"/>
      <c r="D23" s="17"/>
      <c r="E23" s="17"/>
      <c r="F23" s="17">
        <v>-14.084999999999923</v>
      </c>
      <c r="G23" s="17">
        <v>-6.5450000000001438</v>
      </c>
      <c r="H23" s="17">
        <v>-3.450000000000081</v>
      </c>
      <c r="I23" s="17">
        <v>-0.40800000000035652</v>
      </c>
      <c r="J23" s="17">
        <v>-0.71299999999996544</v>
      </c>
      <c r="K23" s="17">
        <v>4.1170000000004165</v>
      </c>
      <c r="L23" s="17">
        <v>1.3410000000001219</v>
      </c>
      <c r="M23" s="17">
        <v>9.5250000000003183</v>
      </c>
      <c r="N23" s="17">
        <v>15.448999999999614</v>
      </c>
      <c r="O23" s="17">
        <v>5.0129999999994652</v>
      </c>
      <c r="P23" s="17">
        <v>-41.364999999999782</v>
      </c>
      <c r="Q23" s="17">
        <v>-49.350000000000364</v>
      </c>
      <c r="R23" s="17">
        <v>-5.2580000000002656</v>
      </c>
      <c r="S23" s="17">
        <v>-74.625000000000455</v>
      </c>
      <c r="T23" s="17">
        <v>-74.519000000000688</v>
      </c>
      <c r="U23" s="17">
        <v>5.4929999999994834</v>
      </c>
      <c r="V23" s="17">
        <v>40.524000000000342</v>
      </c>
      <c r="W23" s="17">
        <v>26.743000000000848</v>
      </c>
      <c r="X23" s="17">
        <v>28.428000000000338</v>
      </c>
      <c r="Y23" s="17">
        <v>21.837999999999283</v>
      </c>
      <c r="Z23" s="17">
        <v>16.73700000000008</v>
      </c>
      <c r="AA23" s="17">
        <v>12.14699999999948</v>
      </c>
      <c r="AB23" s="17">
        <v>-12.072999999998956</v>
      </c>
      <c r="AC23" s="17">
        <v>28.886000000000422</v>
      </c>
      <c r="AD23" s="73">
        <v>5.1929999999993015</v>
      </c>
      <c r="AE23" s="73">
        <v>0.73499999999921783</v>
      </c>
      <c r="AF23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/>
      <c r="BJ23" s="7"/>
    </row>
    <row r="24" spans="1:67" customFormat="1" ht="6" customHeight="1" x14ac:dyDescent="0.35">
      <c r="C24" s="17"/>
      <c r="X24" s="12"/>
      <c r="Y24" s="12"/>
      <c r="Z24" s="12"/>
      <c r="AB24" s="12"/>
      <c r="AC24" s="12"/>
      <c r="AD24" s="355"/>
      <c r="AE24" s="355"/>
      <c r="BE24" s="332"/>
      <c r="BF24" s="355"/>
      <c r="BG24" s="355"/>
      <c r="BH24" s="355"/>
    </row>
    <row r="25" spans="1:67" s="92" customFormat="1" ht="15" customHeight="1" x14ac:dyDescent="0.35">
      <c r="A25"/>
      <c r="B25" s="13" t="s">
        <v>729</v>
      </c>
      <c r="C25" s="14"/>
      <c r="D25" s="14"/>
      <c r="E25" s="14"/>
      <c r="F25" s="14">
        <v>564.42200000000003</v>
      </c>
      <c r="G25" s="14">
        <v>1207.229</v>
      </c>
      <c r="H25" s="14">
        <v>1323.26</v>
      </c>
      <c r="I25" s="14">
        <v>1288.903</v>
      </c>
      <c r="J25" s="14">
        <v>1399.107</v>
      </c>
      <c r="K25" s="14">
        <v>1560.896</v>
      </c>
      <c r="L25" s="14">
        <v>1692.1559999999999</v>
      </c>
      <c r="M25" s="14">
        <v>1864.0009999999997</v>
      </c>
      <c r="N25" s="14">
        <v>2057.2829999999999</v>
      </c>
      <c r="O25" s="14">
        <v>2626.1769999999997</v>
      </c>
      <c r="P25" s="14">
        <v>2937.6110000000003</v>
      </c>
      <c r="Q25" s="14">
        <v>2819.9510000000005</v>
      </c>
      <c r="R25" s="14">
        <v>2824.5629999999996</v>
      </c>
      <c r="S25" s="14">
        <v>2777.7049999999999</v>
      </c>
      <c r="T25" s="14">
        <v>2800.0250000000001</v>
      </c>
      <c r="U25" s="14">
        <v>2685.9239999999995</v>
      </c>
      <c r="V25" s="14">
        <v>2625.5959999999995</v>
      </c>
      <c r="W25" s="14">
        <v>2528.7400000000002</v>
      </c>
      <c r="X25" s="14">
        <v>2478.9490000000001</v>
      </c>
      <c r="Y25" s="14">
        <v>2544.6469999999999</v>
      </c>
      <c r="Z25" s="14">
        <v>2635.2040000000002</v>
      </c>
      <c r="AA25" s="14">
        <v>2720.5239999999999</v>
      </c>
      <c r="AB25" s="14">
        <v>2460.4580000000001</v>
      </c>
      <c r="AC25" s="14">
        <v>2499.69</v>
      </c>
      <c r="AD25" s="14">
        <v>2800.1790000000001</v>
      </c>
      <c r="AE25" s="14">
        <v>2988.8029999999994</v>
      </c>
      <c r="AF25"/>
      <c r="AG25" s="15"/>
      <c r="AH25" s="15"/>
      <c r="AI25" s="15"/>
      <c r="AJ25" s="15"/>
      <c r="AK25" s="15">
        <v>9.6113496279496218</v>
      </c>
      <c r="AL25" s="15">
        <v>-2.5963907319801076</v>
      </c>
      <c r="AM25" s="15">
        <v>8.5502167346960896</v>
      </c>
      <c r="AN25" s="15">
        <v>11.563733152646652</v>
      </c>
      <c r="AO25" s="15">
        <v>8.4092726229037691</v>
      </c>
      <c r="AP25" s="15">
        <v>10.155387564739881</v>
      </c>
      <c r="AQ25" s="15">
        <v>10.369200445707925</v>
      </c>
      <c r="AR25" s="15">
        <v>27.652685605237579</v>
      </c>
      <c r="AS25" s="15">
        <v>11.858835105173821</v>
      </c>
      <c r="AT25" s="15">
        <v>-4.0052954594736958</v>
      </c>
      <c r="AU25" s="15">
        <v>0.1635489410985925</v>
      </c>
      <c r="AV25" s="15">
        <v>-1.6589468884213143</v>
      </c>
      <c r="AW25" s="15">
        <v>0.80354105277558863</v>
      </c>
      <c r="AX25" s="15">
        <v>-4.0749993303631422</v>
      </c>
      <c r="AY25" s="15">
        <v>-2.2460799337583635</v>
      </c>
      <c r="AZ25" s="15">
        <v>-3.6889148216252359</v>
      </c>
      <c r="BA25" s="15">
        <v>-1.969004326265261</v>
      </c>
      <c r="BB25" s="15">
        <v>2.6502360476153348</v>
      </c>
      <c r="BC25" s="15">
        <v>3.5587254342154431</v>
      </c>
      <c r="BD25" s="15">
        <v>3.2377000034911796</v>
      </c>
      <c r="BE25" s="15">
        <v>-9.5594084080860817</v>
      </c>
      <c r="BF25" s="15">
        <v>1.5944998857936192</v>
      </c>
      <c r="BG25" s="15">
        <v>12.021050610275674</v>
      </c>
      <c r="BH25" s="15">
        <v>6.7361407967133298</v>
      </c>
      <c r="BI25"/>
      <c r="BJ25" s="19"/>
    </row>
    <row r="26" spans="1:67" s="94" customFormat="1" ht="15" customHeight="1" x14ac:dyDescent="0.35">
      <c r="A26"/>
      <c r="B26" s="16" t="s">
        <v>123</v>
      </c>
      <c r="C26" s="17"/>
      <c r="D26" s="17"/>
      <c r="E26" s="17"/>
      <c r="F26" s="17">
        <v>395.33499999999998</v>
      </c>
      <c r="G26" s="17">
        <v>846.85299999999995</v>
      </c>
      <c r="H26" s="17">
        <v>928.92499999999995</v>
      </c>
      <c r="I26" s="17">
        <v>905.89099999999996</v>
      </c>
      <c r="J26" s="17">
        <v>984.19100000000003</v>
      </c>
      <c r="K26" s="17">
        <v>1099.1590000000001</v>
      </c>
      <c r="L26" s="17">
        <v>1191.998</v>
      </c>
      <c r="M26" s="17">
        <v>1313.1030000000001</v>
      </c>
      <c r="N26" s="17">
        <v>1449.6880000000001</v>
      </c>
      <c r="O26" s="17">
        <v>1849.8429999999998</v>
      </c>
      <c r="P26" s="17">
        <v>2071.3830000000003</v>
      </c>
      <c r="Q26" s="17">
        <v>2005.8140000000003</v>
      </c>
      <c r="R26" s="17">
        <v>2017.201</v>
      </c>
      <c r="S26" s="17">
        <v>1990.462</v>
      </c>
      <c r="T26" s="17">
        <v>2014.6100000000004</v>
      </c>
      <c r="U26" s="17">
        <v>1940.499</v>
      </c>
      <c r="V26" s="17">
        <v>1879.1699999999998</v>
      </c>
      <c r="W26" s="17">
        <v>1801.5929999999998</v>
      </c>
      <c r="X26" s="17">
        <v>1763.0700000000002</v>
      </c>
      <c r="Y26" s="17">
        <v>1806.7890000000002</v>
      </c>
      <c r="Z26" s="17">
        <v>1869.537</v>
      </c>
      <c r="AA26" s="17">
        <v>1930.3909999999998</v>
      </c>
      <c r="AB26" s="17">
        <v>1787.2049999999997</v>
      </c>
      <c r="AC26" s="17">
        <v>1783.3480000000002</v>
      </c>
      <c r="AD26" s="17">
        <v>1984.9680000000001</v>
      </c>
      <c r="AE26" s="17">
        <v>2118.0769999999998</v>
      </c>
      <c r="AF26"/>
      <c r="AG26" s="18"/>
      <c r="AH26" s="18"/>
      <c r="AI26" s="18"/>
      <c r="AJ26" s="18"/>
      <c r="AK26" s="18">
        <v>9.69141043368802</v>
      </c>
      <c r="AL26" s="18">
        <v>-2.4796404445999398</v>
      </c>
      <c r="AM26" s="18">
        <v>8.6434239880957069</v>
      </c>
      <c r="AN26" s="18">
        <v>11.681472397126173</v>
      </c>
      <c r="AO26" s="18">
        <v>8.4463667221939627</v>
      </c>
      <c r="AP26" s="18">
        <v>10.159832482940409</v>
      </c>
      <c r="AQ26" s="18">
        <v>10.401697353520632</v>
      </c>
      <c r="AR26" s="18">
        <v>27.602835920556679</v>
      </c>
      <c r="AS26" s="18">
        <v>11.976151489612928</v>
      </c>
      <c r="AT26" s="18">
        <v>-3.165469640332085</v>
      </c>
      <c r="AU26" s="18">
        <v>0.56769969698086231</v>
      </c>
      <c r="AV26" s="18">
        <v>-1.3255496105742577</v>
      </c>
      <c r="AW26" s="18">
        <v>1.2131856825199561</v>
      </c>
      <c r="AX26" s="18">
        <v>-3.6786772625967465</v>
      </c>
      <c r="AY26" s="18">
        <v>-3.1604757333036595</v>
      </c>
      <c r="AZ26" s="18">
        <v>-4.1282587525343635</v>
      </c>
      <c r="BA26" s="18">
        <v>-2.1382742939165333</v>
      </c>
      <c r="BB26" s="18">
        <v>2.4797086899555913</v>
      </c>
      <c r="BC26" s="18">
        <v>3.472901373652364</v>
      </c>
      <c r="BD26" s="18">
        <v>3.2550305236002184</v>
      </c>
      <c r="BE26" s="18">
        <v>-7.4174610221452628</v>
      </c>
      <c r="BF26" s="18">
        <v>-0.21581184027571076</v>
      </c>
      <c r="BG26" s="18">
        <v>11.305701411053809</v>
      </c>
      <c r="BH26" s="18">
        <v>6.7058511774496958</v>
      </c>
      <c r="BI26"/>
      <c r="BJ26" s="7"/>
    </row>
    <row r="27" spans="1:67" s="94" customFormat="1" ht="15" customHeight="1" x14ac:dyDescent="0.35">
      <c r="A27"/>
      <c r="B27" s="16" t="s">
        <v>124</v>
      </c>
      <c r="C27" s="17"/>
      <c r="D27" s="17"/>
      <c r="E27" s="17"/>
      <c r="F27" s="17">
        <v>169.08699999999999</v>
      </c>
      <c r="G27" s="17">
        <v>358.53100000000001</v>
      </c>
      <c r="H27" s="17">
        <v>391.71499999999997</v>
      </c>
      <c r="I27" s="17">
        <v>380.464</v>
      </c>
      <c r="J27" s="17">
        <v>412.15899999999999</v>
      </c>
      <c r="K27" s="17">
        <v>458.58800000000002</v>
      </c>
      <c r="L27" s="17">
        <v>496.83</v>
      </c>
      <c r="M27" s="17">
        <v>547.22499999999991</v>
      </c>
      <c r="N27" s="17">
        <v>603.54500000000007</v>
      </c>
      <c r="O27" s="17">
        <v>771.16300000000001</v>
      </c>
      <c r="P27" s="17">
        <v>860.45699999999999</v>
      </c>
      <c r="Q27" s="17">
        <v>808.7170000000001</v>
      </c>
      <c r="R27" s="17">
        <v>801.98500000000001</v>
      </c>
      <c r="S27" s="17">
        <v>782.00199999999995</v>
      </c>
      <c r="T27" s="17">
        <v>780.18299999999999</v>
      </c>
      <c r="U27" s="17">
        <v>740.45600000000002</v>
      </c>
      <c r="V27" s="17">
        <v>741.46799999999996</v>
      </c>
      <c r="W27" s="17">
        <v>722.30000000000007</v>
      </c>
      <c r="X27" s="17">
        <v>711.10199999999986</v>
      </c>
      <c r="Y27" s="17">
        <v>732.94600000000014</v>
      </c>
      <c r="Z27" s="17">
        <v>760.56400000000008</v>
      </c>
      <c r="AA27" s="17">
        <v>784.8649999999999</v>
      </c>
      <c r="AB27" s="17">
        <v>668.76799999999992</v>
      </c>
      <c r="AC27" s="17">
        <v>711.56200000000013</v>
      </c>
      <c r="AD27" s="17">
        <v>809.77699999999993</v>
      </c>
      <c r="AE27" s="17">
        <v>864.91800000000001</v>
      </c>
      <c r="AF27"/>
      <c r="AG27" s="18"/>
      <c r="AH27" s="18"/>
      <c r="AI27" s="18"/>
      <c r="AJ27" s="18"/>
      <c r="AK27" s="18">
        <v>9.2555455455734563</v>
      </c>
      <c r="AL27" s="18">
        <v>-2.872241297882383</v>
      </c>
      <c r="AM27" s="18">
        <v>8.3306173514445501</v>
      </c>
      <c r="AN27" s="18">
        <v>11.2648274088398</v>
      </c>
      <c r="AO27" s="18">
        <v>8.3390755972681276</v>
      </c>
      <c r="AP27" s="18">
        <v>10.143308576374197</v>
      </c>
      <c r="AQ27" s="18">
        <v>10.291927452144945</v>
      </c>
      <c r="AR27" s="18">
        <v>27.772245648626026</v>
      </c>
      <c r="AS27" s="18">
        <v>11.57913437237004</v>
      </c>
      <c r="AT27" s="18">
        <v>-6.0130837450331498</v>
      </c>
      <c r="AU27" s="18">
        <v>-0.83242963855094965</v>
      </c>
      <c r="AV27" s="18">
        <v>-2.4916924880141225</v>
      </c>
      <c r="AW27" s="18">
        <v>-0.23260810074654031</v>
      </c>
      <c r="AX27" s="18">
        <v>-5.0920104642115982</v>
      </c>
      <c r="AY27" s="18">
        <v>0.13667253692318565</v>
      </c>
      <c r="AZ27" s="18">
        <v>-2.5851419076750304</v>
      </c>
      <c r="BA27" s="18">
        <v>-1.5503253495777662</v>
      </c>
      <c r="BB27" s="18">
        <v>3.0718518581019718</v>
      </c>
      <c r="BC27" s="18">
        <v>3.7680811410390307</v>
      </c>
      <c r="BD27" s="18">
        <v>3.195128878043112</v>
      </c>
      <c r="BE27" s="18">
        <v>-14.791970593668973</v>
      </c>
      <c r="BF27" s="18">
        <v>6.3989305708407427</v>
      </c>
      <c r="BG27" s="18">
        <v>13.802732579873544</v>
      </c>
      <c r="BH27" s="18">
        <v>6.8094055523928292</v>
      </c>
      <c r="BI27"/>
      <c r="BJ27" s="7"/>
    </row>
    <row r="28" spans="1:67" s="94" customFormat="1" ht="15" customHeight="1" x14ac:dyDescent="0.35">
      <c r="A28"/>
      <c r="B28" s="16" t="s">
        <v>145</v>
      </c>
      <c r="C28" s="17"/>
      <c r="D28" s="17"/>
      <c r="E28" s="17"/>
      <c r="F28" s="17"/>
      <c r="G28" s="17">
        <v>1.8450000000000841</v>
      </c>
      <c r="H28" s="17">
        <v>2.6200000000000614</v>
      </c>
      <c r="I28" s="17">
        <v>2.5480000000000587</v>
      </c>
      <c r="J28" s="17">
        <v>2.7569999999999482</v>
      </c>
      <c r="K28" s="17">
        <v>3.1489999999998304</v>
      </c>
      <c r="L28" s="17">
        <v>3.3279999999999177</v>
      </c>
      <c r="M28" s="17">
        <v>3.6729999999998881</v>
      </c>
      <c r="N28" s="17">
        <v>4.0499999999998408</v>
      </c>
      <c r="O28" s="17">
        <v>5.1710000000000491</v>
      </c>
      <c r="P28" s="17">
        <v>5.7710000000000719</v>
      </c>
      <c r="Q28" s="17">
        <v>5.4199999999999591</v>
      </c>
      <c r="R28" s="17">
        <v>5.3770000000000007</v>
      </c>
      <c r="S28" s="17">
        <v>5.2409999999999997</v>
      </c>
      <c r="T28" s="17">
        <v>5.2320000000000011</v>
      </c>
      <c r="U28" s="17">
        <v>4.9690000000000003</v>
      </c>
      <c r="V28" s="17">
        <v>4.9579999999999993</v>
      </c>
      <c r="W28" s="17">
        <v>4.8470000000000004</v>
      </c>
      <c r="X28" s="17">
        <v>4.7770000000000001</v>
      </c>
      <c r="Y28" s="17">
        <v>4.9119999999999999</v>
      </c>
      <c r="Z28" s="17">
        <v>5.1030000000000006</v>
      </c>
      <c r="AA28" s="17">
        <v>5.2679999999999998</v>
      </c>
      <c r="AB28" s="17">
        <v>4.4849999999999994</v>
      </c>
      <c r="AC28" s="17">
        <v>4.7799999999999994</v>
      </c>
      <c r="AD28" s="17">
        <v>5.4340000000000002</v>
      </c>
      <c r="AE28" s="17">
        <v>5.8079999999999989</v>
      </c>
      <c r="AF28"/>
      <c r="AG28" s="18"/>
      <c r="AH28" s="18"/>
      <c r="AI28" s="18"/>
      <c r="AJ28" s="18"/>
      <c r="AK28" s="18">
        <v>42.005420054197394</v>
      </c>
      <c r="AL28" s="18">
        <v>-2.7480916030534748</v>
      </c>
      <c r="AM28" s="18">
        <v>8.2025117739358198</v>
      </c>
      <c r="AN28" s="18">
        <v>14.218353282549495</v>
      </c>
      <c r="AO28" s="18">
        <v>5.6843442362685597</v>
      </c>
      <c r="AP28" s="18">
        <v>10.366586538460906</v>
      </c>
      <c r="AQ28" s="18">
        <v>10.264089300298508</v>
      </c>
      <c r="AR28" s="18">
        <v>27.679012345685244</v>
      </c>
      <c r="AS28" s="18">
        <v>11.603171533552834</v>
      </c>
      <c r="AT28" s="18">
        <v>-6.0821348119928675</v>
      </c>
      <c r="AU28" s="18">
        <v>-0.79335793357857431</v>
      </c>
      <c r="AV28" s="18">
        <v>-2.529291426445992</v>
      </c>
      <c r="AW28" s="18">
        <v>-0.17172295363477513</v>
      </c>
      <c r="AX28" s="18">
        <v>-5.0267584097859466</v>
      </c>
      <c r="AY28" s="18">
        <v>-0.22137250955928775</v>
      </c>
      <c r="AZ28" s="18">
        <v>-2.2388059701492313</v>
      </c>
      <c r="BA28" s="18">
        <v>-1.4441922838869461</v>
      </c>
      <c r="BB28" s="18">
        <v>2.8260414486079082</v>
      </c>
      <c r="BC28" s="18">
        <v>3.8884364820847055</v>
      </c>
      <c r="BD28" s="18">
        <v>3.233392122280994</v>
      </c>
      <c r="BE28" s="18">
        <v>-14.863325740318915</v>
      </c>
      <c r="BF28" s="18">
        <v>6.5774804905239677</v>
      </c>
      <c r="BG28" s="18">
        <v>13.682008368200854</v>
      </c>
      <c r="BH28" s="18">
        <v>6.8825910931173864</v>
      </c>
      <c r="BI28"/>
      <c r="BJ28" s="7"/>
    </row>
    <row r="29" spans="1:67" ht="6" customHeight="1" thickBot="1" x14ac:dyDescent="0.4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136"/>
      <c r="Z29" s="136"/>
      <c r="AA29" s="32"/>
      <c r="AB29" s="32"/>
      <c r="AC29" s="136"/>
      <c r="AD29" s="32"/>
      <c r="AE29" s="32"/>
      <c r="AF29"/>
      <c r="AG29" s="34" t="s">
        <v>233</v>
      </c>
      <c r="AH29" s="34" t="s">
        <v>233</v>
      </c>
      <c r="AI29" s="34" t="s">
        <v>233</v>
      </c>
      <c r="AJ29" s="34" t="s">
        <v>233</v>
      </c>
      <c r="AK29" s="34" t="s">
        <v>233</v>
      </c>
      <c r="AL29" s="34" t="s">
        <v>233</v>
      </c>
      <c r="AM29" s="34" t="s">
        <v>233</v>
      </c>
      <c r="AN29" s="34" t="s">
        <v>233</v>
      </c>
      <c r="AO29" s="34" t="s">
        <v>233</v>
      </c>
      <c r="AP29" s="34" t="s">
        <v>233</v>
      </c>
      <c r="AQ29" s="34" t="s">
        <v>233</v>
      </c>
      <c r="AR29" s="34" t="s">
        <v>233</v>
      </c>
      <c r="AS29" s="34" t="s">
        <v>233</v>
      </c>
      <c r="AT29" s="34" t="s">
        <v>233</v>
      </c>
      <c r="AU29" s="34" t="s">
        <v>233</v>
      </c>
      <c r="AV29" s="34" t="s">
        <v>233</v>
      </c>
      <c r="AW29" s="34" t="s">
        <v>233</v>
      </c>
      <c r="AX29" s="34" t="s">
        <v>233</v>
      </c>
      <c r="AY29" s="34" t="s">
        <v>233</v>
      </c>
      <c r="AZ29" s="34" t="s">
        <v>233</v>
      </c>
      <c r="BA29" s="34" t="s">
        <v>233</v>
      </c>
      <c r="BB29" s="34"/>
      <c r="BC29" s="34"/>
      <c r="BD29" s="34"/>
      <c r="BE29" s="34"/>
      <c r="BF29" s="34"/>
      <c r="BG29" s="34"/>
      <c r="BH29" s="34"/>
      <c r="BI29"/>
      <c r="BJ29" s="2"/>
    </row>
    <row r="30" spans="1:67" s="55" customFormat="1" ht="6" customHeight="1" x14ac:dyDescent="0.35">
      <c r="A30"/>
      <c r="Y30" s="52"/>
      <c r="Z30" s="52"/>
      <c r="AC30" s="52"/>
      <c r="AF30"/>
      <c r="BI30"/>
    </row>
    <row r="31" spans="1:67" ht="12" customHeight="1" x14ac:dyDescent="0.35">
      <c r="B31" s="35" t="s">
        <v>824</v>
      </c>
      <c r="C31" s="57"/>
      <c r="D31" s="57"/>
      <c r="E31" s="57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230"/>
      <c r="Z31" s="230"/>
      <c r="AA31" s="185"/>
      <c r="AB31" s="185"/>
      <c r="AC31" s="230"/>
      <c r="AD31" s="185"/>
      <c r="AE31" s="185"/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36"/>
      <c r="BC31" s="36"/>
      <c r="BD31" s="36"/>
      <c r="BE31" s="36"/>
      <c r="BF31" s="36"/>
      <c r="BG31" s="36"/>
      <c r="BH31" s="36"/>
      <c r="BI31"/>
      <c r="BJ31" s="2"/>
    </row>
    <row r="32" spans="1:67" ht="12" customHeight="1" x14ac:dyDescent="0.35">
      <c r="B32" s="35" t="s">
        <v>728</v>
      </c>
      <c r="C32" s="58"/>
      <c r="D32" s="2"/>
      <c r="E32" s="2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230"/>
      <c r="Z32" s="230"/>
      <c r="AA32" s="185"/>
      <c r="AB32" s="185"/>
      <c r="AC32" s="230"/>
      <c r="AD32" s="185"/>
      <c r="AE32" s="185"/>
      <c r="AF32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36"/>
      <c r="BC32" s="36"/>
      <c r="BD32" s="36"/>
      <c r="BE32" s="36"/>
      <c r="BF32" s="36"/>
      <c r="BG32" s="36"/>
      <c r="BH32" s="36"/>
      <c r="BI32"/>
      <c r="BJ32" s="2"/>
    </row>
    <row r="33" spans="1:61" s="55" customFormat="1" ht="12" customHeight="1" x14ac:dyDescent="0.35">
      <c r="A33"/>
      <c r="B33" s="56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230"/>
      <c r="Z33" s="230"/>
      <c r="AA33" s="185"/>
      <c r="AB33" s="185"/>
      <c r="AC33" s="185"/>
      <c r="AD33" s="185"/>
      <c r="AE33" s="185"/>
      <c r="AF33"/>
      <c r="BI33"/>
    </row>
    <row r="34" spans="1:61" s="55" customFormat="1" ht="12" customHeight="1" x14ac:dyDescent="0.35">
      <c r="A34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230"/>
      <c r="Z34" s="230"/>
      <c r="AA34" s="185"/>
      <c r="AB34" s="185"/>
      <c r="AC34" s="185"/>
      <c r="AD34" s="185"/>
      <c r="AE34" s="185"/>
      <c r="AF34"/>
      <c r="BI34"/>
    </row>
    <row r="35" spans="1:61" x14ac:dyDescent="0.35">
      <c r="AF35"/>
      <c r="BI35"/>
    </row>
    <row r="36" spans="1:61" x14ac:dyDescent="0.35">
      <c r="AF36"/>
      <c r="BI36"/>
    </row>
    <row r="37" spans="1:61" x14ac:dyDescent="0.35">
      <c r="AF37"/>
      <c r="BI37"/>
    </row>
  </sheetData>
  <mergeCells count="1">
    <mergeCell ref="BA5:BH5"/>
  </mergeCells>
  <hyperlinks>
    <hyperlink ref="B4" location="Indice!A1" display="Volver al índice" xr:uid="{00000000-0004-0000-0D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O40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222</v>
      </c>
    </row>
    <row r="2" spans="1:62" ht="15" customHeight="1" x14ac:dyDescent="0.35">
      <c r="B2" s="3" t="s">
        <v>223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2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92" customFormat="1" ht="15" customHeight="1" x14ac:dyDescent="0.35">
      <c r="A9"/>
      <c r="B9" s="13" t="s">
        <v>224</v>
      </c>
      <c r="C9" s="14"/>
      <c r="D9" s="14"/>
      <c r="E9" s="14"/>
      <c r="F9" s="14"/>
      <c r="G9" s="14">
        <v>4758.0750000000007</v>
      </c>
      <c r="H9" s="14">
        <v>6552.8719999999994</v>
      </c>
      <c r="I9" s="14">
        <v>3871.973</v>
      </c>
      <c r="J9" s="14">
        <v>3125.2269999999999</v>
      </c>
      <c r="K9" s="14">
        <v>2431.9189999999999</v>
      </c>
      <c r="L9" s="14">
        <v>2652.3380000000002</v>
      </c>
      <c r="M9" s="14">
        <v>3445.14</v>
      </c>
      <c r="N9" s="14">
        <v>5937.5730000000003</v>
      </c>
      <c r="O9" s="14">
        <v>6723.366</v>
      </c>
      <c r="P9" s="14">
        <v>7209.9619999999995</v>
      </c>
      <c r="Q9" s="14">
        <v>3628.7220000000002</v>
      </c>
      <c r="R9" s="14">
        <v>2922.4469999999997</v>
      </c>
      <c r="S9" s="14">
        <v>2454.3519999999999</v>
      </c>
      <c r="T9" s="14">
        <v>2381.4949999999999</v>
      </c>
      <c r="U9" s="14">
        <v>2466.143</v>
      </c>
      <c r="V9" s="14">
        <v>3366.6699999999996</v>
      </c>
      <c r="W9" s="14">
        <v>4944.9159999999993</v>
      </c>
      <c r="X9" s="14">
        <v>3563.0839999999998</v>
      </c>
      <c r="Y9" s="14">
        <v>4556.7730000000001</v>
      </c>
      <c r="Z9" s="14">
        <v>3596.2640000000006</v>
      </c>
      <c r="AA9" s="14">
        <v>3958.9669999999996</v>
      </c>
      <c r="AB9" s="14">
        <v>4528.57</v>
      </c>
      <c r="AC9" s="14">
        <v>8194.19</v>
      </c>
      <c r="AD9" s="72">
        <v>6519.851999999999</v>
      </c>
      <c r="AE9" s="72">
        <v>3972.0829999999996</v>
      </c>
      <c r="AF9"/>
      <c r="AG9" s="15"/>
      <c r="AH9" s="15"/>
      <c r="AI9" s="15"/>
      <c r="AJ9" s="15"/>
      <c r="AK9" s="15">
        <v>37.721074173904327</v>
      </c>
      <c r="AL9" s="15">
        <v>-40.911816986506068</v>
      </c>
      <c r="AM9" s="15">
        <v>-19.285929938044507</v>
      </c>
      <c r="AN9" s="15">
        <v>-22.184244536476871</v>
      </c>
      <c r="AO9" s="15">
        <v>9.0635831209838944</v>
      </c>
      <c r="AP9" s="15">
        <v>29.890685123841667</v>
      </c>
      <c r="AQ9" s="15">
        <v>72.346348769571065</v>
      </c>
      <c r="AR9" s="15">
        <v>13.234245709484322</v>
      </c>
      <c r="AS9" s="15">
        <v>7.2373867494347257</v>
      </c>
      <c r="AT9" s="15">
        <v>-49.67071948506802</v>
      </c>
      <c r="AU9" s="15">
        <v>-19.463463996415282</v>
      </c>
      <c r="AV9" s="15">
        <v>-16.017228028429596</v>
      </c>
      <c r="AW9" s="15">
        <v>-2.9684821085158108</v>
      </c>
      <c r="AX9" s="15">
        <v>3.5544059508837997</v>
      </c>
      <c r="AY9" s="15">
        <v>36.515603515286806</v>
      </c>
      <c r="AZ9" s="15">
        <v>46.878547645002328</v>
      </c>
      <c r="BA9" s="15">
        <v>-27.944498956099551</v>
      </c>
      <c r="BB9" s="15">
        <v>27.888452812226721</v>
      </c>
      <c r="BC9" s="15">
        <v>-21.078710745520997</v>
      </c>
      <c r="BD9" s="15">
        <v>10.085549892888816</v>
      </c>
      <c r="BE9" s="15">
        <v>14.387667287956683</v>
      </c>
      <c r="BF9" s="15">
        <v>80.944315755304672</v>
      </c>
      <c r="BG9" s="15">
        <v>-20.433233791259436</v>
      </c>
      <c r="BH9" s="15">
        <v>-39.077098682608131</v>
      </c>
      <c r="BI9"/>
      <c r="BJ9" s="19"/>
    </row>
    <row r="10" spans="1:62" s="92" customFormat="1" ht="15" customHeight="1" x14ac:dyDescent="0.35">
      <c r="A10"/>
      <c r="B10" s="16" t="s">
        <v>214</v>
      </c>
      <c r="C10" s="14"/>
      <c r="D10" s="14"/>
      <c r="E10" s="14"/>
      <c r="F10" s="17"/>
      <c r="G10" s="17">
        <v>3963.4749999999995</v>
      </c>
      <c r="H10" s="17">
        <v>5032.6089999999995</v>
      </c>
      <c r="I10" s="17">
        <v>2985.2909999999997</v>
      </c>
      <c r="J10" s="17">
        <v>2503.2139999999999</v>
      </c>
      <c r="K10" s="17">
        <v>1653.462</v>
      </c>
      <c r="L10" s="17">
        <v>1756.645</v>
      </c>
      <c r="M10" s="17">
        <v>2138.768</v>
      </c>
      <c r="N10" s="17">
        <v>3975.2069999999999</v>
      </c>
      <c r="O10" s="17">
        <v>4451.5389999999998</v>
      </c>
      <c r="P10" s="17">
        <v>5659.0999999999985</v>
      </c>
      <c r="Q10" s="17">
        <v>2966.1169999999997</v>
      </c>
      <c r="R10" s="17">
        <v>2130.6890000000003</v>
      </c>
      <c r="S10" s="17">
        <v>1853.7739999999999</v>
      </c>
      <c r="T10" s="17">
        <v>1700.3859999999997</v>
      </c>
      <c r="U10" s="17">
        <v>1397.0709999999999</v>
      </c>
      <c r="V10" s="17">
        <v>1628.7950000000001</v>
      </c>
      <c r="W10" s="17">
        <v>2168.7929999999997</v>
      </c>
      <c r="X10" s="17">
        <v>1642.1060000000002</v>
      </c>
      <c r="Y10" s="17">
        <v>2042.105</v>
      </c>
      <c r="Z10" s="17">
        <v>1808.1999999999998</v>
      </c>
      <c r="AA10" s="17">
        <v>1816.1910000000003</v>
      </c>
      <c r="AB10" s="17">
        <v>2039.894</v>
      </c>
      <c r="AC10" s="17">
        <v>2295.9409999999998</v>
      </c>
      <c r="AD10" s="73">
        <v>1995.32</v>
      </c>
      <c r="AE10" s="73">
        <v>1215.606</v>
      </c>
      <c r="AF10"/>
      <c r="AG10" s="18"/>
      <c r="AH10" s="18"/>
      <c r="AI10" s="18"/>
      <c r="AJ10" s="18"/>
      <c r="AK10" s="18">
        <v>26.974662385911355</v>
      </c>
      <c r="AL10" s="18">
        <v>-40.681046351902168</v>
      </c>
      <c r="AM10" s="18">
        <v>-16.148408982574892</v>
      </c>
      <c r="AN10" s="18">
        <v>-33.946438458717473</v>
      </c>
      <c r="AO10" s="18">
        <v>6.2404216123503291</v>
      </c>
      <c r="AP10" s="18">
        <v>21.753000748586086</v>
      </c>
      <c r="AQ10" s="18">
        <v>85.86433872210543</v>
      </c>
      <c r="AR10" s="18">
        <v>11.982570970518012</v>
      </c>
      <c r="AS10" s="18">
        <v>27.126820634391809</v>
      </c>
      <c r="AT10" s="18">
        <v>-47.586771748157823</v>
      </c>
      <c r="AU10" s="18">
        <v>-28.165712950635445</v>
      </c>
      <c r="AV10" s="18">
        <v>-12.996500193130034</v>
      </c>
      <c r="AW10" s="18">
        <v>-8.2743635416183494</v>
      </c>
      <c r="AX10" s="18">
        <v>-17.838008546294773</v>
      </c>
      <c r="AY10" s="18">
        <v>16.586415436294946</v>
      </c>
      <c r="AZ10" s="18">
        <v>33.153220632430696</v>
      </c>
      <c r="BA10" s="18">
        <v>-24.284798042044564</v>
      </c>
      <c r="BB10" s="18">
        <v>24.35890253126167</v>
      </c>
      <c r="BC10" s="18">
        <v>-11.454112300787678</v>
      </c>
      <c r="BD10" s="18">
        <v>0.44193120230065486</v>
      </c>
      <c r="BE10" s="18">
        <v>12.317151665215812</v>
      </c>
      <c r="BF10" s="18">
        <v>12.551975739915887</v>
      </c>
      <c r="BG10" s="18">
        <v>-13.093585593009573</v>
      </c>
      <c r="BH10" s="18">
        <v>-39.077140508790571</v>
      </c>
      <c r="BI10"/>
      <c r="BJ10" s="19"/>
    </row>
    <row r="11" spans="1:62" s="4" customFormat="1" ht="15" customHeight="1" x14ac:dyDescent="0.35">
      <c r="A11"/>
      <c r="B11" s="16" t="s">
        <v>124</v>
      </c>
      <c r="C11" s="17"/>
      <c r="D11" s="17"/>
      <c r="E11" s="17"/>
      <c r="F11" s="17"/>
      <c r="G11" s="17">
        <v>706.57500000000005</v>
      </c>
      <c r="H11" s="17">
        <v>1399.0350000000001</v>
      </c>
      <c r="I11" s="17">
        <v>815.04299999999989</v>
      </c>
      <c r="J11" s="17">
        <v>579.19600000000014</v>
      </c>
      <c r="K11" s="17">
        <v>740.7639999999999</v>
      </c>
      <c r="L11" s="17">
        <v>853.51400000000012</v>
      </c>
      <c r="M11" s="17">
        <v>1231.4379999999999</v>
      </c>
      <c r="N11" s="17">
        <v>1844.2660000000003</v>
      </c>
      <c r="O11" s="17">
        <v>2181.8589999999999</v>
      </c>
      <c r="P11" s="17">
        <v>1470.8279999999997</v>
      </c>
      <c r="Q11" s="17">
        <v>622.32700000000011</v>
      </c>
      <c r="R11" s="17">
        <v>762.822</v>
      </c>
      <c r="S11" s="17">
        <v>572.84100000000001</v>
      </c>
      <c r="T11" s="17">
        <v>656.34100000000001</v>
      </c>
      <c r="U11" s="17">
        <v>1042.93</v>
      </c>
      <c r="V11" s="17">
        <v>1700.8409999999999</v>
      </c>
      <c r="W11" s="17">
        <v>2722.2249999999999</v>
      </c>
      <c r="X11" s="17">
        <v>1893.1910000000003</v>
      </c>
      <c r="Y11" s="17">
        <v>2475.933</v>
      </c>
      <c r="Z11" s="17">
        <v>1758.221</v>
      </c>
      <c r="AA11" s="17">
        <v>2109.5190000000002</v>
      </c>
      <c r="AB11" s="17">
        <v>2464.2170000000001</v>
      </c>
      <c r="AC11" s="17">
        <v>5848.4650000000001</v>
      </c>
      <c r="AD11" s="73">
        <v>4491.2109999999993</v>
      </c>
      <c r="AE11" s="73">
        <v>2736.1770000000006</v>
      </c>
      <c r="AF11"/>
      <c r="AG11" s="18"/>
      <c r="AH11" s="18"/>
      <c r="AI11" s="18"/>
      <c r="AJ11" s="18"/>
      <c r="AK11" s="18">
        <v>98.002335208576582</v>
      </c>
      <c r="AL11" s="18">
        <v>-41.742486785534325</v>
      </c>
      <c r="AM11" s="18">
        <v>-28.93675548406646</v>
      </c>
      <c r="AN11" s="18">
        <v>27.895220270858175</v>
      </c>
      <c r="AO11" s="18">
        <v>15.220772067757103</v>
      </c>
      <c r="AP11" s="18">
        <v>44.278594141396589</v>
      </c>
      <c r="AQ11" s="18">
        <v>49.765233816075231</v>
      </c>
      <c r="AR11" s="18">
        <v>18.30500589394369</v>
      </c>
      <c r="AS11" s="18">
        <v>-32.588311160345384</v>
      </c>
      <c r="AT11" s="18">
        <v>-57.688662440475689</v>
      </c>
      <c r="AU11" s="18">
        <v>22.575751976051155</v>
      </c>
      <c r="AV11" s="18">
        <v>-24.905023714575613</v>
      </c>
      <c r="AW11" s="18">
        <v>14.576470608772766</v>
      </c>
      <c r="AX11" s="18">
        <v>58.900632445634216</v>
      </c>
      <c r="AY11" s="18">
        <v>63.082948999453436</v>
      </c>
      <c r="AZ11" s="18">
        <v>60.051703833574095</v>
      </c>
      <c r="BA11" s="18">
        <v>-30.454279128286593</v>
      </c>
      <c r="BB11" s="18">
        <v>30.780940750299344</v>
      </c>
      <c r="BC11" s="18">
        <v>-28.987537223341665</v>
      </c>
      <c r="BD11" s="18">
        <v>19.980309642530731</v>
      </c>
      <c r="BE11" s="18">
        <v>16.814164745612619</v>
      </c>
      <c r="BF11" s="18" t="s">
        <v>233</v>
      </c>
      <c r="BG11" s="18">
        <v>-23.207012438306474</v>
      </c>
      <c r="BH11" s="18">
        <v>-39.077077429673182</v>
      </c>
      <c r="BI11"/>
      <c r="BJ11" s="7"/>
    </row>
    <row r="12" spans="1:62" s="4" customFormat="1" ht="15" customHeight="1" x14ac:dyDescent="0.35">
      <c r="A12"/>
      <c r="B12" s="16" t="s">
        <v>215</v>
      </c>
      <c r="C12" s="17"/>
      <c r="D12" s="17"/>
      <c r="E12" s="17"/>
      <c r="F12" s="17"/>
      <c r="G12" s="17">
        <v>88.025000000000006</v>
      </c>
      <c r="H12" s="17">
        <v>121.22799999999998</v>
      </c>
      <c r="I12" s="17">
        <v>71.63900000000001</v>
      </c>
      <c r="J12" s="17">
        <v>42.816999999999993</v>
      </c>
      <c r="K12" s="17">
        <v>37.692999999999998</v>
      </c>
      <c r="L12" s="17">
        <v>42.179000000000002</v>
      </c>
      <c r="M12" s="17">
        <v>74.933999999999997</v>
      </c>
      <c r="N12" s="17">
        <v>118.1</v>
      </c>
      <c r="O12" s="17">
        <v>89.967999999999989</v>
      </c>
      <c r="P12" s="17">
        <v>80.033999999999992</v>
      </c>
      <c r="Q12" s="17">
        <v>40.278000000000006</v>
      </c>
      <c r="R12" s="17">
        <v>28.936</v>
      </c>
      <c r="S12" s="17">
        <v>27.737000000000002</v>
      </c>
      <c r="T12" s="17">
        <v>24.768000000000001</v>
      </c>
      <c r="U12" s="17">
        <v>26.141999999999999</v>
      </c>
      <c r="V12" s="17">
        <v>37.033999999999999</v>
      </c>
      <c r="W12" s="17">
        <v>53.898000000000003</v>
      </c>
      <c r="X12" s="17">
        <v>27.787000000000003</v>
      </c>
      <c r="Y12" s="17">
        <v>38.734999999999992</v>
      </c>
      <c r="Z12" s="17">
        <v>29.842999999999996</v>
      </c>
      <c r="AA12" s="17">
        <v>33.256999999999998</v>
      </c>
      <c r="AB12" s="17">
        <v>24.459</v>
      </c>
      <c r="AC12" s="17">
        <v>49.784000000000006</v>
      </c>
      <c r="AD12" s="73">
        <v>33.320999999999998</v>
      </c>
      <c r="AE12" s="73">
        <v>20.300000000000004</v>
      </c>
      <c r="AF12"/>
      <c r="AG12" s="18"/>
      <c r="AH12" s="18"/>
      <c r="AI12" s="18"/>
      <c r="AJ12" s="18"/>
      <c r="AK12" s="18">
        <v>37.719965918773042</v>
      </c>
      <c r="AL12" s="18">
        <v>-40.905566370805403</v>
      </c>
      <c r="AM12" s="18">
        <v>-40.232275715741444</v>
      </c>
      <c r="AN12" s="18">
        <v>-11.96720928603124</v>
      </c>
      <c r="AO12" s="18">
        <v>11.901414055660213</v>
      </c>
      <c r="AP12" s="18">
        <v>77.657127954669377</v>
      </c>
      <c r="AQ12" s="18">
        <v>57.605359382923631</v>
      </c>
      <c r="AR12" s="18">
        <v>-23.820491109229472</v>
      </c>
      <c r="AS12" s="18">
        <v>-11.041703716877111</v>
      </c>
      <c r="AT12" s="18">
        <v>-49.673888597346114</v>
      </c>
      <c r="AU12" s="18">
        <v>-28.159292914245999</v>
      </c>
      <c r="AV12" s="18">
        <v>-4.1436273154547898</v>
      </c>
      <c r="AW12" s="18">
        <v>-10.704113638821793</v>
      </c>
      <c r="AX12" s="18">
        <v>5.5474806201550333</v>
      </c>
      <c r="AY12" s="18">
        <v>41.664754035651441</v>
      </c>
      <c r="AZ12" s="18">
        <v>45.536533995787671</v>
      </c>
      <c r="BA12" s="18">
        <v>-48.445211325095549</v>
      </c>
      <c r="BB12" s="18">
        <v>39.399719293194622</v>
      </c>
      <c r="BC12" s="18">
        <v>-22.955982961146244</v>
      </c>
      <c r="BD12" s="18">
        <v>11.43986864591362</v>
      </c>
      <c r="BE12" s="18">
        <v>-26.45458099046817</v>
      </c>
      <c r="BF12" s="18" t="s">
        <v>233</v>
      </c>
      <c r="BG12" s="18">
        <v>-33.068857464245554</v>
      </c>
      <c r="BH12" s="18">
        <v>-39.077458659704078</v>
      </c>
      <c r="BI12"/>
      <c r="BJ12" s="7"/>
    </row>
    <row r="13" spans="1:62" customFormat="1" ht="6" customHeight="1" x14ac:dyDescent="0.35">
      <c r="X13" s="12"/>
      <c r="Y13" s="12"/>
      <c r="Z13" s="12"/>
      <c r="AA13" s="12"/>
      <c r="AB13" s="12"/>
      <c r="AC13" s="12"/>
      <c r="AD13" s="355"/>
      <c r="AE13" s="355"/>
      <c r="BE13" s="332"/>
      <c r="BF13" s="355"/>
      <c r="BG13" s="355"/>
      <c r="BH13" s="355"/>
    </row>
    <row r="14" spans="1:62" s="92" customFormat="1" ht="15" customHeight="1" x14ac:dyDescent="0.35">
      <c r="A14"/>
      <c r="B14" s="87" t="s">
        <v>198</v>
      </c>
      <c r="C14" s="14"/>
      <c r="D14" s="14"/>
      <c r="E14" s="14"/>
      <c r="F14" s="88"/>
      <c r="G14" s="88">
        <v>20</v>
      </c>
      <c r="H14" s="88">
        <v>19.163</v>
      </c>
      <c r="I14" s="88">
        <v>18</v>
      </c>
      <c r="J14" s="88">
        <v>18</v>
      </c>
      <c r="K14" s="88">
        <v>15</v>
      </c>
      <c r="L14" s="88">
        <v>15</v>
      </c>
      <c r="M14" s="88">
        <v>15</v>
      </c>
      <c r="N14" s="88">
        <v>15</v>
      </c>
      <c r="O14" s="88">
        <v>18</v>
      </c>
      <c r="P14" s="88">
        <v>18</v>
      </c>
      <c r="Q14" s="88">
        <v>18</v>
      </c>
      <c r="R14" s="88">
        <v>19</v>
      </c>
      <c r="S14" s="88">
        <v>19</v>
      </c>
      <c r="T14" s="88">
        <v>21</v>
      </c>
      <c r="U14" s="88">
        <v>21</v>
      </c>
      <c r="V14" s="88">
        <v>21</v>
      </c>
      <c r="W14" s="88">
        <v>19.803999999999998</v>
      </c>
      <c r="X14" s="88">
        <v>19</v>
      </c>
      <c r="Y14" s="88">
        <v>19</v>
      </c>
      <c r="Z14" s="88">
        <v>19</v>
      </c>
      <c r="AA14" s="88">
        <v>19</v>
      </c>
      <c r="AB14" s="88">
        <v>19</v>
      </c>
      <c r="AC14" s="88">
        <v>19</v>
      </c>
      <c r="AD14" s="106">
        <v>19</v>
      </c>
      <c r="AE14" s="106">
        <v>19</v>
      </c>
      <c r="AF14"/>
      <c r="AG14" s="15"/>
      <c r="AH14" s="15"/>
      <c r="AI14" s="15"/>
      <c r="AJ14" s="15"/>
      <c r="AK14" s="15">
        <v>-4.1849999999999987</v>
      </c>
      <c r="AL14" s="15">
        <v>-6.0689871105776767</v>
      </c>
      <c r="AM14" s="15">
        <v>0</v>
      </c>
      <c r="AN14" s="15">
        <v>-16.666666666666668</v>
      </c>
      <c r="AO14" s="15">
        <v>0</v>
      </c>
      <c r="AP14" s="15">
        <v>0</v>
      </c>
      <c r="AQ14" s="15">
        <v>0</v>
      </c>
      <c r="AR14" s="15">
        <v>20</v>
      </c>
      <c r="AS14" s="15">
        <v>0</v>
      </c>
      <c r="AT14" s="15">
        <v>0</v>
      </c>
      <c r="AU14" s="15">
        <v>5.5555555555555554</v>
      </c>
      <c r="AV14" s="15">
        <v>0</v>
      </c>
      <c r="AW14" s="15">
        <v>10.526315789473685</v>
      </c>
      <c r="AX14" s="15">
        <v>0</v>
      </c>
      <c r="AY14" s="15">
        <v>0</v>
      </c>
      <c r="AZ14" s="15">
        <v>-5.6952380952381025</v>
      </c>
      <c r="BA14" s="15">
        <v>-4.0597859018380049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/>
      <c r="BJ14" s="19"/>
    </row>
    <row r="15" spans="1:62" customFormat="1" ht="6" customHeight="1" x14ac:dyDescent="0.35">
      <c r="X15" s="12"/>
      <c r="Y15" s="12"/>
      <c r="Z15" s="12"/>
      <c r="AA15" s="12"/>
      <c r="AB15" s="12"/>
      <c r="AC15" s="12"/>
      <c r="AD15" s="355"/>
      <c r="AE15" s="355"/>
      <c r="BE15" s="332"/>
      <c r="BF15" s="355"/>
      <c r="BG15" s="355"/>
      <c r="BH15" s="355"/>
    </row>
    <row r="16" spans="1:62" s="92" customFormat="1" ht="15" customHeight="1" x14ac:dyDescent="0.35">
      <c r="A16"/>
      <c r="B16" s="13" t="s">
        <v>221</v>
      </c>
      <c r="C16" s="14"/>
      <c r="D16" s="14"/>
      <c r="E16" s="14"/>
      <c r="F16" s="14"/>
      <c r="G16" s="14">
        <v>951.61500000000001</v>
      </c>
      <c r="H16" s="14">
        <v>1255.7170000000001</v>
      </c>
      <c r="I16" s="14">
        <v>696.95499999999993</v>
      </c>
      <c r="J16" s="14">
        <v>562.54100000000005</v>
      </c>
      <c r="K16" s="14">
        <v>364.78800000000001</v>
      </c>
      <c r="L16" s="14">
        <v>397.85099999999989</v>
      </c>
      <c r="M16" s="14">
        <v>516.77100000000007</v>
      </c>
      <c r="N16" s="14">
        <v>890.63599999999997</v>
      </c>
      <c r="O16" s="14">
        <v>1210.2059999999999</v>
      </c>
      <c r="P16" s="14">
        <v>1297.7930000000001</v>
      </c>
      <c r="Q16" s="14">
        <v>653.16999999999996</v>
      </c>
      <c r="R16" s="14">
        <v>555.26499999999987</v>
      </c>
      <c r="S16" s="14">
        <v>466.327</v>
      </c>
      <c r="T16" s="14">
        <v>500.11399999999998</v>
      </c>
      <c r="U16" s="14">
        <v>517.89</v>
      </c>
      <c r="V16" s="14">
        <v>707.00099999999998</v>
      </c>
      <c r="W16" s="14">
        <v>979.3040000000002</v>
      </c>
      <c r="X16" s="14">
        <v>676.98599999999999</v>
      </c>
      <c r="Y16" s="14">
        <v>865.78700000000003</v>
      </c>
      <c r="Z16" s="14">
        <v>683.29000000000008</v>
      </c>
      <c r="AA16" s="14">
        <v>752.20399999999995</v>
      </c>
      <c r="AB16" s="14">
        <v>860.428</v>
      </c>
      <c r="AC16" s="14">
        <v>1556.896</v>
      </c>
      <c r="AD16" s="72">
        <v>1238.7719999999997</v>
      </c>
      <c r="AE16" s="72">
        <v>754.69600000000003</v>
      </c>
      <c r="AF16"/>
      <c r="AG16" s="15"/>
      <c r="AH16" s="15"/>
      <c r="AI16" s="15"/>
      <c r="AJ16" s="15"/>
      <c r="AK16" s="15">
        <v>31.956410943501318</v>
      </c>
      <c r="AL16" s="15">
        <v>-44.497446478784639</v>
      </c>
      <c r="AM16" s="15">
        <v>-19.285893637322335</v>
      </c>
      <c r="AN16" s="15">
        <v>-35.153526587395412</v>
      </c>
      <c r="AO16" s="15">
        <v>9.0636205138326567</v>
      </c>
      <c r="AP16" s="15">
        <v>29.890587179622575</v>
      </c>
      <c r="AQ16" s="15">
        <v>72.346358445036557</v>
      </c>
      <c r="AR16" s="15">
        <v>35.881100696580866</v>
      </c>
      <c r="AS16" s="15">
        <v>7.2373628952426472</v>
      </c>
      <c r="AT16" s="15">
        <v>-49.670710198005395</v>
      </c>
      <c r="AU16" s="15">
        <v>-14.989206485294808</v>
      </c>
      <c r="AV16" s="15">
        <v>-16.017217004493332</v>
      </c>
      <c r="AW16" s="15">
        <v>7.2453450046855492</v>
      </c>
      <c r="AX16" s="15">
        <v>3.5543895991713912</v>
      </c>
      <c r="AY16" s="15">
        <v>36.515669350634305</v>
      </c>
      <c r="AZ16" s="15">
        <v>38.515221336320629</v>
      </c>
      <c r="BA16" s="15">
        <v>-30.870700007352177</v>
      </c>
      <c r="BB16" s="15">
        <v>27.888464458644648</v>
      </c>
      <c r="BC16" s="15">
        <v>-21.07874107603833</v>
      </c>
      <c r="BD16" s="15">
        <v>10.085615185353197</v>
      </c>
      <c r="BE16" s="15">
        <v>14.387586346257141</v>
      </c>
      <c r="BF16" s="15">
        <v>80.944367221894225</v>
      </c>
      <c r="BG16" s="15">
        <v>-20.433220973012986</v>
      </c>
      <c r="BH16" s="15">
        <v>-39.077086017443065</v>
      </c>
      <c r="BI16"/>
      <c r="BJ16" s="19"/>
    </row>
    <row r="17" spans="1:67" s="4" customFormat="1" ht="15" customHeight="1" x14ac:dyDescent="0.35">
      <c r="A17"/>
      <c r="B17" s="16" t="s">
        <v>214</v>
      </c>
      <c r="C17" s="17"/>
      <c r="D17" s="17"/>
      <c r="E17" s="17"/>
      <c r="F17" s="17"/>
      <c r="G17" s="17">
        <v>792.69500000000005</v>
      </c>
      <c r="H17" s="17">
        <v>964.39100000000008</v>
      </c>
      <c r="I17" s="17">
        <v>537.35199999999986</v>
      </c>
      <c r="J17" s="17">
        <v>450.57799999999997</v>
      </c>
      <c r="K17" s="17">
        <v>248.01899999999998</v>
      </c>
      <c r="L17" s="17">
        <v>263.49700000000001</v>
      </c>
      <c r="M17" s="17">
        <v>320.815</v>
      </c>
      <c r="N17" s="17">
        <v>596.28100000000006</v>
      </c>
      <c r="O17" s="17">
        <v>801.27700000000004</v>
      </c>
      <c r="P17" s="17">
        <v>1018.638</v>
      </c>
      <c r="Q17" s="17">
        <v>533.90099999999995</v>
      </c>
      <c r="R17" s="17">
        <v>404.83099999999996</v>
      </c>
      <c r="S17" s="17">
        <v>352.21699999999998</v>
      </c>
      <c r="T17" s="17">
        <v>357.0809999999999</v>
      </c>
      <c r="U17" s="17">
        <v>293.38499999999999</v>
      </c>
      <c r="V17" s="17">
        <v>342.04700000000003</v>
      </c>
      <c r="W17" s="17">
        <v>429.51300000000003</v>
      </c>
      <c r="X17" s="17">
        <v>312</v>
      </c>
      <c r="Y17" s="17">
        <v>388</v>
      </c>
      <c r="Z17" s="17">
        <v>343.55799999999999</v>
      </c>
      <c r="AA17" s="17">
        <v>345.07600000000002</v>
      </c>
      <c r="AB17" s="17">
        <v>387.58</v>
      </c>
      <c r="AC17" s="17">
        <v>436.22899999999993</v>
      </c>
      <c r="AD17" s="73">
        <v>379.11099999999999</v>
      </c>
      <c r="AE17" s="73">
        <v>230.96500000000003</v>
      </c>
      <c r="AF17"/>
      <c r="AG17" s="18"/>
      <c r="AH17" s="18"/>
      <c r="AI17" s="18"/>
      <c r="AJ17" s="18"/>
      <c r="AK17" s="18">
        <v>21.659780874106687</v>
      </c>
      <c r="AL17" s="18">
        <v>-44.280691130464739</v>
      </c>
      <c r="AM17" s="18">
        <v>-16.148446455954367</v>
      </c>
      <c r="AN17" s="18">
        <v>-44.95536843787314</v>
      </c>
      <c r="AO17" s="18">
        <v>6.2406509178732437</v>
      </c>
      <c r="AP17" s="18">
        <v>21.752809329897488</v>
      </c>
      <c r="AQ17" s="18">
        <v>85.864439006904306</v>
      </c>
      <c r="AR17" s="18">
        <v>34.379093078598842</v>
      </c>
      <c r="AS17" s="18">
        <v>27.126823807497278</v>
      </c>
      <c r="AT17" s="18">
        <v>-47.586777638375956</v>
      </c>
      <c r="AU17" s="18">
        <v>-24.174893847361218</v>
      </c>
      <c r="AV17" s="18">
        <v>-12.996534356311642</v>
      </c>
      <c r="AW17" s="18">
        <v>1.3809668471425056</v>
      </c>
      <c r="AX17" s="18">
        <v>-17.837969536323673</v>
      </c>
      <c r="AY17" s="18">
        <v>16.586396714215123</v>
      </c>
      <c r="AZ17" s="18">
        <v>25.571339611223017</v>
      </c>
      <c r="BA17" s="18">
        <v>-27.359590978619977</v>
      </c>
      <c r="BB17" s="18">
        <v>24.358974358974358</v>
      </c>
      <c r="BC17" s="18">
        <v>-11.454123711340207</v>
      </c>
      <c r="BD17" s="18">
        <v>0.44184679151701578</v>
      </c>
      <c r="BE17" s="18">
        <v>12.317286626714102</v>
      </c>
      <c r="BF17" s="18">
        <v>12.551989266732015</v>
      </c>
      <c r="BG17" s="18">
        <v>-13.093581582150648</v>
      </c>
      <c r="BH17" s="18">
        <v>-39.077209577142305</v>
      </c>
      <c r="BI17"/>
      <c r="BJ17" s="7"/>
    </row>
    <row r="18" spans="1:67" s="4" customFormat="1" ht="15" customHeight="1" x14ac:dyDescent="0.35">
      <c r="A18"/>
      <c r="B18" s="16" t="s">
        <v>124</v>
      </c>
      <c r="C18" s="17"/>
      <c r="D18" s="17"/>
      <c r="E18" s="17"/>
      <c r="F18" s="17"/>
      <c r="G18" s="17">
        <v>141.315</v>
      </c>
      <c r="H18" s="17">
        <v>268.09499999999997</v>
      </c>
      <c r="I18" s="17">
        <v>146.70799999999997</v>
      </c>
      <c r="J18" s="17">
        <v>104.25600000000001</v>
      </c>
      <c r="K18" s="17">
        <v>111.11500000000001</v>
      </c>
      <c r="L18" s="17">
        <v>128.02700000000002</v>
      </c>
      <c r="M18" s="17">
        <v>184.71600000000004</v>
      </c>
      <c r="N18" s="17">
        <v>276.64</v>
      </c>
      <c r="O18" s="17">
        <v>392.73500000000007</v>
      </c>
      <c r="P18" s="17">
        <v>264.74899999999997</v>
      </c>
      <c r="Q18" s="17">
        <v>112.01900000000002</v>
      </c>
      <c r="R18" s="17">
        <v>144.93599999999998</v>
      </c>
      <c r="S18" s="17">
        <v>108.84</v>
      </c>
      <c r="T18" s="17">
        <v>137.83200000000002</v>
      </c>
      <c r="U18" s="17">
        <v>219.01499999999999</v>
      </c>
      <c r="V18" s="17">
        <v>357.17699999999996</v>
      </c>
      <c r="W18" s="17">
        <v>539.11699999999996</v>
      </c>
      <c r="X18" s="17">
        <v>359.70600000000002</v>
      </c>
      <c r="Y18" s="17">
        <v>470.42699999999996</v>
      </c>
      <c r="Z18" s="17">
        <v>334.06199999999995</v>
      </c>
      <c r="AA18" s="17">
        <v>400.80899999999997</v>
      </c>
      <c r="AB18" s="17">
        <v>468.20100000000002</v>
      </c>
      <c r="AC18" s="17">
        <v>1111.2079999999999</v>
      </c>
      <c r="AD18" s="73">
        <v>853.33</v>
      </c>
      <c r="AE18" s="73">
        <v>519.87399999999991</v>
      </c>
      <c r="AF18"/>
      <c r="AG18" s="18"/>
      <c r="AH18" s="18"/>
      <c r="AI18" s="18"/>
      <c r="AJ18" s="18"/>
      <c r="AK18" s="18">
        <v>89.714467678590353</v>
      </c>
      <c r="AL18" s="18">
        <v>-45.277606818478532</v>
      </c>
      <c r="AM18" s="18">
        <v>-28.936390653543064</v>
      </c>
      <c r="AN18" s="18">
        <v>6.5789978514425966</v>
      </c>
      <c r="AO18" s="18">
        <v>15.220267290644832</v>
      </c>
      <c r="AP18" s="18">
        <v>44.278941160848895</v>
      </c>
      <c r="AQ18" s="18">
        <v>49.765044717295702</v>
      </c>
      <c r="AR18" s="18">
        <v>41.966093117408938</v>
      </c>
      <c r="AS18" s="18">
        <v>-32.58838657109758</v>
      </c>
      <c r="AT18" s="18">
        <v>-57.688603167528484</v>
      </c>
      <c r="AU18" s="18">
        <v>29.385193583231374</v>
      </c>
      <c r="AV18" s="18">
        <v>-24.904785560523251</v>
      </c>
      <c r="AW18" s="18">
        <v>26.637265711135626</v>
      </c>
      <c r="AX18" s="18">
        <v>58.899965174995614</v>
      </c>
      <c r="AY18" s="18">
        <v>63.083350455448247</v>
      </c>
      <c r="AZ18" s="18">
        <v>50.938330295623743</v>
      </c>
      <c r="BA18" s="18">
        <v>-33.278676057330777</v>
      </c>
      <c r="BB18" s="18">
        <v>30.780971126419892</v>
      </c>
      <c r="BC18" s="18">
        <v>-28.987494340248329</v>
      </c>
      <c r="BD18" s="18">
        <v>19.980422795768458</v>
      </c>
      <c r="BE18" s="18">
        <v>16.813993697746323</v>
      </c>
      <c r="BF18" s="18" t="s">
        <v>233</v>
      </c>
      <c r="BG18" s="18">
        <v>-23.206996349918274</v>
      </c>
      <c r="BH18" s="18">
        <v>-39.077027644639251</v>
      </c>
      <c r="BI18"/>
      <c r="BJ18" s="7"/>
    </row>
    <row r="19" spans="1:67" s="4" customFormat="1" ht="15" customHeight="1" x14ac:dyDescent="0.35">
      <c r="A19"/>
      <c r="B19" s="16" t="s">
        <v>215</v>
      </c>
      <c r="C19" s="17"/>
      <c r="D19" s="17"/>
      <c r="E19" s="17"/>
      <c r="F19" s="17"/>
      <c r="G19" s="17">
        <v>17.605</v>
      </c>
      <c r="H19" s="17">
        <v>23.230999999999998</v>
      </c>
      <c r="I19" s="17">
        <v>12.895</v>
      </c>
      <c r="J19" s="17">
        <v>7.7070000000000007</v>
      </c>
      <c r="K19" s="17">
        <v>5.6539999999999999</v>
      </c>
      <c r="L19" s="17">
        <v>6.3270000000000008</v>
      </c>
      <c r="M19" s="17">
        <v>11.24</v>
      </c>
      <c r="N19" s="17">
        <v>17.715000000000003</v>
      </c>
      <c r="O19" s="17">
        <v>16.193999999999999</v>
      </c>
      <c r="P19" s="17">
        <v>14.406000000000001</v>
      </c>
      <c r="Q19" s="17">
        <v>7.25</v>
      </c>
      <c r="R19" s="17">
        <v>5.4980000000000002</v>
      </c>
      <c r="S19" s="17">
        <v>5.2700000000000014</v>
      </c>
      <c r="T19" s="17">
        <v>5.2009999999999996</v>
      </c>
      <c r="U19" s="17">
        <v>5.49</v>
      </c>
      <c r="V19" s="17">
        <v>7.7770000000000001</v>
      </c>
      <c r="W19" s="17">
        <v>10.673999999999999</v>
      </c>
      <c r="X19" s="17">
        <v>5.28</v>
      </c>
      <c r="Y19" s="17">
        <v>7.3600000000000012</v>
      </c>
      <c r="Z19" s="17">
        <v>5.669999999999999</v>
      </c>
      <c r="AA19" s="17">
        <v>6.319</v>
      </c>
      <c r="AB19" s="17">
        <v>4.6470000000000002</v>
      </c>
      <c r="AC19" s="17">
        <v>9.4589999999999996</v>
      </c>
      <c r="AD19" s="73">
        <v>6.3309999999999995</v>
      </c>
      <c r="AE19" s="73">
        <v>3.8570000000000002</v>
      </c>
      <c r="AF19"/>
      <c r="AG19" s="18"/>
      <c r="AH19" s="18"/>
      <c r="AI19" s="18"/>
      <c r="AJ19" s="18"/>
      <c r="AK19" s="18">
        <v>31.956830445896038</v>
      </c>
      <c r="AL19" s="18">
        <v>-44.492273255563688</v>
      </c>
      <c r="AM19" s="18">
        <v>-40.23264831329972</v>
      </c>
      <c r="AN19" s="18">
        <v>-26.638121188529915</v>
      </c>
      <c r="AO19" s="18">
        <v>11.90307746727982</v>
      </c>
      <c r="AP19" s="18">
        <v>77.651335546072374</v>
      </c>
      <c r="AQ19" s="18">
        <v>57.606761565836329</v>
      </c>
      <c r="AR19" s="18">
        <v>-8.5859441151566696</v>
      </c>
      <c r="AS19" s="18">
        <v>-11.041126343090024</v>
      </c>
      <c r="AT19" s="18">
        <v>-49.673747049840344</v>
      </c>
      <c r="AU19" s="18">
        <v>-24.165517241379309</v>
      </c>
      <c r="AV19" s="18">
        <v>-4.1469625318297352</v>
      </c>
      <c r="AW19" s="18">
        <v>-1.3092979127135049</v>
      </c>
      <c r="AX19" s="18">
        <v>5.5566237262065101</v>
      </c>
      <c r="AY19" s="18">
        <v>41.657559198542799</v>
      </c>
      <c r="AZ19" s="18">
        <v>37.250867943937244</v>
      </c>
      <c r="BA19" s="18">
        <v>-50.534007869589658</v>
      </c>
      <c r="BB19" s="18">
        <v>39.393939393939405</v>
      </c>
      <c r="BC19" s="18">
        <v>-22.961956521739157</v>
      </c>
      <c r="BD19" s="18">
        <v>11.446208112874798</v>
      </c>
      <c r="BE19" s="18">
        <v>-26.45988289286279</v>
      </c>
      <c r="BF19" s="18" t="s">
        <v>233</v>
      </c>
      <c r="BG19" s="18">
        <v>-33.069034781689396</v>
      </c>
      <c r="BH19" s="18">
        <v>-39.077554888643178</v>
      </c>
      <c r="BI19"/>
      <c r="BJ19" s="7"/>
    </row>
    <row r="20" spans="1:67" customFormat="1" ht="6" customHeight="1" x14ac:dyDescent="0.35">
      <c r="X20" s="12"/>
      <c r="Y20" s="12"/>
      <c r="Z20" s="12"/>
      <c r="AA20" s="12"/>
      <c r="AB20" s="12"/>
      <c r="AC20" s="12"/>
      <c r="AD20" s="355"/>
      <c r="AE20" s="355"/>
      <c r="BE20" s="332"/>
      <c r="BF20" s="355"/>
      <c r="BG20" s="355"/>
      <c r="BH20" s="355"/>
    </row>
    <row r="21" spans="1:67" s="94" customFormat="1" ht="15" customHeight="1" x14ac:dyDescent="0.35">
      <c r="A21"/>
      <c r="B21" s="13" t="s">
        <v>175</v>
      </c>
      <c r="C21" s="17"/>
      <c r="D21" s="17"/>
      <c r="E21" s="17"/>
      <c r="F21" s="17"/>
      <c r="G21" s="17">
        <v>-177.43500000000017</v>
      </c>
      <c r="H21" s="17">
        <v>91.26299999999992</v>
      </c>
      <c r="I21" s="17">
        <v>23.25100000000009</v>
      </c>
      <c r="J21" s="17">
        <v>14.61099999999999</v>
      </c>
      <c r="K21" s="17">
        <v>-18.40300000000002</v>
      </c>
      <c r="L21" s="17">
        <v>-16.328999999999894</v>
      </c>
      <c r="M21" s="17">
        <v>-2.3639999999999191</v>
      </c>
      <c r="N21" s="17">
        <v>-140.60400000000004</v>
      </c>
      <c r="O21" s="17">
        <v>51.499000000000251</v>
      </c>
      <c r="P21" s="17">
        <v>51.437000000000126</v>
      </c>
      <c r="Q21" s="17">
        <v>10.311999999999898</v>
      </c>
      <c r="R21" s="17">
        <v>23.517000000000053</v>
      </c>
      <c r="S21" s="17">
        <v>15.812000000000069</v>
      </c>
      <c r="T21" s="17">
        <v>-23.860999999999933</v>
      </c>
      <c r="U21" s="17">
        <v>-12.051999999999907</v>
      </c>
      <c r="V21" s="17">
        <v>-24.559999999999945</v>
      </c>
      <c r="W21" s="17">
        <v>-11.571000000000367</v>
      </c>
      <c r="X21" s="17">
        <v>-46.316999999999894</v>
      </c>
      <c r="Y21" s="17">
        <v>34.493000000000052</v>
      </c>
      <c r="Z21" s="17">
        <v>36.826999999999998</v>
      </c>
      <c r="AA21" s="17">
        <v>-29.288999999999987</v>
      </c>
      <c r="AB21" s="17">
        <v>-54.107000000000198</v>
      </c>
      <c r="AC21" s="17">
        <v>-55.360999999999649</v>
      </c>
      <c r="AD21" s="73">
        <v>102.02800000000025</v>
      </c>
      <c r="AE21" s="73">
        <v>-13.066000000000145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/>
      <c r="BJ21" s="7"/>
    </row>
    <row r="22" spans="1:67" s="92" customFormat="1" ht="15" customHeight="1" x14ac:dyDescent="0.35">
      <c r="A22"/>
      <c r="B22" s="16" t="s">
        <v>200</v>
      </c>
      <c r="C22" s="14"/>
      <c r="D22" s="14"/>
      <c r="E22" s="14"/>
      <c r="F22" s="17"/>
      <c r="G22" s="17">
        <v>-174.48099999999999</v>
      </c>
      <c r="H22" s="17">
        <v>88.81</v>
      </c>
      <c r="I22" s="17">
        <v>22.691000000000031</v>
      </c>
      <c r="J22" s="17">
        <v>14.219000000000051</v>
      </c>
      <c r="K22" s="17">
        <v>-10.591000000000008</v>
      </c>
      <c r="L22" s="17">
        <v>-15.847999999999956</v>
      </c>
      <c r="M22" s="17">
        <v>-1.4250000000000682</v>
      </c>
      <c r="N22" s="17">
        <v>-135.55899999999997</v>
      </c>
      <c r="O22" s="17">
        <v>54.104000000000042</v>
      </c>
      <c r="P22" s="17">
        <v>52.602999999999838</v>
      </c>
      <c r="Q22" s="17">
        <v>17.230999999999995</v>
      </c>
      <c r="R22" s="17">
        <v>22.741999999999962</v>
      </c>
      <c r="S22" s="17">
        <v>18.147000000000105</v>
      </c>
      <c r="T22" s="17">
        <v>-23.444999999999936</v>
      </c>
      <c r="U22" s="17">
        <v>-8.5869999999999322</v>
      </c>
      <c r="V22" s="17">
        <v>-23.513000000000034</v>
      </c>
      <c r="W22" s="17">
        <v>-10.045999999999935</v>
      </c>
      <c r="X22" s="17">
        <v>-44.427000000000021</v>
      </c>
      <c r="Y22" s="17">
        <v>37.197000000000116</v>
      </c>
      <c r="Z22" s="17">
        <v>36.577999999999975</v>
      </c>
      <c r="AA22" s="17">
        <v>-26.354000000000156</v>
      </c>
      <c r="AB22" s="17">
        <v>-53.816000000000031</v>
      </c>
      <c r="AC22" s="17">
        <v>-53.906999999999925</v>
      </c>
      <c r="AD22" s="73">
        <v>113.88699999999994</v>
      </c>
      <c r="AE22" s="73">
        <v>-9.5469999999997981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/>
      <c r="BJ22" s="19"/>
      <c r="BO22" s="95"/>
    </row>
    <row r="23" spans="1:67" s="4" customFormat="1" ht="15" customHeight="1" x14ac:dyDescent="0.35">
      <c r="A23"/>
      <c r="B23" s="16" t="s">
        <v>201</v>
      </c>
      <c r="C23" s="17"/>
      <c r="D23" s="17"/>
      <c r="E23" s="17"/>
      <c r="F23" s="17"/>
      <c r="G23" s="17">
        <v>-2.9540000000001783</v>
      </c>
      <c r="H23" s="17">
        <v>2.4529999999999177</v>
      </c>
      <c r="I23" s="17">
        <v>0.56000000000005912</v>
      </c>
      <c r="J23" s="17">
        <v>0.39199999999993906</v>
      </c>
      <c r="K23" s="17">
        <v>-7.8120000000000118</v>
      </c>
      <c r="L23" s="17">
        <v>-0.4809999999999377</v>
      </c>
      <c r="M23" s="17">
        <v>-0.93899999999985084</v>
      </c>
      <c r="N23" s="17">
        <v>-5.0450000000000728</v>
      </c>
      <c r="O23" s="17">
        <v>-2.6049999999997908</v>
      </c>
      <c r="P23" s="17">
        <v>-1.1659999999997126</v>
      </c>
      <c r="Q23" s="17">
        <v>-6.9190000000000964</v>
      </c>
      <c r="R23" s="17">
        <v>0.77500000000009095</v>
      </c>
      <c r="S23" s="17">
        <v>-2.3350000000000364</v>
      </c>
      <c r="T23" s="17">
        <v>-0.41599999999999682</v>
      </c>
      <c r="U23" s="17">
        <v>-3.464999999999975</v>
      </c>
      <c r="V23" s="17">
        <v>-1.0469999999999118</v>
      </c>
      <c r="W23" s="17">
        <v>-1.525000000000432</v>
      </c>
      <c r="X23" s="17">
        <v>-1.8899999999998727</v>
      </c>
      <c r="Y23" s="17">
        <v>-2.7040000000000646</v>
      </c>
      <c r="Z23" s="17">
        <v>0.24900000000002365</v>
      </c>
      <c r="AA23" s="17">
        <v>-2.9349999999998317</v>
      </c>
      <c r="AB23" s="17">
        <v>-0.29100000000016735</v>
      </c>
      <c r="AC23" s="17">
        <v>-1.4539999999997235</v>
      </c>
      <c r="AD23" s="73">
        <v>-11.858999999999696</v>
      </c>
      <c r="AE23" s="73">
        <v>-3.5190000000003465</v>
      </c>
      <c r="AF23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/>
      <c r="BJ23" s="7"/>
    </row>
    <row r="24" spans="1:67" customFormat="1" ht="6" customHeight="1" x14ac:dyDescent="0.35">
      <c r="X24" s="12"/>
      <c r="Y24" s="12"/>
      <c r="Z24" s="12"/>
      <c r="AB24" s="12"/>
      <c r="AC24" s="12"/>
      <c r="AD24" s="355"/>
      <c r="AE24" s="355"/>
      <c r="BE24" s="332"/>
      <c r="BF24" s="355"/>
      <c r="BG24" s="355"/>
      <c r="BH24" s="355"/>
    </row>
    <row r="25" spans="1:67" s="92" customFormat="1" ht="15" customHeight="1" x14ac:dyDescent="0.35">
      <c r="A25"/>
      <c r="B25" s="13" t="s">
        <v>176</v>
      </c>
      <c r="C25" s="14"/>
      <c r="D25" s="14"/>
      <c r="E25" s="14"/>
      <c r="F25" s="14"/>
      <c r="G25" s="14">
        <v>774.17999999999984</v>
      </c>
      <c r="H25" s="14">
        <v>1346.98</v>
      </c>
      <c r="I25" s="14">
        <v>720.20600000000002</v>
      </c>
      <c r="J25" s="14">
        <v>577.15200000000004</v>
      </c>
      <c r="K25" s="14">
        <v>346.38499999999999</v>
      </c>
      <c r="L25" s="14">
        <v>381.52199999999999</v>
      </c>
      <c r="M25" s="14">
        <v>514.40700000000015</v>
      </c>
      <c r="N25" s="14">
        <v>750.03199999999993</v>
      </c>
      <c r="O25" s="14">
        <v>1261.7050000000002</v>
      </c>
      <c r="P25" s="14">
        <v>1349.2300000000002</v>
      </c>
      <c r="Q25" s="14">
        <v>663.48199999999986</v>
      </c>
      <c r="R25" s="14">
        <v>578.78199999999993</v>
      </c>
      <c r="S25" s="14">
        <v>482.13900000000007</v>
      </c>
      <c r="T25" s="14">
        <v>476.25300000000004</v>
      </c>
      <c r="U25" s="14">
        <v>505.83800000000008</v>
      </c>
      <c r="V25" s="14">
        <v>682.44100000000003</v>
      </c>
      <c r="W25" s="14">
        <v>967.73299999999983</v>
      </c>
      <c r="X25" s="14">
        <v>630.6690000000001</v>
      </c>
      <c r="Y25" s="14">
        <v>900.28000000000009</v>
      </c>
      <c r="Z25" s="14">
        <v>720.11700000000008</v>
      </c>
      <c r="AA25" s="14">
        <v>722.91499999999996</v>
      </c>
      <c r="AB25" s="14">
        <v>806.3209999999998</v>
      </c>
      <c r="AC25" s="14">
        <v>1501.5350000000003</v>
      </c>
      <c r="AD25" s="14">
        <v>1340.8</v>
      </c>
      <c r="AE25" s="14">
        <v>741.62999999999988</v>
      </c>
      <c r="AF25"/>
      <c r="AG25" s="15"/>
      <c r="AH25" s="15"/>
      <c r="AI25" s="15"/>
      <c r="AJ25" s="15"/>
      <c r="AK25" s="15">
        <v>73.987961455992178</v>
      </c>
      <c r="AL25" s="15">
        <v>-46.531797057120372</v>
      </c>
      <c r="AM25" s="15">
        <v>-19.862928106680585</v>
      </c>
      <c r="AN25" s="15">
        <v>-39.983747782213356</v>
      </c>
      <c r="AO25" s="15">
        <v>10.143915007866969</v>
      </c>
      <c r="AP25" s="15">
        <v>34.830232594712797</v>
      </c>
      <c r="AQ25" s="15">
        <v>45.805169836335764</v>
      </c>
      <c r="AR25" s="15">
        <v>68.220155940013271</v>
      </c>
      <c r="AS25" s="15">
        <v>6.9370415429914347</v>
      </c>
      <c r="AT25" s="15">
        <v>-50.825137300534394</v>
      </c>
      <c r="AU25" s="15">
        <v>-12.765983101274781</v>
      </c>
      <c r="AV25" s="15">
        <v>-16.697651274573133</v>
      </c>
      <c r="AW25" s="15">
        <v>-1.2208097664781365</v>
      </c>
      <c r="AX25" s="15">
        <v>6.2120343598885537</v>
      </c>
      <c r="AY25" s="15">
        <v>34.912956321984495</v>
      </c>
      <c r="AZ25" s="15">
        <v>41.804639521951316</v>
      </c>
      <c r="BA25" s="15">
        <v>-34.830268266143634</v>
      </c>
      <c r="BB25" s="15">
        <v>42.750000396404445</v>
      </c>
      <c r="BC25" s="15">
        <v>-20.011885191273826</v>
      </c>
      <c r="BD25" s="15">
        <v>0.38854797206563485</v>
      </c>
      <c r="BE25" s="15">
        <v>11.537455994134834</v>
      </c>
      <c r="BF25" s="15">
        <v>86.220500272224172</v>
      </c>
      <c r="BG25" s="15">
        <v>-10.704712177871334</v>
      </c>
      <c r="BH25" s="15">
        <v>-44.687500000000007</v>
      </c>
      <c r="BI25"/>
      <c r="BJ25" s="19"/>
    </row>
    <row r="26" spans="1:67" s="4" customFormat="1" ht="15" customHeight="1" x14ac:dyDescent="0.35">
      <c r="A26"/>
      <c r="B26" s="16" t="s">
        <v>123</v>
      </c>
      <c r="C26" s="17"/>
      <c r="D26" s="17"/>
      <c r="E26" s="17"/>
      <c r="F26" s="17"/>
      <c r="G26" s="17">
        <v>541.92700000000002</v>
      </c>
      <c r="H26" s="17">
        <v>943.16200000000003</v>
      </c>
      <c r="I26" s="17">
        <v>504.15</v>
      </c>
      <c r="J26" s="17">
        <v>404.10899999999998</v>
      </c>
      <c r="K26" s="17">
        <v>242.53100000000001</v>
      </c>
      <c r="L26" s="17">
        <v>267.07600000000002</v>
      </c>
      <c r="M26" s="17">
        <v>360.10100000000006</v>
      </c>
      <c r="N26" s="17">
        <v>525.10299999999984</v>
      </c>
      <c r="O26" s="17">
        <v>883.29900000000009</v>
      </c>
      <c r="P26" s="17">
        <v>944.64100000000019</v>
      </c>
      <c r="Q26" s="17">
        <v>464.50700000000001</v>
      </c>
      <c r="R26" s="17">
        <v>405.21899999999994</v>
      </c>
      <c r="S26" s="17">
        <v>337.53199999999998</v>
      </c>
      <c r="T26" s="17">
        <v>333.49800000000005</v>
      </c>
      <c r="U26" s="17">
        <v>354.11099999999999</v>
      </c>
      <c r="V26" s="17">
        <v>478.0030000000001</v>
      </c>
      <c r="W26" s="17">
        <v>677.51300000000003</v>
      </c>
      <c r="X26" s="17">
        <v>441.57600000000002</v>
      </c>
      <c r="Y26" s="17">
        <v>630.23</v>
      </c>
      <c r="Z26" s="17">
        <v>504.23</v>
      </c>
      <c r="AA26" s="17">
        <v>506.04299999999995</v>
      </c>
      <c r="AB26" s="17">
        <v>564.82099999999991</v>
      </c>
      <c r="AC26" s="17">
        <v>1051.8390000000002</v>
      </c>
      <c r="AD26" s="17">
        <v>938.6819999999999</v>
      </c>
      <c r="AE26" s="17">
        <v>519.54099999999994</v>
      </c>
      <c r="AF26"/>
      <c r="AG26" s="18"/>
      <c r="AH26" s="18"/>
      <c r="AI26" s="18"/>
      <c r="AJ26" s="18"/>
      <c r="AK26" s="18">
        <v>74.038569770467234</v>
      </c>
      <c r="AL26" s="18">
        <v>-46.546828646616383</v>
      </c>
      <c r="AM26" s="18">
        <v>-19.843498958643263</v>
      </c>
      <c r="AN26" s="18">
        <v>-39.983766755998992</v>
      </c>
      <c r="AO26" s="18">
        <v>10.120355748337333</v>
      </c>
      <c r="AP26" s="18">
        <v>34.830909553834871</v>
      </c>
      <c r="AQ26" s="18">
        <v>45.821033543366937</v>
      </c>
      <c r="AR26" s="18">
        <v>68.214426502990918</v>
      </c>
      <c r="AS26" s="18">
        <v>6.9446472825170291</v>
      </c>
      <c r="AT26" s="18">
        <v>-50.827139622353897</v>
      </c>
      <c r="AU26" s="18">
        <v>-12.763639729864149</v>
      </c>
      <c r="AV26" s="18">
        <v>-16.703807077160736</v>
      </c>
      <c r="AW26" s="18">
        <v>-1.1951459417180994</v>
      </c>
      <c r="AX26" s="18">
        <v>6.1808466617490776</v>
      </c>
      <c r="AY26" s="18">
        <v>34.986769685211733</v>
      </c>
      <c r="AZ26" s="18">
        <v>41.738231768419837</v>
      </c>
      <c r="BA26" s="18">
        <v>-34.823981237260391</v>
      </c>
      <c r="BB26" s="18">
        <v>42.722883490044751</v>
      </c>
      <c r="BC26" s="18">
        <v>-19.992701077384446</v>
      </c>
      <c r="BD26" s="18">
        <v>0.35955813815122689</v>
      </c>
      <c r="BE26" s="18">
        <v>11.615218469576691</v>
      </c>
      <c r="BF26" s="18">
        <v>86.22519346837322</v>
      </c>
      <c r="BG26" s="18">
        <v>-10.758015247580689</v>
      </c>
      <c r="BH26" s="18">
        <v>-44.652075995917684</v>
      </c>
      <c r="BI26"/>
      <c r="BJ26" s="7"/>
    </row>
    <row r="27" spans="1:67" s="4" customFormat="1" ht="15" customHeight="1" x14ac:dyDescent="0.35">
      <c r="A27"/>
      <c r="B27" s="16" t="s">
        <v>124</v>
      </c>
      <c r="C27" s="17"/>
      <c r="D27" s="17"/>
      <c r="E27" s="17"/>
      <c r="F27" s="17"/>
      <c r="G27" s="17">
        <v>230.80500000000001</v>
      </c>
      <c r="H27" s="17">
        <v>401.125</v>
      </c>
      <c r="I27" s="17">
        <v>214.614</v>
      </c>
      <c r="J27" s="17">
        <v>171.88900000000001</v>
      </c>
      <c r="K27" s="17">
        <v>103.16200000000001</v>
      </c>
      <c r="L27" s="17">
        <v>113.685</v>
      </c>
      <c r="M27" s="17">
        <v>153.27699999999999</v>
      </c>
      <c r="N27" s="17">
        <v>223.43399999999997</v>
      </c>
      <c r="O27" s="17">
        <v>375.887</v>
      </c>
      <c r="P27" s="17">
        <v>401.89300000000003</v>
      </c>
      <c r="Q27" s="17">
        <v>197.65099999999995</v>
      </c>
      <c r="R27" s="17">
        <v>172.40699999999998</v>
      </c>
      <c r="S27" s="17">
        <v>143.64400000000001</v>
      </c>
      <c r="T27" s="17">
        <v>141.80499999999998</v>
      </c>
      <c r="U27" s="17">
        <v>150.655</v>
      </c>
      <c r="V27" s="17">
        <v>203.07299999999998</v>
      </c>
      <c r="W27" s="17">
        <v>288.28599999999994</v>
      </c>
      <c r="X27" s="17">
        <v>187.83500000000001</v>
      </c>
      <c r="Y27" s="17">
        <v>268.25200000000001</v>
      </c>
      <c r="Z27" s="17">
        <v>214.44300000000001</v>
      </c>
      <c r="AA27" s="17">
        <v>215.42700000000002</v>
      </c>
      <c r="AB27" s="17">
        <v>239.89</v>
      </c>
      <c r="AC27" s="17">
        <v>446.70100000000002</v>
      </c>
      <c r="AD27" s="17">
        <v>399.43899999999996</v>
      </c>
      <c r="AE27" s="17">
        <v>220.61000000000004</v>
      </c>
      <c r="AF27"/>
      <c r="AG27" s="18"/>
      <c r="AH27" s="18"/>
      <c r="AI27" s="18"/>
      <c r="AJ27" s="18"/>
      <c r="AK27" s="18">
        <v>73.793895279564993</v>
      </c>
      <c r="AL27" s="18">
        <v>-46.49697725148021</v>
      </c>
      <c r="AM27" s="18">
        <v>-19.907834530832094</v>
      </c>
      <c r="AN27" s="18">
        <v>-39.983361355293241</v>
      </c>
      <c r="AO27" s="18">
        <v>10.200461410209183</v>
      </c>
      <c r="AP27" s="18">
        <v>34.826054448695942</v>
      </c>
      <c r="AQ27" s="18">
        <v>45.771381224841292</v>
      </c>
      <c r="AR27" s="18">
        <v>68.231782092250981</v>
      </c>
      <c r="AS27" s="18">
        <v>6.9185686123755357</v>
      </c>
      <c r="AT27" s="18">
        <v>-50.819994376612698</v>
      </c>
      <c r="AU27" s="18">
        <v>-12.772007224855921</v>
      </c>
      <c r="AV27" s="18">
        <v>-16.683197317974315</v>
      </c>
      <c r="AW27" s="18">
        <v>-1.2802483918576668</v>
      </c>
      <c r="AX27" s="18">
        <v>6.2409647050527299</v>
      </c>
      <c r="AY27" s="18">
        <v>34.793402143971306</v>
      </c>
      <c r="AZ27" s="18">
        <v>41.961757594559572</v>
      </c>
      <c r="BA27" s="18">
        <v>-34.844217200974015</v>
      </c>
      <c r="BB27" s="18">
        <v>42.812574866238982</v>
      </c>
      <c r="BC27" s="18">
        <v>-20.059123510728714</v>
      </c>
      <c r="BD27" s="18">
        <v>0.45886319441530327</v>
      </c>
      <c r="BE27" s="18">
        <v>11.355586811309614</v>
      </c>
      <c r="BF27" s="18">
        <v>86.210763266497153</v>
      </c>
      <c r="BG27" s="18">
        <v>-10.580231519517543</v>
      </c>
      <c r="BH27" s="18">
        <v>-44.770039981073438</v>
      </c>
      <c r="BI27"/>
      <c r="BJ27" s="7"/>
    </row>
    <row r="28" spans="1:67" s="4" customFormat="1" ht="15" customHeight="1" x14ac:dyDescent="0.35">
      <c r="A28"/>
      <c r="B28" s="16" t="s">
        <v>145</v>
      </c>
      <c r="C28" s="17"/>
      <c r="D28" s="17"/>
      <c r="E28" s="17"/>
      <c r="F28" s="17"/>
      <c r="G28" s="17">
        <v>1.4479999999999222</v>
      </c>
      <c r="H28" s="17">
        <v>2.6929999999999836</v>
      </c>
      <c r="I28" s="17">
        <v>1.4420000000000357</v>
      </c>
      <c r="J28" s="17">
        <v>1.1540000000000532</v>
      </c>
      <c r="K28" s="17">
        <v>0.69199999999997885</v>
      </c>
      <c r="L28" s="17">
        <v>0.76099999999996726</v>
      </c>
      <c r="M28" s="17">
        <v>1.0290000000000532</v>
      </c>
      <c r="N28" s="17">
        <v>1.4950000000000898</v>
      </c>
      <c r="O28" s="17">
        <v>2.5189999999999486</v>
      </c>
      <c r="P28" s="17">
        <v>2.6960000000000832</v>
      </c>
      <c r="Q28" s="17">
        <v>1.3239999999999554</v>
      </c>
      <c r="R28" s="17">
        <v>1.1559999999999999</v>
      </c>
      <c r="S28" s="17">
        <v>0.96300000000000008</v>
      </c>
      <c r="T28" s="17">
        <v>0.95000000000000007</v>
      </c>
      <c r="U28" s="17">
        <v>1.0720000000000001</v>
      </c>
      <c r="V28" s="17">
        <v>1.3649999999999998</v>
      </c>
      <c r="W28" s="17">
        <v>1.9339999999999999</v>
      </c>
      <c r="X28" s="17">
        <v>1.258</v>
      </c>
      <c r="Y28" s="17">
        <v>1.7980000000000003</v>
      </c>
      <c r="Z28" s="17">
        <v>1.4440000000000002</v>
      </c>
      <c r="AA28" s="17">
        <v>1.4450000000000003</v>
      </c>
      <c r="AB28" s="17">
        <v>1.61</v>
      </c>
      <c r="AC28" s="17">
        <v>2.9950000000000001</v>
      </c>
      <c r="AD28" s="17">
        <v>2.6789999999999998</v>
      </c>
      <c r="AE28" s="17">
        <v>1.4790000000000001</v>
      </c>
      <c r="AF28"/>
      <c r="AG28" s="18"/>
      <c r="AH28" s="18"/>
      <c r="AI28" s="18"/>
      <c r="AJ28" s="18"/>
      <c r="AK28" s="18">
        <v>85.980662983434271</v>
      </c>
      <c r="AL28" s="18">
        <v>-46.453769030818997</v>
      </c>
      <c r="AM28" s="18">
        <v>-19.972260748958071</v>
      </c>
      <c r="AN28" s="18">
        <v>-40.034662045065254</v>
      </c>
      <c r="AO28" s="18">
        <v>9.9710982658945824</v>
      </c>
      <c r="AP28" s="18">
        <v>35.216819973731603</v>
      </c>
      <c r="AQ28" s="18">
        <v>45.286686103013849</v>
      </c>
      <c r="AR28" s="18">
        <v>68.494983277578413</v>
      </c>
      <c r="AS28" s="18">
        <v>7.0265978562976663</v>
      </c>
      <c r="AT28" s="18">
        <v>-50.890207715136697</v>
      </c>
      <c r="AU28" s="18">
        <v>-12.688821752262928</v>
      </c>
      <c r="AV28" s="18">
        <v>-16.695501730103793</v>
      </c>
      <c r="AW28" s="18">
        <v>-1.3499480789200426</v>
      </c>
      <c r="AX28" s="18">
        <v>12.842105263157894</v>
      </c>
      <c r="AY28" s="18">
        <v>27.332089552238774</v>
      </c>
      <c r="AZ28" s="18">
        <v>41.684981684981707</v>
      </c>
      <c r="BA28" s="18">
        <v>-34.953464322647363</v>
      </c>
      <c r="BB28" s="18">
        <v>42.925278219395892</v>
      </c>
      <c r="BC28" s="18">
        <v>-19.688542825361512</v>
      </c>
      <c r="BD28" s="18">
        <v>6.9252077562334605E-2</v>
      </c>
      <c r="BE28" s="18">
        <v>11.418685121107252</v>
      </c>
      <c r="BF28" s="18">
        <v>86.024844720496887</v>
      </c>
      <c r="BG28" s="18">
        <v>-10.550918196995001</v>
      </c>
      <c r="BH28" s="18">
        <v>-44.792833146696523</v>
      </c>
      <c r="BI28"/>
      <c r="BJ28" s="7"/>
    </row>
    <row r="29" spans="1:67" ht="6" customHeight="1" thickBot="1" x14ac:dyDescent="0.4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136"/>
      <c r="Y29" s="136"/>
      <c r="Z29" s="136"/>
      <c r="AA29" s="32"/>
      <c r="AB29" s="32"/>
      <c r="AC29" s="32"/>
      <c r="AD29" s="32"/>
      <c r="AE29" s="32"/>
      <c r="AF29"/>
      <c r="AG29" s="34" t="s">
        <v>233</v>
      </c>
      <c r="AH29" s="34" t="s">
        <v>233</v>
      </c>
      <c r="AI29" s="34" t="s">
        <v>233</v>
      </c>
      <c r="AJ29" s="34" t="s">
        <v>233</v>
      </c>
      <c r="AK29" s="34" t="s">
        <v>233</v>
      </c>
      <c r="AL29" s="34" t="s">
        <v>233</v>
      </c>
      <c r="AM29" s="34" t="s">
        <v>233</v>
      </c>
      <c r="AN29" s="34" t="s">
        <v>233</v>
      </c>
      <c r="AO29" s="34" t="s">
        <v>233</v>
      </c>
      <c r="AP29" s="34" t="s">
        <v>233</v>
      </c>
      <c r="AQ29" s="34" t="s">
        <v>233</v>
      </c>
      <c r="AR29" s="34" t="s">
        <v>233</v>
      </c>
      <c r="AS29" s="34" t="s">
        <v>233</v>
      </c>
      <c r="AT29" s="34" t="s">
        <v>233</v>
      </c>
      <c r="AU29" s="34" t="s">
        <v>233</v>
      </c>
      <c r="AV29" s="34" t="s">
        <v>233</v>
      </c>
      <c r="AW29" s="34" t="s">
        <v>233</v>
      </c>
      <c r="AX29" s="34" t="s">
        <v>233</v>
      </c>
      <c r="AY29" s="34" t="s">
        <v>233</v>
      </c>
      <c r="AZ29" s="34" t="s">
        <v>233</v>
      </c>
      <c r="BA29" s="34" t="s">
        <v>233</v>
      </c>
      <c r="BB29" s="34"/>
      <c r="BC29" s="34"/>
      <c r="BD29" s="34"/>
      <c r="BE29" s="34"/>
      <c r="BF29" s="34"/>
      <c r="BG29" s="34"/>
      <c r="BH29" s="34"/>
      <c r="BI29"/>
      <c r="BJ29" s="2"/>
    </row>
    <row r="30" spans="1:67" s="55" customFormat="1" ht="6" customHeight="1" x14ac:dyDescent="0.35">
      <c r="A30"/>
      <c r="X30" s="52"/>
      <c r="Y30" s="52"/>
      <c r="Z30" s="52"/>
      <c r="AF30"/>
      <c r="BI30"/>
    </row>
    <row r="31" spans="1:67" ht="12" customHeight="1" x14ac:dyDescent="0.35">
      <c r="B31" s="35" t="s">
        <v>824</v>
      </c>
      <c r="C31" s="57"/>
      <c r="D31" s="57"/>
      <c r="E31" s="57"/>
      <c r="F31" s="57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230"/>
      <c r="Y31" s="230"/>
      <c r="Z31" s="230"/>
      <c r="AA31" s="185"/>
      <c r="AB31" s="185"/>
      <c r="AC31" s="185"/>
      <c r="AD31" s="185"/>
      <c r="AE31" s="185"/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36"/>
      <c r="BC31" s="36"/>
      <c r="BD31" s="36"/>
      <c r="BE31" s="36"/>
      <c r="BF31" s="36"/>
      <c r="BG31" s="36"/>
      <c r="BH31" s="36"/>
      <c r="BI31"/>
      <c r="BJ31" s="2"/>
    </row>
    <row r="32" spans="1:67" ht="12" customHeight="1" x14ac:dyDescent="0.35">
      <c r="B32" s="35"/>
      <c r="C32" s="58"/>
      <c r="D32" s="2"/>
      <c r="E32" s="2"/>
      <c r="F32" s="2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230"/>
      <c r="Y32" s="230"/>
      <c r="Z32" s="230"/>
      <c r="AA32" s="185"/>
      <c r="AB32" s="185"/>
      <c r="AC32" s="185"/>
      <c r="AD32" s="185"/>
      <c r="AE32" s="185"/>
      <c r="AF32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36"/>
      <c r="BC32" s="36"/>
      <c r="BD32" s="36"/>
      <c r="BE32" s="36"/>
      <c r="BF32" s="36"/>
      <c r="BG32" s="36"/>
      <c r="BH32" s="36"/>
      <c r="BI32"/>
      <c r="BJ32" s="2"/>
    </row>
    <row r="33" spans="1:62" ht="12" customHeight="1" x14ac:dyDescent="0.35">
      <c r="B33" s="35"/>
      <c r="C33" s="58"/>
      <c r="D33" s="2"/>
      <c r="E33" s="2"/>
      <c r="F33" s="2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230"/>
      <c r="Y33" s="230"/>
      <c r="Z33" s="230"/>
      <c r="AA33" s="185"/>
      <c r="AB33" s="185"/>
      <c r="AC33" s="185"/>
      <c r="AD33" s="185"/>
      <c r="AE33" s="185"/>
      <c r="AF33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36"/>
      <c r="BC33" s="36"/>
      <c r="BD33" s="36"/>
      <c r="BE33" s="36"/>
      <c r="BF33" s="36"/>
      <c r="BG33" s="36"/>
      <c r="BH33" s="36"/>
      <c r="BI33"/>
      <c r="BJ33" s="2"/>
    </row>
    <row r="34" spans="1:62" ht="12" customHeight="1" x14ac:dyDescent="0.35">
      <c r="B34" s="35"/>
      <c r="C34" s="58"/>
      <c r="D34" s="2"/>
      <c r="E34" s="2"/>
      <c r="F34" s="2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230"/>
      <c r="Y34" s="230"/>
      <c r="Z34" s="230"/>
      <c r="AA34" s="185"/>
      <c r="AB34" s="185"/>
      <c r="AC34" s="185"/>
      <c r="AD34" s="185"/>
      <c r="AE34" s="185"/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36"/>
      <c r="BC34" s="36"/>
      <c r="BD34" s="36"/>
      <c r="BE34" s="36"/>
      <c r="BF34" s="36"/>
      <c r="BG34" s="36"/>
      <c r="BH34" s="36"/>
      <c r="BI34"/>
      <c r="BJ34" s="2"/>
    </row>
    <row r="35" spans="1:62" s="55" customFormat="1" ht="12" customHeight="1" x14ac:dyDescent="0.35">
      <c r="A35"/>
      <c r="B35" s="16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/>
      <c r="BI35"/>
    </row>
    <row r="36" spans="1:62" s="55" customFormat="1" ht="12" customHeight="1" x14ac:dyDescent="0.35">
      <c r="A36"/>
      <c r="B36" s="16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/>
      <c r="BI36"/>
    </row>
    <row r="37" spans="1:62" s="55" customFormat="1" ht="12" customHeight="1" x14ac:dyDescent="0.35">
      <c r="A37"/>
      <c r="B37" s="16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/>
      <c r="BI37"/>
    </row>
    <row r="38" spans="1:62" x14ac:dyDescent="0.35">
      <c r="AF38"/>
      <c r="BI38"/>
    </row>
    <row r="39" spans="1:62" x14ac:dyDescent="0.35">
      <c r="AF39"/>
      <c r="BI39"/>
    </row>
    <row r="40" spans="1:62" x14ac:dyDescent="0.35">
      <c r="AF40"/>
      <c r="BI40"/>
    </row>
  </sheetData>
  <mergeCells count="1">
    <mergeCell ref="BA5:BH5"/>
  </mergeCells>
  <hyperlinks>
    <hyperlink ref="B4" location="Indice!A1" display="Volver al índice" xr:uid="{00000000-0004-0000-0E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O52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225</v>
      </c>
    </row>
    <row r="2" spans="1:62" ht="15" customHeight="1" x14ac:dyDescent="0.35">
      <c r="B2" s="3" t="s">
        <v>977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2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 s="332"/>
      <c r="BF4" s="355"/>
      <c r="BG4" s="355"/>
      <c r="BH4" s="355"/>
      <c r="BI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1">
        <v>2017</v>
      </c>
      <c r="Z6" s="291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t="s">
        <v>979</v>
      </c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92" customFormat="1" ht="15" customHeight="1" x14ac:dyDescent="0.35">
      <c r="A9"/>
      <c r="B9" s="16" t="s">
        <v>961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7">
        <v>54810</v>
      </c>
      <c r="V9" s="17">
        <v>60644</v>
      </c>
      <c r="W9" s="17">
        <v>56648</v>
      </c>
      <c r="X9" s="17">
        <v>54189</v>
      </c>
      <c r="Y9" s="17">
        <v>50367</v>
      </c>
      <c r="Z9" s="17">
        <v>37892</v>
      </c>
      <c r="AA9" s="17">
        <v>22553</v>
      </c>
      <c r="AB9" s="17">
        <v>13122</v>
      </c>
      <c r="AC9" s="17">
        <v>11942</v>
      </c>
      <c r="AD9" s="73">
        <v>12644</v>
      </c>
      <c r="AE9" s="73">
        <v>22767</v>
      </c>
      <c r="AF9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8">
        <v>10.644043057836161</v>
      </c>
      <c r="AZ9" s="18">
        <v>-6.5892751137787746</v>
      </c>
      <c r="BA9" s="18">
        <v>-4.3408416890269734</v>
      </c>
      <c r="BB9" s="18">
        <v>-7.0530919559320155</v>
      </c>
      <c r="BC9" s="18">
        <v>-24.768201401711437</v>
      </c>
      <c r="BD9" s="18">
        <v>-40.48084028290932</v>
      </c>
      <c r="BE9" s="18">
        <v>-41.81705316365894</v>
      </c>
      <c r="BF9" s="18">
        <v>-8.9925316262764827</v>
      </c>
      <c r="BG9" s="18">
        <v>5.8784123262435104</v>
      </c>
      <c r="BH9" s="18">
        <v>80.061689338816834</v>
      </c>
      <c r="BI9"/>
      <c r="BJ9" s="19"/>
    </row>
    <row r="10" spans="1:62" s="92" customFormat="1" ht="15" customHeight="1" x14ac:dyDescent="0.35">
      <c r="A10"/>
      <c r="B10" s="16" t="s">
        <v>962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7">
        <v>2072.9189999999999</v>
      </c>
      <c r="V10" s="17">
        <v>2967.4720000000002</v>
      </c>
      <c r="W10" s="17">
        <v>2430.1320000000001</v>
      </c>
      <c r="X10" s="17">
        <v>2395.7550000000001</v>
      </c>
      <c r="Y10" s="17">
        <v>2449.7080000000001</v>
      </c>
      <c r="Z10" s="17">
        <v>2053.7759999999998</v>
      </c>
      <c r="AA10" s="17">
        <v>2364.1170000000002</v>
      </c>
      <c r="AB10" s="17">
        <v>2281.4899999999998</v>
      </c>
      <c r="AC10" s="17">
        <v>2168.578</v>
      </c>
      <c r="AD10" s="73">
        <v>1955.1769999999999</v>
      </c>
      <c r="AE10" s="73">
        <v>2143.3710000000001</v>
      </c>
      <c r="AF10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8">
        <v>43.154267002232139</v>
      </c>
      <c r="AZ10" s="18">
        <v>-18.107668749696714</v>
      </c>
      <c r="BA10" s="18">
        <v>-1.414614514767097</v>
      </c>
      <c r="BB10" s="18">
        <v>2.2520249357718121</v>
      </c>
      <c r="BC10" s="18">
        <v>-16.162416092040367</v>
      </c>
      <c r="BD10" s="18">
        <v>15.110752097599756</v>
      </c>
      <c r="BE10" s="18">
        <v>-3.4950469879451989</v>
      </c>
      <c r="BF10" s="18">
        <v>-4.9490464564823782</v>
      </c>
      <c r="BG10" s="18">
        <v>-9.8405960034640234</v>
      </c>
      <c r="BH10" s="18">
        <v>9.6254201026301054</v>
      </c>
      <c r="BI10"/>
      <c r="BJ10" s="19"/>
    </row>
    <row r="11" spans="1:62" s="92" customFormat="1" ht="15" customHeight="1" x14ac:dyDescent="0.35">
      <c r="A11"/>
      <c r="B11" s="13" t="s">
        <v>963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>
        <v>1936.5250000000001</v>
      </c>
      <c r="V11" s="14">
        <v>2838.2750000000001</v>
      </c>
      <c r="W11" s="14">
        <v>2312.4749999999999</v>
      </c>
      <c r="X11" s="14">
        <v>2291.61</v>
      </c>
      <c r="Y11" s="14">
        <v>2358.0749999999998</v>
      </c>
      <c r="Z11" s="14">
        <v>1914.4649999999999</v>
      </c>
      <c r="AA11" s="14">
        <v>2060.42</v>
      </c>
      <c r="AB11" s="14">
        <v>1996.68</v>
      </c>
      <c r="AC11" s="14">
        <v>1897.86</v>
      </c>
      <c r="AD11" s="72">
        <v>1654.4649999999999</v>
      </c>
      <c r="AE11" s="72">
        <v>1656.7049999999999</v>
      </c>
      <c r="AF11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>
        <v>46.565368378926166</v>
      </c>
      <c r="AZ11" s="15">
        <v>-18.525336692180996</v>
      </c>
      <c r="BA11" s="15">
        <v>-0.90228002464890567</v>
      </c>
      <c r="BB11" s="15">
        <v>2.9003626271485849</v>
      </c>
      <c r="BC11" s="15">
        <v>-18.812378741134186</v>
      </c>
      <c r="BD11" s="15">
        <v>7.6238009052137361</v>
      </c>
      <c r="BE11" s="15">
        <v>-3.0935440347113699</v>
      </c>
      <c r="BF11" s="15">
        <v>-4.9492156980587856</v>
      </c>
      <c r="BG11" s="15">
        <v>-12.824707828817722</v>
      </c>
      <c r="BH11" s="15">
        <v>0.13539119896764265</v>
      </c>
      <c r="BI11"/>
      <c r="BJ11" s="19"/>
    </row>
    <row r="12" spans="1:62" s="4" customFormat="1" ht="15" customHeight="1" x14ac:dyDescent="0.35">
      <c r="A12"/>
      <c r="B12" s="16" t="s">
        <v>964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26"/>
      <c r="Z12" s="26"/>
      <c r="AA12" s="26"/>
      <c r="AB12" s="26"/>
      <c r="AC12" s="26"/>
      <c r="AD12" s="26"/>
      <c r="AE12" s="26"/>
      <c r="AF12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/>
      <c r="BJ12" s="7"/>
    </row>
    <row r="13" spans="1:62" s="4" customFormat="1" ht="15" customHeight="1" x14ac:dyDescent="0.35">
      <c r="A13"/>
      <c r="B13" s="16" t="s">
        <v>965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>
        <v>20.106999999999999</v>
      </c>
      <c r="V13" s="17">
        <v>20.785</v>
      </c>
      <c r="W13" s="17">
        <v>18.260999999999999</v>
      </c>
      <c r="X13" s="17">
        <v>17.629000000000001</v>
      </c>
      <c r="Y13" s="17">
        <v>15.641</v>
      </c>
      <c r="Z13" s="17">
        <v>9.6999999999999993</v>
      </c>
      <c r="AA13" s="17">
        <v>1.0149999999999999</v>
      </c>
      <c r="AB13" s="17">
        <v>0.81599999999999995</v>
      </c>
      <c r="AC13" s="17">
        <v>0.52800000000000002</v>
      </c>
      <c r="AD13" s="73">
        <v>0.63600000000000001</v>
      </c>
      <c r="AE13" s="73">
        <v>0.29099999999999998</v>
      </c>
      <c r="AF13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>
        <v>3.3719600139255026</v>
      </c>
      <c r="AZ13" s="18">
        <v>-12.143372624488819</v>
      </c>
      <c r="BA13" s="18">
        <v>-3.4609276600405123</v>
      </c>
      <c r="BB13" s="18">
        <v>-11.276873333711505</v>
      </c>
      <c r="BC13" s="18">
        <v>-37.983504890991625</v>
      </c>
      <c r="BD13" s="18">
        <v>-89.536082474226802</v>
      </c>
      <c r="BE13" s="18">
        <v>-19.60591133004926</v>
      </c>
      <c r="BF13" s="18">
        <v>-35.294117647058819</v>
      </c>
      <c r="BG13" s="18">
        <v>20.454545454545453</v>
      </c>
      <c r="BH13" s="18">
        <v>-54.245283018867923</v>
      </c>
      <c r="BI13"/>
      <c r="BJ13" s="7"/>
    </row>
    <row r="14" spans="1:62" s="4" customFormat="1" ht="15" customHeight="1" x14ac:dyDescent="0.35">
      <c r="A14"/>
      <c r="B14" s="16" t="s">
        <v>966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>
        <v>37.082999999999998</v>
      </c>
      <c r="V14" s="17">
        <v>42.167999999999999</v>
      </c>
      <c r="W14" s="17">
        <v>39.024000000000001</v>
      </c>
      <c r="X14" s="17">
        <v>35.311999999999998</v>
      </c>
      <c r="Y14" s="17">
        <v>31.965</v>
      </c>
      <c r="Z14" s="17">
        <v>25.51</v>
      </c>
      <c r="AA14" s="17">
        <v>6.6440000000000001</v>
      </c>
      <c r="AB14" s="17">
        <v>2.2130000000000001</v>
      </c>
      <c r="AC14" s="17">
        <v>1.6020000000000001</v>
      </c>
      <c r="AD14" s="73">
        <v>2.4540000000000002</v>
      </c>
      <c r="AE14" s="73">
        <v>1.5940000000000001</v>
      </c>
      <c r="AF14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>
        <v>13.71248280883424</v>
      </c>
      <c r="AZ14" s="18">
        <v>-7.4558907228229909</v>
      </c>
      <c r="BA14" s="18">
        <v>-9.5120951209512175</v>
      </c>
      <c r="BB14" s="18">
        <v>-9.4783642954236456</v>
      </c>
      <c r="BC14" s="18">
        <v>-20.193962146097288</v>
      </c>
      <c r="BD14" s="18">
        <v>-73.955311642493129</v>
      </c>
      <c r="BE14" s="18">
        <v>-66.691751956652624</v>
      </c>
      <c r="BF14" s="18">
        <v>-27.609579755987347</v>
      </c>
      <c r="BG14" s="18">
        <v>53.183520599250933</v>
      </c>
      <c r="BH14" s="18">
        <v>-35.044824775876123</v>
      </c>
      <c r="BI14"/>
      <c r="BJ14" s="7"/>
    </row>
    <row r="15" spans="1:62" s="4" customFormat="1" ht="15" customHeight="1" x14ac:dyDescent="0.35">
      <c r="A15"/>
      <c r="B15" s="16" t="s">
        <v>967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>
        <v>67.67</v>
      </c>
      <c r="V15" s="17">
        <v>74.462000000000003</v>
      </c>
      <c r="W15" s="17">
        <v>64.257000000000005</v>
      </c>
      <c r="X15" s="17">
        <v>60.402000000000001</v>
      </c>
      <c r="Y15" s="17">
        <v>63.83</v>
      </c>
      <c r="Z15" s="17">
        <v>53.142000000000003</v>
      </c>
      <c r="AA15" s="17">
        <v>21.649000000000001</v>
      </c>
      <c r="AB15" s="17">
        <v>7.8620000000000001</v>
      </c>
      <c r="AC15" s="17">
        <v>10.363</v>
      </c>
      <c r="AD15" s="73">
        <v>6.5629999999999997</v>
      </c>
      <c r="AE15" s="73">
        <v>6.93</v>
      </c>
      <c r="AF15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>
        <v>10.036943992906755</v>
      </c>
      <c r="AZ15" s="18">
        <v>-13.704977035266307</v>
      </c>
      <c r="BA15" s="18">
        <v>-5.9993463747140447</v>
      </c>
      <c r="BB15" s="18">
        <v>5.6753087646104383</v>
      </c>
      <c r="BC15" s="18">
        <v>-16.744477518408264</v>
      </c>
      <c r="BD15" s="18">
        <v>-59.261977343720595</v>
      </c>
      <c r="BE15" s="18">
        <v>-63.684234837636843</v>
      </c>
      <c r="BF15" s="18">
        <v>31.811243958280329</v>
      </c>
      <c r="BG15" s="18">
        <v>-36.668918266911128</v>
      </c>
      <c r="BH15" s="18">
        <v>5.5919548986743877</v>
      </c>
      <c r="BI15"/>
      <c r="BJ15" s="7"/>
    </row>
    <row r="16" spans="1:62" s="4" customFormat="1" ht="15" customHeight="1" x14ac:dyDescent="0.35">
      <c r="A16"/>
      <c r="B16" s="16" t="s">
        <v>968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>
        <v>216.417</v>
      </c>
      <c r="V16" s="17">
        <v>255.30699999999999</v>
      </c>
      <c r="W16" s="17">
        <v>234.92400000000001</v>
      </c>
      <c r="X16" s="17">
        <v>212.083</v>
      </c>
      <c r="Y16" s="17">
        <v>225.91900000000001</v>
      </c>
      <c r="Z16" s="17">
        <v>189.87700000000001</v>
      </c>
      <c r="AA16" s="17">
        <v>102.274</v>
      </c>
      <c r="AB16" s="17">
        <v>34</v>
      </c>
      <c r="AC16" s="17">
        <v>25.872</v>
      </c>
      <c r="AD16" s="73">
        <v>37.877000000000002</v>
      </c>
      <c r="AE16" s="73">
        <v>41.465000000000003</v>
      </c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>
        <v>17.969937666634316</v>
      </c>
      <c r="AZ16" s="18">
        <v>-7.9837215587508306</v>
      </c>
      <c r="BA16" s="18">
        <v>-9.7227188367301789</v>
      </c>
      <c r="BB16" s="18">
        <v>6.5238609412352773</v>
      </c>
      <c r="BC16" s="18">
        <v>-15.953505459921477</v>
      </c>
      <c r="BD16" s="18">
        <v>-46.136709554079751</v>
      </c>
      <c r="BE16" s="18">
        <v>-66.755969259049223</v>
      </c>
      <c r="BF16" s="18">
        <v>-23.905882352941177</v>
      </c>
      <c r="BG16" s="18">
        <v>46.401515151515163</v>
      </c>
      <c r="BH16" s="18">
        <v>9.4727671146078105</v>
      </c>
      <c r="BI16"/>
      <c r="BJ16" s="7"/>
    </row>
    <row r="17" spans="1:67" s="4" customFormat="1" ht="15" customHeight="1" x14ac:dyDescent="0.35">
      <c r="A17"/>
      <c r="B17" s="16" t="s">
        <v>969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>
        <v>238.81899999999999</v>
      </c>
      <c r="V17" s="17">
        <v>317.03500000000003</v>
      </c>
      <c r="W17" s="17">
        <v>294.08999999999997</v>
      </c>
      <c r="X17" s="17">
        <v>251.767</v>
      </c>
      <c r="Y17" s="17">
        <v>246.36500000000001</v>
      </c>
      <c r="Z17" s="17">
        <v>228.58600000000001</v>
      </c>
      <c r="AA17" s="17">
        <v>200.429</v>
      </c>
      <c r="AB17" s="17">
        <v>129.65299999999999</v>
      </c>
      <c r="AC17" s="17">
        <v>105.783</v>
      </c>
      <c r="AD17" s="73">
        <v>127.667</v>
      </c>
      <c r="AE17" s="73">
        <v>118.467</v>
      </c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>
        <v>32.75116301466803</v>
      </c>
      <c r="AZ17" s="18">
        <v>-7.2373712681565276</v>
      </c>
      <c r="BA17" s="18">
        <v>-14.391172770240395</v>
      </c>
      <c r="BB17" s="18">
        <v>-2.1456346542636591</v>
      </c>
      <c r="BC17" s="18">
        <v>-7.2165283217989549</v>
      </c>
      <c r="BD17" s="18">
        <v>-12.317902233732603</v>
      </c>
      <c r="BE17" s="18">
        <v>-35.312255212569042</v>
      </c>
      <c r="BF17" s="18">
        <v>-18.410680817258367</v>
      </c>
      <c r="BG17" s="18">
        <v>20.687634118903794</v>
      </c>
      <c r="BH17" s="18">
        <v>-7.2062475032702284</v>
      </c>
      <c r="BI17"/>
      <c r="BJ17" s="7"/>
    </row>
    <row r="18" spans="1:67" s="4" customFormat="1" ht="15" customHeight="1" x14ac:dyDescent="0.35">
      <c r="A18"/>
      <c r="B18" s="16" t="s">
        <v>970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>
        <v>284.92599999999999</v>
      </c>
      <c r="V18" s="17">
        <v>331.10399999999998</v>
      </c>
      <c r="W18" s="17">
        <v>274.19600000000003</v>
      </c>
      <c r="X18" s="17">
        <v>285.87099999999998</v>
      </c>
      <c r="Y18" s="17">
        <v>260.23500000000001</v>
      </c>
      <c r="Z18" s="17">
        <v>223.82499999999999</v>
      </c>
      <c r="AA18" s="17">
        <v>230.43899999999999</v>
      </c>
      <c r="AB18" s="17">
        <v>191.273</v>
      </c>
      <c r="AC18" s="17">
        <v>166.048</v>
      </c>
      <c r="AD18" s="73">
        <v>198.28100000000001</v>
      </c>
      <c r="AE18" s="73">
        <v>173.83099999999999</v>
      </c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>
        <v>16.207015154812126</v>
      </c>
      <c r="AZ18" s="18">
        <v>-17.187348990045411</v>
      </c>
      <c r="BA18" s="18">
        <v>4.2579031058075074</v>
      </c>
      <c r="BB18" s="18">
        <v>-8.9676812268470627</v>
      </c>
      <c r="BC18" s="18">
        <v>-13.991200261302295</v>
      </c>
      <c r="BD18" s="18">
        <v>2.9549871551435296</v>
      </c>
      <c r="BE18" s="18">
        <v>-16.996254974201413</v>
      </c>
      <c r="BF18" s="18">
        <v>-13.187956481050643</v>
      </c>
      <c r="BG18" s="18">
        <v>19.411856812487954</v>
      </c>
      <c r="BH18" s="18">
        <v>-12.330984814480468</v>
      </c>
      <c r="BI18"/>
      <c r="BJ18" s="7"/>
    </row>
    <row r="19" spans="1:67" s="4" customFormat="1" ht="15" customHeight="1" x14ac:dyDescent="0.35">
      <c r="A19"/>
      <c r="B19" s="16" t="s">
        <v>971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>
        <v>1071.5030000000002</v>
      </c>
      <c r="V19" s="17">
        <v>1797.414</v>
      </c>
      <c r="W19" s="17">
        <v>1387.723</v>
      </c>
      <c r="X19" s="17">
        <v>1428.5459999999998</v>
      </c>
      <c r="Y19" s="17">
        <v>1514.12</v>
      </c>
      <c r="Z19" s="17">
        <v>1183.8249999999998</v>
      </c>
      <c r="AA19" s="17">
        <v>1497.9700000000003</v>
      </c>
      <c r="AB19" s="17">
        <v>1630.8579999999999</v>
      </c>
      <c r="AC19" s="17">
        <v>1587.6639999999998</v>
      </c>
      <c r="AD19" s="73">
        <v>1280.982</v>
      </c>
      <c r="AE19" s="73">
        <v>1314.127</v>
      </c>
      <c r="AF19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>
        <v>67.746987175957472</v>
      </c>
      <c r="AZ19" s="18">
        <v>-22.793357568150689</v>
      </c>
      <c r="BA19" s="18">
        <v>2.9417254019714214</v>
      </c>
      <c r="BB19" s="18">
        <v>5.9902866271019679</v>
      </c>
      <c r="BC19" s="18">
        <v>-21.814321189866067</v>
      </c>
      <c r="BD19" s="18">
        <v>26.53643908516888</v>
      </c>
      <c r="BE19" s="18">
        <v>8.87120569837845</v>
      </c>
      <c r="BF19" s="18">
        <v>-2.6485445084734653</v>
      </c>
      <c r="BG19" s="18">
        <v>-19.316555644015349</v>
      </c>
      <c r="BH19" s="18">
        <v>2.5874680518539668</v>
      </c>
      <c r="BI19"/>
      <c r="BJ19" s="7"/>
    </row>
    <row r="20" spans="1:67" customFormat="1" ht="6" customHeight="1" x14ac:dyDescent="0.35">
      <c r="X20" s="12"/>
      <c r="Y20" s="12"/>
      <c r="Z20" s="12"/>
      <c r="AA20" s="12"/>
      <c r="AB20" s="12"/>
      <c r="AC20" s="12"/>
      <c r="AD20" s="355"/>
      <c r="AE20" s="355"/>
      <c r="BE20" s="332"/>
      <c r="BF20" s="355"/>
      <c r="BG20" s="355"/>
      <c r="BH20" s="355"/>
    </row>
    <row r="21" spans="1:67" s="92" customFormat="1" ht="15" customHeight="1" x14ac:dyDescent="0.35">
      <c r="A21"/>
      <c r="B21" s="87" t="s">
        <v>229</v>
      </c>
      <c r="C21" s="14"/>
      <c r="D21" s="14"/>
      <c r="E21" s="14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>
        <v>20</v>
      </c>
      <c r="V21" s="88">
        <v>20</v>
      </c>
      <c r="W21" s="88">
        <v>20</v>
      </c>
      <c r="X21" s="88">
        <v>20</v>
      </c>
      <c r="Y21" s="88">
        <v>20</v>
      </c>
      <c r="Z21" s="88">
        <v>20</v>
      </c>
      <c r="AA21" s="88">
        <v>20</v>
      </c>
      <c r="AB21" s="88">
        <v>20</v>
      </c>
      <c r="AC21" s="88">
        <v>20</v>
      </c>
      <c r="AD21" s="106">
        <v>20.000000000000004</v>
      </c>
      <c r="AE21" s="106">
        <v>20</v>
      </c>
      <c r="AF21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1.7763568394002505E-14</v>
      </c>
      <c r="BH21" s="15">
        <v>-1.7763568394002501E-14</v>
      </c>
      <c r="BI21"/>
      <c r="BJ21" s="19"/>
    </row>
    <row r="22" spans="1:67" customFormat="1" ht="6" customHeight="1" x14ac:dyDescent="0.35">
      <c r="X22" s="12"/>
      <c r="Y22" s="12"/>
      <c r="Z22" s="12"/>
      <c r="AA22" s="12"/>
      <c r="AB22" s="12"/>
      <c r="AC22" s="12"/>
      <c r="AD22" s="355"/>
      <c r="AE22" s="355"/>
      <c r="BE22" s="332"/>
      <c r="BF22" s="355"/>
      <c r="BG22" s="355"/>
      <c r="BH22" s="355"/>
    </row>
    <row r="23" spans="1:67" s="92" customFormat="1" ht="15" customHeight="1" x14ac:dyDescent="0.35">
      <c r="A23"/>
      <c r="B23" s="13" t="s">
        <v>972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>
        <v>387.30500000000001</v>
      </c>
      <c r="V23" s="14">
        <v>567.65499999999997</v>
      </c>
      <c r="W23" s="14">
        <v>462.495</v>
      </c>
      <c r="X23" s="14">
        <v>458.322</v>
      </c>
      <c r="Y23" s="14">
        <v>471.61499999999995</v>
      </c>
      <c r="Z23" s="14">
        <v>382.89300000000003</v>
      </c>
      <c r="AA23" s="14">
        <v>412.084</v>
      </c>
      <c r="AB23" s="14">
        <v>399.33600000000001</v>
      </c>
      <c r="AC23" s="14">
        <v>379.572</v>
      </c>
      <c r="AD23" s="72">
        <v>330.89300000000003</v>
      </c>
      <c r="AE23" s="72">
        <v>331.34100000000001</v>
      </c>
      <c r="AF23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>
        <v>46.565368378926159</v>
      </c>
      <c r="AZ23" s="15">
        <v>-18.525336692180986</v>
      </c>
      <c r="BA23" s="15">
        <v>-0.90228002464891555</v>
      </c>
      <c r="BB23" s="15">
        <v>2.9003626271485876</v>
      </c>
      <c r="BC23" s="15">
        <v>-18.812378741134172</v>
      </c>
      <c r="BD23" s="15">
        <v>7.623800905213721</v>
      </c>
      <c r="BE23" s="15">
        <v>-3.0935440347113672</v>
      </c>
      <c r="BF23" s="15">
        <v>-4.9492156980587803</v>
      </c>
      <c r="BG23" s="15">
        <v>-12.824707828817715</v>
      </c>
      <c r="BH23" s="15">
        <v>0.13539119896763577</v>
      </c>
      <c r="BI23"/>
      <c r="BJ23" s="19"/>
    </row>
    <row r="24" spans="1:67" s="4" customFormat="1" ht="15" customHeight="1" x14ac:dyDescent="0.35">
      <c r="A24"/>
      <c r="B24" s="16" t="s">
        <v>214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>
        <v>383.56600000000003</v>
      </c>
      <c r="V24" s="17">
        <v>559.97800000000007</v>
      </c>
      <c r="W24" s="17">
        <v>443.87900000000002</v>
      </c>
      <c r="X24" s="17">
        <v>450.61999999999989</v>
      </c>
      <c r="Y24" s="17">
        <v>443.27700000000004</v>
      </c>
      <c r="Z24" s="17">
        <v>367.99100000000004</v>
      </c>
      <c r="AA24" s="17">
        <v>331.524</v>
      </c>
      <c r="AB24" s="17">
        <v>381.06000000000006</v>
      </c>
      <c r="AC24" s="17">
        <v>375.57500000000005</v>
      </c>
      <c r="AD24" s="73">
        <v>299.41499999999996</v>
      </c>
      <c r="AE24" s="73">
        <v>328.45000000000005</v>
      </c>
      <c r="AF24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>
        <v>45.992606226829288</v>
      </c>
      <c r="AZ24" s="18">
        <v>-20.732778787738095</v>
      </c>
      <c r="BA24" s="18">
        <v>1.5186571115100898</v>
      </c>
      <c r="BB24" s="18">
        <v>-1.6295326439127977</v>
      </c>
      <c r="BC24" s="18">
        <v>-16.983962623822123</v>
      </c>
      <c r="BD24" s="18">
        <v>-9.9097532276604703</v>
      </c>
      <c r="BE24" s="18">
        <v>14.941904658486282</v>
      </c>
      <c r="BF24" s="18">
        <v>-1.4394058678423378</v>
      </c>
      <c r="BG24" s="18">
        <v>-20.278240031951029</v>
      </c>
      <c r="BH24" s="18">
        <v>9.6972429570997054</v>
      </c>
      <c r="BI24"/>
      <c r="BJ24" s="7"/>
    </row>
    <row r="25" spans="1:67" s="4" customFormat="1" ht="15" customHeight="1" x14ac:dyDescent="0.35">
      <c r="A25"/>
      <c r="B25" s="16" t="s">
        <v>124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>
        <v>1.7269999999999996</v>
      </c>
      <c r="V25" s="17">
        <v>2.3989999999999996</v>
      </c>
      <c r="W25" s="17">
        <v>2.9859999999999998</v>
      </c>
      <c r="X25" s="17">
        <v>4.3289999999999997</v>
      </c>
      <c r="Y25" s="17">
        <v>24.883000000000003</v>
      </c>
      <c r="Z25" s="17">
        <v>10.542999999999999</v>
      </c>
      <c r="AA25" s="17">
        <v>75.430000000000007</v>
      </c>
      <c r="AB25" s="17">
        <v>16.721</v>
      </c>
      <c r="AC25" s="17">
        <v>0.91299999999999992</v>
      </c>
      <c r="AD25" s="73">
        <v>25.876000000000001</v>
      </c>
      <c r="AE25" s="73">
        <v>0.45799999999999996</v>
      </c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>
        <v>38.911407064273305</v>
      </c>
      <c r="AZ25" s="18">
        <v>24.468528553563996</v>
      </c>
      <c r="BA25" s="18">
        <v>44.976557267247159</v>
      </c>
      <c r="BB25" s="18" t="s">
        <v>233</v>
      </c>
      <c r="BC25" s="18">
        <v>-57.62970702889524</v>
      </c>
      <c r="BD25" s="18" t="s">
        <v>233</v>
      </c>
      <c r="BE25" s="18">
        <v>-77.832427416147425</v>
      </c>
      <c r="BF25" s="18">
        <v>-94.539800251181148</v>
      </c>
      <c r="BG25" s="18" t="s">
        <v>233</v>
      </c>
      <c r="BH25" s="18">
        <v>-98.230020095841709</v>
      </c>
      <c r="BI25"/>
      <c r="BJ25" s="7"/>
    </row>
    <row r="26" spans="1:67" s="4" customFormat="1" ht="15" customHeight="1" x14ac:dyDescent="0.35">
      <c r="A26"/>
      <c r="B26" s="16" t="s">
        <v>973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>
        <v>2.4269999999999996</v>
      </c>
      <c r="Y26" s="17">
        <v>0.66341253000000222</v>
      </c>
      <c r="Z26" s="17">
        <v>0.6899999999999995</v>
      </c>
      <c r="AA26" s="17">
        <v>0.70400000000000773</v>
      </c>
      <c r="AB26" s="17">
        <v>0.18400000000000105</v>
      </c>
      <c r="AC26" s="17">
        <v>0.91299999999999992</v>
      </c>
      <c r="AD26" s="73">
        <v>0.92399999999999949</v>
      </c>
      <c r="AE26" s="73">
        <v>0.17799999999999994</v>
      </c>
      <c r="AF26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>
        <v>-72.665326328800887</v>
      </c>
      <c r="BC26" s="18">
        <v>4.007682821425937</v>
      </c>
      <c r="BD26" s="18">
        <v>2.0289855072475707</v>
      </c>
      <c r="BE26" s="18">
        <v>-73.863636363636502</v>
      </c>
      <c r="BF26" s="18" t="s">
        <v>233</v>
      </c>
      <c r="BG26" s="18">
        <v>1.2048192771083863</v>
      </c>
      <c r="BH26" s="18">
        <v>-80.735930735930722</v>
      </c>
      <c r="BI26"/>
      <c r="BJ26" s="7"/>
    </row>
    <row r="27" spans="1:67" s="4" customFormat="1" ht="15" customHeight="1" x14ac:dyDescent="0.35">
      <c r="A27"/>
      <c r="B27" s="16" t="s">
        <v>974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>
        <v>1.9019999999999999</v>
      </c>
      <c r="Y27" s="17">
        <v>24.21958747</v>
      </c>
      <c r="Z27" s="17">
        <v>9.8529999999999998</v>
      </c>
      <c r="AA27" s="17">
        <v>74.725999999999999</v>
      </c>
      <c r="AB27" s="17">
        <v>16.536999999999999</v>
      </c>
      <c r="AC27" s="17">
        <v>0</v>
      </c>
      <c r="AD27" s="73">
        <v>24.952000000000002</v>
      </c>
      <c r="AE27" s="73">
        <v>0.28000000000000003</v>
      </c>
      <c r="AF2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 t="s">
        <v>233</v>
      </c>
      <c r="BC27" s="18">
        <v>-59.318051918908267</v>
      </c>
      <c r="BD27" s="18" t="s">
        <v>233</v>
      </c>
      <c r="BE27" s="18">
        <v>-77.869817734121995</v>
      </c>
      <c r="BF27" s="18" t="s">
        <v>233</v>
      </c>
      <c r="BG27" s="18" t="s">
        <v>233</v>
      </c>
      <c r="BH27" s="18">
        <v>-98.877845463289518</v>
      </c>
      <c r="BI27"/>
      <c r="BJ27" s="7"/>
    </row>
    <row r="28" spans="1:67" s="4" customFormat="1" ht="15" customHeight="1" x14ac:dyDescent="0.35">
      <c r="A28"/>
      <c r="B28" s="16" t="s">
        <v>215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>
        <v>2.012</v>
      </c>
      <c r="V28" s="17">
        <v>5.2779999999999996</v>
      </c>
      <c r="W28" s="17">
        <v>15.629999999999997</v>
      </c>
      <c r="X28" s="17">
        <v>3.3729999999999998</v>
      </c>
      <c r="Y28" s="17">
        <v>3.4549999999999996</v>
      </c>
      <c r="Z28" s="17">
        <v>4.359</v>
      </c>
      <c r="AA28" s="17">
        <v>5.13</v>
      </c>
      <c r="AB28" s="17">
        <v>1.5550000000000002</v>
      </c>
      <c r="AC28" s="17">
        <v>3.0840000000000001</v>
      </c>
      <c r="AD28" s="73">
        <v>5.6020000000000003</v>
      </c>
      <c r="AE28" s="73">
        <v>2.4329999999999998</v>
      </c>
      <c r="AF2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 t="s">
        <v>233</v>
      </c>
      <c r="AZ28" s="18" t="s">
        <v>233</v>
      </c>
      <c r="BA28" s="18">
        <v>-78.419705694177864</v>
      </c>
      <c r="BB28" s="18">
        <v>2.431070263860061</v>
      </c>
      <c r="BC28" s="18">
        <v>26.16497829232997</v>
      </c>
      <c r="BD28" s="18">
        <v>17.687543014452856</v>
      </c>
      <c r="BE28" s="18">
        <v>-69.688109161793378</v>
      </c>
      <c r="BF28" s="18">
        <v>98.3279742765273</v>
      </c>
      <c r="BG28" s="18">
        <v>81.64721141374838</v>
      </c>
      <c r="BH28" s="18">
        <v>-56.569082470546235</v>
      </c>
      <c r="BI28"/>
      <c r="BJ28" s="7"/>
    </row>
    <row r="29" spans="1:67" customFormat="1" ht="6" customHeight="1" x14ac:dyDescent="0.35">
      <c r="X29" s="12"/>
      <c r="Y29" s="12"/>
      <c r="Z29" s="12"/>
      <c r="AA29" s="12"/>
      <c r="AB29" s="12"/>
      <c r="AC29" s="12"/>
      <c r="AD29" s="355"/>
      <c r="AE29" s="355"/>
      <c r="BE29" s="332"/>
      <c r="BF29" s="355"/>
      <c r="BG29" s="355"/>
      <c r="BH29" s="355"/>
    </row>
    <row r="30" spans="1:67" s="94" customFormat="1" ht="15" customHeight="1" x14ac:dyDescent="0.35">
      <c r="A30"/>
      <c r="B30" s="13" t="s">
        <v>175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>
        <v>-118.30599999999998</v>
      </c>
      <c r="V30" s="17">
        <v>-104.25899999999996</v>
      </c>
      <c r="W30" s="17">
        <v>5.5580000000000496</v>
      </c>
      <c r="X30" s="17">
        <v>-16.913000000000068</v>
      </c>
      <c r="Y30" s="17">
        <v>14.543000000000063</v>
      </c>
      <c r="Z30" s="17">
        <v>38.124000000000024</v>
      </c>
      <c r="AA30" s="17">
        <v>-42.061000000000035</v>
      </c>
      <c r="AB30" s="17">
        <v>16.732999999999947</v>
      </c>
      <c r="AC30" s="17">
        <v>-11.211999999999932</v>
      </c>
      <c r="AD30" s="73">
        <v>33.145999999999958</v>
      </c>
      <c r="AE30" s="73">
        <v>18.314999999999941</v>
      </c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/>
      <c r="BJ30" s="7"/>
    </row>
    <row r="31" spans="1:67" s="92" customFormat="1" ht="15" customHeight="1" x14ac:dyDescent="0.35">
      <c r="A31"/>
      <c r="B31" s="16" t="s">
        <v>200</v>
      </c>
      <c r="C31" s="14"/>
      <c r="D31" s="14"/>
      <c r="E31" s="1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>
        <v>-118.29800000000006</v>
      </c>
      <c r="V31" s="17">
        <v>-78.035999999999945</v>
      </c>
      <c r="W31" s="17">
        <v>52.362999999999943</v>
      </c>
      <c r="X31" s="17">
        <v>-13.728999999999985</v>
      </c>
      <c r="Y31" s="17">
        <v>14.541999999999973</v>
      </c>
      <c r="Z31" s="17">
        <v>38.124999999999943</v>
      </c>
      <c r="AA31" s="17">
        <v>-40.23599999999999</v>
      </c>
      <c r="AB31" s="17">
        <v>15.004999999999995</v>
      </c>
      <c r="AC31" s="17">
        <v>-11.218000000000018</v>
      </c>
      <c r="AD31" s="73">
        <v>33.148000000000081</v>
      </c>
      <c r="AE31" s="73">
        <v>18.384000000000015</v>
      </c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/>
      <c r="BJ31" s="19"/>
      <c r="BO31" s="95"/>
    </row>
    <row r="32" spans="1:67" s="4" customFormat="1" ht="15" customHeight="1" x14ac:dyDescent="0.35">
      <c r="A32"/>
      <c r="B32" s="16" t="s">
        <v>201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>
        <v>-7.9999999999245119E-3</v>
      </c>
      <c r="V32" s="17">
        <v>-26.223000000000013</v>
      </c>
      <c r="W32" s="17">
        <v>-46.804999999999893</v>
      </c>
      <c r="X32" s="17">
        <v>-3.1840000000000828</v>
      </c>
      <c r="Y32" s="17">
        <v>1.00000000009004E-3</v>
      </c>
      <c r="Z32" s="17">
        <v>-9.9999999991950972E-4</v>
      </c>
      <c r="AA32" s="17">
        <v>-1.8250000000000455</v>
      </c>
      <c r="AB32" s="17">
        <v>1.7279999999999518</v>
      </c>
      <c r="AC32" s="17">
        <v>6.0000000000854925E-3</v>
      </c>
      <c r="AD32" s="73">
        <v>-2.0000000001232365E-3</v>
      </c>
      <c r="AE32" s="73">
        <v>-6.9000000000073669E-2</v>
      </c>
      <c r="AF32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/>
      <c r="BJ32" s="7"/>
    </row>
    <row r="33" spans="1:62" customFormat="1" ht="6" customHeight="1" x14ac:dyDescent="0.35">
      <c r="X33" s="12"/>
      <c r="Y33" s="12"/>
      <c r="Z33" s="12"/>
      <c r="AA33" s="12"/>
      <c r="AB33" s="12"/>
      <c r="AC33" s="12"/>
      <c r="AD33" s="355"/>
      <c r="AE33" s="355"/>
      <c r="BE33" s="332"/>
      <c r="BF33" s="355"/>
      <c r="BG33" s="355"/>
      <c r="BH33" s="355"/>
    </row>
    <row r="34" spans="1:62" s="92" customFormat="1" ht="15" customHeight="1" x14ac:dyDescent="0.35">
      <c r="A34"/>
      <c r="B34" s="13" t="s">
        <v>176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268.99900000000002</v>
      </c>
      <c r="V34" s="14">
        <v>463.39600000000002</v>
      </c>
      <c r="W34" s="14">
        <v>468.05300000000005</v>
      </c>
      <c r="X34" s="14">
        <v>441.40899999999993</v>
      </c>
      <c r="Y34" s="14">
        <v>486.15800000000002</v>
      </c>
      <c r="Z34" s="14">
        <v>421.01700000000005</v>
      </c>
      <c r="AA34" s="14">
        <v>370.02299999999997</v>
      </c>
      <c r="AB34" s="14">
        <v>416.06899999999996</v>
      </c>
      <c r="AC34" s="14">
        <v>368.36000000000007</v>
      </c>
      <c r="AD34" s="14">
        <v>364.03899999999999</v>
      </c>
      <c r="AE34" s="14">
        <v>349.65599999999995</v>
      </c>
      <c r="AF34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>
        <v>72.266811400785869</v>
      </c>
      <c r="AZ34" s="15">
        <v>1.0049719894000033</v>
      </c>
      <c r="BA34" s="15">
        <v>-5.6925177276932564</v>
      </c>
      <c r="BB34" s="15">
        <v>10.137763389509521</v>
      </c>
      <c r="BC34" s="15">
        <v>-13.399141842775387</v>
      </c>
      <c r="BD34" s="15">
        <v>-12.112099986461374</v>
      </c>
      <c r="BE34" s="15">
        <v>12.444091313242691</v>
      </c>
      <c r="BF34" s="15">
        <v>-11.466607702087849</v>
      </c>
      <c r="BG34" s="15">
        <v>-1.1730372461722451</v>
      </c>
      <c r="BH34" s="15">
        <v>-3.9509503102689654</v>
      </c>
      <c r="BI34"/>
      <c r="BJ34" s="19"/>
    </row>
    <row r="35" spans="1:62" s="4" customFormat="1" ht="15" customHeight="1" x14ac:dyDescent="0.35">
      <c r="A35"/>
      <c r="B35" s="16" t="s">
        <v>123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>
        <v>266.50400000000002</v>
      </c>
      <c r="V35" s="17">
        <v>457.00400000000002</v>
      </c>
      <c r="W35" s="17">
        <v>448.08300000000003</v>
      </c>
      <c r="X35" s="17">
        <v>435.08100000000002</v>
      </c>
      <c r="Y35" s="17">
        <v>464.87600000000003</v>
      </c>
      <c r="Z35" s="17">
        <v>404.76000000000005</v>
      </c>
      <c r="AA35" s="17">
        <v>343.14100000000002</v>
      </c>
      <c r="AB35" s="17">
        <v>336.46800000000007</v>
      </c>
      <c r="AC35" s="17">
        <v>364.68900000000008</v>
      </c>
      <c r="AD35" s="17">
        <v>357.54900000000004</v>
      </c>
      <c r="AE35" s="17">
        <v>321.95400000000001</v>
      </c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>
        <v>71.481103473118594</v>
      </c>
      <c r="AZ35" s="18">
        <v>-1.9520616887379523</v>
      </c>
      <c r="BA35" s="18">
        <v>-2.9016945521253894</v>
      </c>
      <c r="BB35" s="18">
        <v>6.8481501145763701</v>
      </c>
      <c r="BC35" s="18">
        <v>-12.931620475137452</v>
      </c>
      <c r="BD35" s="18">
        <v>-15.223589287479006</v>
      </c>
      <c r="BE35" s="18">
        <v>-1.9446816323318823</v>
      </c>
      <c r="BF35" s="18">
        <v>8.3874246585113585</v>
      </c>
      <c r="BG35" s="18">
        <v>-1.9578325641848373</v>
      </c>
      <c r="BH35" s="18">
        <v>-9.9552788568839574</v>
      </c>
      <c r="BI35"/>
      <c r="BJ35" s="7"/>
    </row>
    <row r="36" spans="1:62" s="4" customFormat="1" ht="15" customHeight="1" x14ac:dyDescent="0.35">
      <c r="A36"/>
      <c r="B36" s="16" t="s">
        <v>124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>
        <v>1.6919999999999999</v>
      </c>
      <c r="V36" s="17">
        <v>1.871</v>
      </c>
      <c r="W36" s="17">
        <v>2.9170000000000003</v>
      </c>
      <c r="X36" s="17">
        <v>2.7759999999999998</v>
      </c>
      <c r="Y36" s="17">
        <v>17.569999999999997</v>
      </c>
      <c r="Z36" s="17">
        <v>12.024999999999999</v>
      </c>
      <c r="AA36" s="17">
        <v>22.114999999999995</v>
      </c>
      <c r="AB36" s="17">
        <v>77.454999999999998</v>
      </c>
      <c r="AC36" s="17">
        <v>0.84099999999999997</v>
      </c>
      <c r="AD36" s="17">
        <v>0.92100000000000004</v>
      </c>
      <c r="AE36" s="17">
        <v>25.335999999999999</v>
      </c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>
        <v>10.579196217494093</v>
      </c>
      <c r="AZ36" s="18">
        <v>55.905932656333526</v>
      </c>
      <c r="BA36" s="18">
        <v>-4.8337332876242867</v>
      </c>
      <c r="BB36" s="18" t="s">
        <v>233</v>
      </c>
      <c r="BC36" s="18">
        <v>-31.559476380193505</v>
      </c>
      <c r="BD36" s="18">
        <v>83.90852390852389</v>
      </c>
      <c r="BE36" s="18" t="s">
        <v>233</v>
      </c>
      <c r="BF36" s="18">
        <v>-98.914208249951599</v>
      </c>
      <c r="BG36" s="18">
        <v>9.5124851367419829</v>
      </c>
      <c r="BH36" s="18" t="s">
        <v>233</v>
      </c>
      <c r="BI36"/>
      <c r="BJ36" s="7"/>
    </row>
    <row r="37" spans="1:62" s="4" customFormat="1" ht="15" customHeight="1" x14ac:dyDescent="0.35">
      <c r="A37"/>
      <c r="B37" s="16" t="s">
        <v>145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>
        <v>0.80300000000000005</v>
      </c>
      <c r="V37" s="17">
        <v>4.5209999999999999</v>
      </c>
      <c r="W37" s="17">
        <v>17.053000000000001</v>
      </c>
      <c r="X37" s="17">
        <v>3.5519999999999996</v>
      </c>
      <c r="Y37" s="17">
        <v>3.7119999999999997</v>
      </c>
      <c r="Z37" s="17">
        <v>4.2320000000000002</v>
      </c>
      <c r="AA37" s="17">
        <v>4.7669999999999995</v>
      </c>
      <c r="AB37" s="17">
        <v>2.1459999999999999</v>
      </c>
      <c r="AC37" s="17">
        <v>2.83</v>
      </c>
      <c r="AD37" s="17">
        <v>5.5690000000000008</v>
      </c>
      <c r="AE37" s="17">
        <v>2.3659999999999997</v>
      </c>
      <c r="AF37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 t="s">
        <v>233</v>
      </c>
      <c r="AZ37" s="18" t="s">
        <v>233</v>
      </c>
      <c r="BA37" s="18">
        <v>-79.170820383510232</v>
      </c>
      <c r="BB37" s="18">
        <v>4.5045045045045091</v>
      </c>
      <c r="BC37" s="18">
        <v>14.008620689655185</v>
      </c>
      <c r="BD37" s="18">
        <v>12.641776937618131</v>
      </c>
      <c r="BE37" s="18">
        <v>-54.982169079085381</v>
      </c>
      <c r="BF37" s="18">
        <v>31.873252562907744</v>
      </c>
      <c r="BG37" s="18">
        <v>96.784452296819822</v>
      </c>
      <c r="BH37" s="18">
        <v>-57.514814149757598</v>
      </c>
      <c r="BI37"/>
      <c r="BJ37" s="7"/>
    </row>
    <row r="38" spans="1:62" ht="6" customHeight="1" thickBot="1" x14ac:dyDescent="0.4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136"/>
      <c r="Y38" s="136"/>
      <c r="Z38" s="136"/>
      <c r="AA38" s="32"/>
      <c r="AB38" s="136"/>
      <c r="AC38" s="32"/>
      <c r="AD38" s="32"/>
      <c r="AE38" s="32"/>
      <c r="AF38"/>
      <c r="AG38" s="34" t="s">
        <v>233</v>
      </c>
      <c r="AH38" s="34" t="s">
        <v>233</v>
      </c>
      <c r="AI38" s="34" t="s">
        <v>233</v>
      </c>
      <c r="AJ38" s="34" t="s">
        <v>233</v>
      </c>
      <c r="AK38" s="34" t="s">
        <v>233</v>
      </c>
      <c r="AL38" s="34" t="s">
        <v>233</v>
      </c>
      <c r="AM38" s="34" t="s">
        <v>233</v>
      </c>
      <c r="AN38" s="34" t="s">
        <v>233</v>
      </c>
      <c r="AO38" s="34" t="s">
        <v>233</v>
      </c>
      <c r="AP38" s="34" t="s">
        <v>233</v>
      </c>
      <c r="AQ38" s="34" t="s">
        <v>233</v>
      </c>
      <c r="AR38" s="34" t="s">
        <v>233</v>
      </c>
      <c r="AS38" s="34" t="s">
        <v>233</v>
      </c>
      <c r="AT38" s="34" t="s">
        <v>233</v>
      </c>
      <c r="AU38" s="34" t="s">
        <v>233</v>
      </c>
      <c r="AV38" s="34" t="s">
        <v>233</v>
      </c>
      <c r="AW38" s="34" t="s">
        <v>233</v>
      </c>
      <c r="AX38" s="34" t="s">
        <v>233</v>
      </c>
      <c r="AY38" s="34" t="s">
        <v>233</v>
      </c>
      <c r="AZ38" s="34" t="s">
        <v>233</v>
      </c>
      <c r="BA38" s="34" t="s">
        <v>233</v>
      </c>
      <c r="BB38" s="34"/>
      <c r="BC38" s="34"/>
      <c r="BD38" s="34"/>
      <c r="BE38" s="34"/>
      <c r="BF38" s="34"/>
      <c r="BG38" s="34"/>
      <c r="BH38" s="34"/>
      <c r="BI38"/>
      <c r="BJ38" s="2"/>
    </row>
    <row r="39" spans="1:62" s="55" customFormat="1" ht="6" customHeight="1" x14ac:dyDescent="0.35">
      <c r="A39"/>
      <c r="X39" s="52"/>
      <c r="Y39" s="52"/>
      <c r="Z39" s="52"/>
      <c r="AB39" s="52"/>
      <c r="AF39"/>
      <c r="BI39"/>
    </row>
    <row r="40" spans="1:62" ht="12" customHeight="1" x14ac:dyDescent="0.35">
      <c r="B40" s="35" t="s">
        <v>824</v>
      </c>
      <c r="C40" s="57"/>
      <c r="D40" s="57"/>
      <c r="E40" s="57"/>
      <c r="F40" s="57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230"/>
      <c r="Y40" s="230"/>
      <c r="Z40" s="230"/>
      <c r="AA40" s="185"/>
      <c r="AB40" s="230"/>
      <c r="AC40" s="185"/>
      <c r="AD40" s="185"/>
      <c r="AE40" s="185"/>
      <c r="AF40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36"/>
      <c r="BC40" s="36"/>
      <c r="BD40" s="36"/>
      <c r="BE40" s="36"/>
      <c r="BF40" s="36"/>
      <c r="BG40" s="36"/>
      <c r="BH40" s="36"/>
      <c r="BI40"/>
      <c r="BJ40" s="2"/>
    </row>
    <row r="41" spans="1:62" ht="12" customHeight="1" x14ac:dyDescent="0.35">
      <c r="B41" s="35" t="s">
        <v>975</v>
      </c>
      <c r="C41" s="58"/>
      <c r="D41" s="2"/>
      <c r="E41" s="2"/>
      <c r="F41" s="2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230"/>
      <c r="Y41" s="230"/>
      <c r="Z41" s="230"/>
      <c r="AA41" s="185"/>
      <c r="AB41" s="230"/>
      <c r="AC41" s="185"/>
      <c r="AD41" s="185"/>
      <c r="AE41" s="185"/>
      <c r="AF41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36"/>
      <c r="BC41" s="36"/>
      <c r="BD41" s="36"/>
      <c r="BE41" s="36"/>
      <c r="BF41" s="36"/>
      <c r="BG41" s="36"/>
      <c r="BH41" s="36"/>
      <c r="BI41"/>
      <c r="BJ41" s="2"/>
    </row>
    <row r="42" spans="1:62" ht="12" customHeight="1" x14ac:dyDescent="0.35">
      <c r="B42" s="35"/>
      <c r="C42" s="58"/>
      <c r="D42" s="2"/>
      <c r="E42" s="2"/>
      <c r="F42" s="2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230"/>
      <c r="Y42" s="230"/>
      <c r="Z42" s="230"/>
      <c r="AA42" s="185"/>
      <c r="AB42" s="230"/>
      <c r="AC42" s="185"/>
      <c r="AD42" s="185"/>
      <c r="AE42" s="185"/>
      <c r="AF42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36"/>
      <c r="BC42" s="36"/>
      <c r="BD42" s="36"/>
      <c r="BE42" s="36"/>
      <c r="BF42" s="36"/>
      <c r="BG42" s="36"/>
      <c r="BH42" s="36"/>
      <c r="BI42"/>
      <c r="BJ42" s="2"/>
    </row>
    <row r="43" spans="1:62" s="55" customFormat="1" ht="12" customHeight="1" x14ac:dyDescent="0.35">
      <c r="A43"/>
      <c r="B43" s="66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/>
      <c r="BI43"/>
    </row>
    <row r="44" spans="1:62" s="55" customFormat="1" ht="12" customHeight="1" x14ac:dyDescent="0.35">
      <c r="A44"/>
      <c r="B44" s="16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/>
      <c r="BI44"/>
    </row>
    <row r="45" spans="1:62" s="55" customFormat="1" ht="12" customHeight="1" x14ac:dyDescent="0.35">
      <c r="A45"/>
      <c r="B45" s="16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/>
      <c r="BI45"/>
    </row>
    <row r="46" spans="1:62" s="55" customFormat="1" ht="12" customHeight="1" x14ac:dyDescent="0.35">
      <c r="A46"/>
      <c r="B46" s="16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/>
      <c r="BI46"/>
    </row>
    <row r="47" spans="1:62" s="55" customFormat="1" ht="12" customHeight="1" x14ac:dyDescent="0.35">
      <c r="A47"/>
      <c r="B47" s="16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/>
      <c r="BI47"/>
    </row>
    <row r="48" spans="1:62" x14ac:dyDescent="0.35">
      <c r="U48" s="226"/>
      <c r="V48" s="226"/>
      <c r="W48" s="226"/>
      <c r="X48" s="226"/>
      <c r="Y48" s="17"/>
      <c r="Z48" s="17"/>
      <c r="AA48" s="6"/>
      <c r="AB48" s="6"/>
      <c r="AC48" s="6"/>
      <c r="AD48" s="6"/>
      <c r="AE48" s="6"/>
      <c r="AF48"/>
      <c r="BI48"/>
    </row>
    <row r="49" spans="21:61" x14ac:dyDescent="0.35">
      <c r="U49" s="47"/>
      <c r="V49" s="47"/>
      <c r="W49" s="47"/>
      <c r="X49" s="47"/>
      <c r="Y49" s="188"/>
      <c r="Z49" s="188"/>
      <c r="AA49" s="47"/>
      <c r="AB49" s="47"/>
      <c r="AC49" s="47"/>
      <c r="AD49" s="47"/>
      <c r="AE49" s="47"/>
      <c r="AF49"/>
      <c r="BI49"/>
    </row>
    <row r="50" spans="21:61" x14ac:dyDescent="0.35">
      <c r="U50" s="47"/>
      <c r="V50" s="47"/>
      <c r="W50" s="47"/>
      <c r="X50" s="47"/>
      <c r="Y50" s="188"/>
      <c r="Z50" s="188"/>
      <c r="AA50" s="47"/>
      <c r="AB50" s="47"/>
      <c r="AC50" s="47"/>
      <c r="AD50" s="47"/>
      <c r="AE50" s="47"/>
      <c r="AF50"/>
      <c r="BI50"/>
    </row>
    <row r="51" spans="21:61" x14ac:dyDescent="0.35">
      <c r="U51" s="47"/>
      <c r="V51" s="47"/>
      <c r="W51" s="47"/>
      <c r="X51" s="47"/>
      <c r="Y51" s="188"/>
      <c r="Z51" s="188"/>
      <c r="AA51" s="47"/>
      <c r="AB51" s="47"/>
      <c r="AC51" s="47"/>
      <c r="AD51" s="47"/>
      <c r="AE51" s="47"/>
    </row>
    <row r="52" spans="21:61" x14ac:dyDescent="0.35">
      <c r="U52" s="47"/>
      <c r="V52" s="47"/>
      <c r="W52" s="47"/>
      <c r="X52" s="47"/>
      <c r="Y52" s="188"/>
      <c r="Z52" s="188"/>
      <c r="AA52" s="47"/>
      <c r="AB52" s="47"/>
      <c r="AC52" s="47"/>
      <c r="AD52" s="47"/>
      <c r="AE52" s="47"/>
    </row>
  </sheetData>
  <mergeCells count="1">
    <mergeCell ref="BA5:BH5"/>
  </mergeCells>
  <hyperlinks>
    <hyperlink ref="B4" location="Indice!A1" display="Volver al índice" xr:uid="{00000000-0004-0000-0F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BJ81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231</v>
      </c>
    </row>
    <row r="2" spans="1:62" ht="15" customHeight="1" x14ac:dyDescent="0.35">
      <c r="B2" s="3" t="s">
        <v>226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205"/>
      <c r="W3"/>
      <c r="X3"/>
      <c r="Y3" s="222"/>
      <c r="Z3" s="12"/>
      <c r="AA3"/>
      <c r="AB3" s="332"/>
      <c r="AC3"/>
      <c r="AD3"/>
      <c r="AE3"/>
    </row>
    <row r="4" spans="1:62" ht="12" customHeight="1" thickBot="1" x14ac:dyDescent="0.4">
      <c r="B4" s="186" t="s">
        <v>758</v>
      </c>
      <c r="W4"/>
      <c r="X4"/>
      <c r="Y4" s="222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92" customFormat="1" ht="15" customHeight="1" x14ac:dyDescent="0.35">
      <c r="A9"/>
      <c r="B9" s="13" t="s">
        <v>946</v>
      </c>
      <c r="C9" s="14">
        <v>22924.406000000003</v>
      </c>
      <c r="D9" s="14">
        <v>22986.787</v>
      </c>
      <c r="E9" s="14">
        <v>24257.034999999996</v>
      </c>
      <c r="F9" s="14">
        <v>25076.460999999999</v>
      </c>
      <c r="G9" s="14">
        <v>25921.991000000002</v>
      </c>
      <c r="H9" s="14">
        <v>26445.539000000004</v>
      </c>
      <c r="I9" s="14">
        <v>27442.493000000002</v>
      </c>
      <c r="J9" s="14">
        <v>28958.816999999999</v>
      </c>
      <c r="K9" s="14">
        <v>30422.184999999998</v>
      </c>
      <c r="L9" s="14">
        <v>31981.936000000002</v>
      </c>
      <c r="M9" s="14">
        <v>32332.21</v>
      </c>
      <c r="N9" s="14">
        <v>34653.129000000001</v>
      </c>
      <c r="O9" s="14">
        <v>36156.303999999996</v>
      </c>
      <c r="P9" s="14">
        <v>32441.167000000001</v>
      </c>
      <c r="Q9" s="14">
        <v>28266.448</v>
      </c>
      <c r="R9" s="14">
        <v>27479.243000000002</v>
      </c>
      <c r="S9" s="14">
        <v>26061.891</v>
      </c>
      <c r="T9" s="14">
        <v>24941.620999999999</v>
      </c>
      <c r="U9" s="14">
        <v>25228.784</v>
      </c>
      <c r="V9" s="14">
        <v>26625.506999999998</v>
      </c>
      <c r="W9" s="14">
        <v>29946.077000000001</v>
      </c>
      <c r="X9" s="14">
        <v>31597.267</v>
      </c>
      <c r="Y9" s="14">
        <v>33594.955000000002</v>
      </c>
      <c r="Z9" s="14">
        <v>36022.328999999998</v>
      </c>
      <c r="AA9" s="14">
        <v>36950.788</v>
      </c>
      <c r="AB9" s="14">
        <v>31483.173999999999</v>
      </c>
      <c r="AC9" s="14">
        <v>41228.264999999999</v>
      </c>
      <c r="AD9" s="72">
        <v>44614.03</v>
      </c>
      <c r="AE9" s="72">
        <v>49075.432999999997</v>
      </c>
      <c r="AF9"/>
      <c r="AG9" s="15">
        <v>0.27211610193955549</v>
      </c>
      <c r="AH9" s="15">
        <v>5.5259919535513857</v>
      </c>
      <c r="AI9" s="15">
        <v>3.3780962924776388</v>
      </c>
      <c r="AJ9" s="15">
        <v>3.3718075289810732</v>
      </c>
      <c r="AK9" s="15">
        <v>2.0197059708878169</v>
      </c>
      <c r="AL9" s="15">
        <v>3.7698380811977317</v>
      </c>
      <c r="AM9" s="15">
        <v>5.5254600957718987</v>
      </c>
      <c r="AN9" s="15">
        <v>5.0532727217413571</v>
      </c>
      <c r="AO9" s="15">
        <v>5.1270183256068034</v>
      </c>
      <c r="AP9" s="15">
        <v>1.0952245042326318</v>
      </c>
      <c r="AQ9" s="15">
        <v>7.1783493921386805</v>
      </c>
      <c r="AR9" s="15">
        <v>4.337775673879249</v>
      </c>
      <c r="AS9" s="15">
        <v>-10.275212311523864</v>
      </c>
      <c r="AT9" s="15">
        <v>-12.868584536431753</v>
      </c>
      <c r="AU9" s="15">
        <v>-2.7849448929699201</v>
      </c>
      <c r="AV9" s="15">
        <v>-5.1579004559914639</v>
      </c>
      <c r="AW9" s="15">
        <v>-4.29849852414777</v>
      </c>
      <c r="AX9" s="15">
        <v>1.1513405644324419</v>
      </c>
      <c r="AY9" s="15">
        <v>5.5362279846702007</v>
      </c>
      <c r="AZ9" s="15">
        <v>12.471386929833876</v>
      </c>
      <c r="BA9" s="15">
        <v>5.5138774938700612</v>
      </c>
      <c r="BB9" s="15">
        <v>6.322344271104213</v>
      </c>
      <c r="BC9" s="15">
        <v>7.2254122680027288</v>
      </c>
      <c r="BD9" s="15">
        <v>2.5774541118649008</v>
      </c>
      <c r="BE9" s="15">
        <v>-14.797015966208898</v>
      </c>
      <c r="BF9" s="15">
        <v>30.953330817280371</v>
      </c>
      <c r="BG9" s="15">
        <v>8.2122422566169089</v>
      </c>
      <c r="BH9" s="15">
        <v>9.9999999999999964</v>
      </c>
      <c r="BI9"/>
      <c r="BJ9" s="19"/>
    </row>
    <row r="10" spans="1:62" s="94" customFormat="1" ht="15" customHeight="1" x14ac:dyDescent="0.35">
      <c r="A10"/>
      <c r="B10" s="16" t="s">
        <v>227</v>
      </c>
      <c r="C10" s="17">
        <v>2675.7259999999997</v>
      </c>
      <c r="D10" s="17">
        <v>2747.0029999999997</v>
      </c>
      <c r="E10" s="17">
        <v>2824.77</v>
      </c>
      <c r="F10" s="17">
        <v>2860.2459999999996</v>
      </c>
      <c r="G10" s="17">
        <v>2898.3229999999999</v>
      </c>
      <c r="H10" s="17">
        <v>2964.1109999999999</v>
      </c>
      <c r="I10" s="17">
        <v>2994.846</v>
      </c>
      <c r="J10" s="17">
        <v>3082.9389999999999</v>
      </c>
      <c r="K10" s="17">
        <v>3180.9279999999999</v>
      </c>
      <c r="L10" s="17">
        <v>3264.2930000000001</v>
      </c>
      <c r="M10" s="17">
        <v>3311.3870000000002</v>
      </c>
      <c r="N10" s="17">
        <v>3356.9830000000002</v>
      </c>
      <c r="O10" s="17">
        <v>3403.1949999999997</v>
      </c>
      <c r="P10" s="17">
        <v>3373.4479999999999</v>
      </c>
      <c r="Q10" s="17">
        <v>3277.5349999999999</v>
      </c>
      <c r="R10" s="17">
        <v>3250.4059999999999</v>
      </c>
      <c r="S10" s="17">
        <v>3260.0769999999998</v>
      </c>
      <c r="T10" s="17">
        <v>3254.1320000000001</v>
      </c>
      <c r="U10" s="17">
        <v>3281.8440000000001</v>
      </c>
      <c r="V10" s="17">
        <v>3345.6840000000002</v>
      </c>
      <c r="W10" s="17">
        <v>3463.8380000000002</v>
      </c>
      <c r="X10" s="17">
        <v>3400.8319999999999</v>
      </c>
      <c r="Y10" s="17">
        <v>3366.1559999999999</v>
      </c>
      <c r="Z10" s="17">
        <v>3429.3130000000001</v>
      </c>
      <c r="AA10" s="17">
        <v>3407.165</v>
      </c>
      <c r="AB10" s="17">
        <v>3327.6509999999998</v>
      </c>
      <c r="AC10" s="17">
        <v>3429.9090000000001</v>
      </c>
      <c r="AD10" s="73">
        <v>3433.4349999999999</v>
      </c>
      <c r="AE10" s="73">
        <v>3484.835</v>
      </c>
      <c r="AF10"/>
      <c r="AG10" s="18">
        <v>2.6638377771117092</v>
      </c>
      <c r="AH10" s="18">
        <v>2.8309761583806168</v>
      </c>
      <c r="AI10" s="18">
        <v>1.2558898600593911</v>
      </c>
      <c r="AJ10" s="18">
        <v>1.3312491303195679</v>
      </c>
      <c r="AK10" s="18">
        <v>2.2698643318912355</v>
      </c>
      <c r="AL10" s="18">
        <v>1.0369044883946696</v>
      </c>
      <c r="AM10" s="18">
        <v>2.9414868076689036</v>
      </c>
      <c r="AN10" s="18">
        <v>3.1784281168067237</v>
      </c>
      <c r="AO10" s="18">
        <v>2.6207760754094478</v>
      </c>
      <c r="AP10" s="18">
        <v>1.4427013751522932</v>
      </c>
      <c r="AQ10" s="18">
        <v>1.3769456726139229</v>
      </c>
      <c r="AR10" s="18">
        <v>1.3765932088425687</v>
      </c>
      <c r="AS10" s="18">
        <v>-0.87409037683705593</v>
      </c>
      <c r="AT10" s="18">
        <v>-2.843174105544239</v>
      </c>
      <c r="AU10" s="18">
        <v>-0.82772571459953614</v>
      </c>
      <c r="AV10" s="18">
        <v>0.29753206214853845</v>
      </c>
      <c r="AW10" s="18">
        <v>-0.18235765596946665</v>
      </c>
      <c r="AX10" s="18">
        <v>0.85159421928796952</v>
      </c>
      <c r="AY10" s="18">
        <v>1.9452478545598189</v>
      </c>
      <c r="AZ10" s="18">
        <v>3.5315349566785144</v>
      </c>
      <c r="BA10" s="18">
        <v>-1.8189649746899339</v>
      </c>
      <c r="BB10" s="18">
        <v>-1.0196328427867043</v>
      </c>
      <c r="BC10" s="18">
        <v>1.876235088332215</v>
      </c>
      <c r="BD10" s="18">
        <v>-0.64584364273544403</v>
      </c>
      <c r="BE10" s="18">
        <v>-2.3337290680081573</v>
      </c>
      <c r="BF10" s="18">
        <v>3.0729785064599704</v>
      </c>
      <c r="BG10" s="18">
        <v>0.10280156120759588</v>
      </c>
      <c r="BH10" s="18">
        <v>1.4970430487252588</v>
      </c>
      <c r="BI10"/>
      <c r="BJ10" s="7"/>
    </row>
    <row r="11" spans="1:62" s="4" customFormat="1" ht="15" customHeight="1" x14ac:dyDescent="0.35">
      <c r="A11"/>
      <c r="B11" s="16" t="s">
        <v>228</v>
      </c>
      <c r="C11" s="17">
        <v>8567.5461538289073</v>
      </c>
      <c r="D11" s="17">
        <v>8367.9511817060265</v>
      </c>
      <c r="E11" s="17">
        <v>8587.2602017155368</v>
      </c>
      <c r="F11" s="17">
        <v>8767.239251449002</v>
      </c>
      <c r="G11" s="17">
        <v>8943.789563827082</v>
      </c>
      <c r="H11" s="17">
        <v>8921.9132584705221</v>
      </c>
      <c r="I11" s="17">
        <v>9163.240113181113</v>
      </c>
      <c r="J11" s="17">
        <v>9393.2508389925024</v>
      </c>
      <c r="K11" s="17">
        <v>9563.9353616201552</v>
      </c>
      <c r="L11" s="17">
        <v>9797.5070101315196</v>
      </c>
      <c r="M11" s="17">
        <v>9763.9478562910335</v>
      </c>
      <c r="N11" s="17">
        <v>10322.699405783453</v>
      </c>
      <c r="O11" s="17">
        <v>10624.223413586351</v>
      </c>
      <c r="P11" s="17">
        <v>9616.6205627462277</v>
      </c>
      <c r="Q11" s="17">
        <v>8624.3008846587454</v>
      </c>
      <c r="R11" s="17">
        <v>8454.094930441388</v>
      </c>
      <c r="S11" s="17">
        <v>7994.2562706340987</v>
      </c>
      <c r="T11" s="17">
        <v>7664.6002682128446</v>
      </c>
      <c r="U11" s="17">
        <v>7687.3806311329845</v>
      </c>
      <c r="V11" s="17">
        <v>7958.1655051702419</v>
      </c>
      <c r="W11" s="17">
        <v>8645.3457118953011</v>
      </c>
      <c r="X11" s="17">
        <v>9291.0402513267345</v>
      </c>
      <c r="Y11" s="17">
        <v>9980.2133353296758</v>
      </c>
      <c r="Z11" s="17">
        <v>10504.240645283764</v>
      </c>
      <c r="AA11" s="17">
        <v>10845.02452919069</v>
      </c>
      <c r="AB11" s="17">
        <v>9461.080503935058</v>
      </c>
      <c r="AC11" s="17">
        <v>12020.221236190231</v>
      </c>
      <c r="AD11" s="73">
        <v>12993.992896326856</v>
      </c>
      <c r="AE11" s="73">
        <v>14082.570049944976</v>
      </c>
      <c r="AF11"/>
      <c r="AG11" s="18">
        <v>-2.3296632260764669</v>
      </c>
      <c r="AH11" s="18">
        <v>2.620820978126194</v>
      </c>
      <c r="AI11" s="18">
        <v>2.0958844323537504</v>
      </c>
      <c r="AJ11" s="18">
        <v>2.0137503644479726</v>
      </c>
      <c r="AK11" s="18">
        <v>-0.24459772002058311</v>
      </c>
      <c r="AL11" s="18">
        <v>2.7048778408764913</v>
      </c>
      <c r="AM11" s="18">
        <v>2.5101462252475977</v>
      </c>
      <c r="AN11" s="18">
        <v>1.8170974623515961</v>
      </c>
      <c r="AO11" s="18">
        <v>2.4422127469481012</v>
      </c>
      <c r="AP11" s="18">
        <v>-0.34252747975360259</v>
      </c>
      <c r="AQ11" s="18">
        <v>5.7225986631258845</v>
      </c>
      <c r="AR11" s="18">
        <v>2.9209802199022161</v>
      </c>
      <c r="AS11" s="18">
        <v>-9.4840141402861668</v>
      </c>
      <c r="AT11" s="18">
        <v>-10.318798288991706</v>
      </c>
      <c r="AU11" s="18">
        <v>-1.9735623384862031</v>
      </c>
      <c r="AV11" s="18">
        <v>-5.439241735404563</v>
      </c>
      <c r="AW11" s="18">
        <v>-4.123660679132894</v>
      </c>
      <c r="AX11" s="18">
        <v>0.29721527702646322</v>
      </c>
      <c r="AY11" s="18">
        <v>3.5224595610709142</v>
      </c>
      <c r="AZ11" s="18">
        <v>8.6349072066748764</v>
      </c>
      <c r="BA11" s="18">
        <v>7.4686954223589881</v>
      </c>
      <c r="BB11" s="18">
        <v>7.4176094964665484</v>
      </c>
      <c r="BC11" s="18">
        <v>5.2506624091796334</v>
      </c>
      <c r="BD11" s="18">
        <v>3.2442505404703659</v>
      </c>
      <c r="BE11" s="18">
        <v>-12.761096312235903</v>
      </c>
      <c r="BF11" s="18">
        <v>27.049138110502007</v>
      </c>
      <c r="BG11" s="18">
        <v>8.1011126251554622</v>
      </c>
      <c r="BH11" s="18">
        <v>8.3775415478781685</v>
      </c>
      <c r="BI11"/>
      <c r="BJ11" s="7"/>
    </row>
    <row r="12" spans="1:62" customFormat="1" ht="6" customHeight="1" x14ac:dyDescent="0.35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64"/>
      <c r="Y12" s="64"/>
      <c r="Z12" s="64"/>
      <c r="AA12" s="64"/>
      <c r="AB12" s="64"/>
      <c r="AC12" s="64"/>
      <c r="AD12" s="33"/>
      <c r="AE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</row>
    <row r="13" spans="1:62" s="98" customFormat="1" ht="15" customHeight="1" x14ac:dyDescent="0.35">
      <c r="A13"/>
      <c r="B13" s="87" t="s">
        <v>229</v>
      </c>
      <c r="C13" s="102">
        <v>10.997999250231389</v>
      </c>
      <c r="D13" s="102">
        <v>10.73166945863291</v>
      </c>
      <c r="E13" s="102">
        <v>10.214467679170188</v>
      </c>
      <c r="F13" s="102">
        <v>9.8311480236385833</v>
      </c>
      <c r="G13" s="102">
        <v>9.1781800248291123</v>
      </c>
      <c r="H13" s="102">
        <v>9.1727606686329963</v>
      </c>
      <c r="I13" s="102">
        <v>9.1133301919763632</v>
      </c>
      <c r="J13" s="102">
        <v>9.0026640245697891</v>
      </c>
      <c r="K13" s="102">
        <v>9.1822464428508344</v>
      </c>
      <c r="L13" s="102">
        <v>9.1216053962461814</v>
      </c>
      <c r="M13" s="102">
        <v>9.4298564805808205</v>
      </c>
      <c r="N13" s="102">
        <v>9.289354505331973</v>
      </c>
      <c r="O13" s="102">
        <v>9.0414357617968939</v>
      </c>
      <c r="P13" s="102">
        <v>7.8745471764317241</v>
      </c>
      <c r="Q13" s="102">
        <v>7.8295935874220923</v>
      </c>
      <c r="R13" s="102">
        <v>8.4367753507620282</v>
      </c>
      <c r="S13" s="102">
        <v>8.1788117370301325</v>
      </c>
      <c r="T13" s="102">
        <v>7.9928245241157345</v>
      </c>
      <c r="U13" s="102">
        <v>7.56914403801626</v>
      </c>
      <c r="V13" s="102">
        <v>7.7416816889158202</v>
      </c>
      <c r="W13" s="102">
        <v>7.8314899143550596</v>
      </c>
      <c r="X13" s="231">
        <v>8.2433806696003167</v>
      </c>
      <c r="Y13" s="231">
        <v>8.3507687389371412</v>
      </c>
      <c r="Z13" s="231">
        <v>8.3992847880546559</v>
      </c>
      <c r="AA13" s="231">
        <v>8.714144337057169</v>
      </c>
      <c r="AB13" s="231">
        <v>8.9534873453356401</v>
      </c>
      <c r="AC13" s="231">
        <v>8.5554145923918927</v>
      </c>
      <c r="AD13" s="181">
        <v>9.2370471800014489</v>
      </c>
      <c r="AE13" s="181">
        <v>9.0734624796891765</v>
      </c>
      <c r="AF13"/>
      <c r="AG13" s="104">
        <v>-2.4216203832972307</v>
      </c>
      <c r="AH13" s="104">
        <v>-4.8193972191965688</v>
      </c>
      <c r="AI13" s="104">
        <v>-3.7527129907443673</v>
      </c>
      <c r="AJ13" s="104">
        <v>-6.6418285762704095</v>
      </c>
      <c r="AK13" s="104">
        <v>-5.9046087366508168E-2</v>
      </c>
      <c r="AL13" s="104">
        <v>-0.64790174739716599</v>
      </c>
      <c r="AM13" s="104">
        <v>-1.21433290658126</v>
      </c>
      <c r="AN13" s="104">
        <v>1.9947697458322842</v>
      </c>
      <c r="AO13" s="104">
        <v>-0.66041623890270584</v>
      </c>
      <c r="AP13" s="104">
        <v>3.3793512319826267</v>
      </c>
      <c r="AQ13" s="104">
        <v>-1.4899693917737484</v>
      </c>
      <c r="AR13" s="104">
        <v>-2.6688479096451414</v>
      </c>
      <c r="AS13" s="104">
        <v>-12.906009798749736</v>
      </c>
      <c r="AT13" s="104">
        <v>-0.57087205146445064</v>
      </c>
      <c r="AU13" s="104">
        <v>7.7549588820976281</v>
      </c>
      <c r="AV13" s="104">
        <v>-3.0576091339044109</v>
      </c>
      <c r="AW13" s="104">
        <v>-2.2740126425985343</v>
      </c>
      <c r="AX13" s="104">
        <v>-5.3007605111454303</v>
      </c>
      <c r="AY13" s="104">
        <v>2.2794869543106131</v>
      </c>
      <c r="AZ13" s="104">
        <v>1.1600609408653759</v>
      </c>
      <c r="BA13" s="104">
        <v>5.2594175533606258</v>
      </c>
      <c r="BB13" s="104">
        <v>1.3027187951279131</v>
      </c>
      <c r="BC13" s="104">
        <v>0.58097704096748448</v>
      </c>
      <c r="BD13" s="104">
        <v>3.7486471401743851</v>
      </c>
      <c r="BE13" s="104">
        <v>2.7466036712366302</v>
      </c>
      <c r="BF13" s="104">
        <v>-4.4460078803945047</v>
      </c>
      <c r="BG13" s="412">
        <v>7.9672654112603061</v>
      </c>
      <c r="BH13" s="412">
        <v>-1.770963134912197</v>
      </c>
      <c r="BI13"/>
    </row>
    <row r="14" spans="1:62" customFormat="1" ht="6" customHeight="1" x14ac:dyDescent="0.35"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64"/>
      <c r="Y14" s="64"/>
      <c r="Z14" s="64"/>
      <c r="AA14" s="64"/>
      <c r="AB14" s="64"/>
      <c r="AC14" s="64"/>
      <c r="AD14" s="33"/>
      <c r="AE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</row>
    <row r="15" spans="1:62" s="94" customFormat="1" ht="15" customHeight="1" x14ac:dyDescent="0.35">
      <c r="A15"/>
      <c r="B15" s="16" t="s">
        <v>935</v>
      </c>
      <c r="C15" s="17">
        <v>1260.117</v>
      </c>
      <c r="D15" s="17">
        <v>1268.7909999999999</v>
      </c>
      <c r="E15" s="17">
        <v>1333.952</v>
      </c>
      <c r="F15" s="17">
        <v>1503.0309999999999</v>
      </c>
      <c r="G15" s="17">
        <v>1578.5229999999999</v>
      </c>
      <c r="H15" s="17">
        <v>1637.4559999999999</v>
      </c>
      <c r="I15" s="17">
        <v>1672.008</v>
      </c>
      <c r="J15" s="17">
        <v>1732.625</v>
      </c>
      <c r="K15" s="17">
        <v>1906.8980000000001</v>
      </c>
      <c r="L15" s="17">
        <v>2013.548</v>
      </c>
      <c r="M15" s="17">
        <v>2125.7359999999999</v>
      </c>
      <c r="N15" s="17">
        <v>2266.8959999999997</v>
      </c>
      <c r="O15" s="17">
        <v>2349.2049999999999</v>
      </c>
      <c r="P15" s="17">
        <v>1877.885</v>
      </c>
      <c r="Q15" s="17">
        <v>1609.9520000000002</v>
      </c>
      <c r="R15" s="17">
        <v>1641.752</v>
      </c>
      <c r="S15" s="17">
        <v>1474.548</v>
      </c>
      <c r="T15" s="17">
        <v>1369.4489999999998</v>
      </c>
      <c r="U15" s="17">
        <v>1364.04</v>
      </c>
      <c r="V15" s="17">
        <v>1537.191</v>
      </c>
      <c r="W15" s="17">
        <v>1847.3809999999999</v>
      </c>
      <c r="X15" s="17">
        <v>2199.9610000000002</v>
      </c>
      <c r="Y15" s="17">
        <v>2412.5070000000001</v>
      </c>
      <c r="Z15" s="17">
        <v>2644.0790000000002</v>
      </c>
      <c r="AA15" s="17">
        <v>2845.67</v>
      </c>
      <c r="AB15" s="17">
        <v>2557.7819513306667</v>
      </c>
      <c r="AC15" s="17">
        <v>3236.433257665376</v>
      </c>
      <c r="AD15" s="73">
        <v>3791.8446562662248</v>
      </c>
      <c r="AE15" s="73">
        <v>4132.8719999999994</v>
      </c>
      <c r="AF15"/>
      <c r="AG15" s="18">
        <v>0.6883487803116678</v>
      </c>
      <c r="AH15" s="18">
        <v>5.1356764037575973</v>
      </c>
      <c r="AI15" s="18">
        <v>12.675043779686222</v>
      </c>
      <c r="AJ15" s="18">
        <v>5.0226508967546222</v>
      </c>
      <c r="AK15" s="18">
        <v>3.7334267539972492</v>
      </c>
      <c r="AL15" s="18">
        <v>2.1101025004641429</v>
      </c>
      <c r="AM15" s="18">
        <v>3.6254013138693093</v>
      </c>
      <c r="AN15" s="18">
        <v>10.058321910396083</v>
      </c>
      <c r="AO15" s="18">
        <v>5.5928528951207586</v>
      </c>
      <c r="AP15" s="18">
        <v>5.5716575914753399</v>
      </c>
      <c r="AQ15" s="18">
        <v>6.6405235645442264</v>
      </c>
      <c r="AR15" s="18">
        <v>3.6309120488985913</v>
      </c>
      <c r="AS15" s="18">
        <v>-20.062957468590437</v>
      </c>
      <c r="AT15" s="18">
        <v>-14.267806601575696</v>
      </c>
      <c r="AU15" s="18">
        <v>1.9752141678757953</v>
      </c>
      <c r="AV15" s="18">
        <v>-10.184485841954201</v>
      </c>
      <c r="AW15" s="18">
        <v>-7.1275401004240049</v>
      </c>
      <c r="AX15" s="18">
        <v>-0.39497637370941735</v>
      </c>
      <c r="AY15" s="18">
        <v>12.693982581155982</v>
      </c>
      <c r="AZ15" s="18">
        <v>20.179014839405109</v>
      </c>
      <c r="BA15" s="18">
        <v>19.085397110828811</v>
      </c>
      <c r="BB15" s="18">
        <v>9.6613530876229081</v>
      </c>
      <c r="BC15" s="18">
        <v>9.5988115267644858</v>
      </c>
      <c r="BD15" s="18">
        <v>7.6242426947152451</v>
      </c>
      <c r="BE15" s="18">
        <v>-10.116705333694116</v>
      </c>
      <c r="BF15" s="18">
        <v>26.53280534650915</v>
      </c>
      <c r="BG15" s="18">
        <v>17.161218983440392</v>
      </c>
      <c r="BH15" s="18">
        <v>8.9937055614925789</v>
      </c>
      <c r="BI15"/>
      <c r="BJ15" s="7"/>
    </row>
    <row r="16" spans="1:62" s="94" customFormat="1" ht="15" customHeight="1" x14ac:dyDescent="0.35">
      <c r="A16"/>
      <c r="B16" s="16" t="s">
        <v>936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>
        <v>1907.431</v>
      </c>
      <c r="X16" s="17">
        <v>2237.8969999999999</v>
      </c>
      <c r="Y16" s="17">
        <v>2480.3409999999999</v>
      </c>
      <c r="Z16" s="17">
        <v>2725.69</v>
      </c>
      <c r="AA16" s="17">
        <v>2960.3249999999998</v>
      </c>
      <c r="AB16" s="17">
        <v>2806.252</v>
      </c>
      <c r="AC16" s="17">
        <v>3468.8339999999998</v>
      </c>
      <c r="AD16" s="73">
        <v>3992.8560000000002</v>
      </c>
      <c r="AE16" s="73">
        <v>4320.616</v>
      </c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>
        <v>17.325187647678995</v>
      </c>
      <c r="BB16" s="18">
        <v>10.833563832473073</v>
      </c>
      <c r="BC16" s="18">
        <v>9.8917447238101612</v>
      </c>
      <c r="BD16" s="18">
        <v>8.6082790045823181</v>
      </c>
      <c r="BE16" s="18">
        <v>-5.2045974681833878</v>
      </c>
      <c r="BF16" s="18">
        <v>23.610923038985803</v>
      </c>
      <c r="BG16" s="18">
        <v>15.106574716460933</v>
      </c>
      <c r="BH16" s="18">
        <v>8.2086606679529588</v>
      </c>
      <c r="BI16"/>
      <c r="BJ16" s="7"/>
    </row>
    <row r="17" spans="1:62" s="94" customFormat="1" ht="15" customHeight="1" x14ac:dyDescent="0.35">
      <c r="A17"/>
      <c r="B17" s="17" t="s">
        <v>937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>
        <v>63412.669000000002</v>
      </c>
      <c r="X17" s="17">
        <v>67803.466</v>
      </c>
      <c r="Y17" s="17">
        <v>72284.076000000001</v>
      </c>
      <c r="Z17" s="17">
        <v>76113.737999999998</v>
      </c>
      <c r="AA17" s="17">
        <v>79357.437999999995</v>
      </c>
      <c r="AB17" s="17">
        <v>68001.597999999998</v>
      </c>
      <c r="AC17" s="17">
        <v>82175.78</v>
      </c>
      <c r="AD17" s="73">
        <v>92537.438999999998</v>
      </c>
      <c r="AE17" s="73">
        <v>98582.319000000003</v>
      </c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>
        <v>6.9241636872278605</v>
      </c>
      <c r="BB17" s="18">
        <v>6.608231502501658</v>
      </c>
      <c r="BC17" s="18">
        <v>5.2980714590582805</v>
      </c>
      <c r="BD17" s="18">
        <v>4.2616485344603587</v>
      </c>
      <c r="BE17" s="18">
        <v>-14.309736158569025</v>
      </c>
      <c r="BF17" s="18">
        <v>20.843895462574281</v>
      </c>
      <c r="BG17" s="18">
        <v>12.609139821976742</v>
      </c>
      <c r="BH17" s="18">
        <v>6.5323614585875935</v>
      </c>
      <c r="BI17"/>
      <c r="BJ17" s="7"/>
    </row>
    <row r="18" spans="1:62" s="94" customFormat="1" ht="15" customHeight="1" x14ac:dyDescent="0.35">
      <c r="A18"/>
      <c r="B18" s="17" t="s">
        <v>938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>
        <v>53867.474000000002</v>
      </c>
      <c r="X18" s="17">
        <v>56602.972999999998</v>
      </c>
      <c r="Y18" s="17">
        <v>59873.665000000001</v>
      </c>
      <c r="Z18" s="17">
        <v>62474.633000000002</v>
      </c>
      <c r="AA18" s="17">
        <v>64546.92</v>
      </c>
      <c r="AB18" s="17">
        <v>53965.264999999999</v>
      </c>
      <c r="AC18" s="17">
        <v>64828.991999999998</v>
      </c>
      <c r="AD18" s="73">
        <v>72580.671000000002</v>
      </c>
      <c r="AE18" s="73">
        <v>76976.073999999993</v>
      </c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>
        <v>5.0782017363576326</v>
      </c>
      <c r="BB18" s="18">
        <v>5.7783042597426872</v>
      </c>
      <c r="BC18" s="18">
        <v>4.3440935175757165</v>
      </c>
      <c r="BD18" s="18">
        <v>3.3170054796480302</v>
      </c>
      <c r="BE18" s="18">
        <v>-16.393741173087733</v>
      </c>
      <c r="BF18" s="18">
        <v>20.130962017883171</v>
      </c>
      <c r="BG18" s="18">
        <v>11.957117889477603</v>
      </c>
      <c r="BH18" s="18">
        <v>6.0558864218821995</v>
      </c>
      <c r="BI18"/>
      <c r="BJ18" s="7"/>
    </row>
    <row r="19" spans="1:62" s="94" customFormat="1" ht="15" customHeight="1" x14ac:dyDescent="0.35">
      <c r="A19"/>
      <c r="B19" s="17" t="s">
        <v>939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67">
        <v>84.947495271015967</v>
      </c>
      <c r="X19" s="67">
        <v>83.480943289831217</v>
      </c>
      <c r="Y19" s="67">
        <v>82.831058115759831</v>
      </c>
      <c r="Z19" s="67">
        <v>82.080626496099825</v>
      </c>
      <c r="AA19" s="67">
        <v>81.3369504191907</v>
      </c>
      <c r="AB19" s="67">
        <v>79.358818891285466</v>
      </c>
      <c r="AC19" s="67">
        <v>78.89063176522329</v>
      </c>
      <c r="AD19" s="75">
        <v>78.433844489688127</v>
      </c>
      <c r="AE19" s="75">
        <v>78.083042457136756</v>
      </c>
      <c r="AF19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>
        <v>-1.7264216873091689</v>
      </c>
      <c r="BB19" s="18">
        <v>-0.7784832663127661</v>
      </c>
      <c r="BC19" s="18">
        <v>-0.90597855047468623</v>
      </c>
      <c r="BD19" s="18">
        <v>-0.90603118988676568</v>
      </c>
      <c r="BE19" s="18">
        <v>-2.4320207700318597</v>
      </c>
      <c r="BF19" s="18">
        <v>-0.58996231622795559</v>
      </c>
      <c r="BG19" s="18">
        <v>-0.57901333189288107</v>
      </c>
      <c r="BH19" s="18">
        <v>-0.44725849514808869</v>
      </c>
      <c r="BI19"/>
      <c r="BJ19" s="7"/>
    </row>
    <row r="20" spans="1:62" s="94" customFormat="1" ht="15" customHeight="1" x14ac:dyDescent="0.35">
      <c r="A20"/>
      <c r="B20" s="17" t="s">
        <v>940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>
        <v>9545.1949999999997</v>
      </c>
      <c r="X20" s="17">
        <v>11200.493000000002</v>
      </c>
      <c r="Y20" s="17">
        <v>12410.411</v>
      </c>
      <c r="Z20" s="17">
        <v>13639.104999999996</v>
      </c>
      <c r="AA20" s="17">
        <v>14810.517999999996</v>
      </c>
      <c r="AB20" s="17">
        <v>14036.332999999999</v>
      </c>
      <c r="AC20" s="17">
        <v>17346.788</v>
      </c>
      <c r="AD20" s="73">
        <v>19956.767999999996</v>
      </c>
      <c r="AE20" s="73">
        <v>21606.24500000001</v>
      </c>
      <c r="AF20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>
        <v>17.341688671630099</v>
      </c>
      <c r="BB20" s="18">
        <v>10.802363788808204</v>
      </c>
      <c r="BC20" s="18">
        <v>9.900510144265132</v>
      </c>
      <c r="BD20" s="18">
        <v>8.5886353979971624</v>
      </c>
      <c r="BE20" s="18">
        <v>-5.227264839757785</v>
      </c>
      <c r="BF20" s="18">
        <v>23.584899275330688</v>
      </c>
      <c r="BG20" s="18">
        <v>15.045897834227269</v>
      </c>
      <c r="BH20" s="18">
        <v>8.2652511669224893</v>
      </c>
      <c r="BI20"/>
      <c r="BJ20" s="7"/>
    </row>
    <row r="21" spans="1:62" s="94" customFormat="1" ht="15" customHeight="1" x14ac:dyDescent="0.35">
      <c r="A21"/>
      <c r="B21" s="16" t="s">
        <v>941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>
        <v>5.4829999999999997</v>
      </c>
      <c r="X21" s="17">
        <v>5.9029999999999996</v>
      </c>
      <c r="Y21" s="17">
        <v>6.0410000000000004</v>
      </c>
      <c r="Z21" s="17">
        <v>6.2359999999999998</v>
      </c>
      <c r="AA21" s="17">
        <v>6.1239999999999997</v>
      </c>
      <c r="AB21" s="17">
        <v>21.123999999999999</v>
      </c>
      <c r="AC21" s="17">
        <v>6.1920000000000002</v>
      </c>
      <c r="AD21" s="73">
        <v>6.9180000000000001</v>
      </c>
      <c r="AE21" s="73">
        <v>6.609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>
        <v>7.6600401240196963</v>
      </c>
      <c r="BB21" s="18">
        <v>2.3377943418600848</v>
      </c>
      <c r="BC21" s="18">
        <v>3.2279423936434264</v>
      </c>
      <c r="BD21" s="18">
        <v>-1.7960230917254667</v>
      </c>
      <c r="BE21" s="18" t="s">
        <v>233</v>
      </c>
      <c r="BF21" s="18">
        <v>-70.687369816322658</v>
      </c>
      <c r="BG21" s="18">
        <v>11.724806201550386</v>
      </c>
      <c r="BH21" s="18">
        <v>-4.4666088464874267</v>
      </c>
      <c r="BI21"/>
      <c r="BJ21" s="7"/>
    </row>
    <row r="22" spans="1:62" s="94" customFormat="1" ht="15" customHeight="1" x14ac:dyDescent="0.35">
      <c r="A22"/>
      <c r="B22" s="16" t="s">
        <v>942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>
        <v>-65.533000000000186</v>
      </c>
      <c r="X22" s="17">
        <v>-43.838999999999693</v>
      </c>
      <c r="Y22" s="17">
        <v>-73.874999999999829</v>
      </c>
      <c r="Z22" s="17">
        <v>-87.846999999999881</v>
      </c>
      <c r="AA22" s="17">
        <v>-120.77899999999974</v>
      </c>
      <c r="AB22" s="17">
        <v>-269.59404866933323</v>
      </c>
      <c r="AC22" s="17">
        <v>-238.59274233462384</v>
      </c>
      <c r="AD22" s="73">
        <v>-207.92934373377545</v>
      </c>
      <c r="AE22" s="73">
        <v>-194.35300000000061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/>
      <c r="BJ22" s="7"/>
    </row>
    <row r="23" spans="1:62" s="94" customFormat="1" ht="6" customHeight="1" x14ac:dyDescent="0.35">
      <c r="A23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73"/>
      <c r="AE23" s="73"/>
      <c r="AF23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/>
      <c r="BJ23" s="7"/>
    </row>
    <row r="24" spans="1:62" s="4" customFormat="1" ht="15" customHeight="1" x14ac:dyDescent="0.35">
      <c r="A24"/>
      <c r="B24" s="16" t="s">
        <v>943</v>
      </c>
      <c r="C24" s="17">
        <v>1261.1089999999999</v>
      </c>
      <c r="D24" s="17">
        <v>1198.075</v>
      </c>
      <c r="E24" s="17">
        <v>1143.7749999999999</v>
      </c>
      <c r="F24" s="17">
        <v>962.27300000000002</v>
      </c>
      <c r="G24" s="17">
        <v>800.64400000000001</v>
      </c>
      <c r="H24" s="17">
        <v>788.32999999999993</v>
      </c>
      <c r="I24" s="17">
        <v>828.91700000000003</v>
      </c>
      <c r="J24" s="17">
        <v>874.43999999999983</v>
      </c>
      <c r="K24" s="17">
        <v>886.54200000000003</v>
      </c>
      <c r="L24" s="17">
        <v>903.71799999999996</v>
      </c>
      <c r="M24" s="17">
        <v>923.14499999999998</v>
      </c>
      <c r="N24" s="17">
        <v>952.15600000000006</v>
      </c>
      <c r="O24" s="17">
        <v>919.84399999999994</v>
      </c>
      <c r="P24" s="17">
        <v>676.71</v>
      </c>
      <c r="Q24" s="17">
        <v>603.19600000000003</v>
      </c>
      <c r="R24" s="17">
        <v>676.61</v>
      </c>
      <c r="S24" s="17">
        <v>657.005</v>
      </c>
      <c r="T24" s="17">
        <v>624.09100000000001</v>
      </c>
      <c r="U24" s="17">
        <v>545.5630000000001</v>
      </c>
      <c r="V24" s="17">
        <v>524.07100000000003</v>
      </c>
      <c r="W24" s="17">
        <v>497.84299999999996</v>
      </c>
      <c r="X24" s="17">
        <v>404.72199999999998</v>
      </c>
      <c r="Y24" s="17">
        <v>392.92999999999995</v>
      </c>
      <c r="Z24" s="17">
        <v>381.53899999999999</v>
      </c>
      <c r="AA24" s="17">
        <v>374.27500000000003</v>
      </c>
      <c r="AB24" s="17">
        <v>261.06004866933347</v>
      </c>
      <c r="AC24" s="17">
        <v>290.81574233462345</v>
      </c>
      <c r="AD24" s="73">
        <v>329.17434373377546</v>
      </c>
      <c r="AE24" s="73">
        <v>319.96899999999999</v>
      </c>
      <c r="AF24"/>
      <c r="AG24" s="18">
        <v>-4.9982991160954269</v>
      </c>
      <c r="AH24" s="18">
        <v>-4.5322705172881648</v>
      </c>
      <c r="AI24" s="18">
        <v>-15.868680466000729</v>
      </c>
      <c r="AJ24" s="18">
        <v>-16.796584752975509</v>
      </c>
      <c r="AK24" s="18">
        <v>-1.5380119004201716</v>
      </c>
      <c r="AL24" s="18">
        <v>5.14847842908428</v>
      </c>
      <c r="AM24" s="18">
        <v>5.4918646860903797</v>
      </c>
      <c r="AN24" s="18">
        <v>1.3839714560175891</v>
      </c>
      <c r="AO24" s="18">
        <v>1.9374152606419019</v>
      </c>
      <c r="AP24" s="18">
        <v>2.1496750092396102</v>
      </c>
      <c r="AQ24" s="18">
        <v>3.1426265646242011</v>
      </c>
      <c r="AR24" s="18">
        <v>-3.3935615592403057</v>
      </c>
      <c r="AS24" s="18">
        <v>-26.432090658850839</v>
      </c>
      <c r="AT24" s="18">
        <v>-10.863442242615006</v>
      </c>
      <c r="AU24" s="18">
        <v>12.170836676635783</v>
      </c>
      <c r="AV24" s="18">
        <v>-2.897533290965256</v>
      </c>
      <c r="AW24" s="18">
        <v>-5.009703122502871</v>
      </c>
      <c r="AX24" s="18">
        <v>-12.582780395807648</v>
      </c>
      <c r="AY24" s="18">
        <v>-3.939416712643649</v>
      </c>
      <c r="AZ24" s="18">
        <v>-5.0046653983906886</v>
      </c>
      <c r="BA24" s="18">
        <v>-18.704892908005132</v>
      </c>
      <c r="BB24" s="18">
        <v>-2.9136048942236967</v>
      </c>
      <c r="BC24" s="18">
        <v>-2.8989896419209438</v>
      </c>
      <c r="BD24" s="18">
        <v>-1.903868280831043</v>
      </c>
      <c r="BE24" s="18">
        <v>-30.249135349854136</v>
      </c>
      <c r="BF24" s="18">
        <v>11.398026552496143</v>
      </c>
      <c r="BG24" s="18">
        <v>13.190001714217784</v>
      </c>
      <c r="BH24" s="18">
        <v>-2.7964948997423749</v>
      </c>
      <c r="BI24"/>
      <c r="BJ24" s="7"/>
    </row>
    <row r="25" spans="1:62" s="4" customFormat="1" ht="6" customHeight="1" x14ac:dyDescent="0.35">
      <c r="A2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73"/>
      <c r="AE25" s="73"/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/>
      <c r="BJ25" s="7"/>
    </row>
    <row r="26" spans="1:62" s="4" customFormat="1" ht="15" customHeight="1" x14ac:dyDescent="0.35">
      <c r="A26"/>
      <c r="B26" s="13" t="s">
        <v>230</v>
      </c>
      <c r="C26" s="14">
        <v>2521.2260000000001</v>
      </c>
      <c r="D26" s="14">
        <v>2466.866</v>
      </c>
      <c r="E26" s="14">
        <v>2477.7269999999999</v>
      </c>
      <c r="F26" s="14">
        <v>2465.3040000000001</v>
      </c>
      <c r="G26" s="14">
        <v>2379.1670000000004</v>
      </c>
      <c r="H26" s="14">
        <v>2425.7860000000001</v>
      </c>
      <c r="I26" s="14">
        <v>2500.9250000000002</v>
      </c>
      <c r="J26" s="14">
        <v>2607.0650000000001</v>
      </c>
      <c r="K26" s="14">
        <v>2793.44</v>
      </c>
      <c r="L26" s="14">
        <v>2917.2660000000001</v>
      </c>
      <c r="M26" s="14">
        <v>3048.8809999999999</v>
      </c>
      <c r="N26" s="14">
        <v>3219.0520000000006</v>
      </c>
      <c r="O26" s="14">
        <v>3269.049</v>
      </c>
      <c r="P26" s="14">
        <v>2554.5950000000003</v>
      </c>
      <c r="Q26" s="14">
        <v>2213.1480000000001</v>
      </c>
      <c r="R26" s="14">
        <v>2318.3620000000001</v>
      </c>
      <c r="S26" s="14">
        <v>2131.5529999999999</v>
      </c>
      <c r="T26" s="14">
        <v>1993.54</v>
      </c>
      <c r="U26" s="14">
        <v>1909.6030000000001</v>
      </c>
      <c r="V26" s="14">
        <v>2061.2619999999997</v>
      </c>
      <c r="W26" s="14">
        <v>2345.2240000000002</v>
      </c>
      <c r="X26" s="14">
        <v>2604.683</v>
      </c>
      <c r="Y26" s="14">
        <v>2805.4370000000004</v>
      </c>
      <c r="Z26" s="14">
        <v>3025.6180000000004</v>
      </c>
      <c r="AA26" s="14">
        <v>3219.9449999999997</v>
      </c>
      <c r="AB26" s="14">
        <v>2818.8420000000001</v>
      </c>
      <c r="AC26" s="14">
        <v>3527.2489999999998</v>
      </c>
      <c r="AD26" s="72">
        <v>4121.0190000000002</v>
      </c>
      <c r="AE26" s="72">
        <v>4452.8410000000003</v>
      </c>
      <c r="AF26"/>
      <c r="AG26" s="104">
        <v>-2.1560939003484862</v>
      </c>
      <c r="AH26" s="104">
        <v>0.44027523181234313</v>
      </c>
      <c r="AI26" s="104">
        <v>-0.50138695667439448</v>
      </c>
      <c r="AJ26" s="104">
        <v>-3.4939707232860417</v>
      </c>
      <c r="AK26" s="104">
        <v>1.9594673261691877</v>
      </c>
      <c r="AL26" s="104">
        <v>3.0975114869984459</v>
      </c>
      <c r="AM26" s="104">
        <v>4.2440297090076617</v>
      </c>
      <c r="AN26" s="104">
        <v>7.1488436230013441</v>
      </c>
      <c r="AO26" s="104">
        <v>4.4327424251102592</v>
      </c>
      <c r="AP26" s="104">
        <v>4.5115872189920214</v>
      </c>
      <c r="AQ26" s="104">
        <v>5.5814247915874944</v>
      </c>
      <c r="AR26" s="104">
        <v>1.5531591288366693</v>
      </c>
      <c r="AS26" s="104">
        <v>-21.855102202505979</v>
      </c>
      <c r="AT26" s="104">
        <v>-13.365993435358641</v>
      </c>
      <c r="AU26" s="104">
        <v>4.754042657788812</v>
      </c>
      <c r="AV26" s="104">
        <v>-8.0578011544357686</v>
      </c>
      <c r="AW26" s="104">
        <v>-6.4747627668652825</v>
      </c>
      <c r="AX26" s="104">
        <v>-4.2104497527012201</v>
      </c>
      <c r="AY26" s="104">
        <v>7.941912533652264</v>
      </c>
      <c r="AZ26" s="104">
        <v>13.77612355925644</v>
      </c>
      <c r="BA26" s="104">
        <v>11.0632928880141</v>
      </c>
      <c r="BB26" s="104">
        <v>7.7074254333444943</v>
      </c>
      <c r="BC26" s="104">
        <v>7.8483672953625421</v>
      </c>
      <c r="BD26" s="104">
        <v>6.422720911893018</v>
      </c>
      <c r="BE26" s="104">
        <v>-12.456827678733632</v>
      </c>
      <c r="BF26" s="104">
        <v>25.131135409505024</v>
      </c>
      <c r="BG26" s="412">
        <v>16.833798804677539</v>
      </c>
      <c r="BH26" s="412">
        <v>8.0519405515965854</v>
      </c>
      <c r="BI26"/>
      <c r="BJ26" s="7"/>
    </row>
    <row r="27" spans="1:62" customFormat="1" ht="6" customHeight="1" x14ac:dyDescent="0.35"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64"/>
      <c r="Y27" s="64"/>
      <c r="Z27" s="64"/>
      <c r="AA27" s="64"/>
      <c r="AB27" s="64"/>
      <c r="AC27" s="64"/>
      <c r="AD27" s="33"/>
      <c r="AE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</row>
    <row r="28" spans="1:62" customFormat="1" ht="15" customHeight="1" x14ac:dyDescent="0.35">
      <c r="B28" s="13" t="s">
        <v>175</v>
      </c>
      <c r="C28" s="101">
        <v>105.67200000000003</v>
      </c>
      <c r="D28" s="101">
        <v>15.302</v>
      </c>
      <c r="E28" s="101">
        <v>-8.6820000000000004</v>
      </c>
      <c r="F28" s="101">
        <v>13</v>
      </c>
      <c r="G28" s="101">
        <v>25.218</v>
      </c>
      <c r="H28" s="101">
        <v>0.59799999999999998</v>
      </c>
      <c r="I28" s="101">
        <v>-29.033999999999999</v>
      </c>
      <c r="J28" s="101">
        <v>-37.100999999999999</v>
      </c>
      <c r="K28" s="101">
        <v>-65.355000000000018</v>
      </c>
      <c r="L28" s="101">
        <v>-33.975000000000001</v>
      </c>
      <c r="M28" s="101">
        <v>-35.588000000000001</v>
      </c>
      <c r="N28" s="101">
        <v>-51.429000000000002</v>
      </c>
      <c r="O28" s="101">
        <v>19.792000000000002</v>
      </c>
      <c r="P28" s="101">
        <v>212.52399999999989</v>
      </c>
      <c r="Q28" s="101">
        <v>26.082999999999998</v>
      </c>
      <c r="R28" s="101">
        <v>-25.823</v>
      </c>
      <c r="S28" s="101">
        <v>26.637</v>
      </c>
      <c r="T28" s="101">
        <v>44.107999999999997</v>
      </c>
      <c r="U28" s="101">
        <v>-46.543999999999997</v>
      </c>
      <c r="V28" s="101">
        <v>-65.025000000000006</v>
      </c>
      <c r="W28" s="101">
        <v>-94.872000000000298</v>
      </c>
      <c r="X28" s="232">
        <v>-64.037999999999556</v>
      </c>
      <c r="Y28" s="232">
        <v>-70.70699999999988</v>
      </c>
      <c r="Z28" s="232">
        <v>-102.5580000000009</v>
      </c>
      <c r="AA28" s="232">
        <v>-91.235999999999876</v>
      </c>
      <c r="AB28" s="232">
        <v>-2.2970000000000255</v>
      </c>
      <c r="AC28" s="232">
        <v>-221.6909999999998</v>
      </c>
      <c r="AD28" s="182">
        <v>-99.328999999999724</v>
      </c>
      <c r="AE28" s="182">
        <v>-125.41500000000087</v>
      </c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</row>
    <row r="29" spans="1:62" s="94" customFormat="1" ht="15" customHeight="1" x14ac:dyDescent="0.35">
      <c r="A29"/>
      <c r="B29" s="16" t="s">
        <v>200</v>
      </c>
      <c r="C29" s="17">
        <v>103.04599999999982</v>
      </c>
      <c r="D29" s="17">
        <v>9.516</v>
      </c>
      <c r="E29" s="17">
        <v>-17.384</v>
      </c>
      <c r="F29" s="17">
        <v>8.952</v>
      </c>
      <c r="G29" s="17">
        <v>19.817</v>
      </c>
      <c r="H29" s="17">
        <v>-1.762</v>
      </c>
      <c r="I29" s="17">
        <v>-28.824000000000002</v>
      </c>
      <c r="J29" s="17">
        <v>-31.613</v>
      </c>
      <c r="K29" s="17">
        <v>-59.338999999999999</v>
      </c>
      <c r="L29" s="17">
        <v>-26.201000000000001</v>
      </c>
      <c r="M29" s="17">
        <v>-31.565000000000001</v>
      </c>
      <c r="N29" s="17">
        <v>-47.064999999999998</v>
      </c>
      <c r="O29" s="17">
        <v>28.670999999999999</v>
      </c>
      <c r="P29" s="17">
        <v>224.14500000000044</v>
      </c>
      <c r="Q29" s="17">
        <v>47.973999999999997</v>
      </c>
      <c r="R29" s="17">
        <v>-2.7839999999999998</v>
      </c>
      <c r="S29" s="17">
        <v>43.206000000000003</v>
      </c>
      <c r="T29" s="17">
        <v>64.115000000000009</v>
      </c>
      <c r="U29" s="17">
        <v>-25.675999999999998</v>
      </c>
      <c r="V29" s="17">
        <v>-50.344999999999999</v>
      </c>
      <c r="W29" s="17">
        <v>-74.29300000000012</v>
      </c>
      <c r="X29" s="17">
        <v>-44.714000000000397</v>
      </c>
      <c r="Y29" s="17">
        <v>-40.651000000000295</v>
      </c>
      <c r="Z29" s="17">
        <v>-46.459999999999582</v>
      </c>
      <c r="AA29" s="17">
        <v>-10.021999999999935</v>
      </c>
      <c r="AB29" s="17">
        <v>40.398090130000128</v>
      </c>
      <c r="AC29" s="17">
        <v>-191.5880746899993</v>
      </c>
      <c r="AD29" s="73">
        <v>-61.464328870000372</v>
      </c>
      <c r="AE29" s="73">
        <v>-48.871920879999834</v>
      </c>
      <c r="AF29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/>
      <c r="BJ29" s="7"/>
    </row>
    <row r="30" spans="1:62" s="4" customFormat="1" ht="15" customHeight="1" x14ac:dyDescent="0.35">
      <c r="A30"/>
      <c r="B30" s="16" t="s">
        <v>201</v>
      </c>
      <c r="C30" s="17">
        <v>2.6259999999999999</v>
      </c>
      <c r="D30" s="17">
        <v>5.7859999999999996</v>
      </c>
      <c r="E30" s="17">
        <v>8.702</v>
      </c>
      <c r="F30" s="17">
        <v>4.048</v>
      </c>
      <c r="G30" s="17">
        <v>5.4009999999999998</v>
      </c>
      <c r="H30" s="17">
        <v>2.36</v>
      </c>
      <c r="I30" s="17">
        <v>-0.21</v>
      </c>
      <c r="J30" s="17">
        <v>-5.4879999999999995</v>
      </c>
      <c r="K30" s="17">
        <v>-6.016</v>
      </c>
      <c r="L30" s="17">
        <v>-7.7740000000000009</v>
      </c>
      <c r="M30" s="17">
        <v>-4.0229999999999997</v>
      </c>
      <c r="N30" s="17">
        <v>-4.3640000000000043</v>
      </c>
      <c r="O30" s="17">
        <v>-8.8789999999999978</v>
      </c>
      <c r="P30" s="17">
        <v>-11.621</v>
      </c>
      <c r="Q30" s="17">
        <v>-21.890999999999998</v>
      </c>
      <c r="R30" s="17">
        <v>-23.039000000000001</v>
      </c>
      <c r="S30" s="17">
        <v>-16.569000000000003</v>
      </c>
      <c r="T30" s="17">
        <v>-20.007000000000012</v>
      </c>
      <c r="U30" s="17">
        <v>-20.867999999999999</v>
      </c>
      <c r="V30" s="17">
        <v>-14.680000000000007</v>
      </c>
      <c r="W30" s="17">
        <v>-20.579000000000178</v>
      </c>
      <c r="X30" s="17">
        <v>-19.32399999999916</v>
      </c>
      <c r="Y30" s="17">
        <v>-30.055999999999585</v>
      </c>
      <c r="Z30" s="17">
        <v>-56.098000000001321</v>
      </c>
      <c r="AA30" s="17">
        <v>-81.213999999999942</v>
      </c>
      <c r="AB30" s="17">
        <v>-42.695090130000153</v>
      </c>
      <c r="AC30" s="17">
        <v>-30.102925310000501</v>
      </c>
      <c r="AD30" s="73">
        <v>-37.864671129999351</v>
      </c>
      <c r="AE30" s="73">
        <v>-76.543079120001039</v>
      </c>
      <c r="AF30"/>
      <c r="AG30" s="18"/>
      <c r="AH30" s="18"/>
      <c r="AI30" s="18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/>
      <c r="BJ30" s="7"/>
    </row>
    <row r="31" spans="1:62" customFormat="1" ht="6" customHeight="1" x14ac:dyDescent="0.35"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64"/>
      <c r="Z31" s="64"/>
      <c r="AA31" s="33"/>
      <c r="AB31" s="64"/>
      <c r="AC31" s="64"/>
      <c r="AD31" s="33"/>
      <c r="AE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</row>
    <row r="32" spans="1:62" s="92" customFormat="1" ht="15" customHeight="1" x14ac:dyDescent="0.35">
      <c r="A32"/>
      <c r="B32" s="13" t="s">
        <v>176</v>
      </c>
      <c r="C32" s="14">
        <v>2626.8980000000001</v>
      </c>
      <c r="D32" s="14">
        <v>2482.1680000000001</v>
      </c>
      <c r="E32" s="14">
        <v>2469.0450000000001</v>
      </c>
      <c r="F32" s="14">
        <v>2478.3040000000001</v>
      </c>
      <c r="G32" s="14">
        <v>2404.3850000000002</v>
      </c>
      <c r="H32" s="14">
        <v>2426.384</v>
      </c>
      <c r="I32" s="14">
        <v>2471.8910000000001</v>
      </c>
      <c r="J32" s="14">
        <v>2569.9639999999999</v>
      </c>
      <c r="K32" s="14">
        <v>2728.085</v>
      </c>
      <c r="L32" s="14">
        <v>2883.2910000000002</v>
      </c>
      <c r="M32" s="14">
        <v>3013.2930000000006</v>
      </c>
      <c r="N32" s="14">
        <v>3167.6229999999996</v>
      </c>
      <c r="O32" s="14">
        <v>3288.8410000000003</v>
      </c>
      <c r="P32" s="14">
        <v>2767.1190000000001</v>
      </c>
      <c r="Q32" s="14">
        <v>2239.2309999999998</v>
      </c>
      <c r="R32" s="14">
        <v>2292.5390000000002</v>
      </c>
      <c r="S32" s="14">
        <v>2158.1900000000005</v>
      </c>
      <c r="T32" s="14">
        <v>2037.6479999999999</v>
      </c>
      <c r="U32" s="14">
        <v>1863.0590000000004</v>
      </c>
      <c r="V32" s="14">
        <v>1996.2369999999999</v>
      </c>
      <c r="W32" s="14">
        <v>2250.3519999999999</v>
      </c>
      <c r="X32" s="14">
        <v>2540.6450000000004</v>
      </c>
      <c r="Y32" s="14">
        <v>2734.7300000000005</v>
      </c>
      <c r="Z32" s="14">
        <v>2923.0599999999995</v>
      </c>
      <c r="AA32" s="14">
        <v>3128.7089999999998</v>
      </c>
      <c r="AB32" s="14">
        <v>2816.5450000000001</v>
      </c>
      <c r="AC32" s="14">
        <v>3305.558</v>
      </c>
      <c r="AD32" s="14">
        <v>4021.6900000000005</v>
      </c>
      <c r="AE32" s="14">
        <v>4327.4259999999995</v>
      </c>
      <c r="AF32"/>
      <c r="AG32" s="15">
        <v>-5.5095401496365684</v>
      </c>
      <c r="AH32" s="15">
        <v>-0.52869104750363582</v>
      </c>
      <c r="AI32" s="15">
        <v>0.37500329074601774</v>
      </c>
      <c r="AJ32" s="15">
        <v>-2.9826445827469055</v>
      </c>
      <c r="AK32" s="15">
        <v>0.91495330406735176</v>
      </c>
      <c r="AL32" s="15">
        <v>1.8755069271805314</v>
      </c>
      <c r="AM32" s="15">
        <v>3.9675293125789066</v>
      </c>
      <c r="AN32" s="15">
        <v>6.1526542784256941</v>
      </c>
      <c r="AO32" s="15">
        <v>5.6891922355791751</v>
      </c>
      <c r="AP32" s="15">
        <v>4.5088060830488637</v>
      </c>
      <c r="AQ32" s="15">
        <v>5.1216393493762133</v>
      </c>
      <c r="AR32" s="15">
        <v>3.8267811541967203</v>
      </c>
      <c r="AS32" s="15">
        <v>-15.863399902883724</v>
      </c>
      <c r="AT32" s="15">
        <v>-19.077170154229016</v>
      </c>
      <c r="AU32" s="15">
        <v>2.3806387103429905</v>
      </c>
      <c r="AV32" s="15">
        <v>-5.860271079357851</v>
      </c>
      <c r="AW32" s="15">
        <v>-5.5853284465223432</v>
      </c>
      <c r="AX32" s="15">
        <v>-8.5681629015413616</v>
      </c>
      <c r="AY32" s="15">
        <v>7.1483511794312147</v>
      </c>
      <c r="AZ32" s="15">
        <v>12.729700932304132</v>
      </c>
      <c r="BA32" s="15">
        <v>12.899892994518217</v>
      </c>
      <c r="BB32" s="15">
        <v>7.6392018562215505</v>
      </c>
      <c r="BC32" s="15">
        <v>6.8866030650191785</v>
      </c>
      <c r="BD32" s="15">
        <v>7.0354012575862415</v>
      </c>
      <c r="BE32" s="15">
        <v>-9.9774060163473113</v>
      </c>
      <c r="BF32" s="15">
        <v>17.362158247072205</v>
      </c>
      <c r="BG32" s="15">
        <v>21.664481458198601</v>
      </c>
      <c r="BH32" s="15">
        <v>7.6021771941646152</v>
      </c>
      <c r="BI32"/>
      <c r="BJ32" s="19"/>
    </row>
    <row r="33" spans="1:62" ht="6" customHeight="1" thickBot="1" x14ac:dyDescent="0.4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136"/>
      <c r="Z33" s="136"/>
      <c r="AA33" s="32"/>
      <c r="AB33" s="32"/>
      <c r="AC33" s="136"/>
      <c r="AD33" s="32"/>
      <c r="AE33" s="32"/>
      <c r="AF33"/>
      <c r="AG33" s="34" t="s">
        <v>233</v>
      </c>
      <c r="AH33" s="34" t="s">
        <v>233</v>
      </c>
      <c r="AI33" s="34" t="s">
        <v>233</v>
      </c>
      <c r="AJ33" s="34" t="s">
        <v>233</v>
      </c>
      <c r="AK33" s="34" t="s">
        <v>233</v>
      </c>
      <c r="AL33" s="34" t="s">
        <v>233</v>
      </c>
      <c r="AM33" s="34" t="s">
        <v>233</v>
      </c>
      <c r="AN33" s="34" t="s">
        <v>233</v>
      </c>
      <c r="AO33" s="34" t="s">
        <v>233</v>
      </c>
      <c r="AP33" s="34" t="s">
        <v>233</v>
      </c>
      <c r="AQ33" s="34" t="s">
        <v>233</v>
      </c>
      <c r="AR33" s="34" t="s">
        <v>233</v>
      </c>
      <c r="AS33" s="34" t="s">
        <v>233</v>
      </c>
      <c r="AT33" s="34" t="s">
        <v>233</v>
      </c>
      <c r="AU33" s="34" t="s">
        <v>233</v>
      </c>
      <c r="AV33" s="34" t="s">
        <v>233</v>
      </c>
      <c r="AW33" s="34" t="s">
        <v>233</v>
      </c>
      <c r="AX33" s="34" t="s">
        <v>233</v>
      </c>
      <c r="AY33" s="34" t="s">
        <v>233</v>
      </c>
      <c r="AZ33" s="34" t="s">
        <v>233</v>
      </c>
      <c r="BA33" s="34" t="s">
        <v>233</v>
      </c>
      <c r="BB33" s="34"/>
      <c r="BC33" s="34"/>
      <c r="BD33" s="34"/>
      <c r="BE33" s="34"/>
      <c r="BF33" s="34"/>
      <c r="BG33" s="34"/>
      <c r="BH33" s="34"/>
      <c r="BI33"/>
      <c r="BJ33" s="2"/>
    </row>
    <row r="34" spans="1:62" s="55" customFormat="1" ht="6" customHeight="1" x14ac:dyDescent="0.35">
      <c r="A34"/>
      <c r="Y34" s="52"/>
      <c r="Z34" s="52"/>
      <c r="AC34" s="52"/>
      <c r="AF34"/>
      <c r="BI34"/>
    </row>
    <row r="35" spans="1:62" ht="12" customHeight="1" x14ac:dyDescent="0.35">
      <c r="B35" s="35" t="s">
        <v>824</v>
      </c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230"/>
      <c r="Z35" s="230"/>
      <c r="AA35" s="185"/>
      <c r="AB35" s="185"/>
      <c r="AC35" s="230"/>
      <c r="AD35" s="185"/>
      <c r="AE35" s="185"/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36"/>
      <c r="BC35" s="36"/>
      <c r="BD35" s="36"/>
      <c r="BE35" s="36"/>
      <c r="BF35" s="36"/>
      <c r="BG35" s="36"/>
      <c r="BH35" s="36"/>
      <c r="BI35"/>
      <c r="BJ35" s="2"/>
    </row>
    <row r="36" spans="1:62" ht="12" customHeight="1" x14ac:dyDescent="0.35">
      <c r="B36" s="35" t="s">
        <v>944</v>
      </c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230"/>
      <c r="Z36" s="230"/>
      <c r="AA36" s="185"/>
      <c r="AB36" s="185"/>
      <c r="AC36" s="230"/>
      <c r="AD36" s="185"/>
      <c r="AE36" s="185"/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36"/>
      <c r="BC36" s="36"/>
      <c r="BD36" s="36"/>
      <c r="BE36" s="36"/>
      <c r="BF36" s="36"/>
      <c r="BG36" s="36"/>
      <c r="BH36" s="36"/>
      <c r="BI36"/>
      <c r="BJ36" s="2"/>
    </row>
    <row r="37" spans="1:62" ht="12" customHeight="1" x14ac:dyDescent="0.35">
      <c r="B37" s="35" t="s">
        <v>945</v>
      </c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230"/>
      <c r="Z37" s="230"/>
      <c r="AA37" s="185"/>
      <c r="AB37" s="185"/>
      <c r="AC37" s="230"/>
      <c r="AD37" s="185"/>
      <c r="AE37" s="185"/>
      <c r="AF37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36"/>
      <c r="BC37" s="36"/>
      <c r="BD37" s="36"/>
      <c r="BE37" s="36"/>
      <c r="BF37" s="36"/>
      <c r="BG37" s="36"/>
      <c r="BH37" s="36"/>
      <c r="BI37"/>
      <c r="BJ37" s="2"/>
    </row>
    <row r="38" spans="1:62" ht="12" customHeight="1" x14ac:dyDescent="0.35">
      <c r="B38" s="3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230"/>
      <c r="Z38" s="230"/>
      <c r="AA38" s="185"/>
      <c r="AB38" s="185"/>
      <c r="AC38" s="185"/>
      <c r="AD38" s="185"/>
      <c r="AE38" s="185"/>
      <c r="AF3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36"/>
      <c r="BC38" s="36"/>
      <c r="BD38" s="36"/>
      <c r="BE38" s="36"/>
      <c r="BF38" s="36"/>
      <c r="BG38" s="36"/>
      <c r="BH38" s="36"/>
      <c r="BI38"/>
      <c r="BJ38" s="2"/>
    </row>
    <row r="39" spans="1:62" ht="12" customHeight="1" x14ac:dyDescent="0.35">
      <c r="B39" s="3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230"/>
      <c r="Z39" s="230"/>
      <c r="AA39" s="185"/>
      <c r="AB39" s="185"/>
      <c r="AC39" s="185"/>
      <c r="AD39" s="185"/>
      <c r="AE39" s="185"/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36"/>
      <c r="BC39" s="36"/>
      <c r="BD39" s="36"/>
      <c r="BE39" s="36"/>
      <c r="BF39" s="36"/>
      <c r="BG39" s="36"/>
      <c r="BH39" s="36"/>
      <c r="BI39"/>
      <c r="BJ39" s="2"/>
    </row>
    <row r="40" spans="1:62" s="55" customFormat="1" ht="12" customHeight="1" x14ac:dyDescent="0.35">
      <c r="A40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230"/>
      <c r="Z40" s="230"/>
      <c r="AA40" s="185"/>
      <c r="AB40" s="185"/>
      <c r="AC40" s="185"/>
      <c r="AD40" s="185"/>
      <c r="AE40" s="185"/>
      <c r="AF40"/>
      <c r="BI40"/>
    </row>
    <row r="41" spans="1:62" x14ac:dyDescent="0.35">
      <c r="B41" s="61"/>
      <c r="C41" s="6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6"/>
      <c r="X41" s="6"/>
      <c r="Y41" s="17"/>
      <c r="Z41" s="17"/>
      <c r="AA41" s="6"/>
      <c r="AB41" s="6"/>
      <c r="AC41" s="6"/>
      <c r="AD41" s="6"/>
      <c r="AE41" s="6"/>
      <c r="AF41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/>
      <c r="BJ41" s="2"/>
    </row>
    <row r="42" spans="1:62" x14ac:dyDescent="0.35">
      <c r="B42" s="61"/>
      <c r="C42" s="6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6"/>
      <c r="X42" s="6"/>
      <c r="Y42" s="17"/>
      <c r="Z42" s="17"/>
      <c r="AA42" s="6"/>
      <c r="AB42" s="6"/>
      <c r="AC42" s="6"/>
      <c r="AD42" s="6"/>
      <c r="AE42" s="6"/>
      <c r="AF4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/>
      <c r="BJ42" s="2"/>
    </row>
    <row r="43" spans="1:62" x14ac:dyDescent="0.35">
      <c r="B43" s="61"/>
      <c r="C43" s="6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6"/>
      <c r="X43" s="6"/>
      <c r="Y43" s="17"/>
      <c r="Z43" s="17"/>
      <c r="AA43" s="6"/>
      <c r="AB43" s="6"/>
      <c r="AC43" s="6"/>
      <c r="AD43" s="6"/>
      <c r="AE43" s="6"/>
      <c r="AF4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/>
      <c r="BJ43" s="2"/>
    </row>
    <row r="44" spans="1:62" x14ac:dyDescent="0.35">
      <c r="B44" s="61"/>
      <c r="C44" s="6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6"/>
      <c r="X44" s="2"/>
      <c r="AF44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/>
      <c r="BJ44" s="2"/>
    </row>
    <row r="45" spans="1:62" x14ac:dyDescent="0.35">
      <c r="B45" s="61"/>
      <c r="C45" s="6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6"/>
      <c r="X45" s="2"/>
      <c r="AF45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/>
      <c r="BJ45" s="2"/>
    </row>
    <row r="46" spans="1:62" x14ac:dyDescent="0.35">
      <c r="B46" s="61"/>
      <c r="C46" s="6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6"/>
      <c r="X46" s="6"/>
      <c r="Y46" s="17"/>
      <c r="Z46" s="17"/>
      <c r="AA46" s="6"/>
      <c r="AB46" s="6"/>
      <c r="AC46" s="6"/>
      <c r="AD46" s="6"/>
      <c r="AE46" s="6"/>
      <c r="AF46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/>
      <c r="BJ46" s="2"/>
    </row>
    <row r="47" spans="1:62" x14ac:dyDescent="0.35">
      <c r="B47" s="61"/>
      <c r="C47" s="6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AF47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/>
      <c r="BJ47" s="2"/>
    </row>
    <row r="48" spans="1:62" x14ac:dyDescent="0.35">
      <c r="B48" s="61"/>
      <c r="C48" s="6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AF48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/>
      <c r="BJ48" s="2"/>
    </row>
    <row r="49" spans="2:62" x14ac:dyDescent="0.35">
      <c r="B49" s="61"/>
      <c r="C49" s="6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AF49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/>
      <c r="BJ49" s="2"/>
    </row>
    <row r="50" spans="2:62" x14ac:dyDescent="0.35">
      <c r="B50" s="61"/>
      <c r="C50" s="6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AF50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/>
      <c r="BJ50" s="2"/>
    </row>
    <row r="51" spans="2:62" x14ac:dyDescent="0.35">
      <c r="B51" s="61"/>
      <c r="C51" s="6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AF51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/>
      <c r="BJ51" s="2"/>
    </row>
    <row r="52" spans="2:62" x14ac:dyDescent="0.35">
      <c r="B52" s="61"/>
      <c r="C52" s="6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AF5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/>
      <c r="BJ52" s="2"/>
    </row>
    <row r="53" spans="2:62" x14ac:dyDescent="0.35">
      <c r="B53" s="61"/>
      <c r="C53" s="6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AF53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/>
      <c r="BJ53" s="2"/>
    </row>
    <row r="54" spans="2:62" x14ac:dyDescent="0.35">
      <c r="B54" s="61"/>
      <c r="C54" s="6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F54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/>
      <c r="BJ54" s="2"/>
    </row>
    <row r="55" spans="2:62" x14ac:dyDescent="0.35">
      <c r="B55" s="61"/>
      <c r="C55" s="6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AF5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/>
      <c r="BJ55" s="2"/>
    </row>
    <row r="56" spans="2:62" x14ac:dyDescent="0.35">
      <c r="B56" s="61"/>
      <c r="C56" s="6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F5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/>
      <c r="BJ56" s="2"/>
    </row>
    <row r="57" spans="2:62" x14ac:dyDescent="0.35">
      <c r="B57" s="61"/>
      <c r="C57" s="6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AF57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/>
      <c r="BJ57" s="2"/>
    </row>
    <row r="58" spans="2:62" x14ac:dyDescent="0.35">
      <c r="B58" s="2"/>
      <c r="C58" s="6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AF5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/>
      <c r="BJ58" s="2"/>
    </row>
    <row r="59" spans="2:62" x14ac:dyDescent="0.35">
      <c r="C59" s="49"/>
      <c r="AF5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/>
      <c r="BJ59" s="2"/>
    </row>
    <row r="60" spans="2:62" x14ac:dyDescent="0.35">
      <c r="C60" s="49"/>
      <c r="AF6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/>
      <c r="BJ60" s="2"/>
    </row>
    <row r="61" spans="2:62" x14ac:dyDescent="0.35">
      <c r="C61" s="49"/>
      <c r="AF6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/>
      <c r="BJ61" s="2"/>
    </row>
    <row r="62" spans="2:62" x14ac:dyDescent="0.35">
      <c r="C62" s="49"/>
      <c r="AF62"/>
      <c r="BI62"/>
    </row>
    <row r="63" spans="2:62" x14ac:dyDescent="0.35">
      <c r="C63" s="49"/>
      <c r="AF63"/>
      <c r="BI63"/>
    </row>
    <row r="64" spans="2:62" x14ac:dyDescent="0.35">
      <c r="AF64"/>
      <c r="BI64"/>
    </row>
    <row r="65" spans="32:61" x14ac:dyDescent="0.35">
      <c r="AF65"/>
      <c r="BI65"/>
    </row>
    <row r="66" spans="32:61" x14ac:dyDescent="0.35">
      <c r="AF66"/>
      <c r="BI66"/>
    </row>
    <row r="67" spans="32:61" x14ac:dyDescent="0.35">
      <c r="AF67"/>
      <c r="BI67"/>
    </row>
    <row r="68" spans="32:61" x14ac:dyDescent="0.35">
      <c r="AF68"/>
      <c r="BI68"/>
    </row>
    <row r="69" spans="32:61" x14ac:dyDescent="0.35">
      <c r="AF69"/>
      <c r="BI69"/>
    </row>
    <row r="70" spans="32:61" x14ac:dyDescent="0.35">
      <c r="AF70"/>
      <c r="BI70"/>
    </row>
    <row r="71" spans="32:61" x14ac:dyDescent="0.35">
      <c r="AF71"/>
      <c r="BI71"/>
    </row>
    <row r="72" spans="32:61" x14ac:dyDescent="0.35">
      <c r="AF72"/>
      <c r="BI72"/>
    </row>
    <row r="73" spans="32:61" x14ac:dyDescent="0.35">
      <c r="AF73"/>
      <c r="BI73"/>
    </row>
    <row r="74" spans="32:61" x14ac:dyDescent="0.35">
      <c r="AF74"/>
      <c r="BI74"/>
    </row>
    <row r="75" spans="32:61" x14ac:dyDescent="0.35">
      <c r="AF75"/>
      <c r="BI75"/>
    </row>
    <row r="76" spans="32:61" x14ac:dyDescent="0.35">
      <c r="AF76"/>
      <c r="BI76"/>
    </row>
    <row r="77" spans="32:61" x14ac:dyDescent="0.35">
      <c r="AF77"/>
      <c r="BI77"/>
    </row>
    <row r="78" spans="32:61" x14ac:dyDescent="0.35">
      <c r="AF78"/>
      <c r="BI78"/>
    </row>
    <row r="79" spans="32:61" x14ac:dyDescent="0.35">
      <c r="AF79"/>
      <c r="BI79"/>
    </row>
    <row r="80" spans="32:61" x14ac:dyDescent="0.35">
      <c r="AF80"/>
      <c r="BI80"/>
    </row>
    <row r="81" spans="32:61" x14ac:dyDescent="0.35">
      <c r="AF81"/>
      <c r="BI81"/>
    </row>
  </sheetData>
  <mergeCells count="1">
    <mergeCell ref="BA5:BH5"/>
  </mergeCells>
  <hyperlinks>
    <hyperlink ref="B4" location="Indice!A1" display="Volver al índice" xr:uid="{00000000-0004-0000-10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BO40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 activeCell="B4" sqref="B4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7" ht="15" customHeight="1" x14ac:dyDescent="0.35">
      <c r="B1" s="1" t="s">
        <v>960</v>
      </c>
    </row>
    <row r="2" spans="1:67" ht="15" customHeight="1" x14ac:dyDescent="0.35">
      <c r="B2" s="3" t="s">
        <v>232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7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2"/>
      <c r="AC3"/>
      <c r="AD3"/>
      <c r="AE3"/>
    </row>
    <row r="4" spans="1:67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7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7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7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7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7" s="99" customFormat="1" ht="15" customHeight="1" x14ac:dyDescent="0.35">
      <c r="A9"/>
      <c r="B9" s="13" t="s">
        <v>161</v>
      </c>
      <c r="C9" s="14">
        <v>242386.30900000004</v>
      </c>
      <c r="D9" s="14">
        <v>254962.503</v>
      </c>
      <c r="E9" s="14">
        <v>264910.31300000002</v>
      </c>
      <c r="F9" s="14">
        <v>283958.10499999998</v>
      </c>
      <c r="G9" s="14">
        <v>306830.56299999997</v>
      </c>
      <c r="H9" s="14">
        <v>333403.55899999995</v>
      </c>
      <c r="I9" s="14">
        <v>360539.48899999994</v>
      </c>
      <c r="J9" s="14">
        <v>381000.63500000001</v>
      </c>
      <c r="K9" s="14">
        <v>411384.17799999996</v>
      </c>
      <c r="L9" s="14">
        <v>439668.21500000003</v>
      </c>
      <c r="M9" s="14">
        <v>480812.28100000008</v>
      </c>
      <c r="N9" s="14">
        <v>541983.37599999993</v>
      </c>
      <c r="O9" s="14">
        <v>572392.09199999995</v>
      </c>
      <c r="P9" s="14">
        <v>596652.70100000012</v>
      </c>
      <c r="Q9" s="14">
        <v>586253.49099999992</v>
      </c>
      <c r="R9" s="14">
        <v>573851.67200000002</v>
      </c>
      <c r="S9" s="14">
        <v>576212.40500000003</v>
      </c>
      <c r="T9" s="14">
        <v>551052.18400000001</v>
      </c>
      <c r="U9" s="14">
        <v>543682.32000000007</v>
      </c>
      <c r="V9" s="14">
        <v>545200.70600000001</v>
      </c>
      <c r="W9" s="14">
        <v>563764.82899999991</v>
      </c>
      <c r="X9" s="14">
        <v>583158.41300000006</v>
      </c>
      <c r="Y9" s="14">
        <v>607700.304</v>
      </c>
      <c r="Z9" s="14">
        <v>647337.90899999999</v>
      </c>
      <c r="AA9" s="14">
        <v>677622.29399999999</v>
      </c>
      <c r="AB9" s="14">
        <v>675261.55599999998</v>
      </c>
      <c r="AC9" s="14">
        <v>717271.64899999998</v>
      </c>
      <c r="AD9" s="72">
        <v>773705.41700000002</v>
      </c>
      <c r="AE9" s="72">
        <v>842972.21299999999</v>
      </c>
      <c r="AF9"/>
      <c r="AG9" s="15">
        <v>5.188491896215127</v>
      </c>
      <c r="AH9" s="15">
        <v>3.9016756907191277</v>
      </c>
      <c r="AI9" s="15">
        <v>7.190279526792132</v>
      </c>
      <c r="AJ9" s="15">
        <v>8.0548706295951593</v>
      </c>
      <c r="AK9" s="15">
        <v>8.6604788454532127</v>
      </c>
      <c r="AL9" s="15">
        <v>8.1390642863533422</v>
      </c>
      <c r="AM9" s="15">
        <v>5.6751470017199885</v>
      </c>
      <c r="AN9" s="15">
        <v>7.9746699109832049</v>
      </c>
      <c r="AO9" s="15">
        <v>6.8753341797214356</v>
      </c>
      <c r="AP9" s="15">
        <v>9.3579805399396569</v>
      </c>
      <c r="AQ9" s="15">
        <v>12.722448534961577</v>
      </c>
      <c r="AR9" s="15">
        <v>5.6106362937596854</v>
      </c>
      <c r="AS9" s="15">
        <v>4.2384598493020711</v>
      </c>
      <c r="AT9" s="15">
        <v>-1.7429251527012184</v>
      </c>
      <c r="AU9" s="15">
        <v>-2.1154362729415119</v>
      </c>
      <c r="AV9" s="15">
        <v>0.41138383230153025</v>
      </c>
      <c r="AW9" s="15">
        <v>-4.3664837448267049</v>
      </c>
      <c r="AX9" s="15">
        <v>-1.3374167118807649</v>
      </c>
      <c r="AY9" s="15">
        <v>0.27927816376297471</v>
      </c>
      <c r="AZ9" s="15">
        <v>3.4050071461205893</v>
      </c>
      <c r="BA9" s="15">
        <v>3.4400131051808041</v>
      </c>
      <c r="BB9" s="15">
        <v>4.2084432725143488</v>
      </c>
      <c r="BC9" s="15">
        <v>6.522558033803449</v>
      </c>
      <c r="BD9" s="15">
        <v>4.6782962312191749</v>
      </c>
      <c r="BE9" s="15">
        <v>-0.34838552699684527</v>
      </c>
      <c r="BF9" s="15">
        <v>6.2213067850111683</v>
      </c>
      <c r="BG9" s="15">
        <v>7.8678375311053239</v>
      </c>
      <c r="BH9" s="15">
        <v>8.952605795184704</v>
      </c>
      <c r="BI9"/>
      <c r="BJ9" s="19"/>
    </row>
    <row r="10" spans="1:67" customFormat="1" ht="6" customHeight="1" x14ac:dyDescent="0.35"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64"/>
      <c r="Y10" s="64"/>
      <c r="Z10" s="64"/>
      <c r="AA10" s="64"/>
      <c r="AB10" s="64"/>
      <c r="AC10" s="64"/>
      <c r="AD10" s="33"/>
      <c r="AE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</row>
    <row r="11" spans="1:67" s="99" customFormat="1" ht="15" customHeight="1" x14ac:dyDescent="0.35">
      <c r="A11"/>
      <c r="B11" s="87" t="s">
        <v>171</v>
      </c>
      <c r="C11" s="88">
        <v>12.32468620989645</v>
      </c>
      <c r="D11" s="88">
        <v>12.122454728176242</v>
      </c>
      <c r="E11" s="88">
        <v>11.920809968617567</v>
      </c>
      <c r="F11" s="88">
        <v>11.98707006443785</v>
      </c>
      <c r="G11" s="88">
        <v>10.64191118405633</v>
      </c>
      <c r="H11" s="88">
        <v>10.937088706962484</v>
      </c>
      <c r="I11" s="88">
        <v>11.412631696496359</v>
      </c>
      <c r="J11" s="88">
        <v>11.684434594183818</v>
      </c>
      <c r="K11" s="88">
        <v>10.698723566369146</v>
      </c>
      <c r="L11" s="88">
        <v>10.986154411912629</v>
      </c>
      <c r="M11" s="88">
        <v>11.396905022066191</v>
      </c>
      <c r="N11" s="88">
        <v>11.926137933795225</v>
      </c>
      <c r="O11" s="88">
        <v>11.863450237883441</v>
      </c>
      <c r="P11" s="88">
        <v>10.86272783000441</v>
      </c>
      <c r="Q11" s="88">
        <v>10.717532256025407</v>
      </c>
      <c r="R11" s="88">
        <v>11.659934311387698</v>
      </c>
      <c r="S11" s="88">
        <v>11.867860429002739</v>
      </c>
      <c r="T11" s="88">
        <v>12.528469536017665</v>
      </c>
      <c r="U11" s="88">
        <v>12.772861916863516</v>
      </c>
      <c r="V11" s="88">
        <v>12.985060771362976</v>
      </c>
      <c r="W11" s="88">
        <v>12.07423654305331</v>
      </c>
      <c r="X11" s="88">
        <v>12.299108060348308</v>
      </c>
      <c r="Y11" s="88">
        <v>12.531402320970372</v>
      </c>
      <c r="Z11" s="88">
        <v>12.661545054053059</v>
      </c>
      <c r="AA11" s="88">
        <v>12.749522376251683</v>
      </c>
      <c r="AB11" s="88">
        <v>12.763676420518745</v>
      </c>
      <c r="AC11" s="88">
        <v>13.443051755137754</v>
      </c>
      <c r="AD11" s="106">
        <v>13.939382952517182</v>
      </c>
      <c r="AE11" s="106">
        <v>14.330663233854422</v>
      </c>
      <c r="AF11"/>
      <c r="AG11" s="15">
        <v>-1.640865156938605</v>
      </c>
      <c r="AH11" s="15">
        <v>-1.6633987429129531</v>
      </c>
      <c r="AI11" s="15">
        <v>0.5558355178441543</v>
      </c>
      <c r="AJ11" s="15">
        <v>-11.22174871048944</v>
      </c>
      <c r="AK11" s="15">
        <v>2.7737266154634748</v>
      </c>
      <c r="AL11" s="15">
        <v>4.3479851199446387</v>
      </c>
      <c r="AM11" s="15">
        <v>2.3815970313919985</v>
      </c>
      <c r="AN11" s="15">
        <v>-8.436103774378017</v>
      </c>
      <c r="AO11" s="15">
        <v>2.6865900755395349</v>
      </c>
      <c r="AP11" s="15">
        <v>3.7388024485453433</v>
      </c>
      <c r="AQ11" s="15">
        <v>4.6436546650547346</v>
      </c>
      <c r="AR11" s="15">
        <v>-0.52563282648396092</v>
      </c>
      <c r="AS11" s="15">
        <v>-8.4353403757992282</v>
      </c>
      <c r="AT11" s="15">
        <v>-1.336640080201138</v>
      </c>
      <c r="AU11" s="15">
        <v>8.7930881181390514</v>
      </c>
      <c r="AV11" s="15">
        <v>1.7832529074539494</v>
      </c>
      <c r="AW11" s="15">
        <v>5.5663707116113859</v>
      </c>
      <c r="AX11" s="15">
        <v>1.9506962134780719</v>
      </c>
      <c r="AY11" s="15">
        <v>1.6613258319132258</v>
      </c>
      <c r="AZ11" s="15">
        <v>-7.0144009669818548</v>
      </c>
      <c r="BA11" s="15">
        <v>1.8624077513569495</v>
      </c>
      <c r="BB11" s="15">
        <v>1.8887081850347236</v>
      </c>
      <c r="BC11" s="15">
        <v>1.0385328772415439</v>
      </c>
      <c r="BD11" s="15">
        <v>0.69483875643171622</v>
      </c>
      <c r="BE11" s="15">
        <v>0.11101627064420042</v>
      </c>
      <c r="BF11" s="15">
        <v>5.3227245210232068</v>
      </c>
      <c r="BG11" s="15">
        <v>3.6921021091043325</v>
      </c>
      <c r="BH11" s="15">
        <v>2.807012926397737</v>
      </c>
      <c r="BI11"/>
      <c r="BJ11" s="19"/>
      <c r="BM11" s="63"/>
      <c r="BN11" s="63"/>
      <c r="BO11" s="63"/>
    </row>
    <row r="12" spans="1:67" customFormat="1" ht="6" customHeight="1" x14ac:dyDescent="0.35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64"/>
      <c r="Y12" s="64"/>
      <c r="Z12" s="64"/>
      <c r="AA12" s="64"/>
      <c r="AB12" s="64"/>
      <c r="AC12" s="64"/>
      <c r="AD12" s="33"/>
      <c r="AE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</row>
    <row r="13" spans="1:67" s="99" customFormat="1" ht="15" customHeight="1" x14ac:dyDescent="0.35">
      <c r="A13"/>
      <c r="B13" s="13" t="s">
        <v>731</v>
      </c>
      <c r="C13" s="14">
        <v>29873.351999999999</v>
      </c>
      <c r="D13" s="14">
        <v>30907.713999999993</v>
      </c>
      <c r="E13" s="14">
        <v>31579.455000000002</v>
      </c>
      <c r="F13" s="14">
        <v>34038.256999999998</v>
      </c>
      <c r="G13" s="14">
        <v>32652.635999999999</v>
      </c>
      <c r="H13" s="14">
        <v>36464.643000000004</v>
      </c>
      <c r="I13" s="14">
        <v>41147.043999999994</v>
      </c>
      <c r="J13" s="14">
        <v>44517.77</v>
      </c>
      <c r="K13" s="14">
        <v>44012.855999999992</v>
      </c>
      <c r="L13" s="14">
        <v>48302.629000000008</v>
      </c>
      <c r="M13" s="14">
        <v>54797.719000000005</v>
      </c>
      <c r="N13" s="14">
        <v>64637.684999999998</v>
      </c>
      <c r="O13" s="14">
        <v>67905.451000000001</v>
      </c>
      <c r="P13" s="14">
        <v>64812.758999999998</v>
      </c>
      <c r="Q13" s="14">
        <v>62831.907000000007</v>
      </c>
      <c r="R13" s="14">
        <v>66910.728000000003</v>
      </c>
      <c r="S13" s="14">
        <v>68384.084000000003</v>
      </c>
      <c r="T13" s="14">
        <v>69038.404999999999</v>
      </c>
      <c r="U13" s="14">
        <v>69443.792000000016</v>
      </c>
      <c r="V13" s="14">
        <v>70794.643000000011</v>
      </c>
      <c r="W13" s="14">
        <v>68070.298999999999</v>
      </c>
      <c r="X13" s="14">
        <v>71723.283377882282</v>
      </c>
      <c r="Y13" s="14">
        <v>76153.37000000001</v>
      </c>
      <c r="Z13" s="14">
        <v>81962.981</v>
      </c>
      <c r="AA13" s="14">
        <v>86393.605999999985</v>
      </c>
      <c r="AB13" s="14">
        <v>86188.2</v>
      </c>
      <c r="AC13" s="14">
        <v>96423.198999999993</v>
      </c>
      <c r="AD13" s="72">
        <v>107849.761</v>
      </c>
      <c r="AE13" s="72">
        <v>120803.50899999999</v>
      </c>
      <c r="AF13"/>
      <c r="AG13" s="15">
        <v>3.4624905835809581</v>
      </c>
      <c r="AH13" s="15">
        <v>2.1733765234142171</v>
      </c>
      <c r="AI13" s="15">
        <v>7.7860811720784788</v>
      </c>
      <c r="AJ13" s="15">
        <v>-4.0707754219024768</v>
      </c>
      <c r="AK13" s="15">
        <v>11.674423467679624</v>
      </c>
      <c r="AL13" s="15">
        <v>12.840934710371332</v>
      </c>
      <c r="AM13" s="15">
        <v>8.1919031656320254</v>
      </c>
      <c r="AN13" s="15">
        <v>-1.1341852927493994</v>
      </c>
      <c r="AO13" s="15">
        <v>9.7466363009935471</v>
      </c>
      <c r="AP13" s="15">
        <v>13.446659394046637</v>
      </c>
      <c r="AQ13" s="15">
        <v>17.956889774919265</v>
      </c>
      <c r="AR13" s="15">
        <v>5.0555121211411009</v>
      </c>
      <c r="AS13" s="15">
        <v>-4.5544090414773963</v>
      </c>
      <c r="AT13" s="15">
        <v>-3.0562685967434153</v>
      </c>
      <c r="AU13" s="15">
        <v>6.4916396696347221</v>
      </c>
      <c r="AV13" s="15">
        <v>2.2019727539057707</v>
      </c>
      <c r="AW13" s="15">
        <v>0.95683229448536045</v>
      </c>
      <c r="AX13" s="15">
        <v>0.58719056444020834</v>
      </c>
      <c r="AY13" s="15">
        <v>1.9452437159537526</v>
      </c>
      <c r="AZ13" s="15">
        <v>-3.8482346750445671</v>
      </c>
      <c r="BA13" s="15">
        <v>5.3664879272563253</v>
      </c>
      <c r="BB13" s="15">
        <v>6.1766366700995992</v>
      </c>
      <c r="BC13" s="15">
        <v>7.6288298206632073</v>
      </c>
      <c r="BD13" s="15">
        <v>5.4056416030061003</v>
      </c>
      <c r="BE13" s="15">
        <v>-0.23775602097218648</v>
      </c>
      <c r="BF13" s="15">
        <v>11.875174327808212</v>
      </c>
      <c r="BG13" s="15">
        <v>11.850428235636537</v>
      </c>
      <c r="BH13" s="15">
        <v>12.010919523502693</v>
      </c>
      <c r="BI13"/>
      <c r="BJ13" s="19"/>
    </row>
    <row r="14" spans="1:67" s="46" customFormat="1" ht="15" customHeight="1" x14ac:dyDescent="0.35">
      <c r="A14"/>
      <c r="B14" s="16" t="s">
        <v>234</v>
      </c>
      <c r="C14" s="17">
        <v>30995.179</v>
      </c>
      <c r="D14" s="17">
        <v>32665.428999999993</v>
      </c>
      <c r="E14" s="17">
        <v>33279.21</v>
      </c>
      <c r="F14" s="17">
        <v>36432.123</v>
      </c>
      <c r="G14" s="17">
        <v>35938.144</v>
      </c>
      <c r="H14" s="17">
        <v>39636.860999999997</v>
      </c>
      <c r="I14" s="17">
        <v>44172.804000000004</v>
      </c>
      <c r="J14" s="17">
        <v>47667.523999999998</v>
      </c>
      <c r="K14" s="17">
        <v>48451.243999999999</v>
      </c>
      <c r="L14" s="17">
        <v>51950.757000000012</v>
      </c>
      <c r="M14" s="17">
        <v>57416.702000000012</v>
      </c>
      <c r="N14" s="17">
        <v>64818.614000000001</v>
      </c>
      <c r="O14" s="17">
        <v>71603.061000000002</v>
      </c>
      <c r="P14" s="17">
        <v>72690.955999999991</v>
      </c>
      <c r="Q14" s="17">
        <v>70560.968000000008</v>
      </c>
      <c r="R14" s="17">
        <v>73298.858999999997</v>
      </c>
      <c r="S14" s="17">
        <v>73890.354999999996</v>
      </c>
      <c r="T14" s="17">
        <v>73744.849000000002</v>
      </c>
      <c r="U14" s="17">
        <v>73766.709000000003</v>
      </c>
      <c r="V14" s="17">
        <v>74307.623000000007</v>
      </c>
      <c r="W14" s="17">
        <v>71880.042999999991</v>
      </c>
      <c r="X14" s="17">
        <v>73417.918377882277</v>
      </c>
      <c r="Y14" s="17">
        <v>76668.984000000011</v>
      </c>
      <c r="Z14" s="17">
        <v>81691.939000000013</v>
      </c>
      <c r="AA14" s="17">
        <v>85751.190999999992</v>
      </c>
      <c r="AB14" s="17">
        <v>85500.207000000009</v>
      </c>
      <c r="AC14" s="17">
        <v>91850.796999999991</v>
      </c>
      <c r="AD14" s="73">
        <v>103812.503</v>
      </c>
      <c r="AE14" s="73">
        <v>114620.065</v>
      </c>
      <c r="AF14"/>
      <c r="AG14" s="18">
        <v>5.3887412619878488</v>
      </c>
      <c r="AH14" s="18">
        <v>1.8789926193836501</v>
      </c>
      <c r="AI14" s="18">
        <v>9.4741221321059026</v>
      </c>
      <c r="AJ14" s="18">
        <v>-1.3558885931517066</v>
      </c>
      <c r="AK14" s="18">
        <v>10.291897656150516</v>
      </c>
      <c r="AL14" s="18">
        <v>11.443749291852367</v>
      </c>
      <c r="AM14" s="18">
        <v>7.911474218390107</v>
      </c>
      <c r="AN14" s="18">
        <v>1.6441382606740833</v>
      </c>
      <c r="AO14" s="18">
        <v>7.222751597461591</v>
      </c>
      <c r="AP14" s="18">
        <v>10.521396252224003</v>
      </c>
      <c r="AQ14" s="18">
        <v>12.891565941910052</v>
      </c>
      <c r="AR14" s="18">
        <v>10.466818991223724</v>
      </c>
      <c r="AS14" s="18">
        <v>1.519341470611137</v>
      </c>
      <c r="AT14" s="18">
        <v>-2.9301967083772889</v>
      </c>
      <c r="AU14" s="18">
        <v>3.8801777776064359</v>
      </c>
      <c r="AV14" s="18">
        <v>0.80696481237177131</v>
      </c>
      <c r="AW14" s="18">
        <v>-0.19692150619657187</v>
      </c>
      <c r="AX14" s="18">
        <v>2.9642748336226956E-2</v>
      </c>
      <c r="AY14" s="18">
        <v>0.73327657873418794</v>
      </c>
      <c r="AZ14" s="18">
        <v>-3.266932653733273</v>
      </c>
      <c r="BA14" s="18">
        <v>2.1395025847192199</v>
      </c>
      <c r="BB14" s="18">
        <v>4.4281637152724604</v>
      </c>
      <c r="BC14" s="18">
        <v>6.5514824091056179</v>
      </c>
      <c r="BD14" s="18">
        <v>4.9689749682645896</v>
      </c>
      <c r="BE14" s="18">
        <v>-0.29268864615534285</v>
      </c>
      <c r="BF14" s="18">
        <v>7.4275726607304948</v>
      </c>
      <c r="BG14" s="18">
        <v>13.02297464005675</v>
      </c>
      <c r="BH14" s="18">
        <v>10.410655448698705</v>
      </c>
      <c r="BI14"/>
      <c r="BJ14" s="7"/>
    </row>
    <row r="15" spans="1:67" s="46" customFormat="1" ht="15" customHeight="1" x14ac:dyDescent="0.35">
      <c r="A15"/>
      <c r="B15" s="16" t="s">
        <v>730</v>
      </c>
      <c r="C15" s="17">
        <v>-1121.827</v>
      </c>
      <c r="D15" s="17">
        <v>-1757.7149999999999</v>
      </c>
      <c r="E15" s="17">
        <v>-1699.7550000000001</v>
      </c>
      <c r="F15" s="17">
        <v>-2393.866</v>
      </c>
      <c r="G15" s="17">
        <v>-3285.5079999999998</v>
      </c>
      <c r="H15" s="17">
        <v>-3172.2179999999998</v>
      </c>
      <c r="I15" s="17">
        <v>-3025.76</v>
      </c>
      <c r="J15" s="17">
        <v>-3149.7539999999999</v>
      </c>
      <c r="K15" s="17">
        <v>-3829.1840000000002</v>
      </c>
      <c r="L15" s="17">
        <v>-2985.6430000000005</v>
      </c>
      <c r="M15" s="17">
        <v>-1901.8150000000005</v>
      </c>
      <c r="N15" s="17">
        <v>588.54999999999995</v>
      </c>
      <c r="O15" s="17">
        <v>-2339.6589999999992</v>
      </c>
      <c r="P15" s="17">
        <v>-5942.4250000000011</v>
      </c>
      <c r="Q15" s="17">
        <v>-5833.741</v>
      </c>
      <c r="R15" s="17">
        <v>-4516.2549999999992</v>
      </c>
      <c r="S15" s="17">
        <v>-4640.3769999999995</v>
      </c>
      <c r="T15" s="17">
        <v>-3870.1240000000012</v>
      </c>
      <c r="U15" s="17">
        <v>-3517.1239999999998</v>
      </c>
      <c r="V15" s="17">
        <v>-2720.2789999999995</v>
      </c>
      <c r="W15" s="17">
        <v>-2204.3139999999999</v>
      </c>
      <c r="X15" s="17">
        <v>86.719000000000023</v>
      </c>
      <c r="Y15" s="17">
        <v>1336.3569999999997</v>
      </c>
      <c r="Z15" s="17">
        <v>2649.2819999999997</v>
      </c>
      <c r="AA15" s="17">
        <v>3503.27</v>
      </c>
      <c r="AB15" s="17">
        <v>3395.7869999999994</v>
      </c>
      <c r="AC15" s="17">
        <v>7385.7920000000004</v>
      </c>
      <c r="AD15" s="73">
        <v>6985.3320000000003</v>
      </c>
      <c r="AE15" s="73">
        <v>9371.5580000000009</v>
      </c>
      <c r="AF15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/>
      <c r="BJ15" s="7"/>
    </row>
    <row r="16" spans="1:67" s="46" customFormat="1" ht="15" customHeight="1" x14ac:dyDescent="0.35">
      <c r="A16"/>
      <c r="B16" s="16" t="s">
        <v>141</v>
      </c>
      <c r="C16" s="17"/>
      <c r="D16" s="17"/>
      <c r="E16" s="17"/>
      <c r="F16" s="17"/>
      <c r="G16" s="17"/>
      <c r="H16" s="17"/>
      <c r="I16" s="17"/>
      <c r="J16" s="17"/>
      <c r="K16" s="17">
        <v>-609.20399999999995</v>
      </c>
      <c r="L16" s="17">
        <v>-662.4849999999999</v>
      </c>
      <c r="M16" s="17">
        <v>-717.16800000000001</v>
      </c>
      <c r="N16" s="17">
        <v>-769.47900000000004</v>
      </c>
      <c r="O16" s="17">
        <v>-1357.951</v>
      </c>
      <c r="P16" s="17">
        <v>-1935.7720000000004</v>
      </c>
      <c r="Q16" s="17">
        <v>-1895.32</v>
      </c>
      <c r="R16" s="17">
        <v>-1871.8759999999997</v>
      </c>
      <c r="S16" s="17">
        <v>-865.89400000000001</v>
      </c>
      <c r="T16" s="17">
        <v>-836.32</v>
      </c>
      <c r="U16" s="17">
        <v>-805.79300000000001</v>
      </c>
      <c r="V16" s="17">
        <v>-792.70100000000002</v>
      </c>
      <c r="W16" s="17">
        <v>-1605.43</v>
      </c>
      <c r="X16" s="17">
        <v>-1781.354</v>
      </c>
      <c r="Y16" s="17">
        <v>-1851.971</v>
      </c>
      <c r="Z16" s="17">
        <v>-2378.2400000000002</v>
      </c>
      <c r="AA16" s="17">
        <v>-2860.855</v>
      </c>
      <c r="AB16" s="17">
        <v>-2707.7939999999999</v>
      </c>
      <c r="AC16" s="17">
        <v>-2813.3900000000003</v>
      </c>
      <c r="AD16" s="73">
        <v>-2948.0739999999996</v>
      </c>
      <c r="AE16" s="73">
        <v>-3188.114</v>
      </c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/>
      <c r="BJ16" s="7"/>
    </row>
    <row r="17" spans="1:64" s="46" customFormat="1" ht="15" customHeight="1" x14ac:dyDescent="0.35">
      <c r="A17"/>
      <c r="B17" s="16" t="s">
        <v>235</v>
      </c>
      <c r="C17" s="17"/>
      <c r="D17" s="17"/>
      <c r="E17" s="17"/>
      <c r="F17" s="17"/>
      <c r="G17" s="17"/>
      <c r="H17" s="17"/>
      <c r="I17" s="17"/>
      <c r="J17" s="17"/>
      <c r="K17" s="17">
        <v>-546.90200000000004</v>
      </c>
      <c r="L17" s="17">
        <v>-585.32299999999998</v>
      </c>
      <c r="M17" s="17">
        <v>-615.04500000000007</v>
      </c>
      <c r="N17" s="17">
        <v>-653.64700000000005</v>
      </c>
      <c r="O17" s="17">
        <v>-1207.357</v>
      </c>
      <c r="P17" s="17">
        <v>-1789.817</v>
      </c>
      <c r="Q17" s="17">
        <v>-1768.2760000000001</v>
      </c>
      <c r="R17" s="17">
        <v>-1769.9759999999997</v>
      </c>
      <c r="S17" s="17">
        <v>-743.01</v>
      </c>
      <c r="T17" s="17">
        <v>-682.3130000000001</v>
      </c>
      <c r="U17" s="17">
        <v>-619.52800000000002</v>
      </c>
      <c r="V17" s="17">
        <v>-579.58399999999995</v>
      </c>
      <c r="W17" s="17">
        <v>-879.8599999999999</v>
      </c>
      <c r="X17" s="17">
        <v>-947.7589999999999</v>
      </c>
      <c r="Y17" s="17">
        <v>-969.17300000000012</v>
      </c>
      <c r="Z17" s="17">
        <v>-970.88599999999997</v>
      </c>
      <c r="AA17" s="17">
        <v>-969.77199999999993</v>
      </c>
      <c r="AB17" s="17">
        <v>-930.6690000000001</v>
      </c>
      <c r="AC17" s="17">
        <v>-925.73599999999999</v>
      </c>
      <c r="AD17" s="73">
        <v>-929.62800000000004</v>
      </c>
      <c r="AE17" s="73">
        <v>-1039</v>
      </c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/>
      <c r="BJ17" s="7"/>
    </row>
    <row r="18" spans="1:64" s="46" customFormat="1" ht="15" customHeight="1" x14ac:dyDescent="0.35">
      <c r="A18"/>
      <c r="B18" s="16" t="s">
        <v>236</v>
      </c>
      <c r="C18" s="17"/>
      <c r="D18" s="17"/>
      <c r="E18" s="17"/>
      <c r="F18" s="17"/>
      <c r="G18" s="17"/>
      <c r="H18" s="17"/>
      <c r="I18" s="17"/>
      <c r="J18" s="17"/>
      <c r="K18" s="17">
        <v>-62.302</v>
      </c>
      <c r="L18" s="17">
        <v>-77.162000000000006</v>
      </c>
      <c r="M18" s="17">
        <v>-102.123</v>
      </c>
      <c r="N18" s="17">
        <v>-115.83199999999999</v>
      </c>
      <c r="O18" s="17">
        <v>-150.59400000000002</v>
      </c>
      <c r="P18" s="17">
        <v>-145.95499999999998</v>
      </c>
      <c r="Q18" s="17">
        <v>-127.044</v>
      </c>
      <c r="R18" s="17">
        <v>-101.9</v>
      </c>
      <c r="S18" s="17">
        <v>-122.884</v>
      </c>
      <c r="T18" s="17">
        <v>-154.00700000000001</v>
      </c>
      <c r="U18" s="17">
        <v>-186.26499999999999</v>
      </c>
      <c r="V18" s="17">
        <v>-213.11699999999999</v>
      </c>
      <c r="W18" s="17">
        <v>-725.56999999999994</v>
      </c>
      <c r="X18" s="17">
        <v>-833.59500000000003</v>
      </c>
      <c r="Y18" s="17">
        <v>-882.798</v>
      </c>
      <c r="Z18" s="17">
        <v>-1407.3539999999998</v>
      </c>
      <c r="AA18" s="17">
        <v>-1891.0830000000001</v>
      </c>
      <c r="AB18" s="17">
        <v>-1777.125</v>
      </c>
      <c r="AC18" s="17">
        <v>-1887.654</v>
      </c>
      <c r="AD18" s="73">
        <v>-2018.4459999999999</v>
      </c>
      <c r="AE18" s="73">
        <v>-2200</v>
      </c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/>
      <c r="BJ18" s="7"/>
    </row>
    <row r="19" spans="1:64" customFormat="1" ht="6" customHeight="1" x14ac:dyDescent="0.35"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64"/>
      <c r="Y19" s="64"/>
      <c r="Z19" s="64"/>
      <c r="AA19" s="64"/>
      <c r="AB19" s="64"/>
      <c r="AC19" s="64"/>
      <c r="AD19" s="33"/>
      <c r="AE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</row>
    <row r="20" spans="1:64" s="99" customFormat="1" ht="15" customHeight="1" x14ac:dyDescent="0.35">
      <c r="A20"/>
      <c r="B20" s="13" t="s">
        <v>733</v>
      </c>
      <c r="C20" s="14">
        <v>-1121.827</v>
      </c>
      <c r="D20" s="14">
        <v>-1757.7149999999999</v>
      </c>
      <c r="E20" s="14">
        <v>-1699.7550000000001</v>
      </c>
      <c r="F20" s="14">
        <v>-2393.866</v>
      </c>
      <c r="G20" s="14">
        <v>-3285.5079999999998</v>
      </c>
      <c r="H20" s="14">
        <v>-3172.2179999999998</v>
      </c>
      <c r="I20" s="14">
        <v>-3025.76</v>
      </c>
      <c r="J20" s="14">
        <v>-3149.7539999999999</v>
      </c>
      <c r="K20" s="14">
        <v>-3891.4859999999999</v>
      </c>
      <c r="L20" s="14">
        <v>-3062.8050000000007</v>
      </c>
      <c r="M20" s="14">
        <v>-2003.9380000000003</v>
      </c>
      <c r="N20" s="14">
        <v>472.71800000000002</v>
      </c>
      <c r="O20" s="14">
        <v>-2490.2529999999983</v>
      </c>
      <c r="P20" s="14">
        <v>-6088.380000000001</v>
      </c>
      <c r="Q20" s="14">
        <v>-5960.7849999999999</v>
      </c>
      <c r="R20" s="14">
        <v>-4618.1549999999988</v>
      </c>
      <c r="S20" s="14">
        <v>-4763.2609999999995</v>
      </c>
      <c r="T20" s="14">
        <v>-4024.1310000000008</v>
      </c>
      <c r="U20" s="14">
        <v>-3703.3890000000001</v>
      </c>
      <c r="V20" s="14">
        <v>-2933.3959999999997</v>
      </c>
      <c r="W20" s="14">
        <v>-2929.8840000000005</v>
      </c>
      <c r="X20" s="14">
        <v>-746.87599999999998</v>
      </c>
      <c r="Y20" s="14">
        <v>453.5589999999998</v>
      </c>
      <c r="Z20" s="14">
        <v>1241.9280000000001</v>
      </c>
      <c r="AA20" s="14">
        <v>1612.1869999999999</v>
      </c>
      <c r="AB20" s="14">
        <v>1618.6620000000003</v>
      </c>
      <c r="AC20" s="14">
        <v>5498.1379999999999</v>
      </c>
      <c r="AD20" s="72">
        <v>4966.8860000000004</v>
      </c>
      <c r="AE20" s="72">
        <v>7171.558</v>
      </c>
      <c r="AF20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/>
      <c r="BJ20" s="14"/>
      <c r="BK20" s="14"/>
      <c r="BL20" s="14"/>
    </row>
    <row r="21" spans="1:64" s="46" customFormat="1" ht="15" customHeight="1" x14ac:dyDescent="0.35">
      <c r="A21"/>
      <c r="B21" s="16" t="s">
        <v>524</v>
      </c>
      <c r="C21" s="17">
        <v>4294.5659999999998</v>
      </c>
      <c r="D21" s="17">
        <v>4325.4969999999994</v>
      </c>
      <c r="E21" s="17">
        <v>4690.8990000000003</v>
      </c>
      <c r="F21" s="17">
        <v>4799.9870000000001</v>
      </c>
      <c r="G21" s="17">
        <v>3998.5569999999998</v>
      </c>
      <c r="H21" s="17">
        <v>4419.6140000000005</v>
      </c>
      <c r="I21" s="17">
        <v>4982.2079999999996</v>
      </c>
      <c r="J21" s="17">
        <v>5338.8350000000019</v>
      </c>
      <c r="K21" s="17">
        <v>5400.0359999999991</v>
      </c>
      <c r="L21" s="17">
        <v>6421.2949999999973</v>
      </c>
      <c r="M21" s="17">
        <v>7965.7300000000005</v>
      </c>
      <c r="N21" s="17">
        <v>11016.024999999998</v>
      </c>
      <c r="O21" s="17">
        <v>9367.7360000000008</v>
      </c>
      <c r="P21" s="17">
        <v>6713.1349999999984</v>
      </c>
      <c r="Q21" s="17">
        <v>6009.1319999999996</v>
      </c>
      <c r="R21" s="17">
        <v>6372.9070000000011</v>
      </c>
      <c r="S21" s="17">
        <v>6342.5640000000012</v>
      </c>
      <c r="T21" s="17">
        <v>6798.1809999999996</v>
      </c>
      <c r="U21" s="17">
        <v>6858.7460000000001</v>
      </c>
      <c r="V21" s="17">
        <v>7582.6709999999994</v>
      </c>
      <c r="W21" s="17">
        <v>7945.3369999999995</v>
      </c>
      <c r="X21" s="17">
        <v>9155.6149999999998</v>
      </c>
      <c r="Y21" s="302">
        <v>10380.471999999996</v>
      </c>
      <c r="Z21" s="302">
        <v>12035.630000000001</v>
      </c>
      <c r="AA21" s="17">
        <v>12714.561</v>
      </c>
      <c r="AB21" s="17">
        <v>12070.427000000001</v>
      </c>
      <c r="AC21" s="17">
        <v>15592.157999999999</v>
      </c>
      <c r="AD21" s="73">
        <v>16761.013999999999</v>
      </c>
      <c r="AE21" s="225" t="s">
        <v>233</v>
      </c>
      <c r="AF21"/>
      <c r="AG21" s="18">
        <v>0.72023575839792864</v>
      </c>
      <c r="AH21" s="18">
        <v>8.4476304110256244</v>
      </c>
      <c r="AI21" s="18">
        <v>2.325524382426476</v>
      </c>
      <c r="AJ21" s="18">
        <v>-16.69650355303046</v>
      </c>
      <c r="AK21" s="18">
        <v>10.530223778228013</v>
      </c>
      <c r="AL21" s="18">
        <v>12.72948271048103</v>
      </c>
      <c r="AM21" s="18">
        <v>7.1580110665793608</v>
      </c>
      <c r="AN21" s="18">
        <v>1.1463362325300794</v>
      </c>
      <c r="AO21" s="18">
        <v>18.912077623186185</v>
      </c>
      <c r="AP21" s="18">
        <v>24.051768373824967</v>
      </c>
      <c r="AQ21" s="18">
        <v>38.292723956247535</v>
      </c>
      <c r="AR21" s="18">
        <v>-14.962647597477288</v>
      </c>
      <c r="AS21" s="18">
        <v>-28.337700806256731</v>
      </c>
      <c r="AT21" s="18">
        <v>-10.486948348275417</v>
      </c>
      <c r="AU21" s="18">
        <v>6.0537029308060042</v>
      </c>
      <c r="AV21" s="18">
        <v>-0.47612494580573422</v>
      </c>
      <c r="AW21" s="18">
        <v>7.1834828942995026</v>
      </c>
      <c r="AX21" s="18">
        <v>0.89090008047741764</v>
      </c>
      <c r="AY21" s="18">
        <v>10.554771965604198</v>
      </c>
      <c r="AZ21" s="18">
        <v>4.7828265264311245</v>
      </c>
      <c r="BA21" s="18">
        <v>15.232557158997791</v>
      </c>
      <c r="BB21" s="18">
        <v>13.378205614805738</v>
      </c>
      <c r="BC21" s="18">
        <v>15.944920423657088</v>
      </c>
      <c r="BD21" s="18">
        <v>5.6410092367412306</v>
      </c>
      <c r="BE21" s="18">
        <v>-5.0661127820299754</v>
      </c>
      <c r="BF21" s="18">
        <v>29.176523746840086</v>
      </c>
      <c r="BG21" s="18">
        <v>7.4964350669099158</v>
      </c>
      <c r="BH21" s="18"/>
      <c r="BI21"/>
      <c r="BJ21" s="7"/>
    </row>
    <row r="22" spans="1:64" s="55" customFormat="1" ht="15" customHeight="1" x14ac:dyDescent="0.35">
      <c r="A22"/>
      <c r="B22" s="16" t="s">
        <v>525</v>
      </c>
      <c r="C22" s="17">
        <v>-5416.393</v>
      </c>
      <c r="D22" s="17">
        <v>-6083.2119999999995</v>
      </c>
      <c r="E22" s="17">
        <v>-6390.6540000000005</v>
      </c>
      <c r="F22" s="17">
        <v>-7193.8530000000001</v>
      </c>
      <c r="G22" s="17">
        <v>-7284.0649999999996</v>
      </c>
      <c r="H22" s="17">
        <v>-7591.8320000000003</v>
      </c>
      <c r="I22" s="17">
        <v>-8007.9679999999998</v>
      </c>
      <c r="J22" s="17">
        <v>-8488.5890000000018</v>
      </c>
      <c r="K22" s="17">
        <v>-9291.521999999999</v>
      </c>
      <c r="L22" s="17">
        <v>-9484.0999999999985</v>
      </c>
      <c r="M22" s="17">
        <v>-9969.6679999999997</v>
      </c>
      <c r="N22" s="17">
        <v>-10543.306999999999</v>
      </c>
      <c r="O22" s="17">
        <v>-11857.989</v>
      </c>
      <c r="P22" s="17">
        <v>-12801.514999999999</v>
      </c>
      <c r="Q22" s="17">
        <v>-11969.916999999999</v>
      </c>
      <c r="R22" s="17">
        <v>-10991.062</v>
      </c>
      <c r="S22" s="17">
        <v>-11105.825000000001</v>
      </c>
      <c r="T22" s="17">
        <v>-10822.312</v>
      </c>
      <c r="U22" s="17">
        <v>-10562.135</v>
      </c>
      <c r="V22" s="17">
        <v>-10516.067000000001</v>
      </c>
      <c r="W22" s="17">
        <v>-10875.221</v>
      </c>
      <c r="X22" s="17">
        <v>-9902.491</v>
      </c>
      <c r="Y22" s="302">
        <v>-9926.9129999999986</v>
      </c>
      <c r="Z22" s="302">
        <v>-10793.701999999999</v>
      </c>
      <c r="AA22" s="17">
        <v>-11102.374</v>
      </c>
      <c r="AB22" s="17">
        <v>-10451.764999999999</v>
      </c>
      <c r="AC22" s="17">
        <v>-10094.02</v>
      </c>
      <c r="AD22" s="73">
        <v>-11794.127999999999</v>
      </c>
      <c r="AE22" s="225" t="s">
        <v>233</v>
      </c>
      <c r="AF22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/>
    </row>
    <row r="23" spans="1:64" customFormat="1" ht="6" customHeight="1" x14ac:dyDescent="0.35"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64"/>
      <c r="Y23" s="64"/>
      <c r="Z23" s="64"/>
      <c r="AA23" s="64"/>
      <c r="AB23" s="64"/>
      <c r="AC23" s="64"/>
      <c r="AD23" s="33"/>
      <c r="AE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</row>
    <row r="24" spans="1:64" s="46" customFormat="1" ht="15" customHeight="1" x14ac:dyDescent="0.35">
      <c r="A24"/>
      <c r="B24" s="13" t="s">
        <v>175</v>
      </c>
      <c r="C24" s="17">
        <v>600.19099999999958</v>
      </c>
      <c r="D24" s="17">
        <v>1064.4419999999998</v>
      </c>
      <c r="E24" s="17">
        <v>185.05299999999988</v>
      </c>
      <c r="F24" s="17">
        <v>225.56700000000001</v>
      </c>
      <c r="G24" s="17">
        <v>1236.259</v>
      </c>
      <c r="H24" s="17">
        <v>301.15300000000025</v>
      </c>
      <c r="I24" s="17">
        <v>146.42299999999977</v>
      </c>
      <c r="J24" s="17">
        <v>445.81400000000031</v>
      </c>
      <c r="K24" s="17">
        <v>717.43899999999996</v>
      </c>
      <c r="L24" s="17">
        <v>-730.94899999999996</v>
      </c>
      <c r="M24" s="17">
        <v>-1508.7510000000018</v>
      </c>
      <c r="N24" s="17">
        <v>-2847.9970000000012</v>
      </c>
      <c r="O24" s="17">
        <v>2371.7729999999988</v>
      </c>
      <c r="P24" s="17">
        <v>2294.7240000000002</v>
      </c>
      <c r="Q24" s="17">
        <v>-1440.963999999999</v>
      </c>
      <c r="R24" s="17">
        <v>-2312.451</v>
      </c>
      <c r="S24" s="17">
        <v>-133.65300000000025</v>
      </c>
      <c r="T24" s="17">
        <v>-301.19600000000003</v>
      </c>
      <c r="U24" s="17">
        <v>-452.18400000000003</v>
      </c>
      <c r="V24" s="17">
        <v>-617.03099999999995</v>
      </c>
      <c r="W24" s="17">
        <v>323.0800000000022</v>
      </c>
      <c r="X24" s="17">
        <v>-2214.9949999999953</v>
      </c>
      <c r="Y24" s="302">
        <v>-1414.7290000000035</v>
      </c>
      <c r="Z24" s="302">
        <v>-1181.8220000000003</v>
      </c>
      <c r="AA24" s="302">
        <v>-1827.5400000000009</v>
      </c>
      <c r="AB24" s="302">
        <v>-467.600000000004</v>
      </c>
      <c r="AC24" s="302">
        <v>-3993.8810000000021</v>
      </c>
      <c r="AD24" s="225">
        <v>91.56199999999626</v>
      </c>
      <c r="AE24" s="225">
        <v>-2629.7609999999995</v>
      </c>
      <c r="AF24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/>
      <c r="BJ24" s="7"/>
    </row>
    <row r="25" spans="1:64" customFormat="1" ht="6" customHeight="1" x14ac:dyDescent="0.35"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64"/>
      <c r="Z25" s="64"/>
      <c r="AA25" s="33"/>
      <c r="AB25" s="64"/>
      <c r="AC25" s="64"/>
      <c r="AD25" s="33"/>
      <c r="AE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</row>
    <row r="26" spans="1:64" s="99" customFormat="1" ht="15" customHeight="1" x14ac:dyDescent="0.35">
      <c r="A26"/>
      <c r="B26" s="13" t="s">
        <v>735</v>
      </c>
      <c r="C26" s="14">
        <v>-521.63600000000042</v>
      </c>
      <c r="D26" s="14">
        <v>-693.27300000000014</v>
      </c>
      <c r="E26" s="14">
        <v>-1514.7020000000002</v>
      </c>
      <c r="F26" s="14">
        <v>-2168.299</v>
      </c>
      <c r="G26" s="14">
        <v>-2049.2489999999998</v>
      </c>
      <c r="H26" s="14">
        <v>-2871.0649999999996</v>
      </c>
      <c r="I26" s="14">
        <v>-2879.3370000000004</v>
      </c>
      <c r="J26" s="14">
        <v>-2703.9399999999996</v>
      </c>
      <c r="K26" s="14">
        <v>-3174.0470000000005</v>
      </c>
      <c r="L26" s="14">
        <v>-3793.7539999999999</v>
      </c>
      <c r="M26" s="14">
        <v>-3512.6890000000021</v>
      </c>
      <c r="N26" s="14">
        <v>-2375.2790000000014</v>
      </c>
      <c r="O26" s="14">
        <v>-118.47999999999956</v>
      </c>
      <c r="P26" s="14">
        <v>-3793.6560000000009</v>
      </c>
      <c r="Q26" s="14">
        <v>-7401.7489999999989</v>
      </c>
      <c r="R26" s="14">
        <v>-6930.6059999999989</v>
      </c>
      <c r="S26" s="14">
        <v>-4896.9139999999998</v>
      </c>
      <c r="T26" s="14">
        <v>-4325.3269999999993</v>
      </c>
      <c r="U26" s="14">
        <v>-4155.5729999999967</v>
      </c>
      <c r="V26" s="14">
        <v>-3550.4270000000006</v>
      </c>
      <c r="W26" s="14">
        <v>-2606.8039999999983</v>
      </c>
      <c r="X26" s="14">
        <v>-2961.8709999999955</v>
      </c>
      <c r="Y26" s="14">
        <v>-961.17000000000371</v>
      </c>
      <c r="Z26" s="14">
        <v>60.105999999999767</v>
      </c>
      <c r="AA26" s="14">
        <v>-215.35300000000097</v>
      </c>
      <c r="AB26" s="14">
        <v>1151.0619999999963</v>
      </c>
      <c r="AC26" s="14">
        <v>1504.2569999999978</v>
      </c>
      <c r="AD26" s="14">
        <v>5058.4479999999967</v>
      </c>
      <c r="AE26" s="14">
        <v>4541.7970000000005</v>
      </c>
      <c r="AF26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/>
      <c r="BJ26" s="19"/>
    </row>
    <row r="27" spans="1:64" s="7" customFormat="1" ht="15" customHeight="1" x14ac:dyDescent="0.35">
      <c r="A27"/>
      <c r="B27" s="16" t="s">
        <v>25</v>
      </c>
      <c r="C27" s="17">
        <v>4661.3439999999991</v>
      </c>
      <c r="D27" s="17">
        <v>4887.683</v>
      </c>
      <c r="E27" s="17">
        <v>4920.7379999999994</v>
      </c>
      <c r="F27" s="17">
        <v>5153.9579999999996</v>
      </c>
      <c r="G27" s="17">
        <v>5203.482</v>
      </c>
      <c r="H27" s="17">
        <v>4453.8310000000001</v>
      </c>
      <c r="I27" s="17">
        <v>4808.7739999999994</v>
      </c>
      <c r="J27" s="17">
        <v>5276.7080000000005</v>
      </c>
      <c r="K27" s="17">
        <v>5793.1949999999997</v>
      </c>
      <c r="L27" s="17">
        <v>5870.299</v>
      </c>
      <c r="M27" s="17">
        <v>6615.2839999999997</v>
      </c>
      <c r="N27" s="17">
        <v>8183.0070000000005</v>
      </c>
      <c r="O27" s="17">
        <v>11315.835000000001</v>
      </c>
      <c r="P27" s="17">
        <v>9760.2759999999998</v>
      </c>
      <c r="Q27" s="17">
        <v>7140.1040000000003</v>
      </c>
      <c r="R27" s="17">
        <v>6767.7190000000001</v>
      </c>
      <c r="S27" s="17">
        <v>7071.4769999999999</v>
      </c>
      <c r="T27" s="17">
        <v>7060.7160000000003</v>
      </c>
      <c r="U27" s="17">
        <v>7649.7669999999998</v>
      </c>
      <c r="V27" s="17">
        <v>7756.2140000000009</v>
      </c>
      <c r="W27" s="17">
        <v>8821.2209999999995</v>
      </c>
      <c r="X27" s="17">
        <v>8943.6790000000001</v>
      </c>
      <c r="Y27" s="17">
        <v>10111.428999999998</v>
      </c>
      <c r="Z27" s="17">
        <v>11257.525</v>
      </c>
      <c r="AA27" s="17">
        <v>12840.360999999997</v>
      </c>
      <c r="AB27" s="17">
        <v>13422.107</v>
      </c>
      <c r="AC27" s="17">
        <v>13216.186</v>
      </c>
      <c r="AD27" s="17">
        <v>16578.062999999998</v>
      </c>
      <c r="AE27" s="17">
        <v>17743.095000000001</v>
      </c>
      <c r="AF27"/>
      <c r="AG27" s="18">
        <v>4.8556596552410829</v>
      </c>
      <c r="AH27" s="18">
        <v>0.67629181352390044</v>
      </c>
      <c r="AI27" s="18">
        <v>4.7395329724931559</v>
      </c>
      <c r="AJ27" s="18">
        <v>0.96089258003267286</v>
      </c>
      <c r="AK27" s="18">
        <v>-14.406718424316637</v>
      </c>
      <c r="AL27" s="18">
        <v>7.9693863552523503</v>
      </c>
      <c r="AM27" s="18">
        <v>9.7308378393328763</v>
      </c>
      <c r="AN27" s="18">
        <v>9.788053460604587</v>
      </c>
      <c r="AO27" s="18">
        <v>1.3309408711427853</v>
      </c>
      <c r="AP27" s="18">
        <v>12.690750505212762</v>
      </c>
      <c r="AQ27" s="18">
        <v>23.698498809726097</v>
      </c>
      <c r="AR27" s="18">
        <v>38.284557253831025</v>
      </c>
      <c r="AS27" s="18">
        <v>-13.746745158443906</v>
      </c>
      <c r="AT27" s="18">
        <v>-26.845265441264157</v>
      </c>
      <c r="AU27" s="18">
        <v>-5.2154002238622885</v>
      </c>
      <c r="AV27" s="18">
        <v>4.4883364690525687</v>
      </c>
      <c r="AW27" s="18">
        <v>-0.15217471540951788</v>
      </c>
      <c r="AX27" s="18">
        <v>8.3426525015309991</v>
      </c>
      <c r="AY27" s="18">
        <v>1.3915064341175494</v>
      </c>
      <c r="AZ27" s="18">
        <v>13.731016189083986</v>
      </c>
      <c r="BA27" s="18">
        <v>1.3882205195856736</v>
      </c>
      <c r="BB27" s="18">
        <v>13.05670742431608</v>
      </c>
      <c r="BC27" s="18">
        <v>11.33465902791783</v>
      </c>
      <c r="BD27" s="18">
        <v>14.060248589276927</v>
      </c>
      <c r="BE27" s="18">
        <v>4.5306047080763765</v>
      </c>
      <c r="BF27" s="18">
        <v>-1.5341928059432119</v>
      </c>
      <c r="BG27" s="18">
        <v>25.437573290811724</v>
      </c>
      <c r="BH27" s="18">
        <v>7.0275520125602311</v>
      </c>
      <c r="BI27"/>
    </row>
    <row r="28" spans="1:64" s="55" customFormat="1" ht="15" customHeight="1" x14ac:dyDescent="0.35">
      <c r="A28"/>
      <c r="B28" s="16" t="s">
        <v>26</v>
      </c>
      <c r="C28" s="17">
        <v>-5182.9799999999996</v>
      </c>
      <c r="D28" s="17">
        <v>-5580.9560000000001</v>
      </c>
      <c r="E28" s="17">
        <v>-6435.44</v>
      </c>
      <c r="F28" s="17">
        <v>-7322.2569999999996</v>
      </c>
      <c r="G28" s="17">
        <v>-7252.7309999999998</v>
      </c>
      <c r="H28" s="17">
        <v>-7324.8959999999997</v>
      </c>
      <c r="I28" s="17">
        <v>-7688.1109999999999</v>
      </c>
      <c r="J28" s="17">
        <v>-7980.6480000000001</v>
      </c>
      <c r="K28" s="17">
        <v>-8967.2420000000002</v>
      </c>
      <c r="L28" s="17">
        <v>-9664.0529999999999</v>
      </c>
      <c r="M28" s="17">
        <v>-10127.973000000002</v>
      </c>
      <c r="N28" s="17">
        <v>-10558.286000000002</v>
      </c>
      <c r="O28" s="17">
        <v>-11434.315000000001</v>
      </c>
      <c r="P28" s="17">
        <v>-13553.932000000001</v>
      </c>
      <c r="Q28" s="17">
        <v>-14541.852999999999</v>
      </c>
      <c r="R28" s="17">
        <v>-13698.324999999999</v>
      </c>
      <c r="S28" s="17">
        <v>-11968.391</v>
      </c>
      <c r="T28" s="17">
        <v>-11386.043</v>
      </c>
      <c r="U28" s="17">
        <v>-11805.339999999997</v>
      </c>
      <c r="V28" s="17">
        <v>-11306.641000000001</v>
      </c>
      <c r="W28" s="17">
        <v>-11428.024999999998</v>
      </c>
      <c r="X28" s="17">
        <v>-11905.549999999996</v>
      </c>
      <c r="Y28" s="17">
        <v>-11072.599000000002</v>
      </c>
      <c r="Z28" s="17">
        <v>-11197.419</v>
      </c>
      <c r="AA28" s="17">
        <v>-13055.713999999998</v>
      </c>
      <c r="AB28" s="17">
        <v>-12271.045000000004</v>
      </c>
      <c r="AC28" s="17">
        <v>-11711.929000000002</v>
      </c>
      <c r="AD28" s="17">
        <v>-11519.615000000002</v>
      </c>
      <c r="AE28" s="17">
        <v>-13201.298000000001</v>
      </c>
      <c r="AF28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/>
    </row>
    <row r="29" spans="1:64" s="46" customFormat="1" ht="15" customHeight="1" x14ac:dyDescent="0.35">
      <c r="A29"/>
      <c r="B29" s="16" t="s">
        <v>237</v>
      </c>
      <c r="C29" s="17"/>
      <c r="D29" s="17"/>
      <c r="E29" s="17"/>
      <c r="F29" s="17"/>
      <c r="G29" s="17"/>
      <c r="H29" s="17"/>
      <c r="I29" s="17"/>
      <c r="J29" s="17"/>
      <c r="K29" s="17">
        <v>-500.18</v>
      </c>
      <c r="L29" s="17">
        <v>-535.39099999999996</v>
      </c>
      <c r="M29" s="17">
        <v>-564.6</v>
      </c>
      <c r="N29" s="17">
        <v>-598.95600000000002</v>
      </c>
      <c r="O29" s="17">
        <v>-989.59799999999996</v>
      </c>
      <c r="P29" s="17">
        <v>-1610.933</v>
      </c>
      <c r="Q29" s="17">
        <v>-1581.7550000000001</v>
      </c>
      <c r="R29" s="17">
        <v>-1599.4639999999997</v>
      </c>
      <c r="S29" s="17">
        <v>-681.08</v>
      </c>
      <c r="T29" s="17">
        <v>-624.88600000000008</v>
      </c>
      <c r="U29" s="17">
        <v>-567.42200000000003</v>
      </c>
      <c r="V29" s="17">
        <v>-530.35699999999997</v>
      </c>
      <c r="W29" s="17">
        <v>-783.97599999999989</v>
      </c>
      <c r="X29" s="17">
        <v>-859.94099999999992</v>
      </c>
      <c r="Y29" s="17">
        <v>-879.86200000000008</v>
      </c>
      <c r="Z29" s="17">
        <v>-881.952</v>
      </c>
      <c r="AA29" s="17">
        <v>-879.51</v>
      </c>
      <c r="AB29" s="17">
        <v>-837.85900000000004</v>
      </c>
      <c r="AC29" s="17">
        <v>-843.43700000000001</v>
      </c>
      <c r="AD29" s="17">
        <v>-845.48200000000008</v>
      </c>
      <c r="AE29" s="17">
        <v>-944.82600000000002</v>
      </c>
      <c r="AF29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/>
      <c r="BJ29" s="7"/>
    </row>
    <row r="30" spans="1:64" s="46" customFormat="1" ht="15" customHeight="1" x14ac:dyDescent="0.35">
      <c r="A30"/>
      <c r="B30" s="16" t="s">
        <v>238</v>
      </c>
      <c r="C30" s="17"/>
      <c r="D30" s="17"/>
      <c r="E30" s="17"/>
      <c r="F30" s="17"/>
      <c r="G30" s="17"/>
      <c r="H30" s="17"/>
      <c r="I30" s="17"/>
      <c r="J30" s="17"/>
      <c r="K30" s="17"/>
      <c r="L30" s="17">
        <v>-46.722000000000001</v>
      </c>
      <c r="M30" s="17">
        <v>-49.932000000000002</v>
      </c>
      <c r="N30" s="17">
        <v>-50.445</v>
      </c>
      <c r="O30" s="17">
        <v>-54.691000000000003</v>
      </c>
      <c r="P30" s="17">
        <v>-217.75899999999999</v>
      </c>
      <c r="Q30" s="17">
        <v>-178.88399999999996</v>
      </c>
      <c r="R30" s="17">
        <v>-186.52099999999999</v>
      </c>
      <c r="S30" s="17">
        <v>-170.51199999999997</v>
      </c>
      <c r="T30" s="17">
        <v>-61.93</v>
      </c>
      <c r="U30" s="17">
        <v>-57.427000000000007</v>
      </c>
      <c r="V30" s="17">
        <v>-52.106000000000002</v>
      </c>
      <c r="W30" s="17">
        <v>-49.226999999999997</v>
      </c>
      <c r="X30" s="17">
        <v>-95.884</v>
      </c>
      <c r="Y30" s="17">
        <v>-87.817999999999984</v>
      </c>
      <c r="Z30" s="17">
        <v>-89.311000000000035</v>
      </c>
      <c r="AA30" s="17">
        <v>-88.934000000000012</v>
      </c>
      <c r="AB30" s="17">
        <v>-90.262</v>
      </c>
      <c r="AC30" s="17">
        <v>-92.810000000000031</v>
      </c>
      <c r="AD30" s="17">
        <v>-82.298999999999992</v>
      </c>
      <c r="AE30" s="17">
        <v>-84.146000000000029</v>
      </c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/>
      <c r="BJ30" s="7"/>
    </row>
    <row r="31" spans="1:64" s="7" customFormat="1" ht="15" customHeight="1" x14ac:dyDescent="0.35">
      <c r="A31"/>
      <c r="B31" s="16" t="s">
        <v>239</v>
      </c>
      <c r="C31" s="17">
        <v>-3615.0880000000002</v>
      </c>
      <c r="D31" s="17">
        <v>-4240.741</v>
      </c>
      <c r="E31" s="17">
        <v>-5123.7969999999996</v>
      </c>
      <c r="F31" s="17">
        <v>-6236.0110000000004</v>
      </c>
      <c r="G31" s="17">
        <v>-6969.8950000000004</v>
      </c>
      <c r="H31" s="17">
        <v>-6965.058</v>
      </c>
      <c r="I31" s="17">
        <v>-7306.2939999999999</v>
      </c>
      <c r="J31" s="17">
        <v>-7715.3819999999996</v>
      </c>
      <c r="K31" s="17">
        <v>-8094.973</v>
      </c>
      <c r="L31" s="17">
        <v>-8724.2469999999994</v>
      </c>
      <c r="M31" s="17">
        <v>-9041.3559999999998</v>
      </c>
      <c r="N31" s="17">
        <v>-9487.7579999999998</v>
      </c>
      <c r="O31" s="17">
        <v>-9942.8059999999987</v>
      </c>
      <c r="P31" s="17">
        <v>-11213.260000000002</v>
      </c>
      <c r="Q31" s="17">
        <v>-12169.26</v>
      </c>
      <c r="R31" s="17">
        <v>-11310.116</v>
      </c>
      <c r="S31" s="17">
        <v>-10431.58</v>
      </c>
      <c r="T31" s="17">
        <v>-10093.112000000001</v>
      </c>
      <c r="U31" s="17">
        <v>-10111.479999999998</v>
      </c>
      <c r="V31" s="17">
        <v>-9948.8770000000004</v>
      </c>
      <c r="W31" s="17">
        <v>-9887.0250000000015</v>
      </c>
      <c r="X31" s="17">
        <v>-10208.815000000001</v>
      </c>
      <c r="Y31" s="17">
        <v>-9320.601999999999</v>
      </c>
      <c r="Z31" s="17">
        <v>-9329.4750000000004</v>
      </c>
      <c r="AA31" s="17">
        <v>-10119.73</v>
      </c>
      <c r="AB31" s="17">
        <v>-10429.547</v>
      </c>
      <c r="AC31" s="17">
        <v>-9908.2929999999997</v>
      </c>
      <c r="AD31" s="17">
        <v>-9673.505000000001</v>
      </c>
      <c r="AE31" s="17">
        <v>-11270.287</v>
      </c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/>
    </row>
    <row r="32" spans="1:64" s="55" customFormat="1" ht="15" customHeight="1" x14ac:dyDescent="0.35">
      <c r="A32"/>
      <c r="B32" s="16" t="s">
        <v>240</v>
      </c>
      <c r="C32" s="17">
        <v>-1492.3130000000001</v>
      </c>
      <c r="D32" s="17">
        <v>-1212.241</v>
      </c>
      <c r="E32" s="17">
        <v>-1084.2260000000001</v>
      </c>
      <c r="F32" s="17">
        <v>-883.48800000000006</v>
      </c>
      <c r="G32" s="17">
        <v>-82.152000000000001</v>
      </c>
      <c r="H32" s="17">
        <v>-125.88800000000001</v>
      </c>
      <c r="I32" s="17">
        <v>-205.26300000000001</v>
      </c>
      <c r="J32" s="17">
        <v>-129.14400000000001</v>
      </c>
      <c r="K32" s="17">
        <v>-211.268</v>
      </c>
      <c r="L32" s="17">
        <v>-194.745</v>
      </c>
      <c r="M32" s="17">
        <v>-279.62599999999998</v>
      </c>
      <c r="N32" s="17">
        <v>-208.262</v>
      </c>
      <c r="O32" s="17">
        <v>-229.511</v>
      </c>
      <c r="P32" s="17">
        <v>-249.64</v>
      </c>
      <c r="Q32" s="17">
        <v>-308.55599999999998</v>
      </c>
      <c r="R32" s="17">
        <v>-309.64099999999996</v>
      </c>
      <c r="S32" s="17">
        <v>-353.68600000000004</v>
      </c>
      <c r="T32" s="17">
        <v>-293</v>
      </c>
      <c r="U32" s="17">
        <v>-704.548</v>
      </c>
      <c r="V32" s="17">
        <v>-431.09299999999996</v>
      </c>
      <c r="W32" s="17">
        <v>-327.22799999999995</v>
      </c>
      <c r="X32" s="17">
        <v>-349.697</v>
      </c>
      <c r="Y32" s="17">
        <v>-398.39</v>
      </c>
      <c r="Z32" s="17">
        <v>-371.13</v>
      </c>
      <c r="AA32" s="17">
        <v>-362.66899999999998</v>
      </c>
      <c r="AB32" s="17">
        <v>-388.78399999999999</v>
      </c>
      <c r="AC32" s="17">
        <v>-349.774</v>
      </c>
      <c r="AD32" s="17">
        <v>-412.37799999999999</v>
      </c>
      <c r="AE32" s="17">
        <v>-283.71000000000004</v>
      </c>
      <c r="AF32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/>
    </row>
    <row r="33" spans="1:62" s="46" customFormat="1" ht="15" customHeight="1" x14ac:dyDescent="0.35">
      <c r="A33"/>
      <c r="B33" s="16" t="s">
        <v>241</v>
      </c>
      <c r="C33" s="17">
        <v>-75.578999999999724</v>
      </c>
      <c r="D33" s="17">
        <v>-127.97400000000016</v>
      </c>
      <c r="E33" s="17">
        <v>-227.417</v>
      </c>
      <c r="F33" s="17">
        <v>-202.75800000000001</v>
      </c>
      <c r="G33" s="17">
        <v>-200.684</v>
      </c>
      <c r="H33" s="17">
        <v>-233.94999999999982</v>
      </c>
      <c r="I33" s="17">
        <v>-176.55400000000009</v>
      </c>
      <c r="J33" s="17">
        <v>-136.1220000000003</v>
      </c>
      <c r="K33" s="17">
        <v>-160.82099999999991</v>
      </c>
      <c r="L33" s="17">
        <v>-162.94800000000032</v>
      </c>
      <c r="M33" s="17">
        <v>-192.45899999999989</v>
      </c>
      <c r="N33" s="17">
        <v>-212.86500000000007</v>
      </c>
      <c r="O33" s="17">
        <v>-217.709</v>
      </c>
      <c r="P33" s="17">
        <v>-262.34000000000003</v>
      </c>
      <c r="Q33" s="17">
        <v>-303.39800000000037</v>
      </c>
      <c r="R33" s="17">
        <v>-292.58300000000025</v>
      </c>
      <c r="S33" s="17">
        <v>-331.5329999999999</v>
      </c>
      <c r="T33" s="17">
        <v>-313.11500000000012</v>
      </c>
      <c r="U33" s="17">
        <v>-364.46300000000042</v>
      </c>
      <c r="V33" s="17">
        <v>-344.20800000000048</v>
      </c>
      <c r="W33" s="17">
        <v>-380.56899999999973</v>
      </c>
      <c r="X33" s="17">
        <v>-391.21299999999951</v>
      </c>
      <c r="Y33" s="17">
        <v>-385.92699999999991</v>
      </c>
      <c r="Z33" s="17">
        <v>-525.5509999999997</v>
      </c>
      <c r="AA33" s="17">
        <v>-1604.8709999999996</v>
      </c>
      <c r="AB33" s="17">
        <v>-524.59300000000076</v>
      </c>
      <c r="AC33" s="17">
        <v>-517.61499999999978</v>
      </c>
      <c r="AD33" s="17">
        <v>-505.95099999999996</v>
      </c>
      <c r="AE33" s="17">
        <v>-618.32900000000052</v>
      </c>
      <c r="AF33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/>
      <c r="BJ33" s="7"/>
    </row>
    <row r="34" spans="1:62" ht="6" customHeight="1" thickBot="1" x14ac:dyDescent="0.4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136"/>
      <c r="Z34" s="136"/>
      <c r="AA34" s="32"/>
      <c r="AB34" s="136"/>
      <c r="AC34" s="136"/>
      <c r="AD34" s="32"/>
      <c r="AE34" s="32"/>
      <c r="AF34"/>
      <c r="AG34" s="34" t="s">
        <v>233</v>
      </c>
      <c r="AH34" s="34" t="s">
        <v>233</v>
      </c>
      <c r="AI34" s="34" t="s">
        <v>233</v>
      </c>
      <c r="AJ34" s="34" t="s">
        <v>233</v>
      </c>
      <c r="AK34" s="34" t="s">
        <v>233</v>
      </c>
      <c r="AL34" s="34" t="s">
        <v>233</v>
      </c>
      <c r="AM34" s="34" t="s">
        <v>233</v>
      </c>
      <c r="AN34" s="34" t="s">
        <v>233</v>
      </c>
      <c r="AO34" s="34" t="s">
        <v>233</v>
      </c>
      <c r="AP34" s="34" t="s">
        <v>233</v>
      </c>
      <c r="AQ34" s="34" t="s">
        <v>233</v>
      </c>
      <c r="AR34" s="34" t="s">
        <v>233</v>
      </c>
      <c r="AS34" s="34" t="s">
        <v>233</v>
      </c>
      <c r="AT34" s="34" t="s">
        <v>233</v>
      </c>
      <c r="AU34" s="34" t="s">
        <v>233</v>
      </c>
      <c r="AV34" s="34" t="s">
        <v>233</v>
      </c>
      <c r="AW34" s="34" t="s">
        <v>233</v>
      </c>
      <c r="AX34" s="34" t="s">
        <v>233</v>
      </c>
      <c r="AY34" s="34" t="s">
        <v>233</v>
      </c>
      <c r="AZ34" s="34" t="s">
        <v>233</v>
      </c>
      <c r="BA34" s="34" t="s">
        <v>233</v>
      </c>
      <c r="BB34" s="34"/>
      <c r="BC34" s="34"/>
      <c r="BD34" s="34"/>
      <c r="BE34" s="34"/>
      <c r="BF34" s="34"/>
      <c r="BG34" s="34"/>
      <c r="BH34" s="34"/>
      <c r="BI34"/>
      <c r="BJ34" s="2"/>
    </row>
    <row r="35" spans="1:62" s="55" customFormat="1" ht="6" customHeight="1" x14ac:dyDescent="0.35">
      <c r="A35"/>
      <c r="Y35" s="52"/>
      <c r="Z35" s="52"/>
      <c r="AB35" s="52"/>
      <c r="AC35" s="52"/>
      <c r="AF35"/>
      <c r="BI35"/>
    </row>
    <row r="36" spans="1:62" ht="12.75" customHeight="1" x14ac:dyDescent="0.35">
      <c r="B36" s="35" t="s">
        <v>824</v>
      </c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230"/>
      <c r="Z36" s="230"/>
      <c r="AA36" s="185"/>
      <c r="AB36" s="230"/>
      <c r="AC36" s="230"/>
      <c r="AD36" s="185"/>
      <c r="AE36" s="185"/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36"/>
      <c r="BC36" s="36"/>
      <c r="BD36" s="36"/>
      <c r="BE36" s="36"/>
      <c r="BF36" s="36"/>
      <c r="BG36" s="36"/>
      <c r="BH36" s="36"/>
      <c r="BI36"/>
      <c r="BJ36" s="2"/>
    </row>
    <row r="37" spans="1:62" s="55" customFormat="1" ht="12" customHeight="1" x14ac:dyDescent="0.35">
      <c r="A37"/>
      <c r="B37" s="35" t="s">
        <v>178</v>
      </c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230"/>
      <c r="Z37" s="230"/>
      <c r="AA37" s="185"/>
      <c r="AB37" s="185"/>
      <c r="AC37" s="230"/>
      <c r="AD37" s="185"/>
      <c r="AE37" s="185"/>
      <c r="AF37"/>
      <c r="BI37"/>
    </row>
    <row r="38" spans="1:62" s="55" customFormat="1" ht="12" customHeight="1" x14ac:dyDescent="0.35">
      <c r="A38"/>
      <c r="B38" s="35" t="s">
        <v>732</v>
      </c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230"/>
      <c r="Z38" s="230"/>
      <c r="AA38" s="185"/>
      <c r="AB38" s="185"/>
      <c r="AC38" s="230"/>
      <c r="AD38" s="185"/>
      <c r="AE38" s="185"/>
      <c r="AF38"/>
      <c r="BI38"/>
    </row>
    <row r="39" spans="1:62" s="55" customFormat="1" ht="12" customHeight="1" x14ac:dyDescent="0.35">
      <c r="A39"/>
      <c r="B39" s="35" t="s">
        <v>734</v>
      </c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230"/>
      <c r="AD39" s="185"/>
      <c r="AE39" s="185"/>
      <c r="AF39"/>
      <c r="BI39"/>
    </row>
    <row r="40" spans="1:62" s="55" customFormat="1" ht="12" customHeight="1" x14ac:dyDescent="0.35">
      <c r="A40"/>
      <c r="B40" s="16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344"/>
      <c r="Z40" s="344"/>
      <c r="AA40" s="224"/>
      <c r="AB40" s="224"/>
      <c r="AC40" s="344"/>
      <c r="AD40" s="224"/>
      <c r="AE40" s="224"/>
      <c r="AF40"/>
      <c r="BI40"/>
    </row>
  </sheetData>
  <mergeCells count="1">
    <mergeCell ref="BA5:BH5"/>
  </mergeCells>
  <hyperlinks>
    <hyperlink ref="B4" location="Indice!A1" display="Volver al índice" xr:uid="{00000000-0004-0000-11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BN67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style="355" customWidth="1"/>
    <col min="2" max="2" width="56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57" width="11.453125" style="45"/>
    <col min="258" max="258" width="2.453125" style="45" customWidth="1"/>
    <col min="259" max="259" width="48.54296875" style="45" customWidth="1"/>
    <col min="260" max="276" width="11.453125" style="45" customWidth="1"/>
    <col min="277" max="282" width="10.54296875" style="45" customWidth="1"/>
    <col min="283" max="284" width="11.453125" style="45" customWidth="1"/>
    <col min="285" max="285" width="1.54296875" style="45" customWidth="1"/>
    <col min="286" max="301" width="11.453125" style="45" customWidth="1"/>
    <col min="302" max="307" width="6.54296875" style="45" customWidth="1"/>
    <col min="308" max="309" width="11.453125" style="45" customWidth="1"/>
    <col min="310" max="310" width="1.453125" style="45" customWidth="1"/>
    <col min="311" max="513" width="11.453125" style="45"/>
    <col min="514" max="514" width="2.453125" style="45" customWidth="1"/>
    <col min="515" max="515" width="48.54296875" style="45" customWidth="1"/>
    <col min="516" max="532" width="11.453125" style="45" customWidth="1"/>
    <col min="533" max="538" width="10.54296875" style="45" customWidth="1"/>
    <col min="539" max="540" width="11.453125" style="45" customWidth="1"/>
    <col min="541" max="541" width="1.54296875" style="45" customWidth="1"/>
    <col min="542" max="557" width="11.453125" style="45" customWidth="1"/>
    <col min="558" max="563" width="6.54296875" style="45" customWidth="1"/>
    <col min="564" max="565" width="11.453125" style="45" customWidth="1"/>
    <col min="566" max="566" width="1.453125" style="45" customWidth="1"/>
    <col min="567" max="769" width="11.453125" style="45"/>
    <col min="770" max="770" width="2.453125" style="45" customWidth="1"/>
    <col min="771" max="771" width="48.54296875" style="45" customWidth="1"/>
    <col min="772" max="788" width="11.453125" style="45" customWidth="1"/>
    <col min="789" max="794" width="10.54296875" style="45" customWidth="1"/>
    <col min="795" max="796" width="11.453125" style="45" customWidth="1"/>
    <col min="797" max="797" width="1.54296875" style="45" customWidth="1"/>
    <col min="798" max="813" width="11.453125" style="45" customWidth="1"/>
    <col min="814" max="819" width="6.54296875" style="45" customWidth="1"/>
    <col min="820" max="821" width="11.453125" style="45" customWidth="1"/>
    <col min="822" max="822" width="1.453125" style="45" customWidth="1"/>
    <col min="823" max="1025" width="11.453125" style="45"/>
    <col min="1026" max="1026" width="2.453125" style="45" customWidth="1"/>
    <col min="1027" max="1027" width="48.54296875" style="45" customWidth="1"/>
    <col min="1028" max="1044" width="11.453125" style="45" customWidth="1"/>
    <col min="1045" max="1050" width="10.54296875" style="45" customWidth="1"/>
    <col min="1051" max="1052" width="11.453125" style="45" customWidth="1"/>
    <col min="1053" max="1053" width="1.54296875" style="45" customWidth="1"/>
    <col min="1054" max="1069" width="11.453125" style="45" customWidth="1"/>
    <col min="1070" max="1075" width="6.54296875" style="45" customWidth="1"/>
    <col min="1076" max="1077" width="11.453125" style="45" customWidth="1"/>
    <col min="1078" max="1078" width="1.453125" style="45" customWidth="1"/>
    <col min="1079" max="1281" width="11.453125" style="45"/>
    <col min="1282" max="1282" width="2.453125" style="45" customWidth="1"/>
    <col min="1283" max="1283" width="48.54296875" style="45" customWidth="1"/>
    <col min="1284" max="1300" width="11.453125" style="45" customWidth="1"/>
    <col min="1301" max="1306" width="10.54296875" style="45" customWidth="1"/>
    <col min="1307" max="1308" width="11.453125" style="45" customWidth="1"/>
    <col min="1309" max="1309" width="1.54296875" style="45" customWidth="1"/>
    <col min="1310" max="1325" width="11.453125" style="45" customWidth="1"/>
    <col min="1326" max="1331" width="6.54296875" style="45" customWidth="1"/>
    <col min="1332" max="1333" width="11.453125" style="45" customWidth="1"/>
    <col min="1334" max="1334" width="1.453125" style="45" customWidth="1"/>
    <col min="1335" max="1537" width="11.453125" style="45"/>
    <col min="1538" max="1538" width="2.453125" style="45" customWidth="1"/>
    <col min="1539" max="1539" width="48.54296875" style="45" customWidth="1"/>
    <col min="1540" max="1556" width="11.453125" style="45" customWidth="1"/>
    <col min="1557" max="1562" width="10.54296875" style="45" customWidth="1"/>
    <col min="1563" max="1564" width="11.453125" style="45" customWidth="1"/>
    <col min="1565" max="1565" width="1.54296875" style="45" customWidth="1"/>
    <col min="1566" max="1581" width="11.453125" style="45" customWidth="1"/>
    <col min="1582" max="1587" width="6.54296875" style="45" customWidth="1"/>
    <col min="1588" max="1589" width="11.453125" style="45" customWidth="1"/>
    <col min="1590" max="1590" width="1.453125" style="45" customWidth="1"/>
    <col min="1591" max="1793" width="11.453125" style="45"/>
    <col min="1794" max="1794" width="2.453125" style="45" customWidth="1"/>
    <col min="1795" max="1795" width="48.54296875" style="45" customWidth="1"/>
    <col min="1796" max="1812" width="11.453125" style="45" customWidth="1"/>
    <col min="1813" max="1818" width="10.54296875" style="45" customWidth="1"/>
    <col min="1819" max="1820" width="11.453125" style="45" customWidth="1"/>
    <col min="1821" max="1821" width="1.54296875" style="45" customWidth="1"/>
    <col min="1822" max="1837" width="11.453125" style="45" customWidth="1"/>
    <col min="1838" max="1843" width="6.54296875" style="45" customWidth="1"/>
    <col min="1844" max="1845" width="11.453125" style="45" customWidth="1"/>
    <col min="1846" max="1846" width="1.453125" style="45" customWidth="1"/>
    <col min="1847" max="2049" width="11.453125" style="45"/>
    <col min="2050" max="2050" width="2.453125" style="45" customWidth="1"/>
    <col min="2051" max="2051" width="48.54296875" style="45" customWidth="1"/>
    <col min="2052" max="2068" width="11.453125" style="45" customWidth="1"/>
    <col min="2069" max="2074" width="10.54296875" style="45" customWidth="1"/>
    <col min="2075" max="2076" width="11.453125" style="45" customWidth="1"/>
    <col min="2077" max="2077" width="1.54296875" style="45" customWidth="1"/>
    <col min="2078" max="2093" width="11.453125" style="45" customWidth="1"/>
    <col min="2094" max="2099" width="6.54296875" style="45" customWidth="1"/>
    <col min="2100" max="2101" width="11.453125" style="45" customWidth="1"/>
    <col min="2102" max="2102" width="1.453125" style="45" customWidth="1"/>
    <col min="2103" max="2305" width="11.453125" style="45"/>
    <col min="2306" max="2306" width="2.453125" style="45" customWidth="1"/>
    <col min="2307" max="2307" width="48.54296875" style="45" customWidth="1"/>
    <col min="2308" max="2324" width="11.453125" style="45" customWidth="1"/>
    <col min="2325" max="2330" width="10.54296875" style="45" customWidth="1"/>
    <col min="2331" max="2332" width="11.453125" style="45" customWidth="1"/>
    <col min="2333" max="2333" width="1.54296875" style="45" customWidth="1"/>
    <col min="2334" max="2349" width="11.453125" style="45" customWidth="1"/>
    <col min="2350" max="2355" width="6.54296875" style="45" customWidth="1"/>
    <col min="2356" max="2357" width="11.453125" style="45" customWidth="1"/>
    <col min="2358" max="2358" width="1.453125" style="45" customWidth="1"/>
    <col min="2359" max="2561" width="11.453125" style="45"/>
    <col min="2562" max="2562" width="2.453125" style="45" customWidth="1"/>
    <col min="2563" max="2563" width="48.54296875" style="45" customWidth="1"/>
    <col min="2564" max="2580" width="11.453125" style="45" customWidth="1"/>
    <col min="2581" max="2586" width="10.54296875" style="45" customWidth="1"/>
    <col min="2587" max="2588" width="11.453125" style="45" customWidth="1"/>
    <col min="2589" max="2589" width="1.54296875" style="45" customWidth="1"/>
    <col min="2590" max="2605" width="11.453125" style="45" customWidth="1"/>
    <col min="2606" max="2611" width="6.54296875" style="45" customWidth="1"/>
    <col min="2612" max="2613" width="11.453125" style="45" customWidth="1"/>
    <col min="2614" max="2614" width="1.453125" style="45" customWidth="1"/>
    <col min="2615" max="2817" width="11.453125" style="45"/>
    <col min="2818" max="2818" width="2.453125" style="45" customWidth="1"/>
    <col min="2819" max="2819" width="48.54296875" style="45" customWidth="1"/>
    <col min="2820" max="2836" width="11.453125" style="45" customWidth="1"/>
    <col min="2837" max="2842" width="10.54296875" style="45" customWidth="1"/>
    <col min="2843" max="2844" width="11.453125" style="45" customWidth="1"/>
    <col min="2845" max="2845" width="1.54296875" style="45" customWidth="1"/>
    <col min="2846" max="2861" width="11.453125" style="45" customWidth="1"/>
    <col min="2862" max="2867" width="6.54296875" style="45" customWidth="1"/>
    <col min="2868" max="2869" width="11.453125" style="45" customWidth="1"/>
    <col min="2870" max="2870" width="1.453125" style="45" customWidth="1"/>
    <col min="2871" max="3073" width="11.453125" style="45"/>
    <col min="3074" max="3074" width="2.453125" style="45" customWidth="1"/>
    <col min="3075" max="3075" width="48.54296875" style="45" customWidth="1"/>
    <col min="3076" max="3092" width="11.453125" style="45" customWidth="1"/>
    <col min="3093" max="3098" width="10.54296875" style="45" customWidth="1"/>
    <col min="3099" max="3100" width="11.453125" style="45" customWidth="1"/>
    <col min="3101" max="3101" width="1.54296875" style="45" customWidth="1"/>
    <col min="3102" max="3117" width="11.453125" style="45" customWidth="1"/>
    <col min="3118" max="3123" width="6.54296875" style="45" customWidth="1"/>
    <col min="3124" max="3125" width="11.453125" style="45" customWidth="1"/>
    <col min="3126" max="3126" width="1.453125" style="45" customWidth="1"/>
    <col min="3127" max="3329" width="11.453125" style="45"/>
    <col min="3330" max="3330" width="2.453125" style="45" customWidth="1"/>
    <col min="3331" max="3331" width="48.54296875" style="45" customWidth="1"/>
    <col min="3332" max="3348" width="11.453125" style="45" customWidth="1"/>
    <col min="3349" max="3354" width="10.54296875" style="45" customWidth="1"/>
    <col min="3355" max="3356" width="11.453125" style="45" customWidth="1"/>
    <col min="3357" max="3357" width="1.54296875" style="45" customWidth="1"/>
    <col min="3358" max="3373" width="11.453125" style="45" customWidth="1"/>
    <col min="3374" max="3379" width="6.54296875" style="45" customWidth="1"/>
    <col min="3380" max="3381" width="11.453125" style="45" customWidth="1"/>
    <col min="3382" max="3382" width="1.453125" style="45" customWidth="1"/>
    <col min="3383" max="3585" width="11.453125" style="45"/>
    <col min="3586" max="3586" width="2.453125" style="45" customWidth="1"/>
    <col min="3587" max="3587" width="48.54296875" style="45" customWidth="1"/>
    <col min="3588" max="3604" width="11.453125" style="45" customWidth="1"/>
    <col min="3605" max="3610" width="10.54296875" style="45" customWidth="1"/>
    <col min="3611" max="3612" width="11.453125" style="45" customWidth="1"/>
    <col min="3613" max="3613" width="1.54296875" style="45" customWidth="1"/>
    <col min="3614" max="3629" width="11.453125" style="45" customWidth="1"/>
    <col min="3630" max="3635" width="6.54296875" style="45" customWidth="1"/>
    <col min="3636" max="3637" width="11.453125" style="45" customWidth="1"/>
    <col min="3638" max="3638" width="1.453125" style="45" customWidth="1"/>
    <col min="3639" max="3841" width="11.453125" style="45"/>
    <col min="3842" max="3842" width="2.453125" style="45" customWidth="1"/>
    <col min="3843" max="3843" width="48.54296875" style="45" customWidth="1"/>
    <col min="3844" max="3860" width="11.453125" style="45" customWidth="1"/>
    <col min="3861" max="3866" width="10.54296875" style="45" customWidth="1"/>
    <col min="3867" max="3868" width="11.453125" style="45" customWidth="1"/>
    <col min="3869" max="3869" width="1.54296875" style="45" customWidth="1"/>
    <col min="3870" max="3885" width="11.453125" style="45" customWidth="1"/>
    <col min="3886" max="3891" width="6.54296875" style="45" customWidth="1"/>
    <col min="3892" max="3893" width="11.453125" style="45" customWidth="1"/>
    <col min="3894" max="3894" width="1.453125" style="45" customWidth="1"/>
    <col min="3895" max="4097" width="11.453125" style="45"/>
    <col min="4098" max="4098" width="2.453125" style="45" customWidth="1"/>
    <col min="4099" max="4099" width="48.54296875" style="45" customWidth="1"/>
    <col min="4100" max="4116" width="11.453125" style="45" customWidth="1"/>
    <col min="4117" max="4122" width="10.54296875" style="45" customWidth="1"/>
    <col min="4123" max="4124" width="11.453125" style="45" customWidth="1"/>
    <col min="4125" max="4125" width="1.54296875" style="45" customWidth="1"/>
    <col min="4126" max="4141" width="11.453125" style="45" customWidth="1"/>
    <col min="4142" max="4147" width="6.54296875" style="45" customWidth="1"/>
    <col min="4148" max="4149" width="11.453125" style="45" customWidth="1"/>
    <col min="4150" max="4150" width="1.453125" style="45" customWidth="1"/>
    <col min="4151" max="4353" width="11.453125" style="45"/>
    <col min="4354" max="4354" width="2.453125" style="45" customWidth="1"/>
    <col min="4355" max="4355" width="48.54296875" style="45" customWidth="1"/>
    <col min="4356" max="4372" width="11.453125" style="45" customWidth="1"/>
    <col min="4373" max="4378" width="10.54296875" style="45" customWidth="1"/>
    <col min="4379" max="4380" width="11.453125" style="45" customWidth="1"/>
    <col min="4381" max="4381" width="1.54296875" style="45" customWidth="1"/>
    <col min="4382" max="4397" width="11.453125" style="45" customWidth="1"/>
    <col min="4398" max="4403" width="6.54296875" style="45" customWidth="1"/>
    <col min="4404" max="4405" width="11.453125" style="45" customWidth="1"/>
    <col min="4406" max="4406" width="1.453125" style="45" customWidth="1"/>
    <col min="4407" max="4609" width="11.453125" style="45"/>
    <col min="4610" max="4610" width="2.453125" style="45" customWidth="1"/>
    <col min="4611" max="4611" width="48.54296875" style="45" customWidth="1"/>
    <col min="4612" max="4628" width="11.453125" style="45" customWidth="1"/>
    <col min="4629" max="4634" width="10.54296875" style="45" customWidth="1"/>
    <col min="4635" max="4636" width="11.453125" style="45" customWidth="1"/>
    <col min="4637" max="4637" width="1.54296875" style="45" customWidth="1"/>
    <col min="4638" max="4653" width="11.453125" style="45" customWidth="1"/>
    <col min="4654" max="4659" width="6.54296875" style="45" customWidth="1"/>
    <col min="4660" max="4661" width="11.453125" style="45" customWidth="1"/>
    <col min="4662" max="4662" width="1.453125" style="45" customWidth="1"/>
    <col min="4663" max="4865" width="11.453125" style="45"/>
    <col min="4866" max="4866" width="2.453125" style="45" customWidth="1"/>
    <col min="4867" max="4867" width="48.54296875" style="45" customWidth="1"/>
    <col min="4868" max="4884" width="11.453125" style="45" customWidth="1"/>
    <col min="4885" max="4890" width="10.54296875" style="45" customWidth="1"/>
    <col min="4891" max="4892" width="11.453125" style="45" customWidth="1"/>
    <col min="4893" max="4893" width="1.54296875" style="45" customWidth="1"/>
    <col min="4894" max="4909" width="11.453125" style="45" customWidth="1"/>
    <col min="4910" max="4915" width="6.54296875" style="45" customWidth="1"/>
    <col min="4916" max="4917" width="11.453125" style="45" customWidth="1"/>
    <col min="4918" max="4918" width="1.453125" style="45" customWidth="1"/>
    <col min="4919" max="5121" width="11.453125" style="45"/>
    <col min="5122" max="5122" width="2.453125" style="45" customWidth="1"/>
    <col min="5123" max="5123" width="48.54296875" style="45" customWidth="1"/>
    <col min="5124" max="5140" width="11.453125" style="45" customWidth="1"/>
    <col min="5141" max="5146" width="10.54296875" style="45" customWidth="1"/>
    <col min="5147" max="5148" width="11.453125" style="45" customWidth="1"/>
    <col min="5149" max="5149" width="1.54296875" style="45" customWidth="1"/>
    <col min="5150" max="5165" width="11.453125" style="45" customWidth="1"/>
    <col min="5166" max="5171" width="6.54296875" style="45" customWidth="1"/>
    <col min="5172" max="5173" width="11.453125" style="45" customWidth="1"/>
    <col min="5174" max="5174" width="1.453125" style="45" customWidth="1"/>
    <col min="5175" max="5377" width="11.453125" style="45"/>
    <col min="5378" max="5378" width="2.453125" style="45" customWidth="1"/>
    <col min="5379" max="5379" width="48.54296875" style="45" customWidth="1"/>
    <col min="5380" max="5396" width="11.453125" style="45" customWidth="1"/>
    <col min="5397" max="5402" width="10.54296875" style="45" customWidth="1"/>
    <col min="5403" max="5404" width="11.453125" style="45" customWidth="1"/>
    <col min="5405" max="5405" width="1.54296875" style="45" customWidth="1"/>
    <col min="5406" max="5421" width="11.453125" style="45" customWidth="1"/>
    <col min="5422" max="5427" width="6.54296875" style="45" customWidth="1"/>
    <col min="5428" max="5429" width="11.453125" style="45" customWidth="1"/>
    <col min="5430" max="5430" width="1.453125" style="45" customWidth="1"/>
    <col min="5431" max="5633" width="11.453125" style="45"/>
    <col min="5634" max="5634" width="2.453125" style="45" customWidth="1"/>
    <col min="5635" max="5635" width="48.54296875" style="45" customWidth="1"/>
    <col min="5636" max="5652" width="11.453125" style="45" customWidth="1"/>
    <col min="5653" max="5658" width="10.54296875" style="45" customWidth="1"/>
    <col min="5659" max="5660" width="11.453125" style="45" customWidth="1"/>
    <col min="5661" max="5661" width="1.54296875" style="45" customWidth="1"/>
    <col min="5662" max="5677" width="11.453125" style="45" customWidth="1"/>
    <col min="5678" max="5683" width="6.54296875" style="45" customWidth="1"/>
    <col min="5684" max="5685" width="11.453125" style="45" customWidth="1"/>
    <col min="5686" max="5686" width="1.453125" style="45" customWidth="1"/>
    <col min="5687" max="5889" width="11.453125" style="45"/>
    <col min="5890" max="5890" width="2.453125" style="45" customWidth="1"/>
    <col min="5891" max="5891" width="48.54296875" style="45" customWidth="1"/>
    <col min="5892" max="5908" width="11.453125" style="45" customWidth="1"/>
    <col min="5909" max="5914" width="10.54296875" style="45" customWidth="1"/>
    <col min="5915" max="5916" width="11.453125" style="45" customWidth="1"/>
    <col min="5917" max="5917" width="1.54296875" style="45" customWidth="1"/>
    <col min="5918" max="5933" width="11.453125" style="45" customWidth="1"/>
    <col min="5934" max="5939" width="6.54296875" style="45" customWidth="1"/>
    <col min="5940" max="5941" width="11.453125" style="45" customWidth="1"/>
    <col min="5942" max="5942" width="1.453125" style="45" customWidth="1"/>
    <col min="5943" max="6145" width="11.453125" style="45"/>
    <col min="6146" max="6146" width="2.453125" style="45" customWidth="1"/>
    <col min="6147" max="6147" width="48.54296875" style="45" customWidth="1"/>
    <col min="6148" max="6164" width="11.453125" style="45" customWidth="1"/>
    <col min="6165" max="6170" width="10.54296875" style="45" customWidth="1"/>
    <col min="6171" max="6172" width="11.453125" style="45" customWidth="1"/>
    <col min="6173" max="6173" width="1.54296875" style="45" customWidth="1"/>
    <col min="6174" max="6189" width="11.453125" style="45" customWidth="1"/>
    <col min="6190" max="6195" width="6.54296875" style="45" customWidth="1"/>
    <col min="6196" max="6197" width="11.453125" style="45" customWidth="1"/>
    <col min="6198" max="6198" width="1.453125" style="45" customWidth="1"/>
    <col min="6199" max="6401" width="11.453125" style="45"/>
    <col min="6402" max="6402" width="2.453125" style="45" customWidth="1"/>
    <col min="6403" max="6403" width="48.54296875" style="45" customWidth="1"/>
    <col min="6404" max="6420" width="11.453125" style="45" customWidth="1"/>
    <col min="6421" max="6426" width="10.54296875" style="45" customWidth="1"/>
    <col min="6427" max="6428" width="11.453125" style="45" customWidth="1"/>
    <col min="6429" max="6429" width="1.54296875" style="45" customWidth="1"/>
    <col min="6430" max="6445" width="11.453125" style="45" customWidth="1"/>
    <col min="6446" max="6451" width="6.54296875" style="45" customWidth="1"/>
    <col min="6452" max="6453" width="11.453125" style="45" customWidth="1"/>
    <col min="6454" max="6454" width="1.453125" style="45" customWidth="1"/>
    <col min="6455" max="6657" width="11.453125" style="45"/>
    <col min="6658" max="6658" width="2.453125" style="45" customWidth="1"/>
    <col min="6659" max="6659" width="48.54296875" style="45" customWidth="1"/>
    <col min="6660" max="6676" width="11.453125" style="45" customWidth="1"/>
    <col min="6677" max="6682" width="10.54296875" style="45" customWidth="1"/>
    <col min="6683" max="6684" width="11.453125" style="45" customWidth="1"/>
    <col min="6685" max="6685" width="1.54296875" style="45" customWidth="1"/>
    <col min="6686" max="6701" width="11.453125" style="45" customWidth="1"/>
    <col min="6702" max="6707" width="6.54296875" style="45" customWidth="1"/>
    <col min="6708" max="6709" width="11.453125" style="45" customWidth="1"/>
    <col min="6710" max="6710" width="1.453125" style="45" customWidth="1"/>
    <col min="6711" max="6913" width="11.453125" style="45"/>
    <col min="6914" max="6914" width="2.453125" style="45" customWidth="1"/>
    <col min="6915" max="6915" width="48.54296875" style="45" customWidth="1"/>
    <col min="6916" max="6932" width="11.453125" style="45" customWidth="1"/>
    <col min="6933" max="6938" width="10.54296875" style="45" customWidth="1"/>
    <col min="6939" max="6940" width="11.453125" style="45" customWidth="1"/>
    <col min="6941" max="6941" width="1.54296875" style="45" customWidth="1"/>
    <col min="6942" max="6957" width="11.453125" style="45" customWidth="1"/>
    <col min="6958" max="6963" width="6.54296875" style="45" customWidth="1"/>
    <col min="6964" max="6965" width="11.453125" style="45" customWidth="1"/>
    <col min="6966" max="6966" width="1.453125" style="45" customWidth="1"/>
    <col min="6967" max="7169" width="11.453125" style="45"/>
    <col min="7170" max="7170" width="2.453125" style="45" customWidth="1"/>
    <col min="7171" max="7171" width="48.54296875" style="45" customWidth="1"/>
    <col min="7172" max="7188" width="11.453125" style="45" customWidth="1"/>
    <col min="7189" max="7194" width="10.54296875" style="45" customWidth="1"/>
    <col min="7195" max="7196" width="11.453125" style="45" customWidth="1"/>
    <col min="7197" max="7197" width="1.54296875" style="45" customWidth="1"/>
    <col min="7198" max="7213" width="11.453125" style="45" customWidth="1"/>
    <col min="7214" max="7219" width="6.54296875" style="45" customWidth="1"/>
    <col min="7220" max="7221" width="11.453125" style="45" customWidth="1"/>
    <col min="7222" max="7222" width="1.453125" style="45" customWidth="1"/>
    <col min="7223" max="7425" width="11.453125" style="45"/>
    <col min="7426" max="7426" width="2.453125" style="45" customWidth="1"/>
    <col min="7427" max="7427" width="48.54296875" style="45" customWidth="1"/>
    <col min="7428" max="7444" width="11.453125" style="45" customWidth="1"/>
    <col min="7445" max="7450" width="10.54296875" style="45" customWidth="1"/>
    <col min="7451" max="7452" width="11.453125" style="45" customWidth="1"/>
    <col min="7453" max="7453" width="1.54296875" style="45" customWidth="1"/>
    <col min="7454" max="7469" width="11.453125" style="45" customWidth="1"/>
    <col min="7470" max="7475" width="6.54296875" style="45" customWidth="1"/>
    <col min="7476" max="7477" width="11.453125" style="45" customWidth="1"/>
    <col min="7478" max="7478" width="1.453125" style="45" customWidth="1"/>
    <col min="7479" max="7681" width="11.453125" style="45"/>
    <col min="7682" max="7682" width="2.453125" style="45" customWidth="1"/>
    <col min="7683" max="7683" width="48.54296875" style="45" customWidth="1"/>
    <col min="7684" max="7700" width="11.453125" style="45" customWidth="1"/>
    <col min="7701" max="7706" width="10.54296875" style="45" customWidth="1"/>
    <col min="7707" max="7708" width="11.453125" style="45" customWidth="1"/>
    <col min="7709" max="7709" width="1.54296875" style="45" customWidth="1"/>
    <col min="7710" max="7725" width="11.453125" style="45" customWidth="1"/>
    <col min="7726" max="7731" width="6.54296875" style="45" customWidth="1"/>
    <col min="7732" max="7733" width="11.453125" style="45" customWidth="1"/>
    <col min="7734" max="7734" width="1.453125" style="45" customWidth="1"/>
    <col min="7735" max="7937" width="11.453125" style="45"/>
    <col min="7938" max="7938" width="2.453125" style="45" customWidth="1"/>
    <col min="7939" max="7939" width="48.54296875" style="45" customWidth="1"/>
    <col min="7940" max="7956" width="11.453125" style="45" customWidth="1"/>
    <col min="7957" max="7962" width="10.54296875" style="45" customWidth="1"/>
    <col min="7963" max="7964" width="11.453125" style="45" customWidth="1"/>
    <col min="7965" max="7965" width="1.54296875" style="45" customWidth="1"/>
    <col min="7966" max="7981" width="11.453125" style="45" customWidth="1"/>
    <col min="7982" max="7987" width="6.54296875" style="45" customWidth="1"/>
    <col min="7988" max="7989" width="11.453125" style="45" customWidth="1"/>
    <col min="7990" max="7990" width="1.453125" style="45" customWidth="1"/>
    <col min="7991" max="8193" width="11.453125" style="45"/>
    <col min="8194" max="8194" width="2.453125" style="45" customWidth="1"/>
    <col min="8195" max="8195" width="48.54296875" style="45" customWidth="1"/>
    <col min="8196" max="8212" width="11.453125" style="45" customWidth="1"/>
    <col min="8213" max="8218" width="10.54296875" style="45" customWidth="1"/>
    <col min="8219" max="8220" width="11.453125" style="45" customWidth="1"/>
    <col min="8221" max="8221" width="1.54296875" style="45" customWidth="1"/>
    <col min="8222" max="8237" width="11.453125" style="45" customWidth="1"/>
    <col min="8238" max="8243" width="6.54296875" style="45" customWidth="1"/>
    <col min="8244" max="8245" width="11.453125" style="45" customWidth="1"/>
    <col min="8246" max="8246" width="1.453125" style="45" customWidth="1"/>
    <col min="8247" max="8449" width="11.453125" style="45"/>
    <col min="8450" max="8450" width="2.453125" style="45" customWidth="1"/>
    <col min="8451" max="8451" width="48.54296875" style="45" customWidth="1"/>
    <col min="8452" max="8468" width="11.453125" style="45" customWidth="1"/>
    <col min="8469" max="8474" width="10.54296875" style="45" customWidth="1"/>
    <col min="8475" max="8476" width="11.453125" style="45" customWidth="1"/>
    <col min="8477" max="8477" width="1.54296875" style="45" customWidth="1"/>
    <col min="8478" max="8493" width="11.453125" style="45" customWidth="1"/>
    <col min="8494" max="8499" width="6.54296875" style="45" customWidth="1"/>
    <col min="8500" max="8501" width="11.453125" style="45" customWidth="1"/>
    <col min="8502" max="8502" width="1.453125" style="45" customWidth="1"/>
    <col min="8503" max="8705" width="11.453125" style="45"/>
    <col min="8706" max="8706" width="2.453125" style="45" customWidth="1"/>
    <col min="8707" max="8707" width="48.54296875" style="45" customWidth="1"/>
    <col min="8708" max="8724" width="11.453125" style="45" customWidth="1"/>
    <col min="8725" max="8730" width="10.54296875" style="45" customWidth="1"/>
    <col min="8731" max="8732" width="11.453125" style="45" customWidth="1"/>
    <col min="8733" max="8733" width="1.54296875" style="45" customWidth="1"/>
    <col min="8734" max="8749" width="11.453125" style="45" customWidth="1"/>
    <col min="8750" max="8755" width="6.54296875" style="45" customWidth="1"/>
    <col min="8756" max="8757" width="11.453125" style="45" customWidth="1"/>
    <col min="8758" max="8758" width="1.453125" style="45" customWidth="1"/>
    <col min="8759" max="8961" width="11.453125" style="45"/>
    <col min="8962" max="8962" width="2.453125" style="45" customWidth="1"/>
    <col min="8963" max="8963" width="48.54296875" style="45" customWidth="1"/>
    <col min="8964" max="8980" width="11.453125" style="45" customWidth="1"/>
    <col min="8981" max="8986" width="10.54296875" style="45" customWidth="1"/>
    <col min="8987" max="8988" width="11.453125" style="45" customWidth="1"/>
    <col min="8989" max="8989" width="1.54296875" style="45" customWidth="1"/>
    <col min="8990" max="9005" width="11.453125" style="45" customWidth="1"/>
    <col min="9006" max="9011" width="6.54296875" style="45" customWidth="1"/>
    <col min="9012" max="9013" width="11.453125" style="45" customWidth="1"/>
    <col min="9014" max="9014" width="1.453125" style="45" customWidth="1"/>
    <col min="9015" max="9217" width="11.453125" style="45"/>
    <col min="9218" max="9218" width="2.453125" style="45" customWidth="1"/>
    <col min="9219" max="9219" width="48.54296875" style="45" customWidth="1"/>
    <col min="9220" max="9236" width="11.453125" style="45" customWidth="1"/>
    <col min="9237" max="9242" width="10.54296875" style="45" customWidth="1"/>
    <col min="9243" max="9244" width="11.453125" style="45" customWidth="1"/>
    <col min="9245" max="9245" width="1.54296875" style="45" customWidth="1"/>
    <col min="9246" max="9261" width="11.453125" style="45" customWidth="1"/>
    <col min="9262" max="9267" width="6.54296875" style="45" customWidth="1"/>
    <col min="9268" max="9269" width="11.453125" style="45" customWidth="1"/>
    <col min="9270" max="9270" width="1.453125" style="45" customWidth="1"/>
    <col min="9271" max="9473" width="11.453125" style="45"/>
    <col min="9474" max="9474" width="2.453125" style="45" customWidth="1"/>
    <col min="9475" max="9475" width="48.54296875" style="45" customWidth="1"/>
    <col min="9476" max="9492" width="11.453125" style="45" customWidth="1"/>
    <col min="9493" max="9498" width="10.54296875" style="45" customWidth="1"/>
    <col min="9499" max="9500" width="11.453125" style="45" customWidth="1"/>
    <col min="9501" max="9501" width="1.54296875" style="45" customWidth="1"/>
    <col min="9502" max="9517" width="11.453125" style="45" customWidth="1"/>
    <col min="9518" max="9523" width="6.54296875" style="45" customWidth="1"/>
    <col min="9524" max="9525" width="11.453125" style="45" customWidth="1"/>
    <col min="9526" max="9526" width="1.453125" style="45" customWidth="1"/>
    <col min="9527" max="9729" width="11.453125" style="45"/>
    <col min="9730" max="9730" width="2.453125" style="45" customWidth="1"/>
    <col min="9731" max="9731" width="48.54296875" style="45" customWidth="1"/>
    <col min="9732" max="9748" width="11.453125" style="45" customWidth="1"/>
    <col min="9749" max="9754" width="10.54296875" style="45" customWidth="1"/>
    <col min="9755" max="9756" width="11.453125" style="45" customWidth="1"/>
    <col min="9757" max="9757" width="1.54296875" style="45" customWidth="1"/>
    <col min="9758" max="9773" width="11.453125" style="45" customWidth="1"/>
    <col min="9774" max="9779" width="6.54296875" style="45" customWidth="1"/>
    <col min="9780" max="9781" width="11.453125" style="45" customWidth="1"/>
    <col min="9782" max="9782" width="1.453125" style="45" customWidth="1"/>
    <col min="9783" max="9985" width="11.453125" style="45"/>
    <col min="9986" max="9986" width="2.453125" style="45" customWidth="1"/>
    <col min="9987" max="9987" width="48.54296875" style="45" customWidth="1"/>
    <col min="9988" max="10004" width="11.453125" style="45" customWidth="1"/>
    <col min="10005" max="10010" width="10.54296875" style="45" customWidth="1"/>
    <col min="10011" max="10012" width="11.453125" style="45" customWidth="1"/>
    <col min="10013" max="10013" width="1.54296875" style="45" customWidth="1"/>
    <col min="10014" max="10029" width="11.453125" style="45" customWidth="1"/>
    <col min="10030" max="10035" width="6.54296875" style="45" customWidth="1"/>
    <col min="10036" max="10037" width="11.453125" style="45" customWidth="1"/>
    <col min="10038" max="10038" width="1.453125" style="45" customWidth="1"/>
    <col min="10039" max="10241" width="11.453125" style="45"/>
    <col min="10242" max="10242" width="2.453125" style="45" customWidth="1"/>
    <col min="10243" max="10243" width="48.54296875" style="45" customWidth="1"/>
    <col min="10244" max="10260" width="11.453125" style="45" customWidth="1"/>
    <col min="10261" max="10266" width="10.54296875" style="45" customWidth="1"/>
    <col min="10267" max="10268" width="11.453125" style="45" customWidth="1"/>
    <col min="10269" max="10269" width="1.54296875" style="45" customWidth="1"/>
    <col min="10270" max="10285" width="11.453125" style="45" customWidth="1"/>
    <col min="10286" max="10291" width="6.54296875" style="45" customWidth="1"/>
    <col min="10292" max="10293" width="11.453125" style="45" customWidth="1"/>
    <col min="10294" max="10294" width="1.453125" style="45" customWidth="1"/>
    <col min="10295" max="10497" width="11.453125" style="45"/>
    <col min="10498" max="10498" width="2.453125" style="45" customWidth="1"/>
    <col min="10499" max="10499" width="48.54296875" style="45" customWidth="1"/>
    <col min="10500" max="10516" width="11.453125" style="45" customWidth="1"/>
    <col min="10517" max="10522" width="10.54296875" style="45" customWidth="1"/>
    <col min="10523" max="10524" width="11.453125" style="45" customWidth="1"/>
    <col min="10525" max="10525" width="1.54296875" style="45" customWidth="1"/>
    <col min="10526" max="10541" width="11.453125" style="45" customWidth="1"/>
    <col min="10542" max="10547" width="6.54296875" style="45" customWidth="1"/>
    <col min="10548" max="10549" width="11.453125" style="45" customWidth="1"/>
    <col min="10550" max="10550" width="1.453125" style="45" customWidth="1"/>
    <col min="10551" max="10753" width="11.453125" style="45"/>
    <col min="10754" max="10754" width="2.453125" style="45" customWidth="1"/>
    <col min="10755" max="10755" width="48.54296875" style="45" customWidth="1"/>
    <col min="10756" max="10772" width="11.453125" style="45" customWidth="1"/>
    <col min="10773" max="10778" width="10.54296875" style="45" customWidth="1"/>
    <col min="10779" max="10780" width="11.453125" style="45" customWidth="1"/>
    <col min="10781" max="10781" width="1.54296875" style="45" customWidth="1"/>
    <col min="10782" max="10797" width="11.453125" style="45" customWidth="1"/>
    <col min="10798" max="10803" width="6.54296875" style="45" customWidth="1"/>
    <col min="10804" max="10805" width="11.453125" style="45" customWidth="1"/>
    <col min="10806" max="10806" width="1.453125" style="45" customWidth="1"/>
    <col min="10807" max="11009" width="11.453125" style="45"/>
    <col min="11010" max="11010" width="2.453125" style="45" customWidth="1"/>
    <col min="11011" max="11011" width="48.54296875" style="45" customWidth="1"/>
    <col min="11012" max="11028" width="11.453125" style="45" customWidth="1"/>
    <col min="11029" max="11034" width="10.54296875" style="45" customWidth="1"/>
    <col min="11035" max="11036" width="11.453125" style="45" customWidth="1"/>
    <col min="11037" max="11037" width="1.54296875" style="45" customWidth="1"/>
    <col min="11038" max="11053" width="11.453125" style="45" customWidth="1"/>
    <col min="11054" max="11059" width="6.54296875" style="45" customWidth="1"/>
    <col min="11060" max="11061" width="11.453125" style="45" customWidth="1"/>
    <col min="11062" max="11062" width="1.453125" style="45" customWidth="1"/>
    <col min="11063" max="11265" width="11.453125" style="45"/>
    <col min="11266" max="11266" width="2.453125" style="45" customWidth="1"/>
    <col min="11267" max="11267" width="48.54296875" style="45" customWidth="1"/>
    <col min="11268" max="11284" width="11.453125" style="45" customWidth="1"/>
    <col min="11285" max="11290" width="10.54296875" style="45" customWidth="1"/>
    <col min="11291" max="11292" width="11.453125" style="45" customWidth="1"/>
    <col min="11293" max="11293" width="1.54296875" style="45" customWidth="1"/>
    <col min="11294" max="11309" width="11.453125" style="45" customWidth="1"/>
    <col min="11310" max="11315" width="6.54296875" style="45" customWidth="1"/>
    <col min="11316" max="11317" width="11.453125" style="45" customWidth="1"/>
    <col min="11318" max="11318" width="1.453125" style="45" customWidth="1"/>
    <col min="11319" max="11521" width="11.453125" style="45"/>
    <col min="11522" max="11522" width="2.453125" style="45" customWidth="1"/>
    <col min="11523" max="11523" width="48.54296875" style="45" customWidth="1"/>
    <col min="11524" max="11540" width="11.453125" style="45" customWidth="1"/>
    <col min="11541" max="11546" width="10.54296875" style="45" customWidth="1"/>
    <col min="11547" max="11548" width="11.453125" style="45" customWidth="1"/>
    <col min="11549" max="11549" width="1.54296875" style="45" customWidth="1"/>
    <col min="11550" max="11565" width="11.453125" style="45" customWidth="1"/>
    <col min="11566" max="11571" width="6.54296875" style="45" customWidth="1"/>
    <col min="11572" max="11573" width="11.453125" style="45" customWidth="1"/>
    <col min="11574" max="11574" width="1.453125" style="45" customWidth="1"/>
    <col min="11575" max="11777" width="11.453125" style="45"/>
    <col min="11778" max="11778" width="2.453125" style="45" customWidth="1"/>
    <col min="11779" max="11779" width="48.54296875" style="45" customWidth="1"/>
    <col min="11780" max="11796" width="11.453125" style="45" customWidth="1"/>
    <col min="11797" max="11802" width="10.54296875" style="45" customWidth="1"/>
    <col min="11803" max="11804" width="11.453125" style="45" customWidth="1"/>
    <col min="11805" max="11805" width="1.54296875" style="45" customWidth="1"/>
    <col min="11806" max="11821" width="11.453125" style="45" customWidth="1"/>
    <col min="11822" max="11827" width="6.54296875" style="45" customWidth="1"/>
    <col min="11828" max="11829" width="11.453125" style="45" customWidth="1"/>
    <col min="11830" max="11830" width="1.453125" style="45" customWidth="1"/>
    <col min="11831" max="12033" width="11.453125" style="45"/>
    <col min="12034" max="12034" width="2.453125" style="45" customWidth="1"/>
    <col min="12035" max="12035" width="48.54296875" style="45" customWidth="1"/>
    <col min="12036" max="12052" width="11.453125" style="45" customWidth="1"/>
    <col min="12053" max="12058" width="10.54296875" style="45" customWidth="1"/>
    <col min="12059" max="12060" width="11.453125" style="45" customWidth="1"/>
    <col min="12061" max="12061" width="1.54296875" style="45" customWidth="1"/>
    <col min="12062" max="12077" width="11.453125" style="45" customWidth="1"/>
    <col min="12078" max="12083" width="6.54296875" style="45" customWidth="1"/>
    <col min="12084" max="12085" width="11.453125" style="45" customWidth="1"/>
    <col min="12086" max="12086" width="1.453125" style="45" customWidth="1"/>
    <col min="12087" max="12289" width="11.453125" style="45"/>
    <col min="12290" max="12290" width="2.453125" style="45" customWidth="1"/>
    <col min="12291" max="12291" width="48.54296875" style="45" customWidth="1"/>
    <col min="12292" max="12308" width="11.453125" style="45" customWidth="1"/>
    <col min="12309" max="12314" width="10.54296875" style="45" customWidth="1"/>
    <col min="12315" max="12316" width="11.453125" style="45" customWidth="1"/>
    <col min="12317" max="12317" width="1.54296875" style="45" customWidth="1"/>
    <col min="12318" max="12333" width="11.453125" style="45" customWidth="1"/>
    <col min="12334" max="12339" width="6.54296875" style="45" customWidth="1"/>
    <col min="12340" max="12341" width="11.453125" style="45" customWidth="1"/>
    <col min="12342" max="12342" width="1.453125" style="45" customWidth="1"/>
    <col min="12343" max="12545" width="11.453125" style="45"/>
    <col min="12546" max="12546" width="2.453125" style="45" customWidth="1"/>
    <col min="12547" max="12547" width="48.54296875" style="45" customWidth="1"/>
    <col min="12548" max="12564" width="11.453125" style="45" customWidth="1"/>
    <col min="12565" max="12570" width="10.54296875" style="45" customWidth="1"/>
    <col min="12571" max="12572" width="11.453125" style="45" customWidth="1"/>
    <col min="12573" max="12573" width="1.54296875" style="45" customWidth="1"/>
    <col min="12574" max="12589" width="11.453125" style="45" customWidth="1"/>
    <col min="12590" max="12595" width="6.54296875" style="45" customWidth="1"/>
    <col min="12596" max="12597" width="11.453125" style="45" customWidth="1"/>
    <col min="12598" max="12598" width="1.453125" style="45" customWidth="1"/>
    <col min="12599" max="12801" width="11.453125" style="45"/>
    <col min="12802" max="12802" width="2.453125" style="45" customWidth="1"/>
    <col min="12803" max="12803" width="48.54296875" style="45" customWidth="1"/>
    <col min="12804" max="12820" width="11.453125" style="45" customWidth="1"/>
    <col min="12821" max="12826" width="10.54296875" style="45" customWidth="1"/>
    <col min="12827" max="12828" width="11.453125" style="45" customWidth="1"/>
    <col min="12829" max="12829" width="1.54296875" style="45" customWidth="1"/>
    <col min="12830" max="12845" width="11.453125" style="45" customWidth="1"/>
    <col min="12846" max="12851" width="6.54296875" style="45" customWidth="1"/>
    <col min="12852" max="12853" width="11.453125" style="45" customWidth="1"/>
    <col min="12854" max="12854" width="1.453125" style="45" customWidth="1"/>
    <col min="12855" max="13057" width="11.453125" style="45"/>
    <col min="13058" max="13058" width="2.453125" style="45" customWidth="1"/>
    <col min="13059" max="13059" width="48.54296875" style="45" customWidth="1"/>
    <col min="13060" max="13076" width="11.453125" style="45" customWidth="1"/>
    <col min="13077" max="13082" width="10.54296875" style="45" customWidth="1"/>
    <col min="13083" max="13084" width="11.453125" style="45" customWidth="1"/>
    <col min="13085" max="13085" width="1.54296875" style="45" customWidth="1"/>
    <col min="13086" max="13101" width="11.453125" style="45" customWidth="1"/>
    <col min="13102" max="13107" width="6.54296875" style="45" customWidth="1"/>
    <col min="13108" max="13109" width="11.453125" style="45" customWidth="1"/>
    <col min="13110" max="13110" width="1.453125" style="45" customWidth="1"/>
    <col min="13111" max="13313" width="11.453125" style="45"/>
    <col min="13314" max="13314" width="2.453125" style="45" customWidth="1"/>
    <col min="13315" max="13315" width="48.54296875" style="45" customWidth="1"/>
    <col min="13316" max="13332" width="11.453125" style="45" customWidth="1"/>
    <col min="13333" max="13338" width="10.54296875" style="45" customWidth="1"/>
    <col min="13339" max="13340" width="11.453125" style="45" customWidth="1"/>
    <col min="13341" max="13341" width="1.54296875" style="45" customWidth="1"/>
    <col min="13342" max="13357" width="11.453125" style="45" customWidth="1"/>
    <col min="13358" max="13363" width="6.54296875" style="45" customWidth="1"/>
    <col min="13364" max="13365" width="11.453125" style="45" customWidth="1"/>
    <col min="13366" max="13366" width="1.453125" style="45" customWidth="1"/>
    <col min="13367" max="13569" width="11.453125" style="45"/>
    <col min="13570" max="13570" width="2.453125" style="45" customWidth="1"/>
    <col min="13571" max="13571" width="48.54296875" style="45" customWidth="1"/>
    <col min="13572" max="13588" width="11.453125" style="45" customWidth="1"/>
    <col min="13589" max="13594" width="10.54296875" style="45" customWidth="1"/>
    <col min="13595" max="13596" width="11.453125" style="45" customWidth="1"/>
    <col min="13597" max="13597" width="1.54296875" style="45" customWidth="1"/>
    <col min="13598" max="13613" width="11.453125" style="45" customWidth="1"/>
    <col min="13614" max="13619" width="6.54296875" style="45" customWidth="1"/>
    <col min="13620" max="13621" width="11.453125" style="45" customWidth="1"/>
    <col min="13622" max="13622" width="1.453125" style="45" customWidth="1"/>
    <col min="13623" max="13825" width="11.453125" style="45"/>
    <col min="13826" max="13826" width="2.453125" style="45" customWidth="1"/>
    <col min="13827" max="13827" width="48.54296875" style="45" customWidth="1"/>
    <col min="13828" max="13844" width="11.453125" style="45" customWidth="1"/>
    <col min="13845" max="13850" width="10.54296875" style="45" customWidth="1"/>
    <col min="13851" max="13852" width="11.453125" style="45" customWidth="1"/>
    <col min="13853" max="13853" width="1.54296875" style="45" customWidth="1"/>
    <col min="13854" max="13869" width="11.453125" style="45" customWidth="1"/>
    <col min="13870" max="13875" width="6.54296875" style="45" customWidth="1"/>
    <col min="13876" max="13877" width="11.453125" style="45" customWidth="1"/>
    <col min="13878" max="13878" width="1.453125" style="45" customWidth="1"/>
    <col min="13879" max="14081" width="11.453125" style="45"/>
    <col min="14082" max="14082" width="2.453125" style="45" customWidth="1"/>
    <col min="14083" max="14083" width="48.54296875" style="45" customWidth="1"/>
    <col min="14084" max="14100" width="11.453125" style="45" customWidth="1"/>
    <col min="14101" max="14106" width="10.54296875" style="45" customWidth="1"/>
    <col min="14107" max="14108" width="11.453125" style="45" customWidth="1"/>
    <col min="14109" max="14109" width="1.54296875" style="45" customWidth="1"/>
    <col min="14110" max="14125" width="11.453125" style="45" customWidth="1"/>
    <col min="14126" max="14131" width="6.54296875" style="45" customWidth="1"/>
    <col min="14132" max="14133" width="11.453125" style="45" customWidth="1"/>
    <col min="14134" max="14134" width="1.453125" style="45" customWidth="1"/>
    <col min="14135" max="14337" width="11.453125" style="45"/>
    <col min="14338" max="14338" width="2.453125" style="45" customWidth="1"/>
    <col min="14339" max="14339" width="48.54296875" style="45" customWidth="1"/>
    <col min="14340" max="14356" width="11.453125" style="45" customWidth="1"/>
    <col min="14357" max="14362" width="10.54296875" style="45" customWidth="1"/>
    <col min="14363" max="14364" width="11.453125" style="45" customWidth="1"/>
    <col min="14365" max="14365" width="1.54296875" style="45" customWidth="1"/>
    <col min="14366" max="14381" width="11.453125" style="45" customWidth="1"/>
    <col min="14382" max="14387" width="6.54296875" style="45" customWidth="1"/>
    <col min="14388" max="14389" width="11.453125" style="45" customWidth="1"/>
    <col min="14390" max="14390" width="1.453125" style="45" customWidth="1"/>
    <col min="14391" max="14593" width="11.453125" style="45"/>
    <col min="14594" max="14594" width="2.453125" style="45" customWidth="1"/>
    <col min="14595" max="14595" width="48.54296875" style="45" customWidth="1"/>
    <col min="14596" max="14612" width="11.453125" style="45" customWidth="1"/>
    <col min="14613" max="14618" width="10.54296875" style="45" customWidth="1"/>
    <col min="14619" max="14620" width="11.453125" style="45" customWidth="1"/>
    <col min="14621" max="14621" width="1.54296875" style="45" customWidth="1"/>
    <col min="14622" max="14637" width="11.453125" style="45" customWidth="1"/>
    <col min="14638" max="14643" width="6.54296875" style="45" customWidth="1"/>
    <col min="14644" max="14645" width="11.453125" style="45" customWidth="1"/>
    <col min="14646" max="14646" width="1.453125" style="45" customWidth="1"/>
    <col min="14647" max="14849" width="11.453125" style="45"/>
    <col min="14850" max="14850" width="2.453125" style="45" customWidth="1"/>
    <col min="14851" max="14851" width="48.54296875" style="45" customWidth="1"/>
    <col min="14852" max="14868" width="11.453125" style="45" customWidth="1"/>
    <col min="14869" max="14874" width="10.54296875" style="45" customWidth="1"/>
    <col min="14875" max="14876" width="11.453125" style="45" customWidth="1"/>
    <col min="14877" max="14877" width="1.54296875" style="45" customWidth="1"/>
    <col min="14878" max="14893" width="11.453125" style="45" customWidth="1"/>
    <col min="14894" max="14899" width="6.54296875" style="45" customWidth="1"/>
    <col min="14900" max="14901" width="11.453125" style="45" customWidth="1"/>
    <col min="14902" max="14902" width="1.453125" style="45" customWidth="1"/>
    <col min="14903" max="15105" width="11.453125" style="45"/>
    <col min="15106" max="15106" width="2.453125" style="45" customWidth="1"/>
    <col min="15107" max="15107" width="48.54296875" style="45" customWidth="1"/>
    <col min="15108" max="15124" width="11.453125" style="45" customWidth="1"/>
    <col min="15125" max="15130" width="10.54296875" style="45" customWidth="1"/>
    <col min="15131" max="15132" width="11.453125" style="45" customWidth="1"/>
    <col min="15133" max="15133" width="1.54296875" style="45" customWidth="1"/>
    <col min="15134" max="15149" width="11.453125" style="45" customWidth="1"/>
    <col min="15150" max="15155" width="6.54296875" style="45" customWidth="1"/>
    <col min="15156" max="15157" width="11.453125" style="45" customWidth="1"/>
    <col min="15158" max="15158" width="1.453125" style="45" customWidth="1"/>
    <col min="15159" max="15361" width="11.453125" style="45"/>
    <col min="15362" max="15362" width="2.453125" style="45" customWidth="1"/>
    <col min="15363" max="15363" width="48.54296875" style="45" customWidth="1"/>
    <col min="15364" max="15380" width="11.453125" style="45" customWidth="1"/>
    <col min="15381" max="15386" width="10.54296875" style="45" customWidth="1"/>
    <col min="15387" max="15388" width="11.453125" style="45" customWidth="1"/>
    <col min="15389" max="15389" width="1.54296875" style="45" customWidth="1"/>
    <col min="15390" max="15405" width="11.453125" style="45" customWidth="1"/>
    <col min="15406" max="15411" width="6.54296875" style="45" customWidth="1"/>
    <col min="15412" max="15413" width="11.453125" style="45" customWidth="1"/>
    <col min="15414" max="15414" width="1.453125" style="45" customWidth="1"/>
    <col min="15415" max="15617" width="11.453125" style="45"/>
    <col min="15618" max="15618" width="2.453125" style="45" customWidth="1"/>
    <col min="15619" max="15619" width="48.54296875" style="45" customWidth="1"/>
    <col min="15620" max="15636" width="11.453125" style="45" customWidth="1"/>
    <col min="15637" max="15642" width="10.54296875" style="45" customWidth="1"/>
    <col min="15643" max="15644" width="11.453125" style="45" customWidth="1"/>
    <col min="15645" max="15645" width="1.54296875" style="45" customWidth="1"/>
    <col min="15646" max="15661" width="11.453125" style="45" customWidth="1"/>
    <col min="15662" max="15667" width="6.54296875" style="45" customWidth="1"/>
    <col min="15668" max="15669" width="11.453125" style="45" customWidth="1"/>
    <col min="15670" max="15670" width="1.453125" style="45" customWidth="1"/>
    <col min="15671" max="15873" width="11.453125" style="45"/>
    <col min="15874" max="15874" width="2.453125" style="45" customWidth="1"/>
    <col min="15875" max="15875" width="48.54296875" style="45" customWidth="1"/>
    <col min="15876" max="15892" width="11.453125" style="45" customWidth="1"/>
    <col min="15893" max="15898" width="10.54296875" style="45" customWidth="1"/>
    <col min="15899" max="15900" width="11.453125" style="45" customWidth="1"/>
    <col min="15901" max="15901" width="1.54296875" style="45" customWidth="1"/>
    <col min="15902" max="15917" width="11.453125" style="45" customWidth="1"/>
    <col min="15918" max="15923" width="6.54296875" style="45" customWidth="1"/>
    <col min="15924" max="15925" width="11.453125" style="45" customWidth="1"/>
    <col min="15926" max="15926" width="1.453125" style="45" customWidth="1"/>
    <col min="15927" max="16129" width="11.453125" style="45"/>
    <col min="16130" max="16130" width="2.453125" style="45" customWidth="1"/>
    <col min="16131" max="16131" width="48.54296875" style="45" customWidth="1"/>
    <col min="16132" max="16148" width="11.453125" style="45" customWidth="1"/>
    <col min="16149" max="16154" width="10.54296875" style="45" customWidth="1"/>
    <col min="16155" max="16156" width="11.453125" style="45" customWidth="1"/>
    <col min="16157" max="16157" width="1.54296875" style="45" customWidth="1"/>
    <col min="16158" max="16173" width="11.453125" style="45" customWidth="1"/>
    <col min="16174" max="16179" width="6.54296875" style="45" customWidth="1"/>
    <col min="16180" max="16181" width="11.453125" style="45" customWidth="1"/>
    <col min="16182" max="16182" width="1.453125" style="45" customWidth="1"/>
    <col min="16183" max="16384" width="11.453125" style="45"/>
  </cols>
  <sheetData>
    <row r="1" spans="1:66" ht="15" customHeight="1" x14ac:dyDescent="0.35">
      <c r="B1" s="1" t="s">
        <v>243</v>
      </c>
    </row>
    <row r="2" spans="1:66" ht="15" customHeight="1" x14ac:dyDescent="0.35">
      <c r="B2" s="3" t="s">
        <v>242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Z2" s="2"/>
    </row>
    <row r="3" spans="1:66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</row>
    <row r="4" spans="1:66" ht="12" customHeight="1" thickBot="1" x14ac:dyDescent="0.4">
      <c r="B4" s="186" t="s">
        <v>758</v>
      </c>
      <c r="W4" s="355"/>
      <c r="X4" s="355"/>
      <c r="Z4" s="382"/>
      <c r="AA4" s="355"/>
      <c r="AB4" s="355"/>
      <c r="AC4" s="355"/>
      <c r="AD4" s="355"/>
      <c r="AE4" s="355"/>
    </row>
    <row r="5" spans="1:66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382"/>
      <c r="AA5" s="383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09"/>
      <c r="BB5" s="484" t="s">
        <v>1</v>
      </c>
      <c r="BC5" s="485"/>
      <c r="BD5" s="485"/>
      <c r="BE5" s="485"/>
      <c r="BF5" s="485"/>
      <c r="BG5" s="485"/>
      <c r="BH5" s="486"/>
      <c r="BI5" s="46"/>
    </row>
    <row r="6" spans="1:66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331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6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355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355"/>
    </row>
    <row r="8" spans="1:66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355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355"/>
    </row>
    <row r="9" spans="1:66" s="92" customFormat="1" ht="15" customHeight="1" x14ac:dyDescent="0.35">
      <c r="A9" s="355"/>
      <c r="B9" s="13" t="s">
        <v>244</v>
      </c>
      <c r="C9" s="14">
        <v>41366.175000000003</v>
      </c>
      <c r="D9" s="14">
        <v>47438.499000000003</v>
      </c>
      <c r="E9" s="14">
        <v>56546.690999999999</v>
      </c>
      <c r="F9" s="14">
        <v>66601.811000000002</v>
      </c>
      <c r="G9" s="14">
        <v>71135.62</v>
      </c>
      <c r="H9" s="14">
        <v>80636.407000000007</v>
      </c>
      <c r="I9" s="14">
        <v>88410.832999999999</v>
      </c>
      <c r="J9" s="14">
        <v>92424.350999999995</v>
      </c>
      <c r="K9" s="14">
        <v>113228.409</v>
      </c>
      <c r="L9" s="14">
        <v>130342.78599999999</v>
      </c>
      <c r="M9" s="14">
        <v>164497.36300000001</v>
      </c>
      <c r="N9" s="14">
        <v>209642</v>
      </c>
      <c r="O9" s="14">
        <v>218019.022</v>
      </c>
      <c r="P9" s="14">
        <v>182157.21</v>
      </c>
      <c r="Q9" s="14">
        <v>182076.198</v>
      </c>
      <c r="R9" s="14">
        <v>164164.12</v>
      </c>
      <c r="S9" s="14">
        <v>145215.527</v>
      </c>
      <c r="T9" s="14">
        <v>142793.622</v>
      </c>
      <c r="U9" s="14">
        <v>156815.45300000001</v>
      </c>
      <c r="V9" s="14">
        <v>187642.69399999999</v>
      </c>
      <c r="W9" s="14">
        <v>191226.29500000001</v>
      </c>
      <c r="X9" s="14">
        <v>198381.519</v>
      </c>
      <c r="Y9" s="14">
        <v>219137.451</v>
      </c>
      <c r="Z9" s="14">
        <v>246942.902</v>
      </c>
      <c r="AA9" s="14">
        <v>288495.56199999998</v>
      </c>
      <c r="AB9" s="14">
        <v>205656.50099999999</v>
      </c>
      <c r="AC9" s="14">
        <v>273407.87</v>
      </c>
      <c r="AD9" s="72">
        <v>271406.94500000001</v>
      </c>
      <c r="AE9" s="72">
        <v>299967.16200000001</v>
      </c>
      <c r="AF9" s="355"/>
      <c r="AG9" s="15">
        <v>14.679442805625611</v>
      </c>
      <c r="AH9" s="15">
        <v>19.200000404734549</v>
      </c>
      <c r="AI9" s="15">
        <v>17.781977728811757</v>
      </c>
      <c r="AJ9" s="15">
        <v>6.8073359146345043</v>
      </c>
      <c r="AK9" s="15">
        <v>13.355878531739812</v>
      </c>
      <c r="AL9" s="15">
        <v>9.6413348377488983</v>
      </c>
      <c r="AM9" s="15">
        <v>4.5396224238719665</v>
      </c>
      <c r="AN9" s="15">
        <v>22.509282212866182</v>
      </c>
      <c r="AO9" s="15">
        <v>15.114914314480911</v>
      </c>
      <c r="AP9" s="15">
        <v>26.203657331676201</v>
      </c>
      <c r="AQ9" s="15">
        <v>27.443988266243508</v>
      </c>
      <c r="AR9" s="15">
        <v>3.9958701023649827</v>
      </c>
      <c r="AS9" s="15">
        <v>-16.448937194113277</v>
      </c>
      <c r="AT9" s="15">
        <v>-4.4473671945232308E-2</v>
      </c>
      <c r="AU9" s="15">
        <v>-9.8376823531871018</v>
      </c>
      <c r="AV9" s="15">
        <v>-11.542469207035005</v>
      </c>
      <c r="AW9" s="15">
        <v>-1.6678003034758113</v>
      </c>
      <c r="AX9" s="15">
        <v>9.8196479671900221</v>
      </c>
      <c r="AY9" s="15">
        <v>19.658292859696662</v>
      </c>
      <c r="AZ9" s="15">
        <v>1.9098004423236561</v>
      </c>
      <c r="BA9" s="15">
        <v>3.7417573770385433</v>
      </c>
      <c r="BB9" s="15">
        <v>10.462633870648002</v>
      </c>
      <c r="BC9" s="15">
        <v>12.688589227041799</v>
      </c>
      <c r="BD9" s="15">
        <v>16.826829061885718</v>
      </c>
      <c r="BE9" s="15">
        <v>-28.714154361930877</v>
      </c>
      <c r="BF9" s="15">
        <v>32.943947150010104</v>
      </c>
      <c r="BG9" s="15">
        <v>-0.73184616082923593</v>
      </c>
      <c r="BH9" s="15">
        <v>10.523023646281418</v>
      </c>
      <c r="BI9" s="355"/>
      <c r="BJ9" s="19"/>
    </row>
    <row r="10" spans="1:66" s="92" customFormat="1" ht="15" customHeight="1" x14ac:dyDescent="0.35">
      <c r="A10" s="355"/>
      <c r="B10" s="16" t="s">
        <v>1302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7">
        <f t="shared" ref="P10:AD10" si="0">+P9-P50</f>
        <v>178059.50900000002</v>
      </c>
      <c r="Q10" s="17">
        <f t="shared" si="0"/>
        <v>167532.67299999998</v>
      </c>
      <c r="R10" s="17">
        <f t="shared" si="0"/>
        <v>160622.587</v>
      </c>
      <c r="S10" s="17">
        <f t="shared" si="0"/>
        <v>142086.20499999999</v>
      </c>
      <c r="T10" s="17">
        <f t="shared" si="0"/>
        <v>131282.08900000001</v>
      </c>
      <c r="U10" s="17">
        <f t="shared" si="0"/>
        <v>140711.28200000001</v>
      </c>
      <c r="V10" s="17">
        <f t="shared" si="0"/>
        <v>174285.24099999998</v>
      </c>
      <c r="W10" s="17">
        <f t="shared" si="0"/>
        <v>186222.421</v>
      </c>
      <c r="X10" s="17">
        <f t="shared" si="0"/>
        <v>192374.17600000001</v>
      </c>
      <c r="Y10" s="17">
        <f t="shared" si="0"/>
        <v>208316.098</v>
      </c>
      <c r="Z10" s="17">
        <f t="shared" si="0"/>
        <v>246458.09999999998</v>
      </c>
      <c r="AA10" s="17">
        <f t="shared" si="0"/>
        <v>258722.185</v>
      </c>
      <c r="AB10" s="17">
        <f t="shared" si="0"/>
        <v>198199.62900000002</v>
      </c>
      <c r="AC10" s="17">
        <f t="shared" si="0"/>
        <v>243530.11499999999</v>
      </c>
      <c r="AD10" s="73">
        <f t="shared" si="0"/>
        <v>267207.91800000001</v>
      </c>
      <c r="AE10" s="73">
        <f>+AD10*1.107</f>
        <v>295799.16522600001</v>
      </c>
      <c r="AF10" s="35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8">
        <f t="shared" ref="AT10:BC10" si="1">+Q10/P10*100-100</f>
        <v>-5.9119763157383716</v>
      </c>
      <c r="AU10" s="18">
        <f t="shared" si="1"/>
        <v>-4.1246199181696284</v>
      </c>
      <c r="AV10" s="18">
        <f t="shared" si="1"/>
        <v>-11.540333365443814</v>
      </c>
      <c r="AW10" s="18">
        <f t="shared" si="1"/>
        <v>-7.6039162281799122</v>
      </c>
      <c r="AX10" s="18">
        <f t="shared" si="1"/>
        <v>7.1823910419341388</v>
      </c>
      <c r="AY10" s="18">
        <f t="shared" si="1"/>
        <v>23.860175618327446</v>
      </c>
      <c r="AZ10" s="18">
        <f t="shared" si="1"/>
        <v>6.8492202389071082</v>
      </c>
      <c r="BA10" s="18">
        <f t="shared" si="1"/>
        <v>3.303444862850327</v>
      </c>
      <c r="BB10" s="18">
        <f t="shared" si="1"/>
        <v>8.2869345207747642</v>
      </c>
      <c r="BC10" s="18">
        <f t="shared" si="1"/>
        <v>18.309675712147794</v>
      </c>
      <c r="BD10" s="18">
        <f>+AA10/Z10*100-100</f>
        <v>4.9761338742772239</v>
      </c>
      <c r="BE10" s="18">
        <f t="shared" ref="BE10:BH10" si="2">+AB10/AA10*100-100</f>
        <v>-23.392874484265818</v>
      </c>
      <c r="BF10" s="18">
        <f t="shared" si="2"/>
        <v>22.871125555941376</v>
      </c>
      <c r="BG10" s="18">
        <f t="shared" si="2"/>
        <v>9.722741271649312</v>
      </c>
      <c r="BH10" s="18">
        <f t="shared" si="2"/>
        <v>10.700000000000003</v>
      </c>
      <c r="BI10" s="355"/>
      <c r="BJ10" s="19"/>
    </row>
    <row r="11" spans="1:66" s="92" customFormat="1" ht="15" customHeight="1" x14ac:dyDescent="0.35">
      <c r="A11" s="355"/>
      <c r="B11" s="13" t="s">
        <v>647</v>
      </c>
      <c r="C11" s="14">
        <v>35969</v>
      </c>
      <c r="D11" s="14">
        <v>44238.959000000003</v>
      </c>
      <c r="E11" s="14">
        <v>53741.962000000007</v>
      </c>
      <c r="F11" s="14">
        <v>67312.213999999993</v>
      </c>
      <c r="G11" s="14">
        <v>68202.509000000005</v>
      </c>
      <c r="H11" s="14">
        <v>71731.120999999999</v>
      </c>
      <c r="I11" s="14">
        <v>81522.790000000008</v>
      </c>
      <c r="J11" s="14">
        <v>82132.077000000005</v>
      </c>
      <c r="K11" s="14">
        <v>95236.476999999999</v>
      </c>
      <c r="L11" s="14">
        <v>113475.34699999999</v>
      </c>
      <c r="M11" s="14">
        <v>116823.995</v>
      </c>
      <c r="N11" s="14">
        <v>158331.81200000001</v>
      </c>
      <c r="O11" s="14">
        <v>157627.24400000001</v>
      </c>
      <c r="P11" s="14">
        <v>106864.368</v>
      </c>
      <c r="Q11" s="14">
        <v>95661.421000000002</v>
      </c>
      <c r="R11" s="14">
        <v>77657.737999999998</v>
      </c>
      <c r="S11" s="14">
        <v>65889.198000000004</v>
      </c>
      <c r="T11" s="14">
        <v>71180.710999999996</v>
      </c>
      <c r="U11" s="14">
        <v>82949</v>
      </c>
      <c r="V11" s="14">
        <v>91846.080000000002</v>
      </c>
      <c r="W11" s="14">
        <v>85654.53</v>
      </c>
      <c r="X11" s="14">
        <v>94562.999000000011</v>
      </c>
      <c r="Y11" s="14">
        <v>102289.62299999999</v>
      </c>
      <c r="Z11" s="14">
        <v>107997.18799999999</v>
      </c>
      <c r="AA11" s="14">
        <v>109715.205</v>
      </c>
      <c r="AB11" s="14">
        <v>91498.857000000004</v>
      </c>
      <c r="AC11" s="14">
        <v>124433.601</v>
      </c>
      <c r="AD11" s="72">
        <v>147653.54800000001</v>
      </c>
      <c r="AE11" s="72">
        <v>176473.649</v>
      </c>
      <c r="AF11" s="355"/>
      <c r="AG11" s="15">
        <v>22.991906919847654</v>
      </c>
      <c r="AH11" s="15">
        <v>21.481072825425215</v>
      </c>
      <c r="AI11" s="15">
        <v>25.250756568954412</v>
      </c>
      <c r="AJ11" s="15">
        <v>1.3226351461266939</v>
      </c>
      <c r="AK11" s="15">
        <v>5.1737275530435305</v>
      </c>
      <c r="AL11" s="15">
        <v>13.650517186257286</v>
      </c>
      <c r="AM11" s="15">
        <v>0.74738241907569225</v>
      </c>
      <c r="AN11" s="15">
        <v>15.955276523690001</v>
      </c>
      <c r="AO11" s="15">
        <v>19.151138906576726</v>
      </c>
      <c r="AP11" s="15">
        <v>2.9509916369764451</v>
      </c>
      <c r="AQ11" s="15">
        <v>35.530215346598972</v>
      </c>
      <c r="AR11" s="15">
        <v>-0.44499459148487436</v>
      </c>
      <c r="AS11" s="15">
        <v>-32.204379593162209</v>
      </c>
      <c r="AT11" s="15">
        <v>-10.4833324799151</v>
      </c>
      <c r="AU11" s="15">
        <v>-18.820212800309548</v>
      </c>
      <c r="AV11" s="15">
        <v>-15.154368776489465</v>
      </c>
      <c r="AW11" s="15">
        <v>8.0309264046589099</v>
      </c>
      <c r="AX11" s="15">
        <v>16.532974783013906</v>
      </c>
      <c r="AY11" s="15">
        <v>10.725964146644326</v>
      </c>
      <c r="AZ11" s="15">
        <v>-6.7412240130444347</v>
      </c>
      <c r="BA11" s="15">
        <v>10.400464517171493</v>
      </c>
      <c r="BB11" s="15">
        <v>8.1708745298993541</v>
      </c>
      <c r="BC11" s="15">
        <v>5.5798084229912579</v>
      </c>
      <c r="BD11" s="15">
        <v>1.5907979011453588</v>
      </c>
      <c r="BE11" s="15">
        <v>-16.603303069980136</v>
      </c>
      <c r="BF11" s="15">
        <v>35.994705376483545</v>
      </c>
      <c r="BG11" s="15">
        <v>18.660511962520491</v>
      </c>
      <c r="BH11" s="15">
        <v>19.518732458768952</v>
      </c>
      <c r="BI11" s="355"/>
      <c r="BJ11" s="19"/>
    </row>
    <row r="12" spans="1:66" s="355" customFormat="1" ht="6" customHeight="1" x14ac:dyDescent="0.35">
      <c r="X12" s="12"/>
      <c r="Y12" s="12"/>
      <c r="Z12" s="12"/>
      <c r="AA12" s="12"/>
      <c r="AB12" s="12"/>
      <c r="AC12" s="12"/>
      <c r="BJ12" s="19"/>
      <c r="BK12" s="92"/>
      <c r="BL12" s="92"/>
      <c r="BM12" s="92"/>
      <c r="BN12" s="92"/>
    </row>
    <row r="13" spans="1:66" s="92" customFormat="1" ht="15" customHeight="1" x14ac:dyDescent="0.35">
      <c r="A13" s="355"/>
      <c r="B13" s="87" t="s">
        <v>229</v>
      </c>
      <c r="C13" s="88">
        <v>21.968864855848089</v>
      </c>
      <c r="D13" s="88">
        <v>21.928325664263486</v>
      </c>
      <c r="E13" s="88">
        <v>23.51616042600007</v>
      </c>
      <c r="F13" s="88">
        <v>21.41844420687158</v>
      </c>
      <c r="G13" s="88">
        <v>23.677624528446596</v>
      </c>
      <c r="H13" s="88">
        <v>24.074490624508705</v>
      </c>
      <c r="I13" s="88">
        <v>23.777863834149933</v>
      </c>
      <c r="J13" s="88">
        <v>24.217043725802771</v>
      </c>
      <c r="K13" s="88">
        <v>24.362616857404333</v>
      </c>
      <c r="L13" s="88">
        <v>25.088248463342431</v>
      </c>
      <c r="M13" s="88">
        <v>27.730160229497375</v>
      </c>
      <c r="N13" s="88">
        <v>26.32123858975352</v>
      </c>
      <c r="O13" s="88">
        <v>22.365530923068093</v>
      </c>
      <c r="P13" s="88">
        <v>19.406088659973172</v>
      </c>
      <c r="Q13" s="88">
        <v>18.161376674511239</v>
      </c>
      <c r="R13" s="88">
        <v>18.915840685444635</v>
      </c>
      <c r="S13" s="88">
        <v>19.916882278639967</v>
      </c>
      <c r="T13" s="88">
        <v>21.267057869090408</v>
      </c>
      <c r="U13" s="88">
        <v>19.333340968546946</v>
      </c>
      <c r="V13" s="88">
        <v>20.472085471693514</v>
      </c>
      <c r="W13" s="88">
        <v>21.950112854509857</v>
      </c>
      <c r="X13" s="88">
        <v>20.146688664135954</v>
      </c>
      <c r="Y13" s="88">
        <v>20.554132846887125</v>
      </c>
      <c r="Z13" s="88">
        <v>20.590155551087125</v>
      </c>
      <c r="AA13" s="88">
        <v>20.441699944870901</v>
      </c>
      <c r="AB13" s="88">
        <v>20.380171524984185</v>
      </c>
      <c r="AC13" s="88">
        <v>20.371057171286076</v>
      </c>
      <c r="AD13" s="106">
        <v>20.524163090208983</v>
      </c>
      <c r="AE13" s="106">
        <v>21.032310041937194</v>
      </c>
      <c r="AF13" s="355"/>
      <c r="AG13" s="15">
        <v>-0.18453020604663459</v>
      </c>
      <c r="AH13" s="15">
        <v>7.2410214352310209</v>
      </c>
      <c r="AI13" s="15">
        <v>-8.9203176927182408</v>
      </c>
      <c r="AJ13" s="15">
        <v>10.547826442268919</v>
      </c>
      <c r="AK13" s="15">
        <v>1.6761229387065781</v>
      </c>
      <c r="AL13" s="15">
        <v>-1.2321207330417832</v>
      </c>
      <c r="AM13" s="15">
        <v>1.8470115512314642</v>
      </c>
      <c r="AN13" s="15">
        <v>0.60111850665924604</v>
      </c>
      <c r="AO13" s="15">
        <v>2.9784633160930842</v>
      </c>
      <c r="AP13" s="15">
        <v>10.530475134663787</v>
      </c>
      <c r="AQ13" s="15">
        <v>-5.0808276190382218</v>
      </c>
      <c r="AR13" s="15">
        <v>-15.028577219862774</v>
      </c>
      <c r="AS13" s="15">
        <v>-13.232157435809025</v>
      </c>
      <c r="AT13" s="15">
        <v>-6.4140281293739791</v>
      </c>
      <c r="AU13" s="15">
        <v>4.1542225815527338</v>
      </c>
      <c r="AV13" s="15">
        <v>5.2920809063781844</v>
      </c>
      <c r="AW13" s="15">
        <v>6.7790509155062297</v>
      </c>
      <c r="AX13" s="15">
        <v>-9.0925454402131063</v>
      </c>
      <c r="AY13" s="15">
        <v>5.8900554487668284</v>
      </c>
      <c r="AZ13" s="15">
        <v>7.2197206525929767</v>
      </c>
      <c r="BA13" s="15">
        <v>-8.2160132949082882</v>
      </c>
      <c r="BB13" s="15">
        <v>2.0223878451870885</v>
      </c>
      <c r="BC13" s="15">
        <v>0.17525771808688143</v>
      </c>
      <c r="BD13" s="15">
        <v>-0.72100283967201939</v>
      </c>
      <c r="BE13" s="15">
        <v>-0.30099463377631097</v>
      </c>
      <c r="BF13" s="15">
        <v>-4.4721673156361649E-2</v>
      </c>
      <c r="BG13" s="15">
        <v>0.75158553449409238</v>
      </c>
      <c r="BH13" s="15">
        <v>2.4758473682691671</v>
      </c>
      <c r="BI13" s="355"/>
      <c r="BJ13" s="19"/>
    </row>
    <row r="14" spans="1:66" s="4" customFormat="1" ht="15" customHeight="1" x14ac:dyDescent="0.35">
      <c r="A14" s="355"/>
      <c r="B14" s="16" t="s">
        <v>172</v>
      </c>
      <c r="C14" s="71">
        <v>14.611571075092437</v>
      </c>
      <c r="D14" s="71">
        <v>12.167962632212934</v>
      </c>
      <c r="E14" s="71">
        <v>17.221401406967608</v>
      </c>
      <c r="F14" s="71">
        <v>16.909412606752174</v>
      </c>
      <c r="G14" s="71">
        <v>16.198660668040823</v>
      </c>
      <c r="H14" s="71">
        <v>17.33915464669791</v>
      </c>
      <c r="I14" s="71">
        <v>14.883666272952626</v>
      </c>
      <c r="J14" s="71">
        <v>15.858041675970279</v>
      </c>
      <c r="K14" s="71">
        <v>15.384273401881506</v>
      </c>
      <c r="L14" s="71">
        <v>15.471620456908582</v>
      </c>
      <c r="M14" s="71">
        <v>18.07954008078563</v>
      </c>
      <c r="N14" s="71">
        <v>15.843243175919694</v>
      </c>
      <c r="O14" s="71">
        <v>17.570040113116487</v>
      </c>
      <c r="P14" s="71">
        <v>17.33711090678981</v>
      </c>
      <c r="Q14" s="71">
        <v>17.426493173251107</v>
      </c>
      <c r="R14" s="71">
        <v>17.646166824998172</v>
      </c>
      <c r="S14" s="71">
        <v>20.234081465068069</v>
      </c>
      <c r="T14" s="71">
        <v>24.319601134638848</v>
      </c>
      <c r="U14" s="71">
        <v>23.28516678923194</v>
      </c>
      <c r="V14" s="71">
        <v>22.420998261439138</v>
      </c>
      <c r="W14" s="71">
        <v>25.012414404702234</v>
      </c>
      <c r="X14" s="71">
        <v>23.829947482947315</v>
      </c>
      <c r="Y14" s="71">
        <v>23.614071781259774</v>
      </c>
      <c r="Z14" s="71">
        <v>24.740263607604302</v>
      </c>
      <c r="AA14" s="71">
        <v>23.008345105858389</v>
      </c>
      <c r="AB14" s="71">
        <v>20.819521275549921</v>
      </c>
      <c r="AC14" s="71">
        <v>22.680722709294574</v>
      </c>
      <c r="AD14" s="76">
        <v>22.186161757521738</v>
      </c>
      <c r="AE14" s="76">
        <v>21.108285690856881</v>
      </c>
      <c r="AF14" s="355"/>
      <c r="AG14" s="18">
        <v>-16.7237898670937</v>
      </c>
      <c r="AH14" s="18">
        <v>41.530689462970749</v>
      </c>
      <c r="AI14" s="18">
        <v>-1.8116342151412088</v>
      </c>
      <c r="AJ14" s="18">
        <v>-4.2032917123776201</v>
      </c>
      <c r="AK14" s="18">
        <v>7.0406683739429567</v>
      </c>
      <c r="AL14" s="18">
        <v>-14.161523002581388</v>
      </c>
      <c r="AM14" s="18">
        <v>6.5466087800445987</v>
      </c>
      <c r="AN14" s="18">
        <v>-2.9875585130203985</v>
      </c>
      <c r="AO14" s="18">
        <v>0.56776847853206391</v>
      </c>
      <c r="AP14" s="18">
        <v>16.85615046685383</v>
      </c>
      <c r="AQ14" s="18">
        <v>-12.369213458270449</v>
      </c>
      <c r="AR14" s="18">
        <v>10.899264235376817</v>
      </c>
      <c r="AS14" s="18">
        <v>-1.3257181248709238</v>
      </c>
      <c r="AT14" s="18">
        <v>0.51555456351318052</v>
      </c>
      <c r="AU14" s="18">
        <v>1.260572907946016</v>
      </c>
      <c r="AV14" s="18">
        <v>14.665590922577969</v>
      </c>
      <c r="AW14" s="18">
        <v>20.191278149314471</v>
      </c>
      <c r="AX14" s="18">
        <v>-4.2535004570183679</v>
      </c>
      <c r="AY14" s="18">
        <v>-3.7112404459667911</v>
      </c>
      <c r="AZ14" s="18">
        <v>11.557987352061643</v>
      </c>
      <c r="BA14" s="18">
        <v>-4.7275201131027966</v>
      </c>
      <c r="BB14" s="18">
        <v>-0.90590087049927814</v>
      </c>
      <c r="BC14" s="18">
        <v>4.7691555983084539</v>
      </c>
      <c r="BD14" s="18">
        <v>-7.0004043983330098</v>
      </c>
      <c r="BE14" s="18">
        <v>-9.5131736778024489</v>
      </c>
      <c r="BF14" s="18">
        <v>8.939693709146022</v>
      </c>
      <c r="BG14" s="18">
        <v>-2.1805343600015226</v>
      </c>
      <c r="BH14" s="18">
        <v>-4.858326007198726</v>
      </c>
      <c r="BI14" s="355"/>
      <c r="BJ14" s="7"/>
    </row>
    <row r="15" spans="1:66" s="4" customFormat="1" ht="15" customHeight="1" x14ac:dyDescent="0.35">
      <c r="A15" s="355"/>
      <c r="B15" s="16" t="s">
        <v>782</v>
      </c>
      <c r="C15" s="71">
        <v>19.102517938871554</v>
      </c>
      <c r="D15" s="71">
        <v>20.449346426412017</v>
      </c>
      <c r="E15" s="71">
        <v>22.349753409974067</v>
      </c>
      <c r="F15" s="71">
        <v>21.646902364261535</v>
      </c>
      <c r="G15" s="71">
        <v>22.70133303118747</v>
      </c>
      <c r="H15" s="71">
        <v>21.415763229629007</v>
      </c>
      <c r="I15" s="71">
        <v>21.925342565203522</v>
      </c>
      <c r="J15" s="71">
        <v>21.520260391117059</v>
      </c>
      <c r="K15" s="71">
        <v>20.491410419800211</v>
      </c>
      <c r="L15" s="71">
        <v>21.841620755290588</v>
      </c>
      <c r="M15" s="71">
        <v>19.693617216222489</v>
      </c>
      <c r="N15" s="71">
        <v>19.87907671172761</v>
      </c>
      <c r="O15" s="71">
        <v>16.17022665114056</v>
      </c>
      <c r="P15" s="71">
        <v>11.384778016747182</v>
      </c>
      <c r="Q15" s="71">
        <v>9.5418463208463944</v>
      </c>
      <c r="R15" s="71">
        <v>8.948127032874174</v>
      </c>
      <c r="S15" s="71">
        <v>9.0369633820218134</v>
      </c>
      <c r="T15" s="71">
        <v>10.601343945179849</v>
      </c>
      <c r="U15" s="71">
        <v>10.226551461098673</v>
      </c>
      <c r="V15" s="71">
        <v>10.020538289649586</v>
      </c>
      <c r="W15" s="71">
        <v>9.831945967472727</v>
      </c>
      <c r="X15" s="71">
        <v>9.60337086641624</v>
      </c>
      <c r="Y15" s="71">
        <v>9.5943184992144506</v>
      </c>
      <c r="Z15" s="71">
        <v>9.0048301934995489</v>
      </c>
      <c r="AA15" s="71">
        <v>7.7740027765141146</v>
      </c>
      <c r="AB15" s="71">
        <v>9.0673642259429474</v>
      </c>
      <c r="AC15" s="71">
        <v>9.2712912762898885</v>
      </c>
      <c r="AD15" s="76">
        <v>11.165762541559134</v>
      </c>
      <c r="AE15" s="76">
        <v>12.373516071735876</v>
      </c>
      <c r="AF15" s="355"/>
      <c r="AG15" s="18">
        <v>7.0505285839821852</v>
      </c>
      <c r="AH15" s="18">
        <v>9.2932406930498157</v>
      </c>
      <c r="AI15" s="18">
        <v>-3.144782104839102</v>
      </c>
      <c r="AJ15" s="18">
        <v>4.8710464397288185</v>
      </c>
      <c r="AK15" s="18">
        <v>-5.6629705391851912</v>
      </c>
      <c r="AL15" s="18">
        <v>2.379459140029641</v>
      </c>
      <c r="AM15" s="18">
        <v>-1.8475523147781776</v>
      </c>
      <c r="AN15" s="18">
        <v>-4.7808435056925607</v>
      </c>
      <c r="AO15" s="18">
        <v>6.5891527612258018</v>
      </c>
      <c r="AP15" s="18">
        <v>-9.8344512210605952</v>
      </c>
      <c r="AQ15" s="18">
        <v>0.94172387666979807</v>
      </c>
      <c r="AR15" s="18">
        <v>-18.657053918399658</v>
      </c>
      <c r="AS15" s="18">
        <v>-29.59419640574944</v>
      </c>
      <c r="AT15" s="18">
        <v>-16.187682299907888</v>
      </c>
      <c r="AU15" s="18">
        <v>-6.2222683955316045</v>
      </c>
      <c r="AV15" s="18">
        <v>0.99279266846868619</v>
      </c>
      <c r="AW15" s="18">
        <v>17.310909616721734</v>
      </c>
      <c r="AX15" s="18">
        <v>-3.5353299168411993</v>
      </c>
      <c r="AY15" s="18">
        <v>-2.0144930794388611</v>
      </c>
      <c r="AZ15" s="18">
        <v>-1.8820577969514876</v>
      </c>
      <c r="BA15" s="18">
        <v>-2.3248205575242955</v>
      </c>
      <c r="BB15" s="18">
        <v>-9.4262393150371146E-2</v>
      </c>
      <c r="BC15" s="18">
        <v>-6.1441394275494075</v>
      </c>
      <c r="BD15" s="18">
        <v>-13.668524453397801</v>
      </c>
      <c r="BE15" s="18">
        <v>16.63700781450942</v>
      </c>
      <c r="BF15" s="18">
        <v>2.2490223759124879</v>
      </c>
      <c r="BG15" s="18">
        <v>20.433736885325864</v>
      </c>
      <c r="BH15" s="18">
        <v>10.816579035076783</v>
      </c>
      <c r="BI15" s="355"/>
      <c r="BJ15" s="7"/>
    </row>
    <row r="16" spans="1:66" s="355" customFormat="1" ht="6" customHeight="1" x14ac:dyDescent="0.35">
      <c r="X16" s="12"/>
      <c r="Y16" s="12"/>
      <c r="Z16" s="12"/>
      <c r="AA16" s="12"/>
      <c r="AB16" s="12"/>
      <c r="AC16" s="12"/>
    </row>
    <row r="17" spans="1:62" s="92" customFormat="1" ht="15" customHeight="1" x14ac:dyDescent="0.35">
      <c r="A17" s="355"/>
      <c r="B17" s="13" t="s">
        <v>633</v>
      </c>
      <c r="C17" s="14">
        <v>7901.9809999999998</v>
      </c>
      <c r="D17" s="14">
        <v>9700.8630000000012</v>
      </c>
      <c r="E17" s="14">
        <v>12638.045999999998</v>
      </c>
      <c r="F17" s="14">
        <v>14417.228999999999</v>
      </c>
      <c r="G17" s="14">
        <v>16148.733999999999</v>
      </c>
      <c r="H17" s="14">
        <v>17268.901999999995</v>
      </c>
      <c r="I17" s="14">
        <v>19384.378000000001</v>
      </c>
      <c r="J17" s="14">
        <v>19889.961000000003</v>
      </c>
      <c r="K17" s="14">
        <v>23202.097999999998</v>
      </c>
      <c r="L17" s="14">
        <v>28468.976999999995</v>
      </c>
      <c r="M17" s="14">
        <v>32395.481000000003</v>
      </c>
      <c r="N17" s="14">
        <v>41674.894</v>
      </c>
      <c r="O17" s="14">
        <v>35254.17</v>
      </c>
      <c r="P17" s="14">
        <v>20738.194</v>
      </c>
      <c r="Q17" s="14">
        <v>17373.430999999997</v>
      </c>
      <c r="R17" s="14">
        <v>14689.613999999998</v>
      </c>
      <c r="S17" s="14">
        <v>13123.074000000001</v>
      </c>
      <c r="T17" s="14">
        <v>15138.043000000001</v>
      </c>
      <c r="U17" s="14">
        <v>16036.813000000004</v>
      </c>
      <c r="V17" s="14">
        <v>18802.808000000005</v>
      </c>
      <c r="W17" s="14">
        <v>18801.266000000003</v>
      </c>
      <c r="X17" s="14">
        <v>19051.312999999998</v>
      </c>
      <c r="Y17" s="14">
        <v>21024.745000000003</v>
      </c>
      <c r="Z17" s="14">
        <v>22236.789000000001</v>
      </c>
      <c r="AA17" s="14">
        <v>22427.652999999998</v>
      </c>
      <c r="AB17" s="14">
        <v>18647.624</v>
      </c>
      <c r="AC17" s="14">
        <v>25348.440000000002</v>
      </c>
      <c r="AD17" s="72">
        <v>30304.655000000002</v>
      </c>
      <c r="AE17" s="72">
        <v>37116.484999999993</v>
      </c>
      <c r="AF17" s="355"/>
      <c r="AG17" s="15">
        <v>22.764949700587756</v>
      </c>
      <c r="AH17" s="15">
        <v>30.277543348462881</v>
      </c>
      <c r="AI17" s="15">
        <v>14.077991170470508</v>
      </c>
      <c r="AJ17" s="15">
        <v>12.009970848073504</v>
      </c>
      <c r="AK17" s="15">
        <v>6.9365685260528549</v>
      </c>
      <c r="AL17" s="15">
        <v>12.2502056007962</v>
      </c>
      <c r="AM17" s="15">
        <v>2.6081982099193604</v>
      </c>
      <c r="AN17" s="15">
        <v>16.652305150321784</v>
      </c>
      <c r="AO17" s="15">
        <v>22.700011869616262</v>
      </c>
      <c r="AP17" s="15">
        <v>13.792220212198032</v>
      </c>
      <c r="AQ17" s="15">
        <v>28.644158733126993</v>
      </c>
      <c r="AR17" s="15">
        <v>-15.406695455542133</v>
      </c>
      <c r="AS17" s="15">
        <v>-41.175202819978459</v>
      </c>
      <c r="AT17" s="15">
        <v>-16.224956715131523</v>
      </c>
      <c r="AU17" s="15">
        <v>-15.447823748803557</v>
      </c>
      <c r="AV17" s="15">
        <v>-10.66426932661401</v>
      </c>
      <c r="AW17" s="15">
        <v>15.354397910123808</v>
      </c>
      <c r="AX17" s="15">
        <v>5.9371610980362668</v>
      </c>
      <c r="AY17" s="15">
        <v>17.247784831063377</v>
      </c>
      <c r="AZ17" s="15">
        <v>-8.2009027587862417E-3</v>
      </c>
      <c r="BA17" s="15">
        <v>1.3299476748001702</v>
      </c>
      <c r="BB17" s="15">
        <v>10.358509148424597</v>
      </c>
      <c r="BC17" s="15">
        <v>5.7648451859939227</v>
      </c>
      <c r="BD17" s="15">
        <v>0.85832536343263299</v>
      </c>
      <c r="BE17" s="15">
        <v>-16.854322652486189</v>
      </c>
      <c r="BF17" s="15">
        <v>35.933886268835117</v>
      </c>
      <c r="BG17" s="15">
        <v>19.552347205587402</v>
      </c>
      <c r="BH17" s="15">
        <v>22.477833850938051</v>
      </c>
      <c r="BI17" s="355"/>
      <c r="BJ17" s="26"/>
    </row>
    <row r="18" spans="1:62" s="4" customFormat="1" ht="15" customHeight="1" x14ac:dyDescent="0.35">
      <c r="A18" s="355"/>
      <c r="B18" s="66" t="s">
        <v>172</v>
      </c>
      <c r="C18" s="17">
        <v>5255.6359999999986</v>
      </c>
      <c r="D18" s="17">
        <v>5382.9800000000014</v>
      </c>
      <c r="E18" s="17">
        <v>9255.1189999999988</v>
      </c>
      <c r="F18" s="17">
        <v>11382.1</v>
      </c>
      <c r="G18" s="17">
        <v>11047.893000000004</v>
      </c>
      <c r="H18" s="17">
        <v>12437.57</v>
      </c>
      <c r="I18" s="17">
        <v>12133.579999999998</v>
      </c>
      <c r="J18" s="17">
        <v>13024.539000000001</v>
      </c>
      <c r="K18" s="17">
        <v>14651.439999999999</v>
      </c>
      <c r="L18" s="17">
        <v>17556.474999999999</v>
      </c>
      <c r="M18" s="17">
        <v>21121.241000000002</v>
      </c>
      <c r="N18" s="17">
        <v>25084.894</v>
      </c>
      <c r="O18" s="17">
        <v>27695.170000000002</v>
      </c>
      <c r="P18" s="17">
        <v>18527.194</v>
      </c>
      <c r="Q18" s="17">
        <v>16670.431</v>
      </c>
      <c r="R18" s="17">
        <v>13703.614</v>
      </c>
      <c r="S18" s="17">
        <v>13332.074000000001</v>
      </c>
      <c r="T18" s="17">
        <v>17310.864999999998</v>
      </c>
      <c r="U18" s="17">
        <v>19314.813000000002</v>
      </c>
      <c r="V18" s="17">
        <v>20592.808000000001</v>
      </c>
      <c r="W18" s="17">
        <v>21424.265999999996</v>
      </c>
      <c r="X18" s="17">
        <v>22534.312999999998</v>
      </c>
      <c r="Y18" s="17">
        <v>24154.745000000003</v>
      </c>
      <c r="Z18" s="17">
        <v>26718.789000000001</v>
      </c>
      <c r="AA18" s="17">
        <v>25243.652999999998</v>
      </c>
      <c r="AB18" s="17">
        <v>19049.624</v>
      </c>
      <c r="AC18" s="17">
        <v>28222.44</v>
      </c>
      <c r="AD18" s="73">
        <v>32758.655000000002</v>
      </c>
      <c r="AE18" s="73">
        <v>37250.561999999998</v>
      </c>
      <c r="AF18" s="355"/>
      <c r="AG18" s="18">
        <v>2.4229988530408653</v>
      </c>
      <c r="AH18" s="18">
        <v>71.932999936837888</v>
      </c>
      <c r="AI18" s="18">
        <v>22.981671008228005</v>
      </c>
      <c r="AJ18" s="18">
        <v>-2.9362507797330606</v>
      </c>
      <c r="AK18" s="18">
        <v>12.578660926567586</v>
      </c>
      <c r="AL18" s="18">
        <v>-2.4441269476272423</v>
      </c>
      <c r="AM18" s="18">
        <v>7.3429194021879995</v>
      </c>
      <c r="AN18" s="18">
        <v>12.491044788610161</v>
      </c>
      <c r="AO18" s="18">
        <v>19.827641515100225</v>
      </c>
      <c r="AP18" s="18">
        <v>20.304565694423303</v>
      </c>
      <c r="AQ18" s="18">
        <v>18.766193709924515</v>
      </c>
      <c r="AR18" s="18">
        <v>10.405768507532866</v>
      </c>
      <c r="AS18" s="18">
        <v>-33.103158420764345</v>
      </c>
      <c r="AT18" s="18">
        <v>-10.021825215410381</v>
      </c>
      <c r="AU18" s="18">
        <v>-17.79688239614201</v>
      </c>
      <c r="AV18" s="18">
        <v>-2.7112555855703397</v>
      </c>
      <c r="AW18" s="18">
        <v>29.843751242304815</v>
      </c>
      <c r="AX18" s="18">
        <v>11.57624416804131</v>
      </c>
      <c r="AY18" s="18">
        <v>6.6166573810473794</v>
      </c>
      <c r="AZ18" s="18">
        <v>4.0376135202153831</v>
      </c>
      <c r="BA18" s="18">
        <v>5.1812603521633021</v>
      </c>
      <c r="BB18" s="18">
        <v>7.1909536359062924</v>
      </c>
      <c r="BC18" s="18">
        <v>10.615073767079709</v>
      </c>
      <c r="BD18" s="18">
        <v>-5.520968783428029</v>
      </c>
      <c r="BE18" s="18">
        <v>-24.536975690483462</v>
      </c>
      <c r="BF18" s="18">
        <v>48.152215497796696</v>
      </c>
      <c r="BG18" s="18">
        <v>16.073078727424008</v>
      </c>
      <c r="BH18" s="18">
        <v>13.71212279625032</v>
      </c>
      <c r="BI18" s="355"/>
      <c r="BJ18" s="7"/>
    </row>
    <row r="19" spans="1:62" s="4" customFormat="1" ht="15" customHeight="1" x14ac:dyDescent="0.35">
      <c r="A19" s="355"/>
      <c r="B19" s="16" t="s">
        <v>133</v>
      </c>
      <c r="C19" s="17">
        <v>3084.5229999999997</v>
      </c>
      <c r="D19" s="17">
        <v>2850.634</v>
      </c>
      <c r="E19" s="17">
        <v>2533.6879999999996</v>
      </c>
      <c r="F19" s="17">
        <v>2749.3430000000003</v>
      </c>
      <c r="G19" s="17">
        <v>2868.6680000000006</v>
      </c>
      <c r="H19" s="17">
        <v>2902.7229999999995</v>
      </c>
      <c r="I19" s="17">
        <v>2761.7419999999993</v>
      </c>
      <c r="J19" s="17">
        <v>2567.2179999999998</v>
      </c>
      <c r="K19" s="17">
        <v>2316.1899999999996</v>
      </c>
      <c r="L19" s="17">
        <v>2464.3680000000004</v>
      </c>
      <c r="M19" s="17">
        <v>2947.692</v>
      </c>
      <c r="N19" s="17">
        <v>3752.2219999999998</v>
      </c>
      <c r="O19" s="17">
        <v>5107.7070000000012</v>
      </c>
      <c r="P19" s="17">
        <v>5442.4419999999991</v>
      </c>
      <c r="Q19" s="17">
        <v>4324.0960000000014</v>
      </c>
      <c r="R19" s="17">
        <v>3921.877</v>
      </c>
      <c r="S19" s="17">
        <v>4333.6000000000004</v>
      </c>
      <c r="T19" s="17">
        <v>4223.7599999999993</v>
      </c>
      <c r="U19" s="17">
        <v>3586.1530000000002</v>
      </c>
      <c r="V19" s="17">
        <v>3525.306</v>
      </c>
      <c r="W19" s="17">
        <v>3365.3920000000003</v>
      </c>
      <c r="X19" s="17">
        <v>3106.7280000000001</v>
      </c>
      <c r="Y19" s="17">
        <v>3281.433</v>
      </c>
      <c r="Z19" s="17">
        <v>3311.6990000000001</v>
      </c>
      <c r="AA19" s="17">
        <v>3314.1580000000004</v>
      </c>
      <c r="AB19" s="17">
        <v>2807.4340000000002</v>
      </c>
      <c r="AC19" s="17">
        <v>3599.9559999999997</v>
      </c>
      <c r="AD19" s="73">
        <v>3802.1400000000003</v>
      </c>
      <c r="AE19" s="73">
        <v>3830.7540000000004</v>
      </c>
      <c r="AF19" s="355"/>
      <c r="AG19" s="18">
        <v>-7.5826635106951601</v>
      </c>
      <c r="AH19" s="18">
        <v>-11.118438915693854</v>
      </c>
      <c r="AI19" s="18">
        <v>8.5115057576150139</v>
      </c>
      <c r="AJ19" s="18">
        <v>4.3401278050792591</v>
      </c>
      <c r="AK19" s="18">
        <v>1.1871363294741295</v>
      </c>
      <c r="AL19" s="18">
        <v>-4.8568533752617888</v>
      </c>
      <c r="AM19" s="18">
        <v>-7.0435254270673902</v>
      </c>
      <c r="AN19" s="18">
        <v>-9.7782112777333392</v>
      </c>
      <c r="AO19" s="18">
        <v>6.3974889797469476</v>
      </c>
      <c r="AP19" s="18">
        <v>19.612492939366181</v>
      </c>
      <c r="AQ19" s="18">
        <v>27.293557128763783</v>
      </c>
      <c r="AR19" s="18">
        <v>36.124861482076525</v>
      </c>
      <c r="AS19" s="18">
        <v>6.5535278354846458</v>
      </c>
      <c r="AT19" s="18">
        <v>-20.548606673254358</v>
      </c>
      <c r="AU19" s="18">
        <v>-9.3018055103309756</v>
      </c>
      <c r="AV19" s="18">
        <v>10.498110981043016</v>
      </c>
      <c r="AW19" s="18">
        <v>-2.5346132545689737</v>
      </c>
      <c r="AX19" s="18">
        <v>-15.095720400780328</v>
      </c>
      <c r="AY19" s="18">
        <v>-1.6967206920619451</v>
      </c>
      <c r="AZ19" s="18">
        <v>-4.5361735974125299</v>
      </c>
      <c r="BA19" s="18">
        <v>-7.6859991347219045</v>
      </c>
      <c r="BB19" s="18">
        <v>5.6234404814325529</v>
      </c>
      <c r="BC19" s="18">
        <v>0.92234094068049166</v>
      </c>
      <c r="BD19" s="18">
        <v>7.4251917218330757E-2</v>
      </c>
      <c r="BE19" s="18">
        <v>-15.289675386629126</v>
      </c>
      <c r="BF19" s="18">
        <v>28.229408064446019</v>
      </c>
      <c r="BG19" s="18">
        <v>5.6162908657772679</v>
      </c>
      <c r="BH19" s="18">
        <v>0.75257618078240229</v>
      </c>
      <c r="BI19" s="355"/>
      <c r="BJ19" s="7"/>
    </row>
    <row r="20" spans="1:62" s="4" customFormat="1" ht="15" customHeight="1" x14ac:dyDescent="0.35">
      <c r="A20" s="355"/>
      <c r="B20" s="16" t="s">
        <v>134</v>
      </c>
      <c r="C20" s="17">
        <v>3084.5229999999997</v>
      </c>
      <c r="D20" s="17">
        <v>2850.634</v>
      </c>
      <c r="E20" s="17">
        <v>2533.6879999999996</v>
      </c>
      <c r="F20" s="17">
        <v>2502.0890000000004</v>
      </c>
      <c r="G20" s="17">
        <v>2333.7930000000001</v>
      </c>
      <c r="H20" s="17">
        <v>2228.0259999999994</v>
      </c>
      <c r="I20" s="17">
        <v>2180.0499999999997</v>
      </c>
      <c r="J20" s="17">
        <v>1969.5630000000003</v>
      </c>
      <c r="K20" s="17">
        <v>1587.1869999999992</v>
      </c>
      <c r="L20" s="17">
        <v>1623.777</v>
      </c>
      <c r="M20" s="17">
        <v>1936.52</v>
      </c>
      <c r="N20" s="17">
        <v>2527.3649999999998</v>
      </c>
      <c r="O20" s="17">
        <v>3396.6200000000003</v>
      </c>
      <c r="P20" s="17">
        <v>3736.8419999999996</v>
      </c>
      <c r="Q20" s="17">
        <v>2819.623</v>
      </c>
      <c r="R20" s="17">
        <v>2355.9169999999995</v>
      </c>
      <c r="S20" s="17">
        <v>2853.1459999999997</v>
      </c>
      <c r="T20" s="17">
        <v>2664.0589999999997</v>
      </c>
      <c r="U20" s="17">
        <v>2032.1040000000003</v>
      </c>
      <c r="V20" s="17">
        <v>1871.42</v>
      </c>
      <c r="W20" s="17">
        <v>1574.5020000000002</v>
      </c>
      <c r="X20" s="17">
        <v>1501.2219999999998</v>
      </c>
      <c r="Y20" s="17">
        <v>1516.8730000000003</v>
      </c>
      <c r="Z20" s="17">
        <v>1629.021</v>
      </c>
      <c r="AA20" s="17">
        <v>1504.491</v>
      </c>
      <c r="AB20" s="17">
        <v>1060.6590000000001</v>
      </c>
      <c r="AC20" s="17">
        <v>1140.0359999999998</v>
      </c>
      <c r="AD20" s="73">
        <v>1419.203</v>
      </c>
      <c r="AE20" s="73">
        <v>1684.3230000000003</v>
      </c>
      <c r="AF20" s="355"/>
      <c r="AG20" s="18">
        <v>-7.5826635106951601</v>
      </c>
      <c r="AH20" s="18">
        <v>-11.118438915693854</v>
      </c>
      <c r="AI20" s="18">
        <v>-1.2471543457599852</v>
      </c>
      <c r="AJ20" s="18">
        <v>-6.7262195709265438</v>
      </c>
      <c r="AK20" s="18">
        <v>-4.53197862878159</v>
      </c>
      <c r="AL20" s="18">
        <v>-2.15329623621985</v>
      </c>
      <c r="AM20" s="18">
        <v>-9.6551455241851976</v>
      </c>
      <c r="AN20" s="18">
        <v>-19.414255852694279</v>
      </c>
      <c r="AO20" s="18">
        <v>2.3053364222363744</v>
      </c>
      <c r="AP20" s="18">
        <v>19.260218613762849</v>
      </c>
      <c r="AQ20" s="18">
        <v>30.510658294259795</v>
      </c>
      <c r="AR20" s="18">
        <v>34.393726272224256</v>
      </c>
      <c r="AS20" s="18">
        <v>10.01648697823128</v>
      </c>
      <c r="AT20" s="18">
        <v>-24.545297874515427</v>
      </c>
      <c r="AU20" s="18">
        <v>-16.445673765606273</v>
      </c>
      <c r="AV20" s="18">
        <v>21.10553979618129</v>
      </c>
      <c r="AW20" s="18">
        <v>-6.6273159522856524</v>
      </c>
      <c r="AX20" s="18">
        <v>-23.721509170780362</v>
      </c>
      <c r="AY20" s="18">
        <v>-7.9072724624330339</v>
      </c>
      <c r="AZ20" s="18">
        <v>-15.86591999658013</v>
      </c>
      <c r="BA20" s="18">
        <v>-4.6541700169323645</v>
      </c>
      <c r="BB20" s="18">
        <v>1.0425506687219162</v>
      </c>
      <c r="BC20" s="18">
        <v>7.3933678033691459</v>
      </c>
      <c r="BD20" s="18">
        <v>-7.6444686716745807</v>
      </c>
      <c r="BE20" s="18">
        <v>-29.500475576125076</v>
      </c>
      <c r="BF20" s="18">
        <v>7.4837435971409958</v>
      </c>
      <c r="BG20" s="18">
        <v>24.487560041963604</v>
      </c>
      <c r="BH20" s="18">
        <v>18.680907523448045</v>
      </c>
      <c r="BI20" s="355"/>
      <c r="BJ20" s="7"/>
    </row>
    <row r="21" spans="1:62" s="4" customFormat="1" ht="15" customHeight="1" x14ac:dyDescent="0.35">
      <c r="A21" s="355"/>
      <c r="B21" s="16" t="s">
        <v>135</v>
      </c>
      <c r="C21" s="17"/>
      <c r="D21" s="17"/>
      <c r="E21" s="17"/>
      <c r="F21" s="17">
        <v>247.25400000000002</v>
      </c>
      <c r="G21" s="17">
        <v>393.56000000000006</v>
      </c>
      <c r="H21" s="17">
        <v>406.60199999999986</v>
      </c>
      <c r="I21" s="17">
        <v>434.98399999999998</v>
      </c>
      <c r="J21" s="17">
        <v>493.39899999999989</v>
      </c>
      <c r="K21" s="17">
        <v>617.88799999999992</v>
      </c>
      <c r="L21" s="17">
        <v>712.56400000000008</v>
      </c>
      <c r="M21" s="17">
        <v>826.45600000000013</v>
      </c>
      <c r="N21" s="17">
        <v>948.21699999999998</v>
      </c>
      <c r="O21" s="17">
        <v>1318.3520000000001</v>
      </c>
      <c r="P21" s="17">
        <v>1440.8510000000001</v>
      </c>
      <c r="Q21" s="17">
        <v>1392.454</v>
      </c>
      <c r="R21" s="17">
        <v>1421.0239999999999</v>
      </c>
      <c r="S21" s="17">
        <v>1371.614</v>
      </c>
      <c r="T21" s="17">
        <v>1421.8690000000001</v>
      </c>
      <c r="U21" s="17">
        <v>1335.0340000000001</v>
      </c>
      <c r="V21" s="17">
        <v>1296.7090000000001</v>
      </c>
      <c r="W21" s="17">
        <v>1251.7729999999999</v>
      </c>
      <c r="X21" s="17">
        <v>1245.7999999999997</v>
      </c>
      <c r="Y21" s="17">
        <v>1294.1329999999998</v>
      </c>
      <c r="Z21" s="17">
        <v>1348.6160000000002</v>
      </c>
      <c r="AA21" s="17">
        <v>1408.8579999999999</v>
      </c>
      <c r="AB21" s="17">
        <v>1278.5740000000001</v>
      </c>
      <c r="AC21" s="17">
        <v>1348.7120000000004</v>
      </c>
      <c r="AD21" s="73">
        <v>1529.6070000000002</v>
      </c>
      <c r="AE21" s="73">
        <v>1626.557</v>
      </c>
      <c r="AF21" s="355"/>
      <c r="AG21" s="18"/>
      <c r="AH21" s="18"/>
      <c r="AI21" s="18"/>
      <c r="AJ21" s="18">
        <v>59.172349082320217</v>
      </c>
      <c r="AK21" s="18">
        <v>3.3138530338448522</v>
      </c>
      <c r="AL21" s="18">
        <v>6.9802903084589172</v>
      </c>
      <c r="AM21" s="18">
        <v>13.429229580858125</v>
      </c>
      <c r="AN21" s="18">
        <v>25.230898319615576</v>
      </c>
      <c r="AO21" s="18">
        <v>15.322517996789092</v>
      </c>
      <c r="AP21" s="18">
        <v>15.983406402793298</v>
      </c>
      <c r="AQ21" s="18">
        <v>14.732907741004947</v>
      </c>
      <c r="AR21" s="18">
        <v>39.034841180868945</v>
      </c>
      <c r="AS21" s="18">
        <v>9.2918279791740002</v>
      </c>
      <c r="AT21" s="18">
        <v>-3.3589177506904018</v>
      </c>
      <c r="AU21" s="18">
        <v>2.0517733440386494</v>
      </c>
      <c r="AV21" s="18">
        <v>-3.4770700565226105</v>
      </c>
      <c r="AW21" s="18">
        <v>3.6639316892361924</v>
      </c>
      <c r="AX21" s="18">
        <v>-6.1071026937080717</v>
      </c>
      <c r="AY21" s="18">
        <v>-2.8707134050518595</v>
      </c>
      <c r="AZ21" s="18">
        <v>-3.4653881479962076</v>
      </c>
      <c r="BA21" s="18">
        <v>-0.47716319172886651</v>
      </c>
      <c r="BB21" s="18">
        <v>3.8796757103869077</v>
      </c>
      <c r="BC21" s="18">
        <v>4.2100000540902993</v>
      </c>
      <c r="BD21" s="18">
        <v>4.4669498211499583</v>
      </c>
      <c r="BE21" s="18">
        <v>-9.2474898108964751</v>
      </c>
      <c r="BF21" s="18">
        <v>5.4856425987076518</v>
      </c>
      <c r="BG21" s="18">
        <v>13.412426077620699</v>
      </c>
      <c r="BH21" s="18">
        <v>6.3382293621825614</v>
      </c>
      <c r="BI21" s="355"/>
      <c r="BJ21" s="7"/>
    </row>
    <row r="22" spans="1:62" s="4" customFormat="1" ht="15" customHeight="1" x14ac:dyDescent="0.35">
      <c r="A22" s="355"/>
      <c r="B22" s="16" t="s">
        <v>136</v>
      </c>
      <c r="C22" s="17"/>
      <c r="D22" s="17"/>
      <c r="E22" s="17"/>
      <c r="F22" s="17"/>
      <c r="G22" s="17">
        <v>141.315</v>
      </c>
      <c r="H22" s="17">
        <v>268.09499999999997</v>
      </c>
      <c r="I22" s="17">
        <v>146.70799999999997</v>
      </c>
      <c r="J22" s="17">
        <v>104.25600000000001</v>
      </c>
      <c r="K22" s="17">
        <v>111.11500000000001</v>
      </c>
      <c r="L22" s="17">
        <v>128.02700000000002</v>
      </c>
      <c r="M22" s="17">
        <v>184.71600000000004</v>
      </c>
      <c r="N22" s="17">
        <v>276.64</v>
      </c>
      <c r="O22" s="17">
        <v>392.73500000000007</v>
      </c>
      <c r="P22" s="17">
        <v>264.74899999999997</v>
      </c>
      <c r="Q22" s="17">
        <v>112.01900000000002</v>
      </c>
      <c r="R22" s="17">
        <v>144.93599999999998</v>
      </c>
      <c r="S22" s="17">
        <v>108.84</v>
      </c>
      <c r="T22" s="17">
        <v>137.83200000000002</v>
      </c>
      <c r="U22" s="17">
        <v>219.01499999999999</v>
      </c>
      <c r="V22" s="17">
        <v>357.17699999999996</v>
      </c>
      <c r="W22" s="17">
        <v>539.11699999999996</v>
      </c>
      <c r="X22" s="17">
        <v>359.70600000000002</v>
      </c>
      <c r="Y22" s="17">
        <v>470.42699999999996</v>
      </c>
      <c r="Z22" s="17">
        <v>334.06199999999995</v>
      </c>
      <c r="AA22" s="17">
        <v>400.80899999999997</v>
      </c>
      <c r="AB22" s="17">
        <v>468.20100000000002</v>
      </c>
      <c r="AC22" s="17">
        <v>1111.2079999999999</v>
      </c>
      <c r="AD22" s="73">
        <v>853.33</v>
      </c>
      <c r="AE22" s="73">
        <v>519.87399999999991</v>
      </c>
      <c r="AF22" s="355"/>
      <c r="AG22" s="18"/>
      <c r="AH22" s="18"/>
      <c r="AI22" s="18"/>
      <c r="AJ22" s="18"/>
      <c r="AK22" s="18">
        <v>89.714467678590353</v>
      </c>
      <c r="AL22" s="18">
        <v>-45.277606818478532</v>
      </c>
      <c r="AM22" s="18">
        <v>-28.936390653543064</v>
      </c>
      <c r="AN22" s="18">
        <v>6.5789978514425966</v>
      </c>
      <c r="AO22" s="18">
        <v>15.220267290644832</v>
      </c>
      <c r="AP22" s="18">
        <v>44.278941160848895</v>
      </c>
      <c r="AQ22" s="18">
        <v>49.765044717295702</v>
      </c>
      <c r="AR22" s="18">
        <v>41.966093117408938</v>
      </c>
      <c r="AS22" s="18">
        <v>-32.58838657109758</v>
      </c>
      <c r="AT22" s="18">
        <v>-57.688603167528484</v>
      </c>
      <c r="AU22" s="18">
        <v>29.385193583231374</v>
      </c>
      <c r="AV22" s="18">
        <v>-24.904785560523251</v>
      </c>
      <c r="AW22" s="18">
        <v>26.637265711135626</v>
      </c>
      <c r="AX22" s="18">
        <v>58.899965174995614</v>
      </c>
      <c r="AY22" s="18">
        <v>63.083350455448247</v>
      </c>
      <c r="AZ22" s="18">
        <v>50.938330295623743</v>
      </c>
      <c r="BA22" s="18">
        <v>-33.278676057330777</v>
      </c>
      <c r="BB22" s="18">
        <v>30.780971126419892</v>
      </c>
      <c r="BC22" s="18">
        <v>-28.987494340248329</v>
      </c>
      <c r="BD22" s="18">
        <v>19.980422795768458</v>
      </c>
      <c r="BE22" s="18">
        <v>16.813993697746323</v>
      </c>
      <c r="BF22" s="18" t="s">
        <v>233</v>
      </c>
      <c r="BG22" s="18">
        <v>-23.206996349918274</v>
      </c>
      <c r="BH22" s="18">
        <v>-39.077027644639251</v>
      </c>
      <c r="BI22" s="355"/>
      <c r="BJ22" s="7"/>
    </row>
    <row r="23" spans="1:62" s="4" customFormat="1" ht="15" customHeight="1" x14ac:dyDescent="0.35">
      <c r="A23" s="355"/>
      <c r="B23" s="16" t="s">
        <v>23</v>
      </c>
      <c r="C23" s="17">
        <v>2228.6180000000004</v>
      </c>
      <c r="D23" s="17">
        <v>2607.0720000000001</v>
      </c>
      <c r="E23" s="17">
        <v>6803.8789999999999</v>
      </c>
      <c r="F23" s="17">
        <v>8788.405999999999</v>
      </c>
      <c r="G23" s="17">
        <v>8435.7479999999996</v>
      </c>
      <c r="H23" s="17">
        <v>9955.2710000000006</v>
      </c>
      <c r="I23" s="17">
        <v>9880.0519999999997</v>
      </c>
      <c r="J23" s="17">
        <v>10994.550000000001</v>
      </c>
      <c r="K23" s="17">
        <v>13205.679</v>
      </c>
      <c r="L23" s="17">
        <v>15446.128000000001</v>
      </c>
      <c r="M23" s="17">
        <v>18565.404999999999</v>
      </c>
      <c r="N23" s="17">
        <v>21784.741999999998</v>
      </c>
      <c r="O23" s="17">
        <v>23131.932999999997</v>
      </c>
      <c r="P23" s="17">
        <v>13650.190999999999</v>
      </c>
      <c r="Q23" s="17">
        <v>12879.406000000001</v>
      </c>
      <c r="R23" s="17">
        <v>10324.669</v>
      </c>
      <c r="S23" s="17">
        <v>9560.6419999999998</v>
      </c>
      <c r="T23" s="17">
        <v>13584.727000000003</v>
      </c>
      <c r="U23" s="17">
        <v>16343.645000000002</v>
      </c>
      <c r="V23" s="17">
        <v>17686.594000000001</v>
      </c>
      <c r="W23" s="17">
        <v>18629.852999999999</v>
      </c>
      <c r="X23" s="17">
        <v>19928.644</v>
      </c>
      <c r="Y23" s="17">
        <v>21363.094000000005</v>
      </c>
      <c r="Z23" s="17">
        <v>23923.111000000001</v>
      </c>
      <c r="AA23" s="17">
        <v>22398.629999999997</v>
      </c>
      <c r="AB23" s="17">
        <v>16702.482</v>
      </c>
      <c r="AC23" s="17">
        <v>25127.870999999999</v>
      </c>
      <c r="AD23" s="73">
        <v>29496.001</v>
      </c>
      <c r="AE23" s="73">
        <v>33984.712</v>
      </c>
      <c r="AF23" s="355"/>
      <c r="AG23" s="18">
        <v>16.981555385445134</v>
      </c>
      <c r="AH23" s="18" t="s">
        <v>233</v>
      </c>
      <c r="AI23" s="18">
        <v>29.167582198331264</v>
      </c>
      <c r="AJ23" s="18">
        <v>-4.0127640894150716</v>
      </c>
      <c r="AK23" s="18">
        <v>18.012901760460377</v>
      </c>
      <c r="AL23" s="18">
        <v>-0.75556958720662604</v>
      </c>
      <c r="AM23" s="18">
        <v>11.280284759634883</v>
      </c>
      <c r="AN23" s="18">
        <v>20.111136881454893</v>
      </c>
      <c r="AO23" s="18">
        <v>16.965799335270837</v>
      </c>
      <c r="AP23" s="18">
        <v>20.194556202046222</v>
      </c>
      <c r="AQ23" s="18">
        <v>17.34051586808906</v>
      </c>
      <c r="AR23" s="18">
        <v>6.1841035344829836</v>
      </c>
      <c r="AS23" s="18">
        <v>-40.989838592390875</v>
      </c>
      <c r="AT23" s="18">
        <v>-5.6466975443786689</v>
      </c>
      <c r="AU23" s="18">
        <v>-19.835829385299299</v>
      </c>
      <c r="AV23" s="18">
        <v>-7.4000144701975445</v>
      </c>
      <c r="AW23" s="18">
        <v>42.090112776945347</v>
      </c>
      <c r="AX23" s="18">
        <v>20.30896903559416</v>
      </c>
      <c r="AY23" s="18">
        <v>8.2169491566905588</v>
      </c>
      <c r="AZ23" s="18">
        <v>5.3331862539502977</v>
      </c>
      <c r="BA23" s="18">
        <v>6.9715579613000767</v>
      </c>
      <c r="BB23" s="18">
        <v>7.1979307774277288</v>
      </c>
      <c r="BC23" s="18">
        <v>11.98336252230129</v>
      </c>
      <c r="BD23" s="18">
        <v>-6.3724195402512791</v>
      </c>
      <c r="BE23" s="18">
        <v>-25.430787507985968</v>
      </c>
      <c r="BF23" s="18">
        <v>50.443934021302937</v>
      </c>
      <c r="BG23" s="18">
        <v>17.383605638535798</v>
      </c>
      <c r="BH23" s="18">
        <v>15.218032437685363</v>
      </c>
      <c r="BI23" s="355"/>
      <c r="BJ23" s="7"/>
    </row>
    <row r="24" spans="1:62" s="4" customFormat="1" ht="15" customHeight="1" x14ac:dyDescent="0.35">
      <c r="A24" s="355"/>
      <c r="B24" s="16" t="s">
        <v>24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>
        <v>1.7269999999999996</v>
      </c>
      <c r="V24" s="17">
        <v>2.3989999999999996</v>
      </c>
      <c r="W24" s="17">
        <v>2.9859999999999998</v>
      </c>
      <c r="X24" s="17">
        <v>4.3289999999999997</v>
      </c>
      <c r="Y24" s="17">
        <v>24.883000000000003</v>
      </c>
      <c r="Z24" s="17">
        <v>10.542999999999999</v>
      </c>
      <c r="AA24" s="17">
        <v>75.430000000000007</v>
      </c>
      <c r="AB24" s="17">
        <v>16.721</v>
      </c>
      <c r="AC24" s="17">
        <v>0.91299999999999992</v>
      </c>
      <c r="AD24" s="73">
        <v>25.876000000000001</v>
      </c>
      <c r="AE24" s="73">
        <v>0.45799999999999996</v>
      </c>
      <c r="AF24" s="355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>
        <v>38.911407064273305</v>
      </c>
      <c r="AZ24" s="18">
        <v>24.468528553563996</v>
      </c>
      <c r="BA24" s="18">
        <v>44.976557267247159</v>
      </c>
      <c r="BB24" s="18" t="s">
        <v>233</v>
      </c>
      <c r="BC24" s="18">
        <v>-57.62970702889524</v>
      </c>
      <c r="BD24" s="18" t="s">
        <v>233</v>
      </c>
      <c r="BE24" s="18">
        <v>-77.832427416147425</v>
      </c>
      <c r="BF24" s="18">
        <v>-94.539800251181148</v>
      </c>
      <c r="BG24" s="18" t="s">
        <v>233</v>
      </c>
      <c r="BH24" s="18">
        <v>-98.230020095841709</v>
      </c>
      <c r="BI24" s="355"/>
      <c r="BJ24" s="89"/>
    </row>
    <row r="25" spans="1:62" s="4" customFormat="1" ht="15" customHeight="1" x14ac:dyDescent="0.35">
      <c r="A25" s="355"/>
      <c r="B25" s="16" t="s">
        <v>634</v>
      </c>
      <c r="C25" s="17">
        <v>-57.505000000000003</v>
      </c>
      <c r="D25" s="17">
        <v>-74.725999999999999</v>
      </c>
      <c r="E25" s="17">
        <v>-82.448999999999998</v>
      </c>
      <c r="F25" s="17">
        <v>-155.65</v>
      </c>
      <c r="G25" s="17">
        <v>-256.52300000000002</v>
      </c>
      <c r="H25" s="17">
        <v>-420.42399999999998</v>
      </c>
      <c r="I25" s="17">
        <v>-508.214</v>
      </c>
      <c r="J25" s="17">
        <v>-537.22900000000004</v>
      </c>
      <c r="K25" s="17">
        <v>-870.42899999999997</v>
      </c>
      <c r="L25" s="17">
        <v>-354.02100000000002</v>
      </c>
      <c r="M25" s="17">
        <v>-391.85599999999999</v>
      </c>
      <c r="N25" s="17">
        <v>-452.07</v>
      </c>
      <c r="O25" s="17">
        <v>-544.47</v>
      </c>
      <c r="P25" s="17">
        <v>-565.43899999999996</v>
      </c>
      <c r="Q25" s="17">
        <v>-533.07100000000003</v>
      </c>
      <c r="R25" s="17">
        <v>-542.93200000000002</v>
      </c>
      <c r="S25" s="17">
        <v>-562.16800000000001</v>
      </c>
      <c r="T25" s="17">
        <v>-595.52599999999995</v>
      </c>
      <c r="U25" s="17">
        <v>-616.71199999999999</v>
      </c>
      <c r="V25" s="17">
        <v>-621.49099999999999</v>
      </c>
      <c r="W25" s="17">
        <v>-573.96500000000003</v>
      </c>
      <c r="X25" s="17">
        <v>-505.38799999999998</v>
      </c>
      <c r="Y25" s="17">
        <v>-514.66499999999996</v>
      </c>
      <c r="Z25" s="17">
        <v>-526.56399999999996</v>
      </c>
      <c r="AA25" s="17">
        <v>-544.56500000000005</v>
      </c>
      <c r="AB25" s="17">
        <v>-477.01299999999998</v>
      </c>
      <c r="AC25" s="17">
        <v>-506.3</v>
      </c>
      <c r="AD25" s="73">
        <v>-565.36199999999997</v>
      </c>
      <c r="AE25" s="73">
        <v>-565.36199999999997</v>
      </c>
      <c r="AF25" s="35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355"/>
      <c r="BJ25" s="89"/>
    </row>
    <row r="26" spans="1:62" s="4" customFormat="1" ht="15" customHeight="1" x14ac:dyDescent="0.35">
      <c r="A26" s="355"/>
      <c r="B26" s="16" t="s">
        <v>636</v>
      </c>
      <c r="C26" s="17">
        <v>2646.3449999999998</v>
      </c>
      <c r="D26" s="17">
        <v>4317.8829999999998</v>
      </c>
      <c r="E26" s="17">
        <v>3382.9269999999997</v>
      </c>
      <c r="F26" s="17">
        <v>3035.1289999999999</v>
      </c>
      <c r="G26" s="17">
        <v>5100.8410000000003</v>
      </c>
      <c r="H26" s="17">
        <v>4831.3320000000003</v>
      </c>
      <c r="I26" s="17">
        <v>7250.7979999999998</v>
      </c>
      <c r="J26" s="17">
        <v>6865.4219999999996</v>
      </c>
      <c r="K26" s="17">
        <v>8550.6579999999994</v>
      </c>
      <c r="L26" s="17">
        <v>10912.502</v>
      </c>
      <c r="M26" s="17">
        <v>11274.24</v>
      </c>
      <c r="N26" s="17">
        <v>16590</v>
      </c>
      <c r="O26" s="17">
        <v>7559</v>
      </c>
      <c r="P26" s="17">
        <v>2211</v>
      </c>
      <c r="Q26" s="17">
        <v>703</v>
      </c>
      <c r="R26" s="17">
        <v>986</v>
      </c>
      <c r="S26" s="17">
        <v>-209</v>
      </c>
      <c r="T26" s="17">
        <v>-2074.9180000000006</v>
      </c>
      <c r="U26" s="17">
        <v>-3278</v>
      </c>
      <c r="V26" s="17">
        <v>-1790</v>
      </c>
      <c r="W26" s="17">
        <v>-2622.9999999999927</v>
      </c>
      <c r="X26" s="17">
        <v>-3483</v>
      </c>
      <c r="Y26" s="17">
        <v>-3130</v>
      </c>
      <c r="Z26" s="17">
        <v>-4482</v>
      </c>
      <c r="AA26" s="17">
        <v>-2816</v>
      </c>
      <c r="AB26" s="17">
        <v>-402</v>
      </c>
      <c r="AC26" s="17">
        <v>-2873.9999999999964</v>
      </c>
      <c r="AD26" s="73">
        <v>-2454</v>
      </c>
      <c r="AE26" s="73">
        <v>-134.07700000000477</v>
      </c>
      <c r="AF26" s="355"/>
      <c r="AG26" s="18">
        <v>63.16402434300894</v>
      </c>
      <c r="AH26" s="18">
        <v>-21.653111026862007</v>
      </c>
      <c r="AI26" s="18">
        <v>-10.280978572697542</v>
      </c>
      <c r="AJ26" s="18">
        <v>68.060105517755602</v>
      </c>
      <c r="AK26" s="18">
        <v>-5.2836189169589876</v>
      </c>
      <c r="AL26" s="18">
        <v>50.078653257528138</v>
      </c>
      <c r="AM26" s="18">
        <v>-5.3149460238721344</v>
      </c>
      <c r="AN26" s="18">
        <v>24.546721235781281</v>
      </c>
      <c r="AO26" s="18">
        <v>27.621780686351869</v>
      </c>
      <c r="AP26" s="18">
        <v>3.3148951542001948</v>
      </c>
      <c r="AQ26" s="18">
        <v>47.149608310626704</v>
      </c>
      <c r="AR26" s="18">
        <v>-54.436407474382158</v>
      </c>
      <c r="AS26" s="18">
        <v>-70.750099219473469</v>
      </c>
      <c r="AT26" s="18">
        <v>-68.204432383536854</v>
      </c>
      <c r="AU26" s="18">
        <v>40.256045519203411</v>
      </c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355"/>
      <c r="BJ26" s="7"/>
    </row>
    <row r="27" spans="1:62" s="355" customFormat="1" ht="6" customHeight="1" x14ac:dyDescent="0.35">
      <c r="X27" s="12"/>
      <c r="Y27" s="12"/>
      <c r="Z27" s="12"/>
      <c r="AA27" s="12"/>
      <c r="AB27" s="12"/>
      <c r="AC27" s="12"/>
    </row>
    <row r="28" spans="1:62" s="4" customFormat="1" ht="15" customHeight="1" x14ac:dyDescent="0.35">
      <c r="A28" s="355"/>
      <c r="B28" s="13" t="s">
        <v>175</v>
      </c>
      <c r="C28" s="17">
        <v>-297.10399999999998</v>
      </c>
      <c r="D28" s="17">
        <v>-1413.4530000000013</v>
      </c>
      <c r="E28" s="17">
        <v>-3.6899999999986903</v>
      </c>
      <c r="F28" s="17">
        <v>-440.58299999999872</v>
      </c>
      <c r="G28" s="17">
        <v>-1513.1099999999988</v>
      </c>
      <c r="H28" s="17">
        <v>-62.342999999993481</v>
      </c>
      <c r="I28" s="17">
        <v>-2169.1739999999991</v>
      </c>
      <c r="J28" s="17">
        <v>1547.0789999999979</v>
      </c>
      <c r="K28" s="17">
        <v>-1282.5359999999964</v>
      </c>
      <c r="L28" s="17">
        <v>-2449.0639999999948</v>
      </c>
      <c r="M28" s="17">
        <v>99.793999999994412</v>
      </c>
      <c r="N28" s="17">
        <v>-4467.291999999994</v>
      </c>
      <c r="O28" s="17">
        <v>9569.0040000000008</v>
      </c>
      <c r="P28" s="17">
        <v>6563.2090000000062</v>
      </c>
      <c r="Q28" s="17">
        <v>2815.023000000001</v>
      </c>
      <c r="R28" s="17">
        <v>1508.1530000000002</v>
      </c>
      <c r="S28" s="17">
        <v>3487.6129999999976</v>
      </c>
      <c r="T28" s="17">
        <v>6297.1219999999994</v>
      </c>
      <c r="U28" s="17">
        <v>3908.3809999999994</v>
      </c>
      <c r="V28" s="17">
        <v>-89.749000000007072</v>
      </c>
      <c r="W28" s="17">
        <v>1847.6059999999998</v>
      </c>
      <c r="X28" s="17">
        <v>2627.0130000000026</v>
      </c>
      <c r="Y28" s="17">
        <v>2118.5799999999945</v>
      </c>
      <c r="Z28" s="17">
        <v>2600.9880000000012</v>
      </c>
      <c r="AA28" s="17">
        <v>1305.2700000000041</v>
      </c>
      <c r="AB28" s="17">
        <v>-2789.905999999999</v>
      </c>
      <c r="AC28" s="17">
        <v>1278.2969999999987</v>
      </c>
      <c r="AD28" s="73">
        <v>1871.4449999999961</v>
      </c>
      <c r="AE28" s="73">
        <v>-2056.8569999999891</v>
      </c>
      <c r="AF28" s="355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355"/>
      <c r="BJ28" s="7"/>
    </row>
    <row r="29" spans="1:62" s="355" customFormat="1" ht="6" customHeight="1" x14ac:dyDescent="0.35">
      <c r="Y29" s="12"/>
      <c r="Z29" s="12"/>
      <c r="AA29" s="12"/>
      <c r="AB29" s="12"/>
      <c r="AC29" s="12"/>
    </row>
    <row r="30" spans="1:62" s="92" customFormat="1" ht="15" customHeight="1" x14ac:dyDescent="0.35">
      <c r="A30" s="355"/>
      <c r="B30" s="13" t="s">
        <v>245</v>
      </c>
      <c r="C30" s="14">
        <v>7604.8770000000004</v>
      </c>
      <c r="D30" s="14">
        <v>8287.41</v>
      </c>
      <c r="E30" s="14">
        <v>12634.356</v>
      </c>
      <c r="F30" s="14">
        <v>13976.646000000001</v>
      </c>
      <c r="G30" s="14">
        <v>14635.624</v>
      </c>
      <c r="H30" s="14">
        <v>17206.559000000001</v>
      </c>
      <c r="I30" s="14">
        <v>17215.204000000002</v>
      </c>
      <c r="J30" s="14">
        <v>21437.040000000001</v>
      </c>
      <c r="K30" s="14">
        <v>21919.562000000002</v>
      </c>
      <c r="L30" s="14">
        <v>26019.913</v>
      </c>
      <c r="M30" s="14">
        <v>32495.274999999998</v>
      </c>
      <c r="N30" s="14">
        <v>37207.602000000006</v>
      </c>
      <c r="O30" s="14">
        <v>44823.173999999999</v>
      </c>
      <c r="P30" s="14">
        <v>27301.403000000006</v>
      </c>
      <c r="Q30" s="14">
        <v>20188.453999999998</v>
      </c>
      <c r="R30" s="14">
        <v>16197.766999999998</v>
      </c>
      <c r="S30" s="14">
        <v>16610.686999999998</v>
      </c>
      <c r="T30" s="14">
        <v>21435.165000000001</v>
      </c>
      <c r="U30" s="14">
        <v>19945.194000000003</v>
      </c>
      <c r="V30" s="14">
        <v>18713.058999999997</v>
      </c>
      <c r="W30" s="14">
        <v>20648.872000000003</v>
      </c>
      <c r="X30" s="14">
        <v>21678.326000000001</v>
      </c>
      <c r="Y30" s="14">
        <v>23143.324999999997</v>
      </c>
      <c r="Z30" s="14">
        <v>24837.777000000002</v>
      </c>
      <c r="AA30" s="14">
        <v>23732.923000000003</v>
      </c>
      <c r="AB30" s="14">
        <v>15857.718000000001</v>
      </c>
      <c r="AC30" s="14">
        <v>26626.737000000001</v>
      </c>
      <c r="AD30" s="14">
        <v>32176.1</v>
      </c>
      <c r="AE30" s="14">
        <v>35059.628000000004</v>
      </c>
      <c r="AF30" s="355"/>
      <c r="AG30" s="15">
        <v>8.9749380561973506</v>
      </c>
      <c r="AH30" s="15">
        <v>52.452406722968938</v>
      </c>
      <c r="AI30" s="15">
        <v>10.624126785726165</v>
      </c>
      <c r="AJ30" s="15">
        <v>4.7148507589016644</v>
      </c>
      <c r="AK30" s="15">
        <v>17.566282107274695</v>
      </c>
      <c r="AL30" s="15">
        <v>5.0242468584220913E-2</v>
      </c>
      <c r="AM30" s="15">
        <v>24.52388017011009</v>
      </c>
      <c r="AN30" s="15">
        <v>2.2508797856420513</v>
      </c>
      <c r="AO30" s="15">
        <v>18.706354625151718</v>
      </c>
      <c r="AP30" s="15">
        <v>24.886178520274058</v>
      </c>
      <c r="AQ30" s="15">
        <v>14.50157599835671</v>
      </c>
      <c r="AR30" s="15">
        <v>20.467785051022613</v>
      </c>
      <c r="AS30" s="15">
        <v>-39.090875179879035</v>
      </c>
      <c r="AT30" s="15">
        <v>-26.053419305960237</v>
      </c>
      <c r="AU30" s="15">
        <v>-19.76717484161987</v>
      </c>
      <c r="AV30" s="15">
        <v>2.5492402749094989</v>
      </c>
      <c r="AW30" s="15">
        <v>29.044421823131117</v>
      </c>
      <c r="AX30" s="15">
        <v>-6.9510591590967348</v>
      </c>
      <c r="AY30" s="15">
        <v>-6.1776034868350012</v>
      </c>
      <c r="AZ30" s="15">
        <v>10.34471702355027</v>
      </c>
      <c r="BA30" s="15">
        <v>4.9855217272885302</v>
      </c>
      <c r="BB30" s="15">
        <v>6.7578972656836882</v>
      </c>
      <c r="BC30" s="15">
        <v>7.3215581598582098</v>
      </c>
      <c r="BD30" s="15">
        <v>-4.4482805365391567</v>
      </c>
      <c r="BE30" s="15">
        <v>-33.182617244407702</v>
      </c>
      <c r="BF30" s="15">
        <v>67.910269308610467</v>
      </c>
      <c r="BG30" s="15">
        <v>20.841318258410702</v>
      </c>
      <c r="BH30" s="15">
        <v>8.9617076028480955</v>
      </c>
      <c r="BI30" s="355"/>
      <c r="BJ30" s="19"/>
    </row>
    <row r="31" spans="1:62" s="4" customFormat="1" ht="15" customHeight="1" x14ac:dyDescent="0.35">
      <c r="A31" s="355"/>
      <c r="B31" s="66" t="s">
        <v>177</v>
      </c>
      <c r="C31" s="17">
        <v>4347.7100000000009</v>
      </c>
      <c r="D31" s="17">
        <v>4661.817</v>
      </c>
      <c r="E31" s="17">
        <v>8655.6959999999999</v>
      </c>
      <c r="F31" s="17">
        <v>10503.056</v>
      </c>
      <c r="G31" s="17">
        <v>10223.512000000001</v>
      </c>
      <c r="H31" s="17">
        <v>11764.395</v>
      </c>
      <c r="I31" s="17">
        <v>11692.834000000003</v>
      </c>
      <c r="J31" s="17">
        <v>12976.79</v>
      </c>
      <c r="K31" s="17">
        <v>15059.922000000002</v>
      </c>
      <c r="L31" s="17">
        <v>17173.773000000001</v>
      </c>
      <c r="M31" s="17">
        <v>21408.133999999998</v>
      </c>
      <c r="N31" s="17">
        <v>25047.611000000004</v>
      </c>
      <c r="O31" s="17">
        <v>27291.15</v>
      </c>
      <c r="P31" s="17">
        <v>18417.920000000002</v>
      </c>
      <c r="Q31" s="17">
        <v>16833.809000000001</v>
      </c>
      <c r="R31" s="17">
        <v>14769.800999999999</v>
      </c>
      <c r="S31" s="17">
        <v>14532.752999999997</v>
      </c>
      <c r="T31" s="17">
        <v>19011.774000000001</v>
      </c>
      <c r="U31" s="17">
        <v>20670.138999999999</v>
      </c>
      <c r="V31" s="17">
        <v>21026.273000000001</v>
      </c>
      <c r="W31" s="17">
        <v>22567.569</v>
      </c>
      <c r="X31" s="17">
        <v>23835.014999999999</v>
      </c>
      <c r="Y31" s="17">
        <v>25149.523000000001</v>
      </c>
      <c r="Z31" s="17">
        <v>27398.364000000001</v>
      </c>
      <c r="AA31" s="17">
        <v>25094.211000000003</v>
      </c>
      <c r="AB31" s="17">
        <v>20297.427000000003</v>
      </c>
      <c r="AC31" s="17">
        <v>28611.341999999997</v>
      </c>
      <c r="AD31" s="17">
        <v>33686.978999999999</v>
      </c>
      <c r="AE31" s="17">
        <v>36761.906999999999</v>
      </c>
      <c r="AF31" s="355"/>
      <c r="AG31" s="18">
        <v>7.22465389825906</v>
      </c>
      <c r="AH31" s="18">
        <v>85.672153154016982</v>
      </c>
      <c r="AI31" s="18">
        <v>21.34270889365801</v>
      </c>
      <c r="AJ31" s="18">
        <v>-2.6615491719743267</v>
      </c>
      <c r="AK31" s="18">
        <v>15.071953747401087</v>
      </c>
      <c r="AL31" s="18">
        <v>-0.6082845739198478</v>
      </c>
      <c r="AM31" s="18">
        <v>10.98070835521994</v>
      </c>
      <c r="AN31" s="18">
        <v>16.052752645299808</v>
      </c>
      <c r="AO31" s="18">
        <v>14.036267916925455</v>
      </c>
      <c r="AP31" s="18">
        <v>24.655973966815544</v>
      </c>
      <c r="AQ31" s="18">
        <v>17.000440113089759</v>
      </c>
      <c r="AR31" s="18">
        <v>8.9570977447709357</v>
      </c>
      <c r="AS31" s="18">
        <v>-32.513213990616002</v>
      </c>
      <c r="AT31" s="18">
        <v>-8.6009223625686335</v>
      </c>
      <c r="AU31" s="18">
        <v>-12.261087196605365</v>
      </c>
      <c r="AV31" s="18">
        <v>-1.6049505338629986</v>
      </c>
      <c r="AW31" s="18">
        <v>30.820182521508521</v>
      </c>
      <c r="AX31" s="18">
        <v>8.7228314411900634</v>
      </c>
      <c r="AY31" s="18">
        <v>1.7229395506242209</v>
      </c>
      <c r="AZ31" s="18">
        <v>7.3303338161736917</v>
      </c>
      <c r="BA31" s="18">
        <v>5.6162274279520314</v>
      </c>
      <c r="BB31" s="18">
        <v>5.5150290444541428</v>
      </c>
      <c r="BC31" s="18">
        <v>8.9418833112659843</v>
      </c>
      <c r="BD31" s="18">
        <v>-8.4098196520054938</v>
      </c>
      <c r="BE31" s="18">
        <v>-19.115101885450787</v>
      </c>
      <c r="BF31" s="18">
        <v>40.960437990490085</v>
      </c>
      <c r="BG31" s="18">
        <v>17.739947325784311</v>
      </c>
      <c r="BH31" s="18">
        <v>9.1279422829812074</v>
      </c>
      <c r="BI31" s="355"/>
      <c r="BJ31" s="7"/>
    </row>
    <row r="32" spans="1:62" s="4" customFormat="1" ht="15" customHeight="1" x14ac:dyDescent="0.35">
      <c r="A32" s="355"/>
      <c r="B32" s="16" t="s">
        <v>1303</v>
      </c>
      <c r="C32" s="17">
        <v>2112.011</v>
      </c>
      <c r="D32" s="17">
        <v>2057.415</v>
      </c>
      <c r="E32" s="17">
        <v>1777.136</v>
      </c>
      <c r="F32" s="17">
        <v>1490.5170000000001</v>
      </c>
      <c r="G32" s="17">
        <v>1213.1369999999999</v>
      </c>
      <c r="H32" s="17">
        <v>1104.2629999999999</v>
      </c>
      <c r="I32" s="17">
        <v>1278.8920000000001</v>
      </c>
      <c r="J32" s="17">
        <v>1570.3789999999999</v>
      </c>
      <c r="K32" s="17">
        <v>1267.354</v>
      </c>
      <c r="L32" s="17">
        <v>1107.625</v>
      </c>
      <c r="M32" s="17">
        <v>1220.5730000000001</v>
      </c>
      <c r="N32" s="17">
        <v>1524.001</v>
      </c>
      <c r="O32" s="17">
        <v>2109.1669999999999</v>
      </c>
      <c r="P32" s="17">
        <v>2657.6880000000001</v>
      </c>
      <c r="Q32" s="17">
        <v>2351.0529999999999</v>
      </c>
      <c r="R32" s="17">
        <v>2047.5290000000002</v>
      </c>
      <c r="S32" s="17">
        <v>2216.9310000000005</v>
      </c>
      <c r="T32" s="17">
        <v>2228.5909999999999</v>
      </c>
      <c r="U32" s="17">
        <v>1951.7489999999998</v>
      </c>
      <c r="V32" s="17">
        <v>1683.117</v>
      </c>
      <c r="W32" s="17">
        <v>1365.0439999999999</v>
      </c>
      <c r="X32" s="17">
        <v>1270.2869999999998</v>
      </c>
      <c r="Y32" s="17">
        <v>1234.0900000000001</v>
      </c>
      <c r="Z32" s="17">
        <v>1315.4479999999996</v>
      </c>
      <c r="AA32" s="17">
        <v>1369.5669999999998</v>
      </c>
      <c r="AB32" s="17">
        <v>1075.4180000000001</v>
      </c>
      <c r="AC32" s="17">
        <v>1180.3880000000001</v>
      </c>
      <c r="AD32" s="17">
        <v>1279.8459999999998</v>
      </c>
      <c r="AE32" s="17">
        <v>1643.61</v>
      </c>
      <c r="AF32" s="355"/>
      <c r="AG32" s="18">
        <v>-2.5850244151190505</v>
      </c>
      <c r="AH32" s="18">
        <v>-13.622871418746341</v>
      </c>
      <c r="AI32" s="18">
        <v>-16.128141008904208</v>
      </c>
      <c r="AJ32" s="18">
        <v>-18.609650208618895</v>
      </c>
      <c r="AK32" s="18">
        <v>-8.9745840741812355</v>
      </c>
      <c r="AL32" s="18">
        <v>15.81407690015876</v>
      </c>
      <c r="AM32" s="18">
        <v>22.792151330995882</v>
      </c>
      <c r="AN32" s="18">
        <v>-19.296297263272105</v>
      </c>
      <c r="AO32" s="18">
        <v>-12.603345237400131</v>
      </c>
      <c r="AP32" s="18">
        <v>10.197314072903744</v>
      </c>
      <c r="AQ32" s="18">
        <v>24.859471739912308</v>
      </c>
      <c r="AR32" s="18">
        <v>38.3966939654239</v>
      </c>
      <c r="AS32" s="18">
        <v>26.006522954322737</v>
      </c>
      <c r="AT32" s="18">
        <v>-11.537659800548454</v>
      </c>
      <c r="AU32" s="18">
        <v>-12.91013005661717</v>
      </c>
      <c r="AV32" s="18">
        <v>8.2734847711558785</v>
      </c>
      <c r="AW32" s="18">
        <v>0.52595231876857684</v>
      </c>
      <c r="AX32" s="18">
        <v>-12.422288342724176</v>
      </c>
      <c r="AY32" s="18">
        <v>-13.763655060153731</v>
      </c>
      <c r="AZ32" s="18">
        <v>-18.897854397525549</v>
      </c>
      <c r="BA32" s="18">
        <v>-6.9416810007589547</v>
      </c>
      <c r="BB32" s="18">
        <v>-2.8495135351302241</v>
      </c>
      <c r="BC32" s="18">
        <v>6.5925499760957047</v>
      </c>
      <c r="BD32" s="18">
        <v>4.1141116942669083</v>
      </c>
      <c r="BE32" s="18">
        <v>-21.477518076881211</v>
      </c>
      <c r="BF32" s="18">
        <v>9.7608557788692423</v>
      </c>
      <c r="BG32" s="18">
        <v>8.4258735263319871</v>
      </c>
      <c r="BH32" s="18">
        <v>28.422482079875248</v>
      </c>
      <c r="BI32" s="355"/>
      <c r="BJ32" s="7"/>
    </row>
    <row r="33" spans="1:62" s="4" customFormat="1" ht="15" customHeight="1" x14ac:dyDescent="0.35">
      <c r="A33" s="355"/>
      <c r="B33" s="16" t="s">
        <v>21</v>
      </c>
      <c r="C33" s="17"/>
      <c r="D33" s="17"/>
      <c r="E33" s="17"/>
      <c r="F33" s="17">
        <v>169.08699999999999</v>
      </c>
      <c r="G33" s="17">
        <v>358.53100000000001</v>
      </c>
      <c r="H33" s="17">
        <v>391.71499999999997</v>
      </c>
      <c r="I33" s="17">
        <v>380.464</v>
      </c>
      <c r="J33" s="17">
        <v>412.15899999999999</v>
      </c>
      <c r="K33" s="17">
        <v>458.58800000000002</v>
      </c>
      <c r="L33" s="17">
        <v>496.83</v>
      </c>
      <c r="M33" s="17">
        <v>547.22499999999991</v>
      </c>
      <c r="N33" s="17">
        <v>603.54500000000007</v>
      </c>
      <c r="O33" s="17">
        <v>771.16300000000001</v>
      </c>
      <c r="P33" s="17">
        <v>860.45699999999999</v>
      </c>
      <c r="Q33" s="17">
        <v>808.7170000000001</v>
      </c>
      <c r="R33" s="17">
        <v>801.98500000000001</v>
      </c>
      <c r="S33" s="17">
        <v>782.00199999999995</v>
      </c>
      <c r="T33" s="17">
        <v>780.18299999999999</v>
      </c>
      <c r="U33" s="17">
        <v>740.45600000000002</v>
      </c>
      <c r="V33" s="17">
        <v>741.46799999999996</v>
      </c>
      <c r="W33" s="17">
        <v>722.30000000000007</v>
      </c>
      <c r="X33" s="17">
        <v>711.10199999999986</v>
      </c>
      <c r="Y33" s="17">
        <v>732.94600000000014</v>
      </c>
      <c r="Z33" s="17">
        <v>760.56400000000008</v>
      </c>
      <c r="AA33" s="17">
        <v>784.8649999999999</v>
      </c>
      <c r="AB33" s="17">
        <v>668.76799999999992</v>
      </c>
      <c r="AC33" s="17">
        <v>711.56200000000013</v>
      </c>
      <c r="AD33" s="17">
        <v>809.77699999999993</v>
      </c>
      <c r="AE33" s="17">
        <v>864.91800000000001</v>
      </c>
      <c r="AF33" s="355"/>
      <c r="AG33" s="18"/>
      <c r="AH33" s="18"/>
      <c r="AI33" s="18"/>
      <c r="AJ33" s="18"/>
      <c r="AK33" s="18">
        <v>9.2555455455734563</v>
      </c>
      <c r="AL33" s="18">
        <v>-2.872241297882383</v>
      </c>
      <c r="AM33" s="18">
        <v>8.3306173514445501</v>
      </c>
      <c r="AN33" s="18">
        <v>11.2648274088398</v>
      </c>
      <c r="AO33" s="18">
        <v>8.3390755972681276</v>
      </c>
      <c r="AP33" s="18">
        <v>10.143308576374197</v>
      </c>
      <c r="AQ33" s="18">
        <v>10.291927452144945</v>
      </c>
      <c r="AR33" s="18">
        <v>27.772245648626026</v>
      </c>
      <c r="AS33" s="18">
        <v>11.57913437237004</v>
      </c>
      <c r="AT33" s="18">
        <v>-6.0130837450331498</v>
      </c>
      <c r="AU33" s="18">
        <v>-0.83242963855094965</v>
      </c>
      <c r="AV33" s="18">
        <v>-2.4916924880141225</v>
      </c>
      <c r="AW33" s="18">
        <v>-0.23260810074654031</v>
      </c>
      <c r="AX33" s="18">
        <v>-5.0920104642115982</v>
      </c>
      <c r="AY33" s="18">
        <v>0.13667253692318565</v>
      </c>
      <c r="AZ33" s="18">
        <v>-2.5851419076750304</v>
      </c>
      <c r="BA33" s="18">
        <v>-1.5503253495777662</v>
      </c>
      <c r="BB33" s="18">
        <v>3.0718518581019718</v>
      </c>
      <c r="BC33" s="18">
        <v>3.7680811410390307</v>
      </c>
      <c r="BD33" s="18">
        <v>3.195128878043112</v>
      </c>
      <c r="BE33" s="18">
        <v>-14.791970593668973</v>
      </c>
      <c r="BF33" s="18">
        <v>6.3989305708407427</v>
      </c>
      <c r="BG33" s="18">
        <v>13.802732579873544</v>
      </c>
      <c r="BH33" s="18">
        <v>6.8094055523928292</v>
      </c>
      <c r="BI33" s="355"/>
      <c r="BJ33" s="7"/>
    </row>
    <row r="34" spans="1:62" s="4" customFormat="1" ht="15" customHeight="1" x14ac:dyDescent="0.35">
      <c r="A34" s="355"/>
      <c r="B34" s="16" t="s">
        <v>22</v>
      </c>
      <c r="C34" s="17"/>
      <c r="D34" s="17"/>
      <c r="E34" s="17"/>
      <c r="F34" s="17"/>
      <c r="G34" s="17">
        <v>230.80500000000001</v>
      </c>
      <c r="H34" s="17">
        <v>401.125</v>
      </c>
      <c r="I34" s="17">
        <v>214.614</v>
      </c>
      <c r="J34" s="17">
        <v>171.88900000000001</v>
      </c>
      <c r="K34" s="17">
        <v>103.16200000000001</v>
      </c>
      <c r="L34" s="17">
        <v>113.685</v>
      </c>
      <c r="M34" s="17">
        <v>153.27699999999999</v>
      </c>
      <c r="N34" s="17">
        <v>223.43399999999997</v>
      </c>
      <c r="O34" s="17">
        <v>375.887</v>
      </c>
      <c r="P34" s="17">
        <v>401.89300000000003</v>
      </c>
      <c r="Q34" s="17">
        <v>197.65099999999995</v>
      </c>
      <c r="R34" s="17">
        <v>172.40699999999998</v>
      </c>
      <c r="S34" s="17">
        <v>143.64400000000001</v>
      </c>
      <c r="T34" s="17">
        <v>141.80499999999998</v>
      </c>
      <c r="U34" s="17">
        <v>150.655</v>
      </c>
      <c r="V34" s="17">
        <v>203.07299999999998</v>
      </c>
      <c r="W34" s="17">
        <v>288.28599999999994</v>
      </c>
      <c r="X34" s="17">
        <v>187.83500000000001</v>
      </c>
      <c r="Y34" s="17">
        <v>268.25200000000001</v>
      </c>
      <c r="Z34" s="17">
        <v>214.44300000000001</v>
      </c>
      <c r="AA34" s="17">
        <v>215.42700000000002</v>
      </c>
      <c r="AB34" s="17">
        <v>239.89</v>
      </c>
      <c r="AC34" s="17">
        <v>446.70100000000002</v>
      </c>
      <c r="AD34" s="17">
        <v>399.43899999999996</v>
      </c>
      <c r="AE34" s="17">
        <v>220.61000000000004</v>
      </c>
      <c r="AF34" s="355"/>
      <c r="AG34" s="18"/>
      <c r="AH34" s="18"/>
      <c r="AI34" s="18"/>
      <c r="AJ34" s="18"/>
      <c r="AK34" s="18">
        <v>73.793895279564993</v>
      </c>
      <c r="AL34" s="18">
        <v>-46.49697725148021</v>
      </c>
      <c r="AM34" s="18">
        <v>-19.907834530832094</v>
      </c>
      <c r="AN34" s="18">
        <v>-39.983361355293241</v>
      </c>
      <c r="AO34" s="18">
        <v>10.200461410209183</v>
      </c>
      <c r="AP34" s="18">
        <v>34.826054448695942</v>
      </c>
      <c r="AQ34" s="18">
        <v>45.771381224841292</v>
      </c>
      <c r="AR34" s="18">
        <v>68.231782092250981</v>
      </c>
      <c r="AS34" s="18">
        <v>6.9185686123755357</v>
      </c>
      <c r="AT34" s="18">
        <v>-50.819994376612698</v>
      </c>
      <c r="AU34" s="18">
        <v>-12.772007224855921</v>
      </c>
      <c r="AV34" s="18">
        <v>-16.683197317974315</v>
      </c>
      <c r="AW34" s="18">
        <v>-1.2802483918576668</v>
      </c>
      <c r="AX34" s="18">
        <v>6.2409647050527299</v>
      </c>
      <c r="AY34" s="18">
        <v>34.793402143971306</v>
      </c>
      <c r="AZ34" s="18">
        <v>41.961757594559572</v>
      </c>
      <c r="BA34" s="18">
        <v>-34.844217200974015</v>
      </c>
      <c r="BB34" s="18">
        <v>42.812574866238982</v>
      </c>
      <c r="BC34" s="18">
        <v>-20.059123510728714</v>
      </c>
      <c r="BD34" s="18">
        <v>0.45886319441530327</v>
      </c>
      <c r="BE34" s="18">
        <v>11.355586811309614</v>
      </c>
      <c r="BF34" s="18">
        <v>86.210763266497153</v>
      </c>
      <c r="BG34" s="18">
        <v>-10.580231519517543</v>
      </c>
      <c r="BH34" s="18">
        <v>-44.770039981073438</v>
      </c>
      <c r="BI34" s="355"/>
      <c r="BJ34" s="7"/>
    </row>
    <row r="35" spans="1:62" s="4" customFormat="1" ht="15" customHeight="1" x14ac:dyDescent="0.35">
      <c r="A35" s="355"/>
      <c r="B35" s="16" t="s">
        <v>23</v>
      </c>
      <c r="C35" s="17">
        <v>2235.6990000000001</v>
      </c>
      <c r="D35" s="17">
        <v>2604.402</v>
      </c>
      <c r="E35" s="17">
        <v>6878.56</v>
      </c>
      <c r="F35" s="17">
        <v>8843.4519999999993</v>
      </c>
      <c r="G35" s="17">
        <v>8421.0390000000007</v>
      </c>
      <c r="H35" s="17">
        <v>9867.2919999999995</v>
      </c>
      <c r="I35" s="17">
        <v>9818.8639999999996</v>
      </c>
      <c r="J35" s="17">
        <v>10822.362999999999</v>
      </c>
      <c r="K35" s="17">
        <v>13230.817999999999</v>
      </c>
      <c r="L35" s="17">
        <v>15455.633</v>
      </c>
      <c r="M35" s="17">
        <v>18821.172999999999</v>
      </c>
      <c r="N35" s="17">
        <v>21919.316999999999</v>
      </c>
      <c r="O35" s="17">
        <v>23067.678000000004</v>
      </c>
      <c r="P35" s="17">
        <v>13536.418000000001</v>
      </c>
      <c r="Q35" s="17">
        <v>13060.49</v>
      </c>
      <c r="R35" s="17">
        <v>10423.493</v>
      </c>
      <c r="S35" s="17">
        <v>9634.4409999999989</v>
      </c>
      <c r="T35" s="17">
        <v>13609.038</v>
      </c>
      <c r="U35" s="17">
        <v>16296.438</v>
      </c>
      <c r="V35" s="17">
        <v>17425.043999999998</v>
      </c>
      <c r="W35" s="17">
        <v>18448.909</v>
      </c>
      <c r="X35" s="17">
        <v>20076.066999999999</v>
      </c>
      <c r="Y35" s="17">
        <v>21450.107000000004</v>
      </c>
      <c r="Z35" s="17">
        <v>23957.914999999997</v>
      </c>
      <c r="AA35" s="17">
        <v>22440.106</v>
      </c>
      <c r="AB35" s="17">
        <v>16365.314</v>
      </c>
      <c r="AC35" s="17">
        <v>25146.966999999997</v>
      </c>
      <c r="AD35" s="17">
        <v>29586.148999999998</v>
      </c>
      <c r="AE35" s="17">
        <v>34079.493000000002</v>
      </c>
      <c r="AF35" s="355"/>
      <c r="AG35" s="18">
        <v>16.491620741432541</v>
      </c>
      <c r="AH35" s="18" t="s">
        <v>233</v>
      </c>
      <c r="AI35" s="18">
        <v>28.565455560466127</v>
      </c>
      <c r="AJ35" s="18">
        <v>-4.7765623650131044</v>
      </c>
      <c r="AK35" s="18">
        <v>17.174282175869255</v>
      </c>
      <c r="AL35" s="18">
        <v>-0.49079321864600628</v>
      </c>
      <c r="AM35" s="18">
        <v>10.220113039553251</v>
      </c>
      <c r="AN35" s="18">
        <v>22.254428168783473</v>
      </c>
      <c r="AO35" s="18">
        <v>16.815400226954981</v>
      </c>
      <c r="AP35" s="18">
        <v>21.775491175288639</v>
      </c>
      <c r="AQ35" s="18">
        <v>16.460950653819506</v>
      </c>
      <c r="AR35" s="18">
        <v>5.2390364170562638</v>
      </c>
      <c r="AS35" s="18">
        <v>-41.31867975615058</v>
      </c>
      <c r="AT35" s="18">
        <v>-3.515907975064021</v>
      </c>
      <c r="AU35" s="18">
        <v>-20.190643689478723</v>
      </c>
      <c r="AV35" s="18">
        <v>-7.5699384074033675</v>
      </c>
      <c r="AW35" s="18">
        <v>41.254048885659294</v>
      </c>
      <c r="AX35" s="18">
        <v>19.747170960945216</v>
      </c>
      <c r="AY35" s="18">
        <v>6.9254765980148427</v>
      </c>
      <c r="AZ35" s="18">
        <v>5.8758244742452401</v>
      </c>
      <c r="BA35" s="18">
        <v>8.8198060925987516</v>
      </c>
      <c r="BB35" s="18">
        <v>6.8441692289630467</v>
      </c>
      <c r="BC35" s="18">
        <v>11.69135426690409</v>
      </c>
      <c r="BD35" s="18">
        <v>-6.335313402689664</v>
      </c>
      <c r="BE35" s="18">
        <v>-27.071137721007197</v>
      </c>
      <c r="BF35" s="18">
        <v>53.660155863798252</v>
      </c>
      <c r="BG35" s="18">
        <v>17.65295194446313</v>
      </c>
      <c r="BH35" s="18">
        <v>15.187322959808</v>
      </c>
      <c r="BI35" s="355"/>
      <c r="BJ35" s="7"/>
    </row>
    <row r="36" spans="1:62" s="4" customFormat="1" ht="15" customHeight="1" x14ac:dyDescent="0.35">
      <c r="A36" s="355"/>
      <c r="B36" s="16" t="s">
        <v>1304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>
        <v>-3.4020000000000001</v>
      </c>
      <c r="N36" s="17">
        <v>-0.71799999999999997</v>
      </c>
      <c r="O36" s="17">
        <v>-0.13199999999999992</v>
      </c>
      <c r="P36" s="17">
        <v>3.3609999999999998</v>
      </c>
      <c r="Q36" s="17">
        <v>1.6029999999999998</v>
      </c>
      <c r="R36" s="17">
        <v>1.4830000000000001</v>
      </c>
      <c r="S36" s="17">
        <v>0.51400000000000001</v>
      </c>
      <c r="T36" s="17">
        <v>89.090999999999994</v>
      </c>
      <c r="U36" s="17">
        <v>396.07099999999997</v>
      </c>
      <c r="V36" s="17">
        <v>8.4359999999999999</v>
      </c>
      <c r="W36" s="17">
        <v>4.780000000000566</v>
      </c>
      <c r="X36" s="17">
        <v>7.5199999999992535</v>
      </c>
      <c r="Y36" s="17">
        <v>19.89599999999621</v>
      </c>
      <c r="Z36" s="17">
        <v>13.603000000001931</v>
      </c>
      <c r="AA36" s="17">
        <v>21.460999999997512</v>
      </c>
      <c r="AB36" s="17">
        <v>78.014999999998892</v>
      </c>
      <c r="AC36" s="17">
        <v>2.3589999999994546</v>
      </c>
      <c r="AD36" s="17">
        <v>1.8559999999997885</v>
      </c>
      <c r="AE36" s="17">
        <v>25.405999999999601</v>
      </c>
      <c r="AF36" s="355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>
        <v>-52.305861350788462</v>
      </c>
      <c r="AU36" s="18">
        <v>-7.4859638178415269</v>
      </c>
      <c r="AV36" s="18">
        <v>-65.340525960890091</v>
      </c>
      <c r="AW36" s="18" t="s">
        <v>233</v>
      </c>
      <c r="AX36" s="18" t="s">
        <v>233</v>
      </c>
      <c r="AY36" s="18">
        <v>-97.870078849499208</v>
      </c>
      <c r="AZ36" s="18">
        <v>-43.338074917015575</v>
      </c>
      <c r="BA36" s="18">
        <v>57.322175732183325</v>
      </c>
      <c r="BB36" s="18" t="s">
        <v>233</v>
      </c>
      <c r="BC36" s="18">
        <v>-31.629473260934247</v>
      </c>
      <c r="BD36" s="18">
        <v>57.766669117065831</v>
      </c>
      <c r="BE36" s="18" t="s">
        <v>233</v>
      </c>
      <c r="BF36" s="18">
        <v>-96.97622252131066</v>
      </c>
      <c r="BG36" s="18">
        <v>-21.322594319617739</v>
      </c>
      <c r="BH36" s="18" t="s">
        <v>233</v>
      </c>
      <c r="BI36" s="355"/>
      <c r="BJ36" s="7"/>
    </row>
    <row r="37" spans="1:62" s="4" customFormat="1" ht="15" customHeight="1" x14ac:dyDescent="0.35">
      <c r="A37" s="355"/>
      <c r="B37" s="16" t="s">
        <v>1305</v>
      </c>
      <c r="C37" s="17">
        <v>4920.1669999999995</v>
      </c>
      <c r="D37" s="17">
        <v>5483.9219999999996</v>
      </c>
      <c r="E37" s="17">
        <v>6176.79</v>
      </c>
      <c r="F37" s="17">
        <v>6487.0640000000003</v>
      </c>
      <c r="G37" s="17">
        <v>6801.1309999999994</v>
      </c>
      <c r="H37" s="17">
        <v>7905.9449999999997</v>
      </c>
      <c r="I37" s="17">
        <v>7951.4009999999998</v>
      </c>
      <c r="J37" s="17">
        <v>9871.5540000000001</v>
      </c>
      <c r="K37" s="17">
        <v>9754.8310000000001</v>
      </c>
      <c r="L37" s="17">
        <v>11578.516</v>
      </c>
      <c r="M37" s="17">
        <v>13476.498999999998</v>
      </c>
      <c r="N37" s="17">
        <v>15464.175000000001</v>
      </c>
      <c r="O37" s="17">
        <v>20859.001</v>
      </c>
      <c r="P37" s="17">
        <v>14078.922</v>
      </c>
      <c r="Q37" s="17">
        <v>9141.0629999999983</v>
      </c>
      <c r="R37" s="17">
        <v>6651.5129999999999</v>
      </c>
      <c r="S37" s="17">
        <v>5715.8719999999994</v>
      </c>
      <c r="T37" s="17">
        <v>4560.5829999999996</v>
      </c>
      <c r="U37" s="17">
        <v>4284.911000000001</v>
      </c>
      <c r="V37" s="17">
        <v>4533.33</v>
      </c>
      <c r="W37" s="17">
        <v>5571.3720000000003</v>
      </c>
      <c r="X37" s="17">
        <v>5674.6599999999989</v>
      </c>
      <c r="Y37" s="17">
        <v>6127.4639999999999</v>
      </c>
      <c r="Z37" s="17">
        <v>6551.2119999999995</v>
      </c>
      <c r="AA37" s="17">
        <v>7206.5660000000016</v>
      </c>
      <c r="AB37" s="17">
        <v>7122.4390000000003</v>
      </c>
      <c r="AC37" s="17">
        <v>6644.6720000000005</v>
      </c>
      <c r="AD37" s="17">
        <v>9417.6319999999978</v>
      </c>
      <c r="AE37" s="17">
        <v>10556.723000000002</v>
      </c>
      <c r="AF37" s="355"/>
      <c r="AG37" s="18">
        <v>11.458046037868231</v>
      </c>
      <c r="AH37" s="18">
        <v>12.634534189217142</v>
      </c>
      <c r="AI37" s="18">
        <v>5.0232240370807544</v>
      </c>
      <c r="AJ37" s="18">
        <v>4.8414352008859334</v>
      </c>
      <c r="AK37" s="18">
        <v>16.244562852854919</v>
      </c>
      <c r="AL37" s="18">
        <v>0.57495972967178666</v>
      </c>
      <c r="AM37" s="18">
        <v>24.148612301152969</v>
      </c>
      <c r="AN37" s="18">
        <v>-1.1824176821602754</v>
      </c>
      <c r="AO37" s="18">
        <v>18.695198307382253</v>
      </c>
      <c r="AP37" s="18">
        <v>16.392282050653112</v>
      </c>
      <c r="AQ37" s="18">
        <v>14.749201554498713</v>
      </c>
      <c r="AR37" s="18">
        <v>34.885960615422405</v>
      </c>
      <c r="AS37" s="18">
        <v>-32.504332302395497</v>
      </c>
      <c r="AT37" s="18">
        <v>-35.072706560914263</v>
      </c>
      <c r="AU37" s="18">
        <v>-27.234797528471237</v>
      </c>
      <c r="AV37" s="18">
        <v>-14.066589060263439</v>
      </c>
      <c r="AW37" s="18">
        <v>-20.211946663606181</v>
      </c>
      <c r="AX37" s="18">
        <v>-6.0446657806688027</v>
      </c>
      <c r="AY37" s="18">
        <v>5.797529983703253</v>
      </c>
      <c r="AZ37" s="18">
        <v>22.898002130883928</v>
      </c>
      <c r="BA37" s="18">
        <v>1.8539060037635009</v>
      </c>
      <c r="BB37" s="18">
        <v>7.979403171291338</v>
      </c>
      <c r="BC37" s="18">
        <v>6.9155526658336894</v>
      </c>
      <c r="BD37" s="18">
        <v>10.003553540932611</v>
      </c>
      <c r="BE37" s="18">
        <v>-1.167365982633078</v>
      </c>
      <c r="BF37" s="18">
        <v>-6.7079128371615369</v>
      </c>
      <c r="BG37" s="18">
        <v>41.732082486539547</v>
      </c>
      <c r="BH37" s="18">
        <v>12.095301663942744</v>
      </c>
      <c r="BI37" s="355"/>
      <c r="BJ37" s="7"/>
    </row>
    <row r="38" spans="1:62" s="4" customFormat="1" ht="15" customHeight="1" x14ac:dyDescent="0.35">
      <c r="A38" s="355"/>
      <c r="B38" s="16" t="s">
        <v>1306</v>
      </c>
      <c r="C38" s="17">
        <v>-1663</v>
      </c>
      <c r="D38" s="17">
        <v>-1858.329</v>
      </c>
      <c r="E38" s="17">
        <v>-2198.13</v>
      </c>
      <c r="F38" s="17">
        <v>-3013.4740000000002</v>
      </c>
      <c r="G38" s="17">
        <v>-2389.0189999999998</v>
      </c>
      <c r="H38" s="17">
        <v>-2463.7809999999999</v>
      </c>
      <c r="I38" s="17">
        <v>-2429.0309999999999</v>
      </c>
      <c r="J38" s="17">
        <v>-1411.3040000000001</v>
      </c>
      <c r="K38" s="17">
        <v>-2895.1909999999998</v>
      </c>
      <c r="L38" s="17">
        <v>-2732.3760000000002</v>
      </c>
      <c r="M38" s="17">
        <v>-2389.3580000000002</v>
      </c>
      <c r="N38" s="17">
        <v>-3304.1840000000002</v>
      </c>
      <c r="O38" s="17">
        <v>-3326.9769999999999</v>
      </c>
      <c r="P38" s="17">
        <v>-5195.4390000000003</v>
      </c>
      <c r="Q38" s="17">
        <v>-5786.4179999999997</v>
      </c>
      <c r="R38" s="17">
        <v>-5223.5470000000005</v>
      </c>
      <c r="S38" s="17">
        <v>-3637.9380000000006</v>
      </c>
      <c r="T38" s="17">
        <v>-2137.192</v>
      </c>
      <c r="U38" s="17">
        <v>-5009.8560000000007</v>
      </c>
      <c r="V38" s="17">
        <v>-6846.5440000000008</v>
      </c>
      <c r="W38" s="17">
        <v>-7490.0690000000004</v>
      </c>
      <c r="X38" s="17">
        <v>-7831.3490000000011</v>
      </c>
      <c r="Y38" s="17">
        <v>-8133.6619999999984</v>
      </c>
      <c r="Z38" s="17">
        <v>-9111.7990000000009</v>
      </c>
      <c r="AA38" s="17">
        <v>-8567.8540000000012</v>
      </c>
      <c r="AB38" s="17">
        <v>-11562.147999999999</v>
      </c>
      <c r="AC38" s="17">
        <v>-8629.277</v>
      </c>
      <c r="AD38" s="17">
        <v>-10928.511</v>
      </c>
      <c r="AE38" s="17">
        <v>-12259.002</v>
      </c>
      <c r="AF38" s="355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355"/>
      <c r="BJ38" s="7"/>
    </row>
    <row r="39" spans="1:62" s="4" customFormat="1" ht="15" customHeight="1" x14ac:dyDescent="0.35">
      <c r="A39" s="355"/>
      <c r="B39" s="16" t="s">
        <v>27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>
        <v>669.28800000000001</v>
      </c>
      <c r="N39" s="17">
        <v>778.03200000000004</v>
      </c>
      <c r="O39" s="17">
        <v>967.38699999999994</v>
      </c>
      <c r="P39" s="17">
        <v>958.10299999999995</v>
      </c>
      <c r="Q39" s="17">
        <v>414.29500000000002</v>
      </c>
      <c r="R39" s="17">
        <v>1322.9040000000002</v>
      </c>
      <c r="S39" s="17">
        <v>1755.221</v>
      </c>
      <c r="T39" s="17">
        <v>2163.0659999999998</v>
      </c>
      <c r="U39" s="17">
        <v>1134.77</v>
      </c>
      <c r="V39" s="17">
        <v>965.13500000000022</v>
      </c>
      <c r="W39" s="17">
        <v>1738.25</v>
      </c>
      <c r="X39" s="17">
        <v>1582.204</v>
      </c>
      <c r="Y39" s="17">
        <v>1444.2320000000002</v>
      </c>
      <c r="Z39" s="17">
        <v>1136.3909999999998</v>
      </c>
      <c r="AA39" s="17">
        <v>262.78500000000003</v>
      </c>
      <c r="AB39" s="17">
        <v>1870.0220000000002</v>
      </c>
      <c r="AC39" s="17">
        <v>1123.365</v>
      </c>
      <c r="AD39" s="17">
        <v>1609.9119999999998</v>
      </c>
      <c r="AE39" s="17">
        <v>-72.130000000000024</v>
      </c>
      <c r="AF39" s="355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>
        <v>16.247713988596843</v>
      </c>
      <c r="AR39" s="18">
        <v>24.337687910008828</v>
      </c>
      <c r="AS39" s="18">
        <v>-0.95969865214231664</v>
      </c>
      <c r="AT39" s="18">
        <v>-56.758824468767976</v>
      </c>
      <c r="AU39" s="18" t="s">
        <v>233</v>
      </c>
      <c r="AV39" s="18">
        <v>32.679393213717674</v>
      </c>
      <c r="AW39" s="18">
        <v>23.236105310955132</v>
      </c>
      <c r="AX39" s="18">
        <v>-47.538817585778702</v>
      </c>
      <c r="AY39" s="18">
        <v>-14.948844259189068</v>
      </c>
      <c r="AZ39" s="18">
        <v>80.104337735135445</v>
      </c>
      <c r="BA39" s="18">
        <v>-8.9771897022867861</v>
      </c>
      <c r="BB39" s="18">
        <v>-8.7202408791786485</v>
      </c>
      <c r="BC39" s="18">
        <v>-21.315204205418542</v>
      </c>
      <c r="BD39" s="18">
        <v>-76.875476838517713</v>
      </c>
      <c r="BE39" s="18" t="s">
        <v>233</v>
      </c>
      <c r="BF39" s="18">
        <v>-39.927712080392638</v>
      </c>
      <c r="BG39" s="18">
        <v>43.311568368250732</v>
      </c>
      <c r="BH39" s="18" t="s">
        <v>233</v>
      </c>
      <c r="BI39" s="355"/>
      <c r="BJ39" s="7"/>
    </row>
    <row r="40" spans="1:62" s="4" customFormat="1" ht="15" customHeight="1" x14ac:dyDescent="0.35">
      <c r="A40" s="35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355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355"/>
      <c r="BJ40" s="7"/>
    </row>
    <row r="41" spans="1:62" s="4" customFormat="1" ht="15" customHeight="1" x14ac:dyDescent="0.35">
      <c r="A41" s="355"/>
      <c r="B41" s="70" t="s">
        <v>85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355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355"/>
      <c r="BJ41" s="7"/>
    </row>
    <row r="42" spans="1:62" s="4" customFormat="1" ht="15" customHeight="1" x14ac:dyDescent="0.35">
      <c r="A42" s="355"/>
      <c r="B42" s="16" t="s">
        <v>264</v>
      </c>
      <c r="C42" s="17">
        <v>8077.2389999999996</v>
      </c>
      <c r="D42" s="17">
        <v>9065.116</v>
      </c>
      <c r="E42" s="17">
        <v>11444.588</v>
      </c>
      <c r="F42" s="17">
        <v>13734.017</v>
      </c>
      <c r="G42" s="17">
        <v>16261.281999999999</v>
      </c>
      <c r="H42" s="17">
        <v>17763.891</v>
      </c>
      <c r="I42" s="17">
        <v>20568.298999999999</v>
      </c>
      <c r="J42" s="17">
        <v>20695.315999999999</v>
      </c>
      <c r="K42" s="17">
        <v>23832.555</v>
      </c>
      <c r="L42" s="17">
        <v>27884.152999999998</v>
      </c>
      <c r="M42" s="17">
        <v>31722.169000000002</v>
      </c>
      <c r="N42" s="17">
        <v>40528.701999999997</v>
      </c>
      <c r="O42" s="17">
        <v>35703.114999999998</v>
      </c>
      <c r="P42" s="17">
        <v>21013.873</v>
      </c>
      <c r="Q42" s="17">
        <v>17611.695</v>
      </c>
      <c r="R42" s="17">
        <v>15418.973</v>
      </c>
      <c r="S42" s="17">
        <v>13238.806</v>
      </c>
      <c r="T42" s="17">
        <v>14594.6</v>
      </c>
      <c r="U42" s="17">
        <v>16273.290999999999</v>
      </c>
      <c r="V42" s="17">
        <v>19399.277999999998</v>
      </c>
      <c r="W42" s="17">
        <v>19330.538</v>
      </c>
      <c r="X42" s="17">
        <v>20127.323</v>
      </c>
      <c r="Y42" s="17">
        <v>22145.735000000001</v>
      </c>
      <c r="Z42" s="17">
        <v>23192.526999999998</v>
      </c>
      <c r="AA42" s="17">
        <v>23378.478000000003</v>
      </c>
      <c r="AB42" s="17">
        <v>19917.610999999997</v>
      </c>
      <c r="AC42" s="17">
        <v>26965.972999999998</v>
      </c>
      <c r="AD42" s="17">
        <v>32334.466</v>
      </c>
      <c r="AE42" s="17">
        <v>39181.824999999997</v>
      </c>
      <c r="AF42" s="355"/>
      <c r="AG42" s="18">
        <v>12.230379712671626</v>
      </c>
      <c r="AH42" s="18">
        <v>26.248665764453538</v>
      </c>
      <c r="AI42" s="18">
        <v>20.004468487638004</v>
      </c>
      <c r="AJ42" s="18">
        <v>18.401498993338944</v>
      </c>
      <c r="AK42" s="18">
        <v>9.2404092125085846</v>
      </c>
      <c r="AL42" s="18">
        <v>15.787126818105332</v>
      </c>
      <c r="AM42" s="18">
        <v>0.61753769721064355</v>
      </c>
      <c r="AN42" s="18">
        <v>15.159174182215926</v>
      </c>
      <c r="AO42" s="18">
        <v>17.000267071658907</v>
      </c>
      <c r="AP42" s="18">
        <v>13.76414768632206</v>
      </c>
      <c r="AQ42" s="18">
        <v>27.761446576997919</v>
      </c>
      <c r="AR42" s="18">
        <v>-11.906591531108003</v>
      </c>
      <c r="AS42" s="18">
        <v>-41.142746228165237</v>
      </c>
      <c r="AT42" s="18">
        <v>-16.190152096189028</v>
      </c>
      <c r="AU42" s="18">
        <v>-12.450374594835987</v>
      </c>
      <c r="AV42" s="18">
        <v>-14.13950851331019</v>
      </c>
      <c r="AW42" s="18">
        <v>10.241059503402345</v>
      </c>
      <c r="AX42" s="18">
        <v>11.502137776986</v>
      </c>
      <c r="AY42" s="18">
        <v>19.209310519918798</v>
      </c>
      <c r="AZ42" s="18">
        <v>-0.3543430843147769</v>
      </c>
      <c r="BA42" s="18">
        <v>4.1218976936906762</v>
      </c>
      <c r="BB42" s="18">
        <v>10.028218854539176</v>
      </c>
      <c r="BC42" s="18">
        <v>4.7268334060711812</v>
      </c>
      <c r="BD42" s="18">
        <v>0.80177119121174067</v>
      </c>
      <c r="BE42" s="18">
        <v>-14.803645472558157</v>
      </c>
      <c r="BF42" s="18">
        <v>35.387587396902177</v>
      </c>
      <c r="BG42" s="18">
        <v>19.908397149251773</v>
      </c>
      <c r="BH42" s="18">
        <v>21.176657131124408</v>
      </c>
      <c r="BI42" s="355"/>
      <c r="BJ42" s="7"/>
    </row>
    <row r="43" spans="1:62" s="4" customFormat="1" ht="15" customHeight="1" x14ac:dyDescent="0.35">
      <c r="A43" s="355"/>
      <c r="B43" s="16" t="s">
        <v>783</v>
      </c>
      <c r="C43" s="71">
        <v>22.456112207734435</v>
      </c>
      <c r="D43" s="71">
        <v>20.491250709583831</v>
      </c>
      <c r="E43" s="71">
        <v>21.295441353629773</v>
      </c>
      <c r="F43" s="71">
        <v>20.403454564724317</v>
      </c>
      <c r="G43" s="71">
        <v>23.842644850499557</v>
      </c>
      <c r="H43" s="71">
        <v>24.764552334265066</v>
      </c>
      <c r="I43" s="71">
        <v>25.230121540246596</v>
      </c>
      <c r="J43" s="71">
        <v>25.197604585112337</v>
      </c>
      <c r="K43" s="71">
        <v>25.024607955626077</v>
      </c>
      <c r="L43" s="71">
        <v>24.572873084054105</v>
      </c>
      <c r="M43" s="71">
        <v>27.153812878938098</v>
      </c>
      <c r="N43" s="71">
        <v>25.597320897205417</v>
      </c>
      <c r="O43" s="71">
        <v>22.650345266456601</v>
      </c>
      <c r="P43" s="71">
        <v>19.664059586259846</v>
      </c>
      <c r="Q43" s="71">
        <v>18.410446777703626</v>
      </c>
      <c r="R43" s="71">
        <v>19.85503749800181</v>
      </c>
      <c r="S43" s="71">
        <v>20.092528672150479</v>
      </c>
      <c r="T43" s="71">
        <v>20.503588394895356</v>
      </c>
      <c r="U43" s="71">
        <v>19.618429396376087</v>
      </c>
      <c r="V43" s="71">
        <v>21.121508941916737</v>
      </c>
      <c r="W43" s="71">
        <v>22.568027633798238</v>
      </c>
      <c r="X43" s="71">
        <v>21.284565012579602</v>
      </c>
      <c r="Y43" s="71">
        <v>21.650030912715362</v>
      </c>
      <c r="Z43" s="71">
        <v>21.47512118556272</v>
      </c>
      <c r="AA43" s="71">
        <v>21.308330053250142</v>
      </c>
      <c r="AB43" s="71">
        <v>21.768152797799427</v>
      </c>
      <c r="AC43" s="71">
        <v>21.670973742855836</v>
      </c>
      <c r="AD43" s="76">
        <v>21.898875061234556</v>
      </c>
      <c r="AE43" s="76">
        <v>22.202649076520199</v>
      </c>
      <c r="AF43" s="355"/>
      <c r="AG43" s="18">
        <v>-8.7497848246138439</v>
      </c>
      <c r="AH43" s="18">
        <v>3.9245561700624711</v>
      </c>
      <c r="AI43" s="18">
        <v>-4.1886278574518396</v>
      </c>
      <c r="AJ43" s="18">
        <v>16.855921505181193</v>
      </c>
      <c r="AK43" s="18">
        <v>3.8666326221194898</v>
      </c>
      <c r="AL43" s="18">
        <v>1.8799823218986829</v>
      </c>
      <c r="AM43" s="18">
        <v>-0.12888148430988966</v>
      </c>
      <c r="AN43" s="18">
        <v>-0.68655982318443332</v>
      </c>
      <c r="AO43" s="18">
        <v>-1.8051626318102305</v>
      </c>
      <c r="AP43" s="18">
        <v>10.503207280872754</v>
      </c>
      <c r="AQ43" s="18">
        <v>-5.7321304697506257</v>
      </c>
      <c r="AR43" s="18">
        <v>-11.512828403344948</v>
      </c>
      <c r="AS43" s="18">
        <v>-13.18428326396954</v>
      </c>
      <c r="AT43" s="18">
        <v>-6.3751475276863729</v>
      </c>
      <c r="AU43" s="18">
        <v>7.8465815509034069</v>
      </c>
      <c r="AV43" s="18">
        <v>1.1961255382799958</v>
      </c>
      <c r="AW43" s="18">
        <v>2.0458336999395801</v>
      </c>
      <c r="AX43" s="18">
        <v>-4.3170930935174345</v>
      </c>
      <c r="AY43" s="18">
        <v>7.6615692070553783</v>
      </c>
      <c r="AZ43" s="18">
        <v>6.8485575337413929</v>
      </c>
      <c r="BA43" s="18">
        <v>-5.6870837010873805</v>
      </c>
      <c r="BB43" s="18">
        <v>1.7170466012331587</v>
      </c>
      <c r="BC43" s="18">
        <v>-0.80789596956147869</v>
      </c>
      <c r="BD43" s="18">
        <v>-0.77667143701479469</v>
      </c>
      <c r="BE43" s="18">
        <v>2.1579482925230402</v>
      </c>
      <c r="BF43" s="18">
        <v>-0.44642765900382481</v>
      </c>
      <c r="BG43" s="18">
        <v>1.0516431844870426</v>
      </c>
      <c r="BH43" s="18">
        <v>1.3871672149195697</v>
      </c>
      <c r="BI43" s="355"/>
      <c r="BJ43" s="7"/>
    </row>
    <row r="44" spans="1:62" s="4" customFormat="1" ht="15" customHeight="1" x14ac:dyDescent="0.35">
      <c r="A44" s="355"/>
      <c r="B44" s="16" t="s">
        <v>782</v>
      </c>
      <c r="C44" s="71">
        <v>19.526192595762115</v>
      </c>
      <c r="D44" s="71">
        <v>19.109196519898319</v>
      </c>
      <c r="E44" s="71">
        <v>20.239182519097358</v>
      </c>
      <c r="F44" s="71">
        <v>20.62108641460215</v>
      </c>
      <c r="G44" s="71">
        <v>22.859549126021538</v>
      </c>
      <c r="H44" s="71">
        <v>22.029616225336028</v>
      </c>
      <c r="I44" s="71">
        <v>23.264455612583131</v>
      </c>
      <c r="J44" s="71">
        <v>22.391627072393508</v>
      </c>
      <c r="K44" s="71">
        <v>21.048211496109602</v>
      </c>
      <c r="L44" s="71">
        <v>21.392939230253987</v>
      </c>
      <c r="M44" s="71">
        <v>19.284302448058089</v>
      </c>
      <c r="N44" s="71">
        <v>19.332338939716276</v>
      </c>
      <c r="O44" s="71">
        <v>16.376146756588973</v>
      </c>
      <c r="P44" s="71">
        <v>11.536119267527209</v>
      </c>
      <c r="Q44" s="71">
        <v>9.6727058195712097</v>
      </c>
      <c r="R44" s="71">
        <v>9.3924135188614901</v>
      </c>
      <c r="S44" s="71">
        <v>9.1166600937928628</v>
      </c>
      <c r="T44" s="71">
        <v>10.220764622106161</v>
      </c>
      <c r="U44" s="71">
        <v>10.377351650414196</v>
      </c>
      <c r="V44" s="71">
        <v>10.338413708769284</v>
      </c>
      <c r="W44" s="71">
        <v>10.108723802864034</v>
      </c>
      <c r="X44" s="71">
        <v>10.14576514055223</v>
      </c>
      <c r="Y44" s="71">
        <v>10.105865017112023</v>
      </c>
      <c r="Z44" s="71">
        <v>9.3918581227331632</v>
      </c>
      <c r="AA44" s="71">
        <v>8.1035832364034786</v>
      </c>
      <c r="AB44" s="71">
        <v>9.6848924800096636</v>
      </c>
      <c r="AC44" s="71">
        <v>9.8629103105188598</v>
      </c>
      <c r="AD44" s="76">
        <v>11.91364723551934</v>
      </c>
      <c r="AE44" s="76">
        <v>13.062038104024198</v>
      </c>
      <c r="AF44" s="355"/>
      <c r="AG44" s="18">
        <v>-2.1355728917387582</v>
      </c>
      <c r="AH44" s="18">
        <v>5.9133098454578681</v>
      </c>
      <c r="AI44" s="18">
        <v>1.8869531669297084</v>
      </c>
      <c r="AJ44" s="18">
        <v>10.855212312355635</v>
      </c>
      <c r="AK44" s="18">
        <v>-3.6305742344706982</v>
      </c>
      <c r="AL44" s="18">
        <v>5.6053604139818249</v>
      </c>
      <c r="AM44" s="18">
        <v>-3.7517685980906128</v>
      </c>
      <c r="AN44" s="18">
        <v>-5.9996335770534266</v>
      </c>
      <c r="AO44" s="18">
        <v>1.6378005998661789</v>
      </c>
      <c r="AP44" s="18">
        <v>-9.8566950501773736</v>
      </c>
      <c r="AQ44" s="18">
        <v>0.2490963403398857</v>
      </c>
      <c r="AR44" s="18">
        <v>-15.291435725110913</v>
      </c>
      <c r="AS44" s="18">
        <v>-29.555349991684526</v>
      </c>
      <c r="AT44" s="18">
        <v>-16.152862195186245</v>
      </c>
      <c r="AU44" s="18">
        <v>-2.8977651748964788</v>
      </c>
      <c r="AV44" s="18">
        <v>-2.9359165726133085</v>
      </c>
      <c r="AW44" s="18">
        <v>12.110844508341769</v>
      </c>
      <c r="AX44" s="18">
        <v>1.5320480815041766</v>
      </c>
      <c r="AY44" s="18">
        <v>-0.37522041226537695</v>
      </c>
      <c r="AZ44" s="18">
        <v>-2.2217132374033515</v>
      </c>
      <c r="BA44" s="18">
        <v>0.36642941691315462</v>
      </c>
      <c r="BB44" s="18">
        <v>-0.39326874698417297</v>
      </c>
      <c r="BC44" s="18">
        <v>-7.0652724251694359</v>
      </c>
      <c r="BD44" s="18">
        <v>-13.716933001909304</v>
      </c>
      <c r="BE44" s="18">
        <v>19.513703968665592</v>
      </c>
      <c r="BF44" s="18">
        <v>1.8380981603733668</v>
      </c>
      <c r="BG44" s="18">
        <v>20.792411777417822</v>
      </c>
      <c r="BH44" s="18">
        <v>9.6392888407929895</v>
      </c>
      <c r="BI44" s="355"/>
      <c r="BJ44" s="7"/>
    </row>
    <row r="45" spans="1:62" s="4" customFormat="1" ht="15" customHeight="1" x14ac:dyDescent="0.35">
      <c r="A45" s="355"/>
      <c r="B45" s="16" t="s">
        <v>1308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67">
        <f>+P11/P10*100</f>
        <v>60.016097202649256</v>
      </c>
      <c r="Q45" s="67">
        <f t="shared" ref="Q45:AE45" si="3">+Q11/Q10*100</f>
        <v>57.100158009178315</v>
      </c>
      <c r="R45" s="67">
        <f t="shared" si="3"/>
        <v>48.347956193732578</v>
      </c>
      <c r="S45" s="67">
        <f t="shared" si="3"/>
        <v>46.372691845770682</v>
      </c>
      <c r="T45" s="67">
        <f t="shared" si="3"/>
        <v>54.219666629466865</v>
      </c>
      <c r="U45" s="67">
        <f t="shared" si="3"/>
        <v>58.949786272290517</v>
      </c>
      <c r="V45" s="67">
        <f t="shared" si="3"/>
        <v>52.698713599047679</v>
      </c>
      <c r="W45" s="67">
        <f t="shared" si="3"/>
        <v>45.995820234771841</v>
      </c>
      <c r="X45" s="67">
        <f t="shared" si="3"/>
        <v>49.155765584669744</v>
      </c>
      <c r="Y45" s="67">
        <f t="shared" si="3"/>
        <v>49.103081318276224</v>
      </c>
      <c r="Z45" s="67">
        <f t="shared" si="3"/>
        <v>43.819695112475507</v>
      </c>
      <c r="AA45" s="67">
        <f t="shared" si="3"/>
        <v>42.406570198067861</v>
      </c>
      <c r="AB45" s="67">
        <f t="shared" si="3"/>
        <v>46.164999128227429</v>
      </c>
      <c r="AC45" s="67">
        <f t="shared" si="3"/>
        <v>51.095775567633595</v>
      </c>
      <c r="AD45" s="75">
        <f t="shared" si="3"/>
        <v>55.257923906281846</v>
      </c>
      <c r="AE45" s="75">
        <f t="shared" si="3"/>
        <v>59.659955045907076</v>
      </c>
      <c r="AF45" s="355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355"/>
      <c r="BJ45" s="7"/>
    </row>
    <row r="46" spans="1:62" s="4" customFormat="1" ht="15" customHeight="1" x14ac:dyDescent="0.35">
      <c r="A46" s="355"/>
      <c r="B46" s="16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355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355"/>
      <c r="BJ46" s="7"/>
    </row>
    <row r="47" spans="1:62" s="4" customFormat="1" ht="15" customHeight="1" x14ac:dyDescent="0.35">
      <c r="A47" s="355"/>
      <c r="B47" s="13" t="s">
        <v>244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14">
        <v>182157.21</v>
      </c>
      <c r="Q47" s="14">
        <v>182076.19800000003</v>
      </c>
      <c r="R47" s="14">
        <v>164164.12</v>
      </c>
      <c r="S47" s="14">
        <v>145215.527</v>
      </c>
      <c r="T47" s="14">
        <v>142793.622</v>
      </c>
      <c r="U47" s="14">
        <v>156815.45300000001</v>
      </c>
      <c r="V47" s="14">
        <v>187642.69400000002</v>
      </c>
      <c r="W47" s="14">
        <v>191226.29500000001</v>
      </c>
      <c r="X47" s="14">
        <v>198381.519</v>
      </c>
      <c r="Y47" s="14">
        <v>219137.451</v>
      </c>
      <c r="Z47" s="14">
        <v>246942.90200000003</v>
      </c>
      <c r="AA47" s="14">
        <v>288495.56199999998</v>
      </c>
      <c r="AB47" s="14">
        <v>205656.50099999996</v>
      </c>
      <c r="AC47" s="14">
        <v>273407.87</v>
      </c>
      <c r="AD47" s="14">
        <v>271406.94500000001</v>
      </c>
      <c r="AE47" s="72"/>
      <c r="AF47" s="355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>
        <v>-4.4473671945232308E-2</v>
      </c>
      <c r="AU47" s="18">
        <v>-9.8376823531871018</v>
      </c>
      <c r="AV47" s="18">
        <v>-11.542469207035005</v>
      </c>
      <c r="AW47" s="18">
        <v>-1.6678003034758113</v>
      </c>
      <c r="AX47" s="18">
        <v>9.8196479671900221</v>
      </c>
      <c r="AY47" s="18">
        <v>19.658292859696662</v>
      </c>
      <c r="AZ47" s="18">
        <v>1.9098004423236561</v>
      </c>
      <c r="BA47" s="18">
        <v>3.7417573770385433</v>
      </c>
      <c r="BB47" s="18">
        <v>10.462633870648002</v>
      </c>
      <c r="BC47" s="18">
        <v>12.688589227041799</v>
      </c>
      <c r="BD47" s="18">
        <f>+AA47/Z47*100-100</f>
        <v>16.826829061885704</v>
      </c>
      <c r="BE47" s="18">
        <f t="shared" ref="BE47:BG49" si="4">+AB47/AA47*100-100</f>
        <v>-28.714154361930895</v>
      </c>
      <c r="BF47" s="18">
        <f t="shared" si="4"/>
        <v>32.943947150010132</v>
      </c>
      <c r="BG47" s="18">
        <f t="shared" si="4"/>
        <v>-0.73184616082923526</v>
      </c>
      <c r="BH47" s="18"/>
      <c r="BI47" s="355"/>
      <c r="BJ47" s="7"/>
    </row>
    <row r="48" spans="1:62" s="4" customFormat="1" ht="15" customHeight="1" x14ac:dyDescent="0.35">
      <c r="A48" s="355"/>
      <c r="B48" s="16" t="s">
        <v>1282</v>
      </c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17">
        <v>147176.02100000001</v>
      </c>
      <c r="Q48" s="17">
        <v>135813.73800000001</v>
      </c>
      <c r="R48" s="17">
        <v>136174.53899999999</v>
      </c>
      <c r="S48" s="17">
        <v>120465.21799999999</v>
      </c>
      <c r="T48" s="17">
        <v>107234.889</v>
      </c>
      <c r="U48" s="17">
        <v>98440.673999999999</v>
      </c>
      <c r="V48" s="17">
        <v>139152.261</v>
      </c>
      <c r="W48" s="17">
        <v>162055.10500000001</v>
      </c>
      <c r="X48" s="17">
        <v>156041.36300000001</v>
      </c>
      <c r="Y48" s="17">
        <v>169417.58</v>
      </c>
      <c r="Z48" s="17">
        <v>207245.033</v>
      </c>
      <c r="AA48" s="17">
        <v>205729.52100000001</v>
      </c>
      <c r="AB48" s="17">
        <v>165900.16899999999</v>
      </c>
      <c r="AC48" s="17">
        <v>190321.245</v>
      </c>
      <c r="AD48" s="17">
        <v>214673.57399999999</v>
      </c>
      <c r="AE48" s="493"/>
      <c r="AF48" s="355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>
        <v>-4.7653442132397101</v>
      </c>
      <c r="AU48" s="18">
        <v>-2.3656171789706897</v>
      </c>
      <c r="AV48" s="18">
        <v>-11.403707912436156</v>
      </c>
      <c r="AW48" s="18">
        <v>-8.1681861577639694</v>
      </c>
      <c r="AX48" s="18">
        <v>-6.7779790876323913</v>
      </c>
      <c r="AY48" s="18">
        <v>39.308255959515748</v>
      </c>
      <c r="AZ48" s="18">
        <v>13.100960918340403</v>
      </c>
      <c r="BA48" s="18">
        <v>-3.4161821898445179</v>
      </c>
      <c r="BB48" s="18">
        <v>9.0531562261089782</v>
      </c>
      <c r="BC48" s="18">
        <v>20.49833214202971</v>
      </c>
      <c r="BD48" s="18">
        <f t="shared" ref="BD48:BD49" si="5">+AA48/Z48*100-100</f>
        <v>-0.73126577658436531</v>
      </c>
      <c r="BE48" s="18">
        <f t="shared" si="4"/>
        <v>-19.360056741686577</v>
      </c>
      <c r="BF48" s="18">
        <f t="shared" si="4"/>
        <v>14.720344257153826</v>
      </c>
      <c r="BG48" s="18">
        <f t="shared" si="4"/>
        <v>12.795381303858107</v>
      </c>
      <c r="BH48" s="18"/>
      <c r="BI48" s="355"/>
      <c r="BJ48" s="7"/>
    </row>
    <row r="49" spans="1:65" s="4" customFormat="1" ht="15" customHeight="1" x14ac:dyDescent="0.35">
      <c r="A49" s="355"/>
      <c r="B49" s="16" t="s">
        <v>1293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17">
        <v>30883.488000000001</v>
      </c>
      <c r="Q49" s="17">
        <v>31718.935000000001</v>
      </c>
      <c r="R49" s="17">
        <v>24448.047999999999</v>
      </c>
      <c r="S49" s="17">
        <v>21620.987000000001</v>
      </c>
      <c r="T49" s="17">
        <v>24047.200000000001</v>
      </c>
      <c r="U49" s="17">
        <v>42270.608</v>
      </c>
      <c r="V49" s="17">
        <v>35132.980000000003</v>
      </c>
      <c r="W49" s="17">
        <v>24167.315999999999</v>
      </c>
      <c r="X49" s="17">
        <v>36332.813000000002</v>
      </c>
      <c r="Y49" s="17">
        <v>38898.517999999996</v>
      </c>
      <c r="Z49" s="17">
        <v>39213.067000000003</v>
      </c>
      <c r="AA49" s="17">
        <v>52992.663999999997</v>
      </c>
      <c r="AB49" s="17">
        <v>32299.46</v>
      </c>
      <c r="AC49" s="17">
        <v>53208.87</v>
      </c>
      <c r="AD49" s="17">
        <v>52534.343999999997</v>
      </c>
      <c r="AE49" s="493"/>
      <c r="AF49" s="355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>
        <v>2.705157526248319</v>
      </c>
      <c r="AU49" s="18">
        <v>-22.92285979967486</v>
      </c>
      <c r="AV49" s="18">
        <v>-11.563544868694622</v>
      </c>
      <c r="AW49" s="18">
        <v>11.221564491944793</v>
      </c>
      <c r="AX49" s="18">
        <v>75.781829069496652</v>
      </c>
      <c r="AY49" s="18">
        <v>-16.885557927153535</v>
      </c>
      <c r="AZ49" s="18">
        <v>-31.211881258008866</v>
      </c>
      <c r="BA49" s="18">
        <v>50.338635039157857</v>
      </c>
      <c r="BB49" s="18">
        <v>7.0616745254489226</v>
      </c>
      <c r="BC49" s="18">
        <v>0.8086400618141778</v>
      </c>
      <c r="BD49" s="18">
        <f t="shared" si="5"/>
        <v>35.140319424644844</v>
      </c>
      <c r="BE49" s="18">
        <f t="shared" si="4"/>
        <v>-39.049186128857386</v>
      </c>
      <c r="BF49" s="18">
        <f t="shared" si="4"/>
        <v>64.736097755194692</v>
      </c>
      <c r="BG49" s="18">
        <f t="shared" si="4"/>
        <v>-1.2676946531659183</v>
      </c>
      <c r="BH49" s="18"/>
      <c r="BI49" s="355"/>
      <c r="BJ49" s="7"/>
    </row>
    <row r="50" spans="1:65" s="4" customFormat="1" ht="15" customHeight="1" x14ac:dyDescent="0.35">
      <c r="A50" s="355"/>
      <c r="B50" s="16" t="s">
        <v>1307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17">
        <v>4097.7009999999827</v>
      </c>
      <c r="Q50" s="17">
        <v>14543.52500000002</v>
      </c>
      <c r="R50" s="17">
        <v>3541.5330000000067</v>
      </c>
      <c r="S50" s="17">
        <v>3129.3220000000074</v>
      </c>
      <c r="T50" s="17">
        <v>11511.533000000007</v>
      </c>
      <c r="U50" s="17">
        <v>16104.171000000009</v>
      </c>
      <c r="V50" s="17">
        <v>13357.453000000016</v>
      </c>
      <c r="W50" s="17">
        <v>5003.8740000000034</v>
      </c>
      <c r="X50" s="17">
        <v>6007.3429999999862</v>
      </c>
      <c r="Y50" s="17">
        <v>10821.353000000017</v>
      </c>
      <c r="Z50" s="17">
        <v>484.80200000003242</v>
      </c>
      <c r="AA50" s="17">
        <v>29773.376999999971</v>
      </c>
      <c r="AB50" s="17">
        <v>7456.8719999999666</v>
      </c>
      <c r="AC50" s="17">
        <v>29877.754999999997</v>
      </c>
      <c r="AD50" s="17">
        <v>4199.027</v>
      </c>
      <c r="AE50" s="73"/>
      <c r="AF50" s="355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233</v>
      </c>
      <c r="AU50" s="18">
        <v>-71.855876679281721</v>
      </c>
      <c r="AV50" s="18">
        <v>-17.981113235199722</v>
      </c>
      <c r="AW50" s="18" t="s">
        <v>233</v>
      </c>
      <c r="AX50" s="18">
        <v>45.150095506671356</v>
      </c>
      <c r="AY50" s="18">
        <v>-26.352780896982377</v>
      </c>
      <c r="AZ50" s="18">
        <v>-55.476364128590404</v>
      </c>
      <c r="BA50" s="18">
        <v>16.344379139908629</v>
      </c>
      <c r="BB50" s="18">
        <v>94.850346898390924</v>
      </c>
      <c r="BC50" s="18">
        <v>-97.786913311910112</v>
      </c>
      <c r="BD50" s="18" t="s">
        <v>233</v>
      </c>
      <c r="BE50" s="18">
        <v>-74.954564273982186</v>
      </c>
      <c r="BF50" s="18" t="s">
        <v>233</v>
      </c>
      <c r="BG50" s="18">
        <v>-85.945975525938948</v>
      </c>
      <c r="BH50" s="18"/>
      <c r="BI50" s="355"/>
      <c r="BJ50" s="7"/>
      <c r="BK50" s="7"/>
      <c r="BL50" s="7"/>
      <c r="BM50" s="7"/>
    </row>
    <row r="51" spans="1:65" s="4" customFormat="1" ht="6" customHeight="1" x14ac:dyDescent="0.35">
      <c r="A51" s="355"/>
      <c r="B51" s="16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355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355"/>
      <c r="BJ51" s="7"/>
    </row>
    <row r="52" spans="1:65" s="4" customFormat="1" ht="15" customHeight="1" x14ac:dyDescent="0.35">
      <c r="A52" s="355"/>
      <c r="B52" s="13" t="s">
        <v>1283</v>
      </c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14">
        <v>-123222.15</v>
      </c>
      <c r="Q52" s="14">
        <v>-92420.815000000002</v>
      </c>
      <c r="R52" s="14">
        <v>-96783.918000000005</v>
      </c>
      <c r="S52" s="14">
        <v>-137419.02600000001</v>
      </c>
      <c r="T52" s="14">
        <v>-237336.88099999996</v>
      </c>
      <c r="U52" s="14">
        <v>-116426.451</v>
      </c>
      <c r="V52" s="14">
        <v>-89735.14</v>
      </c>
      <c r="W52" s="14">
        <v>-104728.427</v>
      </c>
      <c r="X52" s="14">
        <v>-98656.509000000005</v>
      </c>
      <c r="Y52" s="14">
        <v>-94431.868000000002</v>
      </c>
      <c r="Z52" s="14">
        <v>-108324.87700000001</v>
      </c>
      <c r="AA52" s="14">
        <v>-83649.61900000005</v>
      </c>
      <c r="AB52" s="14">
        <v>-124867.798</v>
      </c>
      <c r="AC52" s="14">
        <v>-77898.540000000008</v>
      </c>
      <c r="AD52" s="14">
        <v>-124815.348</v>
      </c>
      <c r="AE52" s="76"/>
      <c r="AF52" s="355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355"/>
      <c r="BJ52" s="7"/>
    </row>
    <row r="53" spans="1:65" s="4" customFormat="1" ht="15" customHeight="1" x14ac:dyDescent="0.35">
      <c r="A53" s="355"/>
      <c r="B53" s="16" t="s">
        <v>1282</v>
      </c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17">
        <v>-95070.826000000001</v>
      </c>
      <c r="Q53" s="17">
        <v>-86841.131999999998</v>
      </c>
      <c r="R53" s="17">
        <v>-86949.994000000006</v>
      </c>
      <c r="S53" s="17">
        <v>-103917.45</v>
      </c>
      <c r="T53" s="17">
        <v>-152277.052</v>
      </c>
      <c r="U53" s="17">
        <v>-98175.683999999994</v>
      </c>
      <c r="V53" s="17">
        <v>-83447.127999999997</v>
      </c>
      <c r="W53" s="17">
        <v>-94874.777000000002</v>
      </c>
      <c r="X53" s="17">
        <v>-85266.687000000005</v>
      </c>
      <c r="Y53" s="17">
        <v>-72411.512000000002</v>
      </c>
      <c r="Z53" s="17">
        <v>-68448.998000000007</v>
      </c>
      <c r="AA53" s="17">
        <v>-72835.118000000002</v>
      </c>
      <c r="AB53" s="17">
        <v>-99238.892000000007</v>
      </c>
      <c r="AC53" s="17">
        <v>-70280.554999999993</v>
      </c>
      <c r="AD53" s="17">
        <v>-53248.438000000002</v>
      </c>
      <c r="AE53" s="76"/>
      <c r="AF53" s="355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355"/>
      <c r="BJ53" s="7"/>
    </row>
    <row r="54" spans="1:65" s="4" customFormat="1" ht="15" customHeight="1" x14ac:dyDescent="0.35">
      <c r="A54" s="355"/>
      <c r="B54" s="16" t="s">
        <v>1293</v>
      </c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17">
        <v>-13851.331</v>
      </c>
      <c r="Q54" s="17">
        <v>-5114.8490000000002</v>
      </c>
      <c r="R54" s="17">
        <v>-6374.3159999999998</v>
      </c>
      <c r="S54" s="17">
        <v>-28176.197</v>
      </c>
      <c r="T54" s="17">
        <v>-84796.736000000004</v>
      </c>
      <c r="U54" s="17">
        <v>-17754.272000000001</v>
      </c>
      <c r="V54" s="17">
        <v>-5494.1559999999999</v>
      </c>
      <c r="W54" s="17">
        <v>-7429.7049999999999</v>
      </c>
      <c r="X54" s="17">
        <v>-11883.468000000001</v>
      </c>
      <c r="Y54" s="17">
        <v>-21085.253000000001</v>
      </c>
      <c r="Z54" s="17">
        <v>-19360.129000000001</v>
      </c>
      <c r="AA54" s="17">
        <v>-10426.326999999999</v>
      </c>
      <c r="AB54" s="17">
        <v>-18307.107</v>
      </c>
      <c r="AC54" s="17">
        <v>-6398.808</v>
      </c>
      <c r="AD54" s="17">
        <v>-23324.344000000001</v>
      </c>
      <c r="AE54" s="76"/>
      <c r="AF54" s="355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355"/>
      <c r="BJ54" s="7"/>
    </row>
    <row r="55" spans="1:65" s="4" customFormat="1" ht="15" customHeight="1" x14ac:dyDescent="0.35">
      <c r="A55" s="355"/>
      <c r="B55" s="16" t="s">
        <v>1307</v>
      </c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17">
        <v>-14299.992999999993</v>
      </c>
      <c r="Q55" s="17">
        <v>-464.83400000000438</v>
      </c>
      <c r="R55" s="17">
        <v>-3459.6079999999993</v>
      </c>
      <c r="S55" s="17">
        <v>-5325.3790000000154</v>
      </c>
      <c r="T55" s="17">
        <v>-263.09299999996438</v>
      </c>
      <c r="U55" s="17">
        <v>-496.49500000000626</v>
      </c>
      <c r="V55" s="17">
        <v>-793.8560000000025</v>
      </c>
      <c r="W55" s="17">
        <v>-2423.9449999999943</v>
      </c>
      <c r="X55" s="17">
        <v>-1506.3539999999994</v>
      </c>
      <c r="Y55" s="17">
        <v>-935.10299999999916</v>
      </c>
      <c r="Z55" s="17">
        <v>-20515.75</v>
      </c>
      <c r="AA55" s="17">
        <v>-388.17400000004818</v>
      </c>
      <c r="AB55" s="17">
        <v>-7321.7989999999882</v>
      </c>
      <c r="AC55" s="17">
        <v>-1219.1770000000151</v>
      </c>
      <c r="AD55" s="17">
        <v>-48242.566000000006</v>
      </c>
      <c r="AE55" s="76"/>
      <c r="AF55" s="355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355"/>
      <c r="BJ55" s="7"/>
    </row>
    <row r="56" spans="1:65" ht="6" customHeight="1" thickBot="1" x14ac:dyDescent="0.4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136"/>
      <c r="Z56" s="136"/>
      <c r="AA56" s="136"/>
      <c r="AB56" s="32"/>
      <c r="AC56" s="136"/>
      <c r="AD56" s="32"/>
      <c r="AE56" s="32"/>
      <c r="AF56" s="355"/>
      <c r="AG56" s="34" t="s">
        <v>233</v>
      </c>
      <c r="AH56" s="34" t="s">
        <v>233</v>
      </c>
      <c r="AI56" s="34" t="s">
        <v>233</v>
      </c>
      <c r="AJ56" s="34" t="s">
        <v>233</v>
      </c>
      <c r="AK56" s="34" t="s">
        <v>233</v>
      </c>
      <c r="AL56" s="34" t="s">
        <v>233</v>
      </c>
      <c r="AM56" s="34" t="s">
        <v>233</v>
      </c>
      <c r="AN56" s="34" t="s">
        <v>233</v>
      </c>
      <c r="AO56" s="34" t="s">
        <v>233</v>
      </c>
      <c r="AP56" s="34" t="s">
        <v>233</v>
      </c>
      <c r="AQ56" s="34" t="s">
        <v>233</v>
      </c>
      <c r="AR56" s="34" t="s">
        <v>233</v>
      </c>
      <c r="AS56" s="34" t="s">
        <v>233</v>
      </c>
      <c r="AT56" s="34" t="s">
        <v>233</v>
      </c>
      <c r="AU56" s="34" t="s">
        <v>233</v>
      </c>
      <c r="AV56" s="34" t="s">
        <v>233</v>
      </c>
      <c r="AW56" s="34" t="s">
        <v>233</v>
      </c>
      <c r="AX56" s="34" t="s">
        <v>233</v>
      </c>
      <c r="AY56" s="34" t="s">
        <v>233</v>
      </c>
      <c r="AZ56" s="34" t="s">
        <v>233</v>
      </c>
      <c r="BA56" s="34" t="s">
        <v>233</v>
      </c>
      <c r="BB56" s="34"/>
      <c r="BC56" s="34"/>
      <c r="BD56" s="34"/>
      <c r="BE56" s="34"/>
      <c r="BF56" s="34"/>
      <c r="BG56" s="34"/>
      <c r="BH56" s="34"/>
      <c r="BI56" s="355"/>
      <c r="BJ56" s="2"/>
    </row>
    <row r="57" spans="1:65" s="55" customFormat="1" ht="6" customHeight="1" x14ac:dyDescent="0.35">
      <c r="A57" s="355"/>
      <c r="Y57" s="52"/>
      <c r="Z57" s="52"/>
      <c r="AA57" s="52"/>
      <c r="AC57" s="52"/>
      <c r="AF57" s="355"/>
      <c r="BI57" s="355"/>
    </row>
    <row r="58" spans="1:65" ht="12" customHeight="1" x14ac:dyDescent="0.35">
      <c r="B58" s="35" t="s">
        <v>824</v>
      </c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230"/>
      <c r="Z58" s="230"/>
      <c r="AA58" s="230"/>
      <c r="AB58" s="185"/>
      <c r="AC58" s="230"/>
      <c r="AD58" s="230"/>
      <c r="AE58" s="230"/>
      <c r="AF58" s="355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36"/>
      <c r="BC58" s="36"/>
      <c r="BD58" s="36"/>
      <c r="BE58" s="36"/>
      <c r="BF58" s="36"/>
      <c r="BG58" s="36"/>
      <c r="BH58" s="36"/>
      <c r="BI58" s="355"/>
      <c r="BJ58" s="2"/>
    </row>
    <row r="59" spans="1:65" ht="12" customHeight="1" x14ac:dyDescent="0.35">
      <c r="B59" s="35" t="s">
        <v>1298</v>
      </c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230"/>
      <c r="Z59" s="230"/>
      <c r="AA59" s="230"/>
      <c r="AB59" s="185"/>
      <c r="AC59" s="230"/>
      <c r="AD59" s="230"/>
      <c r="AE59" s="230"/>
      <c r="AF59" s="355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36"/>
      <c r="BC59" s="36"/>
      <c r="BD59" s="36"/>
      <c r="BE59" s="36"/>
      <c r="BF59" s="36"/>
      <c r="BG59" s="36"/>
      <c r="BH59" s="36"/>
      <c r="BI59" s="355"/>
      <c r="BJ59" s="2"/>
    </row>
    <row r="60" spans="1:65" ht="12" customHeight="1" x14ac:dyDescent="0.35">
      <c r="B60" s="35" t="s">
        <v>635</v>
      </c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355"/>
      <c r="AF60" s="355"/>
      <c r="AG60" s="355"/>
      <c r="AH60" s="355"/>
      <c r="AI60" s="355"/>
      <c r="AJ60" s="355"/>
      <c r="AK60" s="355"/>
      <c r="AL60" s="355"/>
      <c r="AM60" s="355"/>
      <c r="AN60" s="355"/>
      <c r="AO60" s="355"/>
      <c r="AP60" s="355"/>
      <c r="AQ60" s="355"/>
      <c r="AR60" s="355"/>
      <c r="AS60" s="355"/>
      <c r="AT60" s="355"/>
      <c r="AU60" s="355"/>
      <c r="AV60" s="355"/>
      <c r="AW60" s="355"/>
      <c r="AX60" s="355"/>
      <c r="AY60" s="355"/>
      <c r="AZ60" s="355"/>
      <c r="BA60" s="355"/>
      <c r="BB60" s="355"/>
      <c r="BC60" s="355"/>
      <c r="BD60" s="355"/>
      <c r="BE60" s="36"/>
      <c r="BF60" s="36"/>
      <c r="BG60" s="36"/>
      <c r="BH60" s="36"/>
      <c r="BI60" s="355"/>
      <c r="BJ60" s="2"/>
    </row>
    <row r="61" spans="1:65" s="55" customFormat="1" ht="12" customHeight="1" x14ac:dyDescent="0.35">
      <c r="A61" s="355"/>
      <c r="B61" s="35" t="s">
        <v>1037</v>
      </c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55"/>
      <c r="AF61" s="355"/>
      <c r="AG61" s="355"/>
      <c r="AH61" s="355"/>
      <c r="AI61" s="355"/>
      <c r="AJ61" s="355"/>
      <c r="AK61" s="355"/>
      <c r="AL61" s="355"/>
      <c r="AM61" s="355"/>
      <c r="AN61" s="355"/>
      <c r="AO61" s="355"/>
      <c r="AP61" s="355"/>
      <c r="AQ61" s="355"/>
      <c r="AR61" s="355"/>
      <c r="AS61" s="355"/>
      <c r="AT61" s="355"/>
      <c r="AU61" s="355"/>
      <c r="AV61" s="355"/>
      <c r="AW61" s="355"/>
      <c r="AX61" s="355"/>
      <c r="AY61" s="355"/>
      <c r="AZ61" s="355"/>
      <c r="BA61" s="355"/>
      <c r="BB61" s="355"/>
      <c r="BC61" s="355"/>
      <c r="BD61" s="355"/>
      <c r="BI61" s="355"/>
    </row>
    <row r="62" spans="1:65" s="55" customFormat="1" ht="12" customHeight="1" x14ac:dyDescent="0.35">
      <c r="A62" s="355"/>
      <c r="B62" s="35" t="s">
        <v>1299</v>
      </c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355"/>
      <c r="AF62" s="355"/>
      <c r="AG62" s="355"/>
      <c r="AH62" s="355"/>
      <c r="AI62" s="355"/>
      <c r="AJ62" s="355"/>
      <c r="AK62" s="355"/>
      <c r="AL62" s="355"/>
      <c r="AM62" s="355"/>
      <c r="AN62" s="355"/>
      <c r="AO62" s="355"/>
      <c r="AP62" s="355"/>
      <c r="AQ62" s="355"/>
      <c r="AR62" s="355"/>
      <c r="AS62" s="355"/>
      <c r="AT62" s="355"/>
      <c r="AU62" s="355"/>
      <c r="AV62" s="355"/>
      <c r="AW62" s="355"/>
      <c r="AX62" s="355"/>
      <c r="AY62" s="355"/>
      <c r="AZ62" s="355"/>
      <c r="BA62" s="355"/>
      <c r="BB62" s="355"/>
      <c r="BC62" s="355"/>
      <c r="BD62" s="355"/>
      <c r="BI62" s="355"/>
    </row>
    <row r="63" spans="1:65" s="55" customFormat="1" ht="12" customHeight="1" x14ac:dyDescent="0.35">
      <c r="A63" s="355"/>
      <c r="B63" s="35" t="s">
        <v>1300</v>
      </c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355"/>
      <c r="AF63" s="355"/>
      <c r="AG63" s="355"/>
      <c r="AH63" s="355"/>
      <c r="AI63" s="355"/>
      <c r="AJ63" s="355"/>
      <c r="AK63" s="355"/>
      <c r="AL63" s="355"/>
      <c r="AM63" s="355"/>
      <c r="AN63" s="355"/>
      <c r="AO63" s="355"/>
      <c r="AP63" s="355"/>
      <c r="AQ63" s="355"/>
      <c r="AR63" s="355"/>
      <c r="AS63" s="355"/>
      <c r="AT63" s="355"/>
      <c r="AU63" s="355"/>
      <c r="AV63" s="355"/>
      <c r="AW63" s="355"/>
      <c r="AX63" s="355"/>
      <c r="AY63" s="355"/>
      <c r="AZ63" s="355"/>
      <c r="BA63" s="355"/>
      <c r="BB63" s="355"/>
      <c r="BC63" s="355"/>
      <c r="BD63" s="355"/>
      <c r="BI63" s="355"/>
    </row>
    <row r="64" spans="1:65" s="55" customFormat="1" ht="12" customHeight="1" x14ac:dyDescent="0.35">
      <c r="A64" s="355"/>
      <c r="B64" s="35" t="s">
        <v>1301</v>
      </c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355"/>
      <c r="AF64" s="355"/>
      <c r="AG64" s="355"/>
      <c r="AH64" s="355"/>
      <c r="AI64" s="355"/>
      <c r="AJ64" s="355"/>
      <c r="AK64" s="355"/>
      <c r="AL64" s="355"/>
      <c r="AM64" s="355"/>
      <c r="AN64" s="355"/>
      <c r="AO64" s="355"/>
      <c r="AP64" s="355"/>
      <c r="AQ64" s="355"/>
      <c r="AR64" s="355"/>
      <c r="AS64" s="355"/>
      <c r="AT64" s="355"/>
      <c r="AU64" s="355"/>
      <c r="AV64" s="355"/>
      <c r="AW64" s="355"/>
      <c r="AX64" s="355"/>
      <c r="AY64" s="355"/>
      <c r="AZ64" s="355"/>
      <c r="BA64" s="355"/>
      <c r="BB64" s="355"/>
      <c r="BC64" s="355"/>
      <c r="BD64" s="355"/>
      <c r="BI64" s="355"/>
    </row>
    <row r="65" spans="1:61" s="55" customFormat="1" ht="12" customHeight="1" x14ac:dyDescent="0.35">
      <c r="A65" s="355"/>
      <c r="C65" s="185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57"/>
      <c r="AF65" s="355"/>
      <c r="BI65" s="355"/>
    </row>
    <row r="66" spans="1:61" x14ac:dyDescent="0.35"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spans="1:61" x14ac:dyDescent="0.35"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</sheetData>
  <mergeCells count="2">
    <mergeCell ref="BB5:BH5"/>
    <mergeCell ref="AE48:AE49"/>
  </mergeCells>
  <hyperlinks>
    <hyperlink ref="B4" location="Indice!A1" display="Volver al índice" xr:uid="{00000000-0004-0000-12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O52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256</v>
      </c>
    </row>
    <row r="2" spans="1:62" ht="15" customHeight="1" x14ac:dyDescent="0.35">
      <c r="B2" s="3" t="s">
        <v>255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33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92" customFormat="1" ht="15" customHeight="1" x14ac:dyDescent="0.35">
      <c r="A9"/>
      <c r="B9" s="13" t="s">
        <v>246</v>
      </c>
      <c r="C9" s="14"/>
      <c r="D9" s="14"/>
      <c r="E9" s="14"/>
      <c r="F9" s="14"/>
      <c r="G9" s="14"/>
      <c r="H9" s="14"/>
      <c r="I9" s="14"/>
      <c r="J9" s="14"/>
      <c r="K9" s="14">
        <v>60247.175999999992</v>
      </c>
      <c r="L9" s="14">
        <v>76015.623000000007</v>
      </c>
      <c r="M9" s="14">
        <v>97708.085000000006</v>
      </c>
      <c r="N9" s="14">
        <v>128307.967</v>
      </c>
      <c r="O9" s="14">
        <v>130984.48000000001</v>
      </c>
      <c r="P9" s="14">
        <v>55685.224999999999</v>
      </c>
      <c r="Q9" s="14">
        <v>92208.660999999993</v>
      </c>
      <c r="R9" s="14">
        <v>75154.47</v>
      </c>
      <c r="S9" s="14">
        <v>66497.179000000004</v>
      </c>
      <c r="T9" s="14">
        <v>51631.025000000001</v>
      </c>
      <c r="U9" s="14">
        <v>51453.381999999998</v>
      </c>
      <c r="V9" s="14">
        <v>58155.256999999998</v>
      </c>
      <c r="W9" s="14">
        <v>71585.242999999988</v>
      </c>
      <c r="X9" s="14">
        <v>69229.629000000001</v>
      </c>
      <c r="Y9" s="14">
        <v>79044.375</v>
      </c>
      <c r="Z9" s="14">
        <v>83447.191999999995</v>
      </c>
      <c r="AA9" s="14">
        <v>77507.252999999997</v>
      </c>
      <c r="AB9" s="14">
        <v>50345.240000000005</v>
      </c>
      <c r="AC9" s="14">
        <v>85340.208000000013</v>
      </c>
      <c r="AD9" s="72">
        <v>99331.032999999996</v>
      </c>
      <c r="AE9" s="72">
        <v>114621.86199999999</v>
      </c>
      <c r="AF9"/>
      <c r="AG9" s="15"/>
      <c r="AH9" s="15"/>
      <c r="AI9" s="15"/>
      <c r="AJ9" s="15"/>
      <c r="AK9" s="15"/>
      <c r="AL9" s="15"/>
      <c r="AM9" s="15"/>
      <c r="AN9" s="15"/>
      <c r="AO9" s="15">
        <v>26.172923026300882</v>
      </c>
      <c r="AP9" s="15">
        <v>28.536846958420639</v>
      </c>
      <c r="AQ9" s="15">
        <v>31.317656056814535</v>
      </c>
      <c r="AR9" s="15">
        <v>2.0860068650296721</v>
      </c>
      <c r="AS9" s="15">
        <v>-57.487158020553267</v>
      </c>
      <c r="AT9" s="15">
        <v>65.589096569152758</v>
      </c>
      <c r="AU9" s="15">
        <v>-18.495215975427723</v>
      </c>
      <c r="AV9" s="15">
        <v>-11.519329455719664</v>
      </c>
      <c r="AW9" s="15">
        <v>-22.35606716489432</v>
      </c>
      <c r="AX9" s="15">
        <v>-0.34406250892753659</v>
      </c>
      <c r="AY9" s="15">
        <v>13.025139921803392</v>
      </c>
      <c r="AZ9" s="15">
        <v>23.093331012190333</v>
      </c>
      <c r="BA9" s="15">
        <v>-3.2906418994763866</v>
      </c>
      <c r="BB9" s="15">
        <v>14.177088829986362</v>
      </c>
      <c r="BC9" s="15">
        <v>5.5700573253947487</v>
      </c>
      <c r="BD9" s="15">
        <v>-7.1182011732641639</v>
      </c>
      <c r="BE9" s="15">
        <v>-35.04447899862997</v>
      </c>
      <c r="BF9" s="15">
        <v>69.509983466162851</v>
      </c>
      <c r="BG9" s="15">
        <v>16.394177290966972</v>
      </c>
      <c r="BH9" s="15">
        <v>15.393808498900842</v>
      </c>
      <c r="BI9"/>
      <c r="BJ9" s="19"/>
    </row>
    <row r="10" spans="1:62" s="4" customFormat="1" ht="15" customHeight="1" x14ac:dyDescent="0.35">
      <c r="A10"/>
      <c r="B10" s="16" t="s">
        <v>788</v>
      </c>
      <c r="C10" s="17"/>
      <c r="D10" s="17"/>
      <c r="E10" s="17"/>
      <c r="F10" s="17"/>
      <c r="G10" s="17"/>
      <c r="H10" s="17"/>
      <c r="I10" s="17"/>
      <c r="J10" s="17"/>
      <c r="K10" s="17">
        <v>32939.199999999997</v>
      </c>
      <c r="L10" s="17">
        <v>43526.957000000002</v>
      </c>
      <c r="M10" s="17">
        <v>59234.982000000004</v>
      </c>
      <c r="N10" s="17">
        <v>73321.656000000003</v>
      </c>
      <c r="O10" s="17">
        <v>83731.812000000005</v>
      </c>
      <c r="P10" s="17">
        <v>33840.49</v>
      </c>
      <c r="Q10" s="17">
        <v>65388.919000000002</v>
      </c>
      <c r="R10" s="17">
        <v>54043.8</v>
      </c>
      <c r="S10" s="17">
        <v>44084.493999999999</v>
      </c>
      <c r="T10" s="17">
        <v>26413.023000000001</v>
      </c>
      <c r="U10" s="17">
        <v>29500.084000000003</v>
      </c>
      <c r="V10" s="17">
        <v>34734.972999999998</v>
      </c>
      <c r="W10" s="17">
        <v>42049.500999999997</v>
      </c>
      <c r="X10" s="17">
        <v>40688.339</v>
      </c>
      <c r="Y10" s="17">
        <v>48075.593999999997</v>
      </c>
      <c r="Z10" s="17">
        <v>50594.404999999999</v>
      </c>
      <c r="AA10" s="17">
        <v>43980.245000000003</v>
      </c>
      <c r="AB10" s="17">
        <v>24660.146000000001</v>
      </c>
      <c r="AC10" s="17">
        <v>51849.408000000003</v>
      </c>
      <c r="AD10" s="73">
        <v>59606.597999999998</v>
      </c>
      <c r="AE10" s="73">
        <v>68142.438999999998</v>
      </c>
      <c r="AF10"/>
      <c r="AG10" s="18"/>
      <c r="AH10" s="18"/>
      <c r="AI10" s="18"/>
      <c r="AJ10" s="18"/>
      <c r="AK10" s="18"/>
      <c r="AL10" s="18"/>
      <c r="AM10" s="18"/>
      <c r="AN10" s="18"/>
      <c r="AO10" s="18">
        <v>32.143333778598162</v>
      </c>
      <c r="AP10" s="18">
        <v>36.088038499911676</v>
      </c>
      <c r="AQ10" s="18">
        <v>23.781004947380584</v>
      </c>
      <c r="AR10" s="18">
        <v>14.197928099168958</v>
      </c>
      <c r="AS10" s="18">
        <v>-59.584667772387405</v>
      </c>
      <c r="AT10" s="18">
        <v>93.226868168871093</v>
      </c>
      <c r="AU10" s="18">
        <v>-17.350216479339565</v>
      </c>
      <c r="AV10" s="18">
        <v>-18.428211931803471</v>
      </c>
      <c r="AW10" s="18">
        <v>-40.085457258509081</v>
      </c>
      <c r="AX10" s="18">
        <v>11.687647415443516</v>
      </c>
      <c r="AY10" s="18">
        <v>17.745335911585862</v>
      </c>
      <c r="AZ10" s="18">
        <v>21.058107631176217</v>
      </c>
      <c r="BA10" s="18">
        <v>-3.2370467368923039</v>
      </c>
      <c r="BB10" s="18">
        <v>18.155705495867004</v>
      </c>
      <c r="BC10" s="18">
        <v>5.2392717186188102</v>
      </c>
      <c r="BD10" s="18">
        <v>-13.072907962846873</v>
      </c>
      <c r="BE10" s="18">
        <v>-43.929039049236764</v>
      </c>
      <c r="BF10" s="18" t="s">
        <v>233</v>
      </c>
      <c r="BG10" s="18">
        <v>14.961000133309131</v>
      </c>
      <c r="BH10" s="18">
        <v>14.320295548489449</v>
      </c>
      <c r="BI10"/>
      <c r="BJ10" s="7"/>
    </row>
    <row r="11" spans="1:62" s="4" customFormat="1" ht="15" customHeight="1" x14ac:dyDescent="0.35">
      <c r="A11"/>
      <c r="B11" s="16" t="s">
        <v>789</v>
      </c>
      <c r="C11" s="17"/>
      <c r="D11" s="17"/>
      <c r="E11" s="17"/>
      <c r="F11" s="17"/>
      <c r="G11" s="17"/>
      <c r="H11" s="17"/>
      <c r="I11" s="17"/>
      <c r="J11" s="17"/>
      <c r="K11" s="17">
        <v>27307.975999999999</v>
      </c>
      <c r="L11" s="17">
        <v>32488.666000000001</v>
      </c>
      <c r="M11" s="17">
        <v>38473.103000000003</v>
      </c>
      <c r="N11" s="17">
        <v>54986.311000000002</v>
      </c>
      <c r="O11" s="17">
        <v>47252.667999999998</v>
      </c>
      <c r="P11" s="17">
        <v>21844.735000000001</v>
      </c>
      <c r="Q11" s="17">
        <v>26819.741999999998</v>
      </c>
      <c r="R11" s="17">
        <v>21110.67</v>
      </c>
      <c r="S11" s="17">
        <v>22412.685000000001</v>
      </c>
      <c r="T11" s="17">
        <v>25218.002</v>
      </c>
      <c r="U11" s="17">
        <v>21953.297999999999</v>
      </c>
      <c r="V11" s="17">
        <v>23420.284</v>
      </c>
      <c r="W11" s="17">
        <v>29535.741999999998</v>
      </c>
      <c r="X11" s="17">
        <v>28541.29</v>
      </c>
      <c r="Y11" s="17">
        <v>30968.781000000003</v>
      </c>
      <c r="Z11" s="17">
        <v>32852.786999999997</v>
      </c>
      <c r="AA11" s="17">
        <v>33527.008000000002</v>
      </c>
      <c r="AB11" s="17">
        <v>25685.094000000001</v>
      </c>
      <c r="AC11" s="17">
        <v>33490.800000000003</v>
      </c>
      <c r="AD11" s="73">
        <v>39724.434999999998</v>
      </c>
      <c r="AE11" s="73">
        <v>46479.423000000003</v>
      </c>
      <c r="AF11"/>
      <c r="AG11" s="18"/>
      <c r="AH11" s="18"/>
      <c r="AI11" s="18"/>
      <c r="AJ11" s="18"/>
      <c r="AK11" s="18"/>
      <c r="AL11" s="18"/>
      <c r="AM11" s="18"/>
      <c r="AN11" s="18"/>
      <c r="AO11" s="18">
        <v>18.971343756856982</v>
      </c>
      <c r="AP11" s="18">
        <v>18.420076096691695</v>
      </c>
      <c r="AQ11" s="18">
        <v>42.921435268686274</v>
      </c>
      <c r="AR11" s="18">
        <v>-14.06466965932667</v>
      </c>
      <c r="AS11" s="18">
        <v>-53.770366998113204</v>
      </c>
      <c r="AT11" s="18">
        <v>22.774398499226461</v>
      </c>
      <c r="AU11" s="18">
        <v>-21.286826696543166</v>
      </c>
      <c r="AV11" s="18">
        <v>6.167568343401717</v>
      </c>
      <c r="AW11" s="18">
        <v>12.516648496152955</v>
      </c>
      <c r="AX11" s="18">
        <v>-12.94592648537343</v>
      </c>
      <c r="AY11" s="18">
        <v>6.6823034971784239</v>
      </c>
      <c r="AZ11" s="18">
        <v>26.111801206168117</v>
      </c>
      <c r="BA11" s="18">
        <v>-3.3669443618514734</v>
      </c>
      <c r="BB11" s="18">
        <v>8.5051901998823514</v>
      </c>
      <c r="BC11" s="18">
        <v>6.0835652523746218</v>
      </c>
      <c r="BD11" s="18">
        <v>2.0522490222823562</v>
      </c>
      <c r="BE11" s="18">
        <v>-23.389841407858405</v>
      </c>
      <c r="BF11" s="18">
        <v>30.390023100557865</v>
      </c>
      <c r="BG11" s="18">
        <v>18.612977295257188</v>
      </c>
      <c r="BH11" s="18">
        <v>17.004616931619054</v>
      </c>
      <c r="BI11"/>
      <c r="BJ11" s="7"/>
    </row>
    <row r="12" spans="1:62" customFormat="1" ht="6" customHeight="1" x14ac:dyDescent="0.35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2"/>
      <c r="Y12" s="12"/>
      <c r="Z12" s="12"/>
      <c r="AA12" s="12"/>
      <c r="AB12" s="12"/>
      <c r="AC12" s="12"/>
      <c r="AD12" s="355"/>
      <c r="AE12" s="355"/>
      <c r="BE12" s="333"/>
      <c r="BF12" s="355"/>
      <c r="BG12" s="355"/>
      <c r="BH12" s="355"/>
    </row>
    <row r="13" spans="1:62" s="92" customFormat="1" ht="15" customHeight="1" x14ac:dyDescent="0.35">
      <c r="A13"/>
      <c r="B13" s="13" t="s">
        <v>451</v>
      </c>
      <c r="C13" s="14"/>
      <c r="D13" s="14"/>
      <c r="E13" s="14"/>
      <c r="F13" s="14"/>
      <c r="G13" s="14"/>
      <c r="H13" s="14"/>
      <c r="I13" s="14"/>
      <c r="J13" s="14"/>
      <c r="K13" s="14">
        <v>43687.300999999999</v>
      </c>
      <c r="L13" s="14">
        <v>50943.774999999994</v>
      </c>
      <c r="M13" s="14">
        <v>63919.218000000001</v>
      </c>
      <c r="N13" s="14">
        <v>75746.682000000001</v>
      </c>
      <c r="O13" s="14">
        <v>86984.921000000002</v>
      </c>
      <c r="P13" s="14">
        <v>52590.6</v>
      </c>
      <c r="Q13" s="14">
        <v>49414.232000000004</v>
      </c>
      <c r="R13" s="14">
        <v>38429.714999999997</v>
      </c>
      <c r="S13" s="14">
        <v>31253.72</v>
      </c>
      <c r="T13" s="14">
        <v>38862.294999999998</v>
      </c>
      <c r="U13" s="14">
        <v>50187.112999999998</v>
      </c>
      <c r="V13" s="14">
        <v>55506.462</v>
      </c>
      <c r="W13" s="14">
        <v>60105.218000000001</v>
      </c>
      <c r="X13" s="14">
        <v>49748.381999999998</v>
      </c>
      <c r="Y13" s="14">
        <v>58119.62</v>
      </c>
      <c r="Z13" s="14">
        <v>61167.625999999997</v>
      </c>
      <c r="AA13" s="14">
        <v>60287.208999999995</v>
      </c>
      <c r="AB13" s="14">
        <v>46382.055</v>
      </c>
      <c r="AC13" s="14">
        <v>63417.033000000003</v>
      </c>
      <c r="AD13" s="72">
        <v>77207.967000000004</v>
      </c>
      <c r="AE13" s="72">
        <v>98224.361000000004</v>
      </c>
      <c r="AF13"/>
      <c r="AG13" s="15"/>
      <c r="AH13" s="15"/>
      <c r="AI13" s="15"/>
      <c r="AJ13" s="15"/>
      <c r="AK13" s="15"/>
      <c r="AL13" s="15"/>
      <c r="AM13" s="15"/>
      <c r="AN13" s="15"/>
      <c r="AO13" s="15">
        <v>16.61003045255644</v>
      </c>
      <c r="AP13" s="15">
        <v>25.470124661943505</v>
      </c>
      <c r="AQ13" s="15">
        <v>18.503768303298077</v>
      </c>
      <c r="AR13" s="15">
        <v>14.836608948758972</v>
      </c>
      <c r="AS13" s="15">
        <v>-39.540555540655149</v>
      </c>
      <c r="AT13" s="15">
        <v>-6.0398017896734295</v>
      </c>
      <c r="AU13" s="15">
        <v>-22.22946012800524</v>
      </c>
      <c r="AV13" s="15">
        <v>-18.673037257757432</v>
      </c>
      <c r="AW13" s="15">
        <v>24.344542025717249</v>
      </c>
      <c r="AX13" s="15">
        <v>29.140888359784203</v>
      </c>
      <c r="AY13" s="15">
        <v>10.599033660294429</v>
      </c>
      <c r="AZ13" s="15">
        <v>8.2850821945740325</v>
      </c>
      <c r="BA13" s="15">
        <v>-17.231176168431837</v>
      </c>
      <c r="BB13" s="15">
        <v>16.827156308319747</v>
      </c>
      <c r="BC13" s="15">
        <v>5.2443667043934452</v>
      </c>
      <c r="BD13" s="15">
        <v>-1.4393512672863933</v>
      </c>
      <c r="BE13" s="15">
        <v>-23.064849460853289</v>
      </c>
      <c r="BF13" s="15">
        <v>36.727518864785104</v>
      </c>
      <c r="BG13" s="15">
        <v>21.746419451695257</v>
      </c>
      <c r="BH13" s="15">
        <v>27.220499148747173</v>
      </c>
      <c r="BI13"/>
      <c r="BJ13" s="19"/>
    </row>
    <row r="14" spans="1:62" s="4" customFormat="1" ht="15" customHeight="1" x14ac:dyDescent="0.35">
      <c r="A14"/>
      <c r="B14" s="16" t="s">
        <v>247</v>
      </c>
      <c r="C14" s="17"/>
      <c r="D14" s="17"/>
      <c r="E14" s="17"/>
      <c r="F14" s="17"/>
      <c r="G14" s="17"/>
      <c r="H14" s="17"/>
      <c r="I14" s="17"/>
      <c r="J14" s="17"/>
      <c r="K14" s="17">
        <v>17976.026999999998</v>
      </c>
      <c r="L14" s="17">
        <v>21495.973999999998</v>
      </c>
      <c r="M14" s="17">
        <v>30041.012999999999</v>
      </c>
      <c r="N14" s="17">
        <v>35333.544999999998</v>
      </c>
      <c r="O14" s="17">
        <v>43807.517</v>
      </c>
      <c r="P14" s="17">
        <v>26802.3</v>
      </c>
      <c r="Q14" s="17">
        <v>30479.682000000001</v>
      </c>
      <c r="R14" s="17">
        <v>21329.727999999999</v>
      </c>
      <c r="S14" s="17">
        <v>13493.614</v>
      </c>
      <c r="T14" s="17">
        <v>19004.322</v>
      </c>
      <c r="U14" s="17">
        <v>29122.067999999999</v>
      </c>
      <c r="V14" s="17">
        <v>33212.044999999998</v>
      </c>
      <c r="W14" s="17">
        <v>35060.856</v>
      </c>
      <c r="X14" s="17">
        <v>25784.812999999998</v>
      </c>
      <c r="Y14" s="17">
        <v>31798.565999999999</v>
      </c>
      <c r="Z14" s="17">
        <v>33341.654000000002</v>
      </c>
      <c r="AA14" s="17">
        <v>32454.546999999999</v>
      </c>
      <c r="AB14" s="17">
        <v>22234.45</v>
      </c>
      <c r="AC14" s="17">
        <v>33742.25</v>
      </c>
      <c r="AD14" s="73">
        <v>42111.712</v>
      </c>
      <c r="AE14" s="73">
        <v>56840.241999999998</v>
      </c>
      <c r="AF14"/>
      <c r="AG14" s="18"/>
      <c r="AH14" s="18"/>
      <c r="AI14" s="18"/>
      <c r="AJ14" s="18"/>
      <c r="AK14" s="18"/>
      <c r="AL14" s="18"/>
      <c r="AM14" s="18"/>
      <c r="AN14" s="18"/>
      <c r="AO14" s="18">
        <v>19.58134019269108</v>
      </c>
      <c r="AP14" s="18">
        <v>39.751811199622779</v>
      </c>
      <c r="AQ14" s="18">
        <v>17.617688191806312</v>
      </c>
      <c r="AR14" s="18">
        <v>23.982795952118597</v>
      </c>
      <c r="AS14" s="18">
        <v>-38.818034356980334</v>
      </c>
      <c r="AT14" s="18">
        <v>13.72039713009705</v>
      </c>
      <c r="AU14" s="18">
        <v>-30.01984731992939</v>
      </c>
      <c r="AV14" s="18">
        <v>-36.73799309583319</v>
      </c>
      <c r="AW14" s="18">
        <v>40.839377797527042</v>
      </c>
      <c r="AX14" s="18">
        <v>53.239184223462424</v>
      </c>
      <c r="AY14" s="18">
        <v>14.044253313329255</v>
      </c>
      <c r="AZ14" s="18">
        <v>5.5666882301285625</v>
      </c>
      <c r="BA14" s="18">
        <v>-26.45697811827527</v>
      </c>
      <c r="BB14" s="18">
        <v>23.32284899642282</v>
      </c>
      <c r="BC14" s="18">
        <v>4.8526968165797273</v>
      </c>
      <c r="BD14" s="18">
        <v>-2.6606568468379028</v>
      </c>
      <c r="BE14" s="18">
        <v>-31.490493458435882</v>
      </c>
      <c r="BF14" s="18">
        <v>51.756620919339134</v>
      </c>
      <c r="BG14" s="18">
        <v>24.804101682608596</v>
      </c>
      <c r="BH14" s="18">
        <v>34.974901994010601</v>
      </c>
      <c r="BI14"/>
      <c r="BJ14" s="7"/>
    </row>
    <row r="15" spans="1:62" s="4" customFormat="1" ht="15" customHeight="1" x14ac:dyDescent="0.35">
      <c r="A15"/>
      <c r="B15" s="16" t="s">
        <v>248</v>
      </c>
      <c r="C15" s="17"/>
      <c r="D15" s="17"/>
      <c r="E15" s="17"/>
      <c r="F15" s="17"/>
      <c r="G15" s="17"/>
      <c r="H15" s="17"/>
      <c r="I15" s="17"/>
      <c r="J15" s="17"/>
      <c r="K15" s="17">
        <v>25711.274000000001</v>
      </c>
      <c r="L15" s="17">
        <v>29447.800999999999</v>
      </c>
      <c r="M15" s="17">
        <v>33878.205000000002</v>
      </c>
      <c r="N15" s="17">
        <v>40413.137000000002</v>
      </c>
      <c r="O15" s="17">
        <v>43177.404000000002</v>
      </c>
      <c r="P15" s="17">
        <v>25788.3</v>
      </c>
      <c r="Q15" s="17">
        <v>18934.55</v>
      </c>
      <c r="R15" s="17">
        <v>17099.987000000001</v>
      </c>
      <c r="S15" s="17">
        <v>17760.106</v>
      </c>
      <c r="T15" s="17">
        <v>19857.973000000002</v>
      </c>
      <c r="U15" s="17">
        <v>21065.044999999998</v>
      </c>
      <c r="V15" s="17">
        <v>22294.417000000001</v>
      </c>
      <c r="W15" s="17">
        <v>25044.362000000001</v>
      </c>
      <c r="X15" s="17">
        <v>23963.569</v>
      </c>
      <c r="Y15" s="17">
        <v>26321.054000000004</v>
      </c>
      <c r="Z15" s="17">
        <v>27825.971999999994</v>
      </c>
      <c r="AA15" s="17">
        <v>27832.661999999997</v>
      </c>
      <c r="AB15" s="17">
        <v>24147.605</v>
      </c>
      <c r="AC15" s="17">
        <v>29674.783000000003</v>
      </c>
      <c r="AD15" s="73">
        <v>35096.255000000005</v>
      </c>
      <c r="AE15" s="73">
        <v>41384.119000000006</v>
      </c>
      <c r="AF15"/>
      <c r="AG15" s="18"/>
      <c r="AH15" s="18"/>
      <c r="AI15" s="18"/>
      <c r="AJ15" s="18"/>
      <c r="AK15" s="18"/>
      <c r="AL15" s="18"/>
      <c r="AM15" s="18"/>
      <c r="AN15" s="18"/>
      <c r="AO15" s="18">
        <v>14.532640428475066</v>
      </c>
      <c r="AP15" s="18">
        <v>15.044940027949805</v>
      </c>
      <c r="AQ15" s="18">
        <v>19.289487149629092</v>
      </c>
      <c r="AR15" s="18">
        <v>6.8400208575741086</v>
      </c>
      <c r="AS15" s="18">
        <v>-40.273620896707925</v>
      </c>
      <c r="AT15" s="18">
        <v>-26.576974829670821</v>
      </c>
      <c r="AU15" s="18">
        <v>-9.6889706911439575</v>
      </c>
      <c r="AV15" s="18">
        <v>3.8603479640072167</v>
      </c>
      <c r="AW15" s="18">
        <v>11.812243688185205</v>
      </c>
      <c r="AX15" s="18">
        <v>6.0785257387548892</v>
      </c>
      <c r="AY15" s="18">
        <v>5.8360758308373093</v>
      </c>
      <c r="AZ15" s="18">
        <v>12.334680023254252</v>
      </c>
      <c r="BA15" s="18">
        <v>-4.3155142063511196</v>
      </c>
      <c r="BB15" s="18">
        <v>9.8377875182115151</v>
      </c>
      <c r="BC15" s="18">
        <v>5.7175445937688911</v>
      </c>
      <c r="BD15" s="18">
        <v>2.4042286824705817E-2</v>
      </c>
      <c r="BE15" s="18">
        <v>-13.240045095219415</v>
      </c>
      <c r="BF15" s="18">
        <v>22.889135382163175</v>
      </c>
      <c r="BG15" s="18">
        <v>18.269626436695429</v>
      </c>
      <c r="BH15" s="18">
        <v>17.916054006332015</v>
      </c>
      <c r="BI15"/>
      <c r="BJ15" s="7"/>
    </row>
    <row r="16" spans="1:62" s="4" customFormat="1" ht="6" customHeight="1" x14ac:dyDescent="0.35">
      <c r="A16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2"/>
      <c r="Y16" s="12"/>
      <c r="Z16" s="12"/>
      <c r="AA16" s="12"/>
      <c r="AB16" s="12"/>
      <c r="AC16" s="12"/>
      <c r="AD16" s="355"/>
      <c r="AE16" s="355"/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/>
      <c r="BJ16" s="7"/>
    </row>
    <row r="17" spans="1:67" s="4" customFormat="1" ht="15" customHeight="1" x14ac:dyDescent="0.35">
      <c r="A17"/>
      <c r="B17" s="87" t="s">
        <v>790</v>
      </c>
      <c r="C17" s="17"/>
      <c r="D17" s="17"/>
      <c r="E17" s="17"/>
      <c r="F17" s="17"/>
      <c r="G17" s="17"/>
      <c r="H17" s="17"/>
      <c r="I17" s="17"/>
      <c r="J17" s="17"/>
      <c r="K17" s="88">
        <v>23.798043738156313</v>
      </c>
      <c r="L17" s="88">
        <v>24.123860079077378</v>
      </c>
      <c r="M17" s="88">
        <v>23.74061428598829</v>
      </c>
      <c r="N17" s="88">
        <v>23.512294571529878</v>
      </c>
      <c r="O17" s="88">
        <v>21.801019972185749</v>
      </c>
      <c r="P17" s="88">
        <v>11.812913334322102</v>
      </c>
      <c r="Q17" s="88">
        <v>20.726658263149773</v>
      </c>
      <c r="R17" s="88">
        <v>20.926881711196664</v>
      </c>
      <c r="S17" s="88">
        <v>25.439166921569655</v>
      </c>
      <c r="T17" s="88">
        <v>27.210379623745848</v>
      </c>
      <c r="U17" s="88">
        <v>27.91682000118238</v>
      </c>
      <c r="V17" s="88">
        <v>27.876662360501374</v>
      </c>
      <c r="W17" s="88">
        <v>26.18836687357161</v>
      </c>
      <c r="X17" s="88">
        <v>23.86709782842787</v>
      </c>
      <c r="Y17" s="88">
        <v>23.887780064632217</v>
      </c>
      <c r="Z17" s="88">
        <v>23.847297915403814</v>
      </c>
      <c r="AA17" s="88">
        <v>23.626150946878301</v>
      </c>
      <c r="AB17" s="88">
        <v>23.72306272328813</v>
      </c>
      <c r="AC17" s="88">
        <v>23.76372291021562</v>
      </c>
      <c r="AD17" s="106">
        <v>23.691191091717258</v>
      </c>
      <c r="AE17" s="106">
        <v>23.956043857592515</v>
      </c>
      <c r="AF17"/>
      <c r="AG17" s="18"/>
      <c r="AH17" s="18"/>
      <c r="AI17" s="18"/>
      <c r="AJ17" s="18"/>
      <c r="AK17" s="18"/>
      <c r="AL17" s="18"/>
      <c r="AM17" s="18"/>
      <c r="AN17" s="18"/>
      <c r="AO17" s="15">
        <v>1.3690887558067282</v>
      </c>
      <c r="AP17" s="15">
        <v>-1.5886586633847926</v>
      </c>
      <c r="AQ17" s="15">
        <v>-0.9617262287655538</v>
      </c>
      <c r="AR17" s="15">
        <v>-7.2782118059044958</v>
      </c>
      <c r="AS17" s="15">
        <v>-45.814859353400465</v>
      </c>
      <c r="AT17" s="15">
        <v>75.457634171657077</v>
      </c>
      <c r="AU17" s="15">
        <v>0.96601895734862187</v>
      </c>
      <c r="AV17" s="15">
        <v>21.562148019208944</v>
      </c>
      <c r="AW17" s="15">
        <v>6.9625420818100636</v>
      </c>
      <c r="AX17" s="15">
        <v>2.596216543851666</v>
      </c>
      <c r="AY17" s="15">
        <v>-0.14384747503227438</v>
      </c>
      <c r="AZ17" s="15">
        <v>-6.0563042486819407</v>
      </c>
      <c r="BA17" s="15">
        <v>-8.8637411273105542</v>
      </c>
      <c r="BB17" s="15">
        <v>8.6655848788255649E-2</v>
      </c>
      <c r="BC17" s="15">
        <v>-0.16946802557153462</v>
      </c>
      <c r="BD17" s="15">
        <v>-0.92734602180092918</v>
      </c>
      <c r="BE17" s="15">
        <v>0.41018859410374731</v>
      </c>
      <c r="BF17" s="15">
        <v>0.17139518367320536</v>
      </c>
      <c r="BG17" s="15">
        <v>-0.30522077189842128</v>
      </c>
      <c r="BH17" s="15">
        <v>1.1179377383345392</v>
      </c>
      <c r="BI17" s="15"/>
      <c r="BJ17" s="7"/>
    </row>
    <row r="18" spans="1:67" s="4" customFormat="1" ht="15" customHeight="1" x14ac:dyDescent="0.35">
      <c r="A18"/>
      <c r="B18" s="16" t="s">
        <v>247</v>
      </c>
      <c r="C18" s="17"/>
      <c r="D18" s="17"/>
      <c r="E18" s="17"/>
      <c r="F18" s="17"/>
      <c r="G18" s="17"/>
      <c r="H18" s="17"/>
      <c r="I18" s="17"/>
      <c r="J18" s="17"/>
      <c r="K18" s="71">
        <v>24.971875042243763</v>
      </c>
      <c r="L18" s="71">
        <v>24.953835541483258</v>
      </c>
      <c r="M18" s="71">
        <v>24.962167554070167</v>
      </c>
      <c r="N18" s="71">
        <v>24.955053335293698</v>
      </c>
      <c r="O18" s="71">
        <v>23.002326290257443</v>
      </c>
      <c r="P18" s="71">
        <v>9.0956298526618991</v>
      </c>
      <c r="Q18" s="71">
        <v>21.01792269355041</v>
      </c>
      <c r="R18" s="71">
        <v>20.918691508864995</v>
      </c>
      <c r="S18" s="71">
        <v>26.457708068424076</v>
      </c>
      <c r="T18" s="71">
        <v>28.64190577280263</v>
      </c>
      <c r="U18" s="71">
        <v>28.755327403259965</v>
      </c>
      <c r="V18" s="71">
        <v>28.731570127644957</v>
      </c>
      <c r="W18" s="71">
        <v>27.069615756101335</v>
      </c>
      <c r="X18" s="71">
        <v>24.396050496856425</v>
      </c>
      <c r="Y18" s="71">
        <v>24.372737437279405</v>
      </c>
      <c r="Z18" s="71">
        <v>24.494750620350146</v>
      </c>
      <c r="AA18" s="71">
        <v>24.174027140172377</v>
      </c>
      <c r="AB18" s="71">
        <v>24.320763499884183</v>
      </c>
      <c r="AC18" s="71">
        <v>24.324735309589606</v>
      </c>
      <c r="AD18" s="76">
        <v>24.256202170075632</v>
      </c>
      <c r="AE18" s="76">
        <v>24.61222631670006</v>
      </c>
      <c r="AF18"/>
      <c r="AG18" s="18"/>
      <c r="AH18" s="18"/>
      <c r="AI18" s="18"/>
      <c r="AJ18" s="18"/>
      <c r="AK18" s="18"/>
      <c r="AL18" s="18"/>
      <c r="AM18" s="18"/>
      <c r="AN18" s="18"/>
      <c r="AO18" s="18">
        <v>-7.2239272101067273E-2</v>
      </c>
      <c r="AP18" s="18">
        <v>3.3389707057488192E-2</v>
      </c>
      <c r="AQ18" s="18">
        <v>-2.8500004100439444E-2</v>
      </c>
      <c r="AR18" s="18">
        <v>-7.8249764438472731</v>
      </c>
      <c r="AS18" s="18">
        <v>-60.457782669945338</v>
      </c>
      <c r="AT18" s="18" t="s">
        <v>233</v>
      </c>
      <c r="AU18" s="18">
        <v>-0.47212650903823739</v>
      </c>
      <c r="AV18" s="18">
        <v>26.478790784843003</v>
      </c>
      <c r="AW18" s="18">
        <v>8.2554305109492212</v>
      </c>
      <c r="AX18" s="18">
        <v>0.3959988953145579</v>
      </c>
      <c r="AY18" s="18">
        <v>-8.2618692814169156E-2</v>
      </c>
      <c r="AZ18" s="18">
        <v>-5.7844188958699547</v>
      </c>
      <c r="BA18" s="18">
        <v>-9.8766280368878299</v>
      </c>
      <c r="BB18" s="18">
        <v>-9.5560794072075697E-2</v>
      </c>
      <c r="BC18" s="18">
        <v>0.50061337338380352</v>
      </c>
      <c r="BD18" s="18">
        <v>-1.3093559724233848</v>
      </c>
      <c r="BE18" s="18">
        <v>0.60700006192993605</v>
      </c>
      <c r="BF18" s="18">
        <v>1.6330941688740865E-2</v>
      </c>
      <c r="BG18" s="18">
        <v>-0.28174259099524962</v>
      </c>
      <c r="BH18" s="18">
        <v>1.4677654157403395</v>
      </c>
      <c r="BI18" s="18"/>
      <c r="BJ18" s="7"/>
    </row>
    <row r="19" spans="1:67" s="4" customFormat="1" ht="15" customHeight="1" x14ac:dyDescent="0.35">
      <c r="A19"/>
      <c r="B19" s="16" t="s">
        <v>248</v>
      </c>
      <c r="C19" s="17"/>
      <c r="D19" s="17"/>
      <c r="E19" s="17"/>
      <c r="F19" s="17"/>
      <c r="G19" s="17"/>
      <c r="H19" s="17"/>
      <c r="I19" s="17"/>
      <c r="J19" s="17"/>
      <c r="K19" s="71">
        <v>22.977360048358548</v>
      </c>
      <c r="L19" s="71">
        <v>23.518003941958181</v>
      </c>
      <c r="M19" s="71">
        <v>22.657419423490705</v>
      </c>
      <c r="N19" s="71">
        <v>22.250878470532985</v>
      </c>
      <c r="O19" s="71">
        <v>20.582182291459674</v>
      </c>
      <c r="P19" s="71">
        <v>14.637040828592811</v>
      </c>
      <c r="Q19" s="71">
        <v>20.257798574563431</v>
      </c>
      <c r="R19" s="71">
        <v>20.937097788436912</v>
      </c>
      <c r="S19" s="71">
        <v>24.665308866962842</v>
      </c>
      <c r="T19" s="71">
        <v>25.840391665352751</v>
      </c>
      <c r="U19" s="71">
        <v>26.757597716976157</v>
      </c>
      <c r="V19" s="71">
        <v>26.603104265969364</v>
      </c>
      <c r="W19" s="71">
        <v>24.954662450574702</v>
      </c>
      <c r="X19" s="71">
        <v>23.297944475632992</v>
      </c>
      <c r="Y19" s="71">
        <v>23.301901208059522</v>
      </c>
      <c r="Z19" s="71">
        <v>23.071506720412142</v>
      </c>
      <c r="AA19" s="71">
        <v>22.987294567799516</v>
      </c>
      <c r="AB19" s="71">
        <v>23.17271630043642</v>
      </c>
      <c r="AC19" s="71">
        <v>23.125813590616652</v>
      </c>
      <c r="AD19" s="76">
        <v>23.013238876911508</v>
      </c>
      <c r="AE19" s="76">
        <v>23.0547906553236</v>
      </c>
      <c r="AF19"/>
      <c r="AG19" s="18"/>
      <c r="AH19" s="18"/>
      <c r="AI19" s="18"/>
      <c r="AJ19" s="18"/>
      <c r="AK19" s="18"/>
      <c r="AL19" s="18"/>
      <c r="AM19" s="18"/>
      <c r="AN19" s="18"/>
      <c r="AO19" s="18">
        <v>2.3529417324783362</v>
      </c>
      <c r="AP19" s="18">
        <v>-3.6592583307298376</v>
      </c>
      <c r="AQ19" s="18">
        <v>-1.7942950402208071</v>
      </c>
      <c r="AR19" s="18">
        <v>-7.4994620157724512</v>
      </c>
      <c r="AS19" s="18">
        <v>-28.88489363605397</v>
      </c>
      <c r="AT19" s="18">
        <v>38.400915948739566</v>
      </c>
      <c r="AU19" s="18">
        <v>3.3532726242348887</v>
      </c>
      <c r="AV19" s="18">
        <v>17.806723339587865</v>
      </c>
      <c r="AW19" s="18">
        <v>4.7641114276247141</v>
      </c>
      <c r="AX19" s="18">
        <v>3.5495052222958838</v>
      </c>
      <c r="AY19" s="18">
        <v>-0.57738161938497201</v>
      </c>
      <c r="AZ19" s="18">
        <v>-6.1964265482481506</v>
      </c>
      <c r="BA19" s="18">
        <v>-6.6389115790406379</v>
      </c>
      <c r="BB19" s="18">
        <v>1.6983182489205863E-2</v>
      </c>
      <c r="BC19" s="18">
        <v>-0.9887368656755493</v>
      </c>
      <c r="BD19" s="18">
        <v>-0.36500499786656876</v>
      </c>
      <c r="BE19" s="18">
        <v>0.80662703516507628</v>
      </c>
      <c r="BF19" s="18">
        <v>-0.20240488517474831</v>
      </c>
      <c r="BG19" s="18">
        <v>-0.48679244630260626</v>
      </c>
      <c r="BH19" s="18">
        <v>0.18055597751509844</v>
      </c>
      <c r="BI19" s="18"/>
      <c r="BJ19" s="7"/>
    </row>
    <row r="20" spans="1:67" customFormat="1" ht="6" customHeight="1" x14ac:dyDescent="0.35"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12"/>
      <c r="Y20" s="12"/>
      <c r="Z20" s="12"/>
      <c r="AA20" s="12"/>
      <c r="AB20" s="12"/>
      <c r="AC20" s="12"/>
      <c r="AD20" s="355"/>
      <c r="AE20" s="355"/>
      <c r="BE20" s="333"/>
      <c r="BF20" s="355"/>
      <c r="BG20" s="355"/>
      <c r="BH20" s="355"/>
    </row>
    <row r="21" spans="1:67" s="92" customFormat="1" ht="15" customHeight="1" x14ac:dyDescent="0.35">
      <c r="A21"/>
      <c r="B21" s="13" t="s">
        <v>452</v>
      </c>
      <c r="C21" s="14"/>
      <c r="D21" s="14"/>
      <c r="E21" s="14"/>
      <c r="F21" s="14"/>
      <c r="G21" s="14"/>
      <c r="H21" s="14"/>
      <c r="I21" s="14"/>
      <c r="J21" s="14"/>
      <c r="K21" s="14">
        <v>10396.723</v>
      </c>
      <c r="L21" s="14">
        <v>12289.605</v>
      </c>
      <c r="M21" s="14">
        <v>15174.814999999999</v>
      </c>
      <c r="N21" s="14">
        <v>17809.782999999999</v>
      </c>
      <c r="O21" s="14">
        <v>18963.599999999999</v>
      </c>
      <c r="P21" s="14">
        <v>6212.482</v>
      </c>
      <c r="Q21" s="14">
        <v>10241.919</v>
      </c>
      <c r="R21" s="14">
        <v>8042.1409999999996</v>
      </c>
      <c r="S21" s="14">
        <v>7950.6859999999997</v>
      </c>
      <c r="T21" s="14">
        <v>10574.578</v>
      </c>
      <c r="U21" s="14">
        <v>14010.646000000001</v>
      </c>
      <c r="V21" s="14">
        <v>15473.349</v>
      </c>
      <c r="W21" s="14">
        <v>15740.575000000001</v>
      </c>
      <c r="X21" s="14">
        <v>11873.494999999999</v>
      </c>
      <c r="Y21" s="14">
        <v>13883.486999999999</v>
      </c>
      <c r="Z21" s="14">
        <v>14586.826000000001</v>
      </c>
      <c r="AA21" s="14">
        <v>14243.546999999999</v>
      </c>
      <c r="AB21" s="14">
        <v>11003.243999999999</v>
      </c>
      <c r="AC21" s="14">
        <v>15070.248</v>
      </c>
      <c r="AD21" s="72">
        <v>18291.487000000001</v>
      </c>
      <c r="AE21" s="72">
        <v>23530.671000000002</v>
      </c>
      <c r="AF21"/>
      <c r="AG21" s="15"/>
      <c r="AH21" s="15"/>
      <c r="AI21" s="15"/>
      <c r="AJ21" s="15"/>
      <c r="AK21" s="15"/>
      <c r="AL21" s="15"/>
      <c r="AM21" s="15"/>
      <c r="AN21" s="15"/>
      <c r="AO21" s="15">
        <v>18.206525267625189</v>
      </c>
      <c r="AP21" s="15">
        <v>23.476832656541841</v>
      </c>
      <c r="AQ21" s="15">
        <v>17.364086481449696</v>
      </c>
      <c r="AR21" s="15">
        <v>6.4785573187500329</v>
      </c>
      <c r="AS21" s="15">
        <v>-67.239964985551268</v>
      </c>
      <c r="AT21" s="15">
        <v>64.860340842838667</v>
      </c>
      <c r="AU21" s="15">
        <v>-21.478181969609409</v>
      </c>
      <c r="AV21" s="15">
        <v>-1.1371971717481693</v>
      </c>
      <c r="AW21" s="15">
        <v>33.002083090691791</v>
      </c>
      <c r="AX21" s="15">
        <v>32.493665468257944</v>
      </c>
      <c r="AY21" s="15">
        <v>10.439939742964025</v>
      </c>
      <c r="AZ21" s="15">
        <v>1.7270081609352996</v>
      </c>
      <c r="BA21" s="15">
        <v>-24.567590446981775</v>
      </c>
      <c r="BB21" s="15">
        <v>16.928393872233915</v>
      </c>
      <c r="BC21" s="15">
        <v>5.066011154114249</v>
      </c>
      <c r="BD21" s="15">
        <v>-2.3533495223704062</v>
      </c>
      <c r="BE21" s="15">
        <v>-22.749270248485157</v>
      </c>
      <c r="BF21" s="15">
        <v>36.961863246875204</v>
      </c>
      <c r="BG21" s="15">
        <v>21.374824090486111</v>
      </c>
      <c r="BH21" s="15">
        <v>28.642745119628607</v>
      </c>
      <c r="BI21"/>
      <c r="BJ21" s="19"/>
    </row>
    <row r="22" spans="1:67" s="4" customFormat="1" ht="15" customHeight="1" x14ac:dyDescent="0.35">
      <c r="A22"/>
      <c r="B22" s="16" t="s">
        <v>247</v>
      </c>
      <c r="C22" s="17"/>
      <c r="D22" s="17"/>
      <c r="E22" s="17"/>
      <c r="F22" s="17"/>
      <c r="G22" s="17"/>
      <c r="H22" s="17"/>
      <c r="I22" s="17"/>
      <c r="J22" s="17"/>
      <c r="K22" s="17">
        <v>4488.951</v>
      </c>
      <c r="L22" s="17">
        <v>5364.07</v>
      </c>
      <c r="M22" s="17">
        <v>7498.8879999999999</v>
      </c>
      <c r="N22" s="17">
        <v>8817.5049999999992</v>
      </c>
      <c r="O22" s="17">
        <v>10076.748</v>
      </c>
      <c r="P22" s="17">
        <v>2437.8380000000002</v>
      </c>
      <c r="Q22" s="17">
        <v>6406.1959999999999</v>
      </c>
      <c r="R22" s="17">
        <v>4461.8999999999996</v>
      </c>
      <c r="S22" s="17">
        <v>3570.1010000000001</v>
      </c>
      <c r="T22" s="17">
        <v>5443.2</v>
      </c>
      <c r="U22" s="17">
        <v>8374.1460000000006</v>
      </c>
      <c r="V22" s="17">
        <v>9542.3420000000006</v>
      </c>
      <c r="W22" s="17">
        <v>9490.8389999999999</v>
      </c>
      <c r="X22" s="17">
        <v>6290.4759999999997</v>
      </c>
      <c r="Y22" s="17">
        <v>7750.1809999999996</v>
      </c>
      <c r="Z22" s="17">
        <v>8166.9549999999999</v>
      </c>
      <c r="AA22" s="17">
        <v>7845.5709999999999</v>
      </c>
      <c r="AB22" s="17">
        <v>5407.5879999999997</v>
      </c>
      <c r="AC22" s="17">
        <v>8207.7129999999997</v>
      </c>
      <c r="AD22" s="73">
        <v>10214.701999999999</v>
      </c>
      <c r="AE22" s="73">
        <v>13989.648999999999</v>
      </c>
      <c r="AF22"/>
      <c r="AG22" s="18"/>
      <c r="AH22" s="18"/>
      <c r="AI22" s="18"/>
      <c r="AJ22" s="18"/>
      <c r="AK22" s="18"/>
      <c r="AL22" s="18"/>
      <c r="AM22" s="18"/>
      <c r="AN22" s="18"/>
      <c r="AO22" s="18">
        <v>19.494955502967166</v>
      </c>
      <c r="AP22" s="18">
        <v>39.798473919989867</v>
      </c>
      <c r="AQ22" s="18">
        <v>17.584167145848813</v>
      </c>
      <c r="AR22" s="18">
        <v>14.281171374442096</v>
      </c>
      <c r="AS22" s="18">
        <v>-75.80729417863779</v>
      </c>
      <c r="AT22" s="18" t="s">
        <v>233</v>
      </c>
      <c r="AU22" s="18">
        <v>-30.350242171797433</v>
      </c>
      <c r="AV22" s="18">
        <v>-19.986978641385946</v>
      </c>
      <c r="AW22" s="18">
        <v>52.466274763655136</v>
      </c>
      <c r="AX22" s="18">
        <v>53.846009700176388</v>
      </c>
      <c r="AY22" s="18">
        <v>13.950031442012115</v>
      </c>
      <c r="AZ22" s="18">
        <v>-0.53973123159912528</v>
      </c>
      <c r="BA22" s="18">
        <v>-33.720548836620246</v>
      </c>
      <c r="BB22" s="18">
        <v>23.205000702649532</v>
      </c>
      <c r="BC22" s="18">
        <v>5.3776034391971024</v>
      </c>
      <c r="BD22" s="18">
        <v>-3.935175349931523</v>
      </c>
      <c r="BE22" s="18">
        <v>-31.074640711300685</v>
      </c>
      <c r="BF22" s="18">
        <v>51.781404204610268</v>
      </c>
      <c r="BG22" s="18">
        <v>24.452475372859649</v>
      </c>
      <c r="BH22" s="18">
        <v>36.956016925408107</v>
      </c>
      <c r="BI22"/>
      <c r="BJ22" s="7"/>
    </row>
    <row r="23" spans="1:67" s="4" customFormat="1" ht="15" customHeight="1" x14ac:dyDescent="0.35">
      <c r="A23"/>
      <c r="B23" s="16" t="s">
        <v>248</v>
      </c>
      <c r="C23" s="17"/>
      <c r="D23" s="17"/>
      <c r="E23" s="17"/>
      <c r="F23" s="17"/>
      <c r="G23" s="17"/>
      <c r="H23" s="17"/>
      <c r="I23" s="17"/>
      <c r="J23" s="17"/>
      <c r="K23" s="17">
        <v>5907.7719999999999</v>
      </c>
      <c r="L23" s="17">
        <v>6925.5349999999999</v>
      </c>
      <c r="M23" s="17">
        <v>7675.9269999999997</v>
      </c>
      <c r="N23" s="17">
        <v>8992.2780000000002</v>
      </c>
      <c r="O23" s="17">
        <v>8886.8520000000008</v>
      </c>
      <c r="P23" s="17">
        <v>3774.6439999999998</v>
      </c>
      <c r="Q23" s="17">
        <v>3835.723</v>
      </c>
      <c r="R23" s="17">
        <v>3580.241</v>
      </c>
      <c r="S23" s="17">
        <v>4380.585</v>
      </c>
      <c r="T23" s="17">
        <v>5131.3779999999997</v>
      </c>
      <c r="U23" s="17">
        <v>5636.5</v>
      </c>
      <c r="V23" s="17">
        <v>5931.0069999999996</v>
      </c>
      <c r="W23" s="17">
        <v>6249.7359999999999</v>
      </c>
      <c r="X23" s="17">
        <v>5583.0190000000002</v>
      </c>
      <c r="Y23" s="17">
        <v>6133.3059999999996</v>
      </c>
      <c r="Z23" s="17">
        <v>6419.8710000000001</v>
      </c>
      <c r="AA23" s="17">
        <v>6397.9759999999997</v>
      </c>
      <c r="AB23" s="17">
        <v>5595.6559999999999</v>
      </c>
      <c r="AC23" s="17">
        <v>6862.5349999999999</v>
      </c>
      <c r="AD23" s="73">
        <v>8076.7849999999999</v>
      </c>
      <c r="AE23" s="73">
        <v>9541.0220000000008</v>
      </c>
      <c r="AF23"/>
      <c r="AG23" s="18"/>
      <c r="AH23" s="18"/>
      <c r="AI23" s="18"/>
      <c r="AJ23" s="18"/>
      <c r="AK23" s="18"/>
      <c r="AL23" s="18"/>
      <c r="AM23" s="18"/>
      <c r="AN23" s="18"/>
      <c r="AO23" s="18">
        <v>17.227526722425981</v>
      </c>
      <c r="AP23" s="18">
        <v>10.835148475893918</v>
      </c>
      <c r="AQ23" s="18">
        <v>17.149081798198456</v>
      </c>
      <c r="AR23" s="18">
        <v>-1.1724059242830289</v>
      </c>
      <c r="AS23" s="18">
        <v>-57.525521973360199</v>
      </c>
      <c r="AT23" s="18">
        <v>1.6181393530091892</v>
      </c>
      <c r="AU23" s="18">
        <v>-6.6605956686653327</v>
      </c>
      <c r="AV23" s="18">
        <v>22.354472785491257</v>
      </c>
      <c r="AW23" s="18">
        <v>17.13910356721761</v>
      </c>
      <c r="AX23" s="18">
        <v>9.8437885495864919</v>
      </c>
      <c r="AY23" s="18">
        <v>5.2249977823117115</v>
      </c>
      <c r="AZ23" s="18">
        <v>5.3739440874037125</v>
      </c>
      <c r="BA23" s="18">
        <v>-10.66792261305117</v>
      </c>
      <c r="BB23" s="18">
        <v>9.8564414701078285</v>
      </c>
      <c r="BC23" s="18">
        <v>4.6722762568833272</v>
      </c>
      <c r="BD23" s="18">
        <v>-0.34105046659037908</v>
      </c>
      <c r="BE23" s="18">
        <v>-12.540215843260427</v>
      </c>
      <c r="BF23" s="18">
        <v>22.640401768800654</v>
      </c>
      <c r="BG23" s="18">
        <v>17.693898828931292</v>
      </c>
      <c r="BH23" s="18">
        <v>18.128958490290394</v>
      </c>
      <c r="BI23"/>
      <c r="BJ23" s="7"/>
    </row>
    <row r="24" spans="1:67" s="4" customFormat="1" ht="6" customHeight="1" x14ac:dyDescent="0.35">
      <c r="A24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2"/>
      <c r="Y24" s="12"/>
      <c r="Z24" s="12"/>
      <c r="AA24" s="12"/>
      <c r="AB24" s="12"/>
      <c r="AC24" s="12"/>
      <c r="AD24" s="355"/>
      <c r="AE24" s="355"/>
      <c r="AF24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/>
      <c r="BJ24" s="7"/>
    </row>
    <row r="25" spans="1:67" s="4" customFormat="1" ht="15" customHeight="1" x14ac:dyDescent="0.35">
      <c r="A25"/>
      <c r="B25" s="13" t="s">
        <v>736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4">
        <v>1291.3220000000019</v>
      </c>
      <c r="U25" s="14">
        <v>759.11200000000099</v>
      </c>
      <c r="V25" s="14">
        <v>522.13400000000001</v>
      </c>
      <c r="W25" s="14">
        <v>943.42299999999886</v>
      </c>
      <c r="X25" s="14">
        <v>5579.9969999999994</v>
      </c>
      <c r="Y25" s="14">
        <v>4442.9010000000035</v>
      </c>
      <c r="Z25" s="14">
        <v>6210.7530000000006</v>
      </c>
      <c r="AA25" s="14">
        <v>4677.6820000000007</v>
      </c>
      <c r="AB25" s="14">
        <v>2386.8660000000018</v>
      </c>
      <c r="AC25" s="14">
        <v>6406.4110000000001</v>
      </c>
      <c r="AD25" s="72">
        <v>6903.0199999999968</v>
      </c>
      <c r="AE25" s="72">
        <v>5623.0079999999944</v>
      </c>
      <c r="AF25"/>
      <c r="AG25" s="18"/>
      <c r="AH25" s="18"/>
      <c r="AI25" s="18"/>
      <c r="AJ25" s="18"/>
      <c r="AK25" s="18"/>
      <c r="AL25" s="18"/>
      <c r="AM25" s="18"/>
      <c r="AN25" s="18"/>
      <c r="AO25" s="15"/>
      <c r="AP25" s="15"/>
      <c r="AQ25" s="15"/>
      <c r="AR25" s="15"/>
      <c r="AS25" s="15"/>
      <c r="AT25" s="15"/>
      <c r="AU25" s="15"/>
      <c r="AV25" s="15"/>
      <c r="AW25" s="15"/>
      <c r="AX25" s="15">
        <v>-41.214352423330524</v>
      </c>
      <c r="AY25" s="15">
        <v>-31.217791314061781</v>
      </c>
      <c r="AZ25" s="15">
        <v>80.685992484687617</v>
      </c>
      <c r="BA25" s="15" t="s">
        <v>233</v>
      </c>
      <c r="BB25" s="15">
        <v>-20.378075472083516</v>
      </c>
      <c r="BC25" s="15">
        <v>39.790488241804077</v>
      </c>
      <c r="BD25" s="15">
        <v>-24.684140554293492</v>
      </c>
      <c r="BE25" s="15">
        <v>-48.973316270751162</v>
      </c>
      <c r="BF25" s="15" t="s">
        <v>233</v>
      </c>
      <c r="BG25" s="15">
        <v>7.7517505511275617</v>
      </c>
      <c r="BH25" s="15">
        <v>-18.542782724083125</v>
      </c>
      <c r="BI25"/>
      <c r="BJ25" s="7"/>
    </row>
    <row r="26" spans="1:67" s="4" customFormat="1" ht="15" customHeight="1" x14ac:dyDescent="0.35">
      <c r="A26"/>
      <c r="B26" s="16" t="s">
        <v>791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>
        <v>1238.694</v>
      </c>
      <c r="U26" s="17">
        <v>1601.587</v>
      </c>
      <c r="V26" s="17">
        <v>1222.127</v>
      </c>
      <c r="W26" s="17">
        <v>669.79500000000007</v>
      </c>
      <c r="X26" s="17">
        <v>5998.1200000000008</v>
      </c>
      <c r="Y26" s="17">
        <v>5224.018</v>
      </c>
      <c r="Z26" s="17">
        <v>6897.5519999999997</v>
      </c>
      <c r="AA26" s="17">
        <v>5260.5779999999995</v>
      </c>
      <c r="AB26" s="17">
        <v>2568.3530000000001</v>
      </c>
      <c r="AC26" s="17">
        <v>7158.1139999999996</v>
      </c>
      <c r="AD26" s="73">
        <v>7616.9599999999991</v>
      </c>
      <c r="AE26" s="73">
        <v>6939.0529999999999</v>
      </c>
      <c r="AF26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/>
      <c r="BJ26" s="7"/>
    </row>
    <row r="27" spans="1:67" s="4" customFormat="1" ht="15" customHeight="1" x14ac:dyDescent="0.35">
      <c r="A27"/>
      <c r="B27" s="16" t="s">
        <v>665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52.628000000001975</v>
      </c>
      <c r="U27" s="17">
        <v>-842.474999999999</v>
      </c>
      <c r="V27" s="17">
        <v>-699.99299999999994</v>
      </c>
      <c r="W27" s="17">
        <v>273.62799999999879</v>
      </c>
      <c r="X27" s="17">
        <v>-418.12300000000141</v>
      </c>
      <c r="Y27" s="17">
        <v>-781.11699999999655</v>
      </c>
      <c r="Z27" s="17">
        <v>-686.79899999999907</v>
      </c>
      <c r="AA27" s="17">
        <v>-582.89599999999882</v>
      </c>
      <c r="AB27" s="17">
        <v>-181.48699999999826</v>
      </c>
      <c r="AC27" s="17">
        <v>-751.70299999999952</v>
      </c>
      <c r="AD27" s="73">
        <v>-713.94000000000233</v>
      </c>
      <c r="AE27" s="73">
        <v>-1316.0450000000055</v>
      </c>
      <c r="AF2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/>
      <c r="BJ27" s="7"/>
    </row>
    <row r="28" spans="1:67" customFormat="1" ht="6" customHeight="1" x14ac:dyDescent="0.35"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2"/>
      <c r="Y28" s="12"/>
      <c r="Z28" s="12"/>
      <c r="AA28" s="12"/>
      <c r="AB28" s="12"/>
      <c r="AC28" s="12"/>
      <c r="AD28" s="355"/>
      <c r="AE28" s="355"/>
      <c r="BE28" s="333"/>
      <c r="BF28" s="355"/>
      <c r="BG28" s="355"/>
      <c r="BH28" s="355"/>
    </row>
    <row r="29" spans="1:67" s="92" customFormat="1" ht="15" customHeight="1" x14ac:dyDescent="0.35">
      <c r="A29"/>
      <c r="B29" s="87" t="s">
        <v>249</v>
      </c>
      <c r="C29" s="14">
        <v>2228.6180000000004</v>
      </c>
      <c r="D29" s="14">
        <v>2607.0720000000001</v>
      </c>
      <c r="E29" s="14">
        <v>6803.8789999999999</v>
      </c>
      <c r="F29" s="14">
        <v>8788.405999999999</v>
      </c>
      <c r="G29" s="14">
        <v>8435.7479999999996</v>
      </c>
      <c r="H29" s="14">
        <v>9955.2710000000006</v>
      </c>
      <c r="I29" s="14">
        <v>9880.0519999999997</v>
      </c>
      <c r="J29" s="14">
        <v>10994.550000000001</v>
      </c>
      <c r="K29" s="14">
        <v>13205.679</v>
      </c>
      <c r="L29" s="14">
        <v>15446.128000000001</v>
      </c>
      <c r="M29" s="14">
        <v>18565.404999999999</v>
      </c>
      <c r="N29" s="14">
        <v>21784.741999999998</v>
      </c>
      <c r="O29" s="14">
        <v>23131.932999999997</v>
      </c>
      <c r="P29" s="14">
        <v>13650.190999999999</v>
      </c>
      <c r="Q29" s="14">
        <v>12879.406000000001</v>
      </c>
      <c r="R29" s="14">
        <v>10324.669</v>
      </c>
      <c r="S29" s="14">
        <v>9560.6419999999998</v>
      </c>
      <c r="T29" s="14">
        <v>13584.727000000003</v>
      </c>
      <c r="U29" s="14">
        <v>16343.645000000002</v>
      </c>
      <c r="V29" s="14">
        <v>17686.594000000001</v>
      </c>
      <c r="W29" s="14">
        <v>18629.852999999999</v>
      </c>
      <c r="X29" s="14">
        <v>19928.644</v>
      </c>
      <c r="Y29" s="14">
        <v>21363.094000000005</v>
      </c>
      <c r="Z29" s="14">
        <v>23923.111000000001</v>
      </c>
      <c r="AA29" s="14">
        <v>22398.629999999997</v>
      </c>
      <c r="AB29" s="14">
        <v>16702.482</v>
      </c>
      <c r="AC29" s="14">
        <v>25127.870999999999</v>
      </c>
      <c r="AD29" s="72">
        <v>29496.001</v>
      </c>
      <c r="AE29" s="72">
        <v>33984.712</v>
      </c>
      <c r="AF29"/>
      <c r="AG29" s="15">
        <v>16.981555385445134</v>
      </c>
      <c r="AH29" s="15" t="s">
        <v>233</v>
      </c>
      <c r="AI29" s="15">
        <v>29.167582198331264</v>
      </c>
      <c r="AJ29" s="15">
        <v>-4.0127640894150716</v>
      </c>
      <c r="AK29" s="15">
        <v>18.012901760460377</v>
      </c>
      <c r="AL29" s="15">
        <v>-0.75556958720662604</v>
      </c>
      <c r="AM29" s="15">
        <v>11.280284759634883</v>
      </c>
      <c r="AN29" s="15">
        <v>20.111136881454893</v>
      </c>
      <c r="AO29" s="15">
        <v>16.965799335270837</v>
      </c>
      <c r="AP29" s="15">
        <v>20.194556202046222</v>
      </c>
      <c r="AQ29" s="15">
        <v>17.34051586808906</v>
      </c>
      <c r="AR29" s="15">
        <v>6.1841035344829836</v>
      </c>
      <c r="AS29" s="15">
        <v>-40.989838592390875</v>
      </c>
      <c r="AT29" s="15">
        <v>-5.6466975443786689</v>
      </c>
      <c r="AU29" s="15">
        <v>-19.835829385299299</v>
      </c>
      <c r="AV29" s="15">
        <v>-7.4000144701975445</v>
      </c>
      <c r="AW29" s="15">
        <v>42.090112776945347</v>
      </c>
      <c r="AX29" s="15">
        <v>20.30896903559416</v>
      </c>
      <c r="AY29" s="15">
        <v>8.2169491566905588</v>
      </c>
      <c r="AZ29" s="15">
        <v>5.3331862539502977</v>
      </c>
      <c r="BA29" s="15">
        <v>6.9715579613000767</v>
      </c>
      <c r="BB29" s="15">
        <v>7.1979307774277288</v>
      </c>
      <c r="BC29" s="15">
        <v>11.98336252230129</v>
      </c>
      <c r="BD29" s="15">
        <v>-6.3724195402512791</v>
      </c>
      <c r="BE29" s="15">
        <v>-25.430787507985968</v>
      </c>
      <c r="BF29" s="15">
        <v>50.443934021302937</v>
      </c>
      <c r="BG29" s="15">
        <v>17.383605638535798</v>
      </c>
      <c r="BH29" s="15">
        <v>15.218032437685363</v>
      </c>
      <c r="BI29"/>
      <c r="BJ29" s="19"/>
      <c r="BO29" s="95"/>
    </row>
    <row r="30" spans="1:67" s="4" customFormat="1" ht="15" customHeight="1" x14ac:dyDescent="0.35">
      <c r="A30"/>
      <c r="B30" s="16" t="s">
        <v>250</v>
      </c>
      <c r="C30" s="17">
        <v>402.48099999999999</v>
      </c>
      <c r="D30" s="17">
        <v>516.84799999999996</v>
      </c>
      <c r="E30" s="17">
        <v>1579.6030000000001</v>
      </c>
      <c r="F30" s="17">
        <v>3332.0740000000001</v>
      </c>
      <c r="G30" s="17">
        <v>2473.0839999999998</v>
      </c>
      <c r="H30" s="17">
        <v>2985.1979999999999</v>
      </c>
      <c r="I30" s="17">
        <v>2292.681</v>
      </c>
      <c r="J30" s="17">
        <v>7529.8050000000003</v>
      </c>
      <c r="K30" s="17">
        <v>10023.558999999999</v>
      </c>
      <c r="L30" s="17">
        <v>11920.842000000001</v>
      </c>
      <c r="M30" s="17">
        <v>14620.219000000001</v>
      </c>
      <c r="N30" s="17">
        <v>17346.532000000003</v>
      </c>
      <c r="O30" s="17">
        <v>18217.642</v>
      </c>
      <c r="P30" s="17">
        <v>9876.0030000000006</v>
      </c>
      <c r="Q30" s="17">
        <v>9981.103000000001</v>
      </c>
      <c r="R30" s="17">
        <v>8009.4929999999995</v>
      </c>
      <c r="S30" s="17">
        <v>7574.8160000000007</v>
      </c>
      <c r="T30" s="17">
        <v>11865.900000000001</v>
      </c>
      <c r="U30" s="17">
        <v>14769.758000000002</v>
      </c>
      <c r="V30" s="17">
        <v>15995.483</v>
      </c>
      <c r="W30" s="17">
        <v>16683.998</v>
      </c>
      <c r="X30" s="17">
        <v>17453.491999999998</v>
      </c>
      <c r="Y30" s="17">
        <v>18326.388000000003</v>
      </c>
      <c r="Z30" s="17">
        <v>20797.579000000002</v>
      </c>
      <c r="AA30" s="17">
        <v>18921.228999999999</v>
      </c>
      <c r="AB30" s="17">
        <v>13390.11</v>
      </c>
      <c r="AC30" s="17">
        <v>21476.659</v>
      </c>
      <c r="AD30" s="73">
        <v>25194.506999999998</v>
      </c>
      <c r="AE30" s="73">
        <v>29153.678999999996</v>
      </c>
      <c r="AF30"/>
      <c r="AG30" s="18">
        <v>28.415502843612487</v>
      </c>
      <c r="AH30" s="18" t="s">
        <v>233</v>
      </c>
      <c r="AI30" s="18" t="s">
        <v>233</v>
      </c>
      <c r="AJ30" s="18">
        <v>-25.779439472232617</v>
      </c>
      <c r="AK30" s="18">
        <v>20.707505284899341</v>
      </c>
      <c r="AL30" s="18">
        <v>-23.198360711751778</v>
      </c>
      <c r="AM30" s="18" t="s">
        <v>233</v>
      </c>
      <c r="AN30" s="18">
        <v>33.11844065018947</v>
      </c>
      <c r="AO30" s="18">
        <v>18.928236966530566</v>
      </c>
      <c r="AP30" s="18">
        <v>22.644180671130449</v>
      </c>
      <c r="AQ30" s="18">
        <v>18.647552406704726</v>
      </c>
      <c r="AR30" s="18">
        <v>5.0218106996833534</v>
      </c>
      <c r="AS30" s="18">
        <v>-45.788796376611195</v>
      </c>
      <c r="AT30" s="18">
        <v>1.0641957075144708</v>
      </c>
      <c r="AU30" s="18">
        <v>-19.753428052991751</v>
      </c>
      <c r="AV30" s="18">
        <v>-5.4270226592369681</v>
      </c>
      <c r="AW30" s="18">
        <v>56.649349634367361</v>
      </c>
      <c r="AX30" s="18">
        <v>24.4722945583563</v>
      </c>
      <c r="AY30" s="18">
        <v>8.2988834346507119</v>
      </c>
      <c r="AZ30" s="18">
        <v>4.3044339455082374</v>
      </c>
      <c r="BA30" s="18">
        <v>4.6121678988453416</v>
      </c>
      <c r="BB30" s="18">
        <v>5.0012685140601336</v>
      </c>
      <c r="BC30" s="18">
        <v>13.484331991661415</v>
      </c>
      <c r="BD30" s="18">
        <v>-9.0219635660477699</v>
      </c>
      <c r="BE30" s="18">
        <v>-29.232345319640704</v>
      </c>
      <c r="BF30" s="18">
        <v>60.391953464161226</v>
      </c>
      <c r="BG30" s="18">
        <v>17.311109702863924</v>
      </c>
      <c r="BH30" s="18">
        <v>15.714425370577796</v>
      </c>
      <c r="BI30"/>
      <c r="BJ30" s="7"/>
    </row>
    <row r="31" spans="1:67" s="4" customFormat="1" ht="15" customHeight="1" x14ac:dyDescent="0.35">
      <c r="A31"/>
      <c r="B31" s="16" t="s">
        <v>251</v>
      </c>
      <c r="C31" s="17"/>
      <c r="D31" s="17"/>
      <c r="E31" s="17"/>
      <c r="F31" s="17"/>
      <c r="G31" s="17"/>
      <c r="H31" s="17"/>
      <c r="I31" s="17"/>
      <c r="J31" s="17">
        <v>3090.0439999999999</v>
      </c>
      <c r="K31" s="17">
        <v>4333.9670000000006</v>
      </c>
      <c r="L31" s="17">
        <v>5268</v>
      </c>
      <c r="M31" s="17">
        <v>7219.889000000001</v>
      </c>
      <c r="N31" s="17">
        <v>8594.362000000001</v>
      </c>
      <c r="O31" s="17">
        <v>9730.7800000000007</v>
      </c>
      <c r="P31" s="17">
        <v>5073.7559999999994</v>
      </c>
      <c r="Q31" s="17">
        <v>6293.335</v>
      </c>
      <c r="R31" s="17">
        <v>4587.5400000000009</v>
      </c>
      <c r="S31" s="17">
        <v>3426.31</v>
      </c>
      <c r="T31" s="17">
        <v>6401.3590000000004</v>
      </c>
      <c r="U31" s="17">
        <v>9232.7309999999998</v>
      </c>
      <c r="V31" s="17">
        <v>10123.552</v>
      </c>
      <c r="W31" s="17">
        <v>10330.879000000001</v>
      </c>
      <c r="X31" s="17">
        <v>11066.563999999998</v>
      </c>
      <c r="Y31" s="17">
        <v>11498.152999999998</v>
      </c>
      <c r="Z31" s="17">
        <v>13601.795</v>
      </c>
      <c r="AA31" s="17">
        <v>11627.234</v>
      </c>
      <c r="AB31" s="17">
        <v>7256.4840000000004</v>
      </c>
      <c r="AC31" s="17">
        <v>13981.821</v>
      </c>
      <c r="AD31" s="73">
        <v>16261.323999999999</v>
      </c>
      <c r="AE31" s="73">
        <v>18634.445</v>
      </c>
      <c r="AF31"/>
      <c r="AG31" s="18"/>
      <c r="AH31" s="18"/>
      <c r="AI31" s="18"/>
      <c r="AJ31" s="18"/>
      <c r="AK31" s="18"/>
      <c r="AL31" s="18"/>
      <c r="AM31" s="18"/>
      <c r="AN31" s="18">
        <v>40.255834544750847</v>
      </c>
      <c r="AO31" s="18">
        <v>21.551456206288588</v>
      </c>
      <c r="AP31" s="18">
        <v>37.051803340926369</v>
      </c>
      <c r="AQ31" s="18">
        <v>19.037314839604871</v>
      </c>
      <c r="AR31" s="18">
        <v>13.222831432978962</v>
      </c>
      <c r="AS31" s="18">
        <v>-47.85869169789062</v>
      </c>
      <c r="AT31" s="18">
        <v>24.037005327020079</v>
      </c>
      <c r="AU31" s="18">
        <v>-27.104786254029051</v>
      </c>
      <c r="AV31" s="18">
        <v>-25.312694821189584</v>
      </c>
      <c r="AW31" s="18">
        <v>86.829533813344398</v>
      </c>
      <c r="AX31" s="18">
        <v>44.230795367046269</v>
      </c>
      <c r="AY31" s="18">
        <v>9.6485102836852921</v>
      </c>
      <c r="AZ31" s="18">
        <v>2.0479669586327125</v>
      </c>
      <c r="BA31" s="18">
        <v>7.1212236635430308</v>
      </c>
      <c r="BB31" s="18">
        <v>3.8999367825460549</v>
      </c>
      <c r="BC31" s="18">
        <v>18.295477543219349</v>
      </c>
      <c r="BD31" s="18">
        <v>-14.516914863075055</v>
      </c>
      <c r="BE31" s="18">
        <v>-37.590625595046937</v>
      </c>
      <c r="BF31" s="18">
        <v>92.680380746377992</v>
      </c>
      <c r="BG31" s="18">
        <v>16.303334165127694</v>
      </c>
      <c r="BH31" s="18">
        <v>14.593651783827696</v>
      </c>
      <c r="BI31"/>
      <c r="BJ31" s="7"/>
    </row>
    <row r="32" spans="1:67" s="4" customFormat="1" ht="15" customHeight="1" x14ac:dyDescent="0.35">
      <c r="A32"/>
      <c r="B32" s="16" t="s">
        <v>252</v>
      </c>
      <c r="C32" s="17"/>
      <c r="D32" s="17"/>
      <c r="E32" s="17"/>
      <c r="F32" s="17"/>
      <c r="G32" s="17"/>
      <c r="H32" s="17"/>
      <c r="I32" s="17"/>
      <c r="J32" s="17">
        <v>4439.7610000000004</v>
      </c>
      <c r="K32" s="17">
        <v>5689.5919999999996</v>
      </c>
      <c r="L32" s="17">
        <v>6652.8420000000006</v>
      </c>
      <c r="M32" s="17">
        <v>7400.33</v>
      </c>
      <c r="N32" s="17">
        <v>8752.17</v>
      </c>
      <c r="O32" s="17">
        <v>8486.862000000001</v>
      </c>
      <c r="P32" s="17">
        <v>4802.2470000000003</v>
      </c>
      <c r="Q32" s="17">
        <v>3687.768</v>
      </c>
      <c r="R32" s="17">
        <v>3421.953</v>
      </c>
      <c r="S32" s="17">
        <v>4148.5059999999994</v>
      </c>
      <c r="T32" s="17">
        <v>5464.5410000000002</v>
      </c>
      <c r="U32" s="17">
        <v>5537.027</v>
      </c>
      <c r="V32" s="17">
        <v>5871.9310000000005</v>
      </c>
      <c r="W32" s="17">
        <v>6353.1190000000006</v>
      </c>
      <c r="X32" s="17">
        <v>6386.927999999999</v>
      </c>
      <c r="Y32" s="17">
        <v>6828.2350000000006</v>
      </c>
      <c r="Z32" s="17">
        <v>7195.7839999999997</v>
      </c>
      <c r="AA32" s="17">
        <v>7293.9949999999999</v>
      </c>
      <c r="AB32" s="17">
        <v>6133.6260000000002</v>
      </c>
      <c r="AC32" s="17">
        <v>7494.8379999999997</v>
      </c>
      <c r="AD32" s="73">
        <v>8933.1830000000009</v>
      </c>
      <c r="AE32" s="73">
        <v>10519.234</v>
      </c>
      <c r="AF32"/>
      <c r="AG32" s="18"/>
      <c r="AH32" s="18"/>
      <c r="AI32" s="18"/>
      <c r="AJ32" s="18"/>
      <c r="AK32" s="18"/>
      <c r="AL32" s="18"/>
      <c r="AM32" s="18"/>
      <c r="AN32" s="18">
        <v>28.150862174788216</v>
      </c>
      <c r="AO32" s="18">
        <v>16.930036459556344</v>
      </c>
      <c r="AP32" s="18">
        <v>11.235619303750175</v>
      </c>
      <c r="AQ32" s="18">
        <v>18.267293485560778</v>
      </c>
      <c r="AR32" s="18">
        <v>-3.0313396563366464</v>
      </c>
      <c r="AS32" s="18">
        <v>-43.415516830602407</v>
      </c>
      <c r="AT32" s="18">
        <v>-23.207448513164778</v>
      </c>
      <c r="AU32" s="18">
        <v>-7.2080185087565178</v>
      </c>
      <c r="AV32" s="18">
        <v>21.232115110873803</v>
      </c>
      <c r="AW32" s="18">
        <v>31.723107065531568</v>
      </c>
      <c r="AX32" s="18">
        <v>1.3264792047493079</v>
      </c>
      <c r="AY32" s="18">
        <v>6.0484444088858593</v>
      </c>
      <c r="AZ32" s="18">
        <v>8.1947148220917452</v>
      </c>
      <c r="BA32" s="18">
        <v>0.53216380804449559</v>
      </c>
      <c r="BB32" s="18">
        <v>6.9095345994193398</v>
      </c>
      <c r="BC32" s="18">
        <v>5.3827819341308407</v>
      </c>
      <c r="BD32" s="18">
        <v>1.3648408568128261</v>
      </c>
      <c r="BE32" s="18">
        <v>-15.908552172026436</v>
      </c>
      <c r="BF32" s="18">
        <v>22.192614939352342</v>
      </c>
      <c r="BG32" s="18">
        <v>19.19114195663737</v>
      </c>
      <c r="BH32" s="18">
        <v>17.754601019591778</v>
      </c>
      <c r="BI32"/>
      <c r="BJ32" s="7"/>
    </row>
    <row r="33" spans="1:62" s="4" customFormat="1" ht="15" customHeight="1" x14ac:dyDescent="0.35">
      <c r="A33"/>
      <c r="B33" s="16" t="s">
        <v>253</v>
      </c>
      <c r="C33" s="17">
        <v>1826.1370000000002</v>
      </c>
      <c r="D33" s="17">
        <v>2090.2240000000002</v>
      </c>
      <c r="E33" s="17">
        <v>5224.2759999999998</v>
      </c>
      <c r="F33" s="17">
        <v>5456.3320000000003</v>
      </c>
      <c r="G33" s="17">
        <v>5962.6639999999998</v>
      </c>
      <c r="H33" s="17">
        <v>6970.0730000000003</v>
      </c>
      <c r="I33" s="17">
        <v>7587.3710000000001</v>
      </c>
      <c r="J33" s="17">
        <v>3464.7450000000003</v>
      </c>
      <c r="K33" s="17">
        <v>3182.12</v>
      </c>
      <c r="L33" s="17">
        <v>3525.2860000000001</v>
      </c>
      <c r="M33" s="17">
        <v>3945.1860000000006</v>
      </c>
      <c r="N33" s="17">
        <v>4438.21</v>
      </c>
      <c r="O33" s="17">
        <v>4914.2910000000002</v>
      </c>
      <c r="P33" s="17">
        <v>3774.1880000000001</v>
      </c>
      <c r="Q33" s="17">
        <v>2898.3029999999999</v>
      </c>
      <c r="R33" s="17">
        <v>2315.1759999999999</v>
      </c>
      <c r="S33" s="17">
        <v>1985.826</v>
      </c>
      <c r="T33" s="17">
        <v>1718.8269999999998</v>
      </c>
      <c r="U33" s="17">
        <v>1573.8869999999999</v>
      </c>
      <c r="V33" s="17">
        <v>1691.1109999999999</v>
      </c>
      <c r="W33" s="17">
        <v>1945.855</v>
      </c>
      <c r="X33" s="17">
        <v>2475.152</v>
      </c>
      <c r="Y33" s="17">
        <v>3036.7060000000001</v>
      </c>
      <c r="Z33" s="17">
        <v>3125.5320000000002</v>
      </c>
      <c r="AA33" s="17">
        <v>3477.4009999999998</v>
      </c>
      <c r="AB33" s="17">
        <v>3312.3720000000003</v>
      </c>
      <c r="AC33" s="17">
        <v>3651.2120000000004</v>
      </c>
      <c r="AD33" s="73">
        <v>4301.4939999999997</v>
      </c>
      <c r="AE33" s="73">
        <v>4831.0329999999994</v>
      </c>
      <c r="AF33"/>
      <c r="AG33" s="18">
        <v>14.461510828596099</v>
      </c>
      <c r="AH33" s="18" t="s">
        <v>233</v>
      </c>
      <c r="AI33" s="18">
        <v>4.4418786450026859</v>
      </c>
      <c r="AJ33" s="18">
        <v>9.2797139177014767</v>
      </c>
      <c r="AK33" s="18">
        <v>16.895283718820991</v>
      </c>
      <c r="AL33" s="18">
        <v>8.8564065254409776</v>
      </c>
      <c r="AM33" s="18">
        <v>-54.335368601324497</v>
      </c>
      <c r="AN33" s="18">
        <v>-8.1571659674810242</v>
      </c>
      <c r="AO33" s="18">
        <v>10.784194185008744</v>
      </c>
      <c r="AP33" s="18">
        <v>11.911090334231055</v>
      </c>
      <c r="AQ33" s="18">
        <v>12.496850592088672</v>
      </c>
      <c r="AR33" s="18">
        <v>10.726869616354344</v>
      </c>
      <c r="AS33" s="18">
        <v>-23.199745395622685</v>
      </c>
      <c r="AT33" s="18">
        <v>-23.207243518340906</v>
      </c>
      <c r="AU33" s="18">
        <v>-20.119601021701321</v>
      </c>
      <c r="AV33" s="18">
        <v>-14.225700335525245</v>
      </c>
      <c r="AW33" s="18">
        <v>-13.445236390298053</v>
      </c>
      <c r="AX33" s="18">
        <v>-8.4324949514988905</v>
      </c>
      <c r="AY33" s="18">
        <v>7.448056944367667</v>
      </c>
      <c r="AZ33" s="18">
        <v>15.063706640190986</v>
      </c>
      <c r="BA33" s="18">
        <v>27.201256003145151</v>
      </c>
      <c r="BB33" s="18">
        <v>22.6876571620652</v>
      </c>
      <c r="BC33" s="18">
        <v>2.9250773700186983</v>
      </c>
      <c r="BD33" s="18">
        <v>11.257891456558424</v>
      </c>
      <c r="BE33" s="18">
        <v>-4.74575696044257</v>
      </c>
      <c r="BF33" s="18">
        <v>10.229527359849682</v>
      </c>
      <c r="BG33" s="18">
        <v>17.81003129919597</v>
      </c>
      <c r="BH33" s="18">
        <v>12.310583253167383</v>
      </c>
      <c r="BI33"/>
      <c r="BJ33" s="7"/>
    </row>
    <row r="34" spans="1:62" customFormat="1" ht="6" customHeight="1" x14ac:dyDescent="0.35"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12"/>
      <c r="Y34" s="12"/>
      <c r="Z34" s="12"/>
      <c r="AA34" s="12"/>
      <c r="AB34" s="12"/>
      <c r="AC34" s="12"/>
      <c r="AD34" s="355"/>
      <c r="AE34" s="355"/>
      <c r="BE34" s="333"/>
      <c r="BF34" s="355"/>
      <c r="BG34" s="355"/>
      <c r="BH34" s="355"/>
    </row>
    <row r="35" spans="1:62" s="4" customFormat="1" ht="15" customHeight="1" x14ac:dyDescent="0.35">
      <c r="A35"/>
      <c r="B35" s="13" t="s">
        <v>175</v>
      </c>
      <c r="C35" s="77">
        <v>7.0809999999996762</v>
      </c>
      <c r="D35" s="77">
        <v>-2.6700000000000728</v>
      </c>
      <c r="E35" s="77">
        <v>74.681000000000495</v>
      </c>
      <c r="F35" s="77">
        <v>55.046000000000276</v>
      </c>
      <c r="G35" s="77">
        <v>-14.708999999998923</v>
      </c>
      <c r="H35" s="77">
        <v>-87.979000000001179</v>
      </c>
      <c r="I35" s="77">
        <v>-61.188000000000102</v>
      </c>
      <c r="J35" s="77">
        <v>-172.18700000000172</v>
      </c>
      <c r="K35" s="77">
        <v>25.138999999999214</v>
      </c>
      <c r="L35" s="77">
        <v>9.5049999999991996</v>
      </c>
      <c r="M35" s="77">
        <v>255.76800000000003</v>
      </c>
      <c r="N35" s="77">
        <v>134.57500000000073</v>
      </c>
      <c r="O35" s="77">
        <v>-64.254999999993743</v>
      </c>
      <c r="P35" s="77">
        <v>-113.77299999999741</v>
      </c>
      <c r="Q35" s="77">
        <v>181.08399999999892</v>
      </c>
      <c r="R35" s="77">
        <v>98.824000000000524</v>
      </c>
      <c r="S35" s="77">
        <v>73.798999999999069</v>
      </c>
      <c r="T35" s="77">
        <v>24.310999999997875</v>
      </c>
      <c r="U35" s="77">
        <v>-47.207000000002154</v>
      </c>
      <c r="V35" s="77">
        <v>-261.55000000000291</v>
      </c>
      <c r="W35" s="77">
        <v>-180.94399999999951</v>
      </c>
      <c r="X35" s="17">
        <v>147.42299999999886</v>
      </c>
      <c r="Y35" s="17">
        <v>87.01299999999901</v>
      </c>
      <c r="Z35" s="17">
        <v>34.803999999996449</v>
      </c>
      <c r="AA35" s="17">
        <v>41.476000000002387</v>
      </c>
      <c r="AB35" s="17">
        <v>-337.16799999999967</v>
      </c>
      <c r="AC35" s="17">
        <v>19.09599999999773</v>
      </c>
      <c r="AD35" s="73">
        <v>90.14799999999741</v>
      </c>
      <c r="AE35" s="73">
        <v>94.781000000002678</v>
      </c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/>
      <c r="BJ35" s="7"/>
    </row>
    <row r="36" spans="1:62" customFormat="1" ht="6" customHeight="1" x14ac:dyDescent="0.35"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Y36" s="12"/>
      <c r="Z36" s="12"/>
      <c r="AA36" s="12"/>
      <c r="AB36" s="12"/>
      <c r="AC36" s="12"/>
      <c r="AD36" s="355"/>
      <c r="AE36" s="355"/>
      <c r="BE36" s="333"/>
      <c r="BF36" s="355"/>
      <c r="BG36" s="355"/>
      <c r="BH36" s="355"/>
    </row>
    <row r="37" spans="1:62" s="92" customFormat="1" ht="15" customHeight="1" x14ac:dyDescent="0.35">
      <c r="A37"/>
      <c r="B37" s="13" t="s">
        <v>739</v>
      </c>
      <c r="C37" s="14">
        <v>2235.6990000000001</v>
      </c>
      <c r="D37" s="14">
        <v>2604.402</v>
      </c>
      <c r="E37" s="14">
        <v>6878.56</v>
      </c>
      <c r="F37" s="14">
        <v>8843.4519999999993</v>
      </c>
      <c r="G37" s="14">
        <v>8421.0390000000007</v>
      </c>
      <c r="H37" s="14">
        <v>9867.2919999999995</v>
      </c>
      <c r="I37" s="14">
        <v>9818.8639999999996</v>
      </c>
      <c r="J37" s="14">
        <v>10822.362999999999</v>
      </c>
      <c r="K37" s="14">
        <v>13230.817999999999</v>
      </c>
      <c r="L37" s="14">
        <v>15455.633</v>
      </c>
      <c r="M37" s="14">
        <v>18821.172999999999</v>
      </c>
      <c r="N37" s="14">
        <v>21919.316999999999</v>
      </c>
      <c r="O37" s="14">
        <v>23067.678000000004</v>
      </c>
      <c r="P37" s="14">
        <v>13536.418000000001</v>
      </c>
      <c r="Q37" s="14">
        <v>13060.49</v>
      </c>
      <c r="R37" s="14">
        <v>10423.493</v>
      </c>
      <c r="S37" s="14">
        <v>9634.4409999999989</v>
      </c>
      <c r="T37" s="14">
        <v>13609.038</v>
      </c>
      <c r="U37" s="14">
        <v>16296.438</v>
      </c>
      <c r="V37" s="14">
        <v>17425.043999999998</v>
      </c>
      <c r="W37" s="14">
        <v>18448.909</v>
      </c>
      <c r="X37" s="14">
        <v>20076.066999999999</v>
      </c>
      <c r="Y37" s="14">
        <v>21450.107000000004</v>
      </c>
      <c r="Z37" s="14">
        <v>23957.914999999997</v>
      </c>
      <c r="AA37" s="14">
        <v>22440.106</v>
      </c>
      <c r="AB37" s="14">
        <v>16365.314</v>
      </c>
      <c r="AC37" s="14">
        <v>25146.966999999997</v>
      </c>
      <c r="AD37" s="14">
        <v>29586.148999999998</v>
      </c>
      <c r="AE37" s="14">
        <v>34079.493000000002</v>
      </c>
      <c r="AF37"/>
      <c r="AG37" s="15">
        <v>16.491620741432541</v>
      </c>
      <c r="AH37" s="15" t="s">
        <v>233</v>
      </c>
      <c r="AI37" s="15">
        <v>28.565455560466127</v>
      </c>
      <c r="AJ37" s="15">
        <v>-4.7765623650131044</v>
      </c>
      <c r="AK37" s="15">
        <v>17.174282175869255</v>
      </c>
      <c r="AL37" s="15">
        <v>-0.49079321864600628</v>
      </c>
      <c r="AM37" s="15">
        <v>10.220113039553251</v>
      </c>
      <c r="AN37" s="15">
        <v>22.254428168783473</v>
      </c>
      <c r="AO37" s="15">
        <v>16.815400226954981</v>
      </c>
      <c r="AP37" s="15">
        <v>21.775491175288639</v>
      </c>
      <c r="AQ37" s="15">
        <v>16.460950653819506</v>
      </c>
      <c r="AR37" s="15">
        <v>5.2390364170562638</v>
      </c>
      <c r="AS37" s="15">
        <v>-41.31867975615058</v>
      </c>
      <c r="AT37" s="15">
        <v>-3.515907975064021</v>
      </c>
      <c r="AU37" s="15">
        <v>-20.190643689478723</v>
      </c>
      <c r="AV37" s="15">
        <v>-7.5699384074033675</v>
      </c>
      <c r="AW37" s="15">
        <v>41.254048885659294</v>
      </c>
      <c r="AX37" s="15">
        <v>19.747170960945216</v>
      </c>
      <c r="AY37" s="15">
        <v>6.9254765980148427</v>
      </c>
      <c r="AZ37" s="15">
        <v>5.8758244742452401</v>
      </c>
      <c r="BA37" s="15">
        <v>8.8198060925987516</v>
      </c>
      <c r="BB37" s="15">
        <v>6.8441692289630467</v>
      </c>
      <c r="BC37" s="15">
        <v>11.69135426690409</v>
      </c>
      <c r="BD37" s="15">
        <v>-6.335313402689664</v>
      </c>
      <c r="BE37" s="15">
        <v>-27.071137721007197</v>
      </c>
      <c r="BF37" s="15">
        <v>53.660155863798252</v>
      </c>
      <c r="BG37" s="15">
        <v>17.65295194446313</v>
      </c>
      <c r="BH37" s="15">
        <v>15.187322959808</v>
      </c>
      <c r="BI37"/>
      <c r="BJ37" s="19"/>
    </row>
    <row r="38" spans="1:62" s="4" customFormat="1" ht="15" customHeight="1" x14ac:dyDescent="0.35">
      <c r="A38"/>
      <c r="B38" s="16" t="s">
        <v>250</v>
      </c>
      <c r="C38" s="17">
        <v>1341.922</v>
      </c>
      <c r="D38" s="17">
        <v>1672.962</v>
      </c>
      <c r="E38" s="17">
        <v>4332.1850000000004</v>
      </c>
      <c r="F38" s="17">
        <v>5669.4040000000005</v>
      </c>
      <c r="G38" s="17">
        <v>6627.3379999999997</v>
      </c>
      <c r="H38" s="17">
        <v>7523.3590000000004</v>
      </c>
      <c r="I38" s="17">
        <v>7208.2870000000003</v>
      </c>
      <c r="J38" s="17">
        <v>8047.7039999999997</v>
      </c>
      <c r="K38" s="17">
        <v>9954.0249999999996</v>
      </c>
      <c r="L38" s="17">
        <v>11809.805</v>
      </c>
      <c r="M38" s="17">
        <v>14797.882</v>
      </c>
      <c r="N38" s="17">
        <v>17384.733</v>
      </c>
      <c r="O38" s="17">
        <v>18069.852999999999</v>
      </c>
      <c r="P38" s="17">
        <v>9694.2340000000004</v>
      </c>
      <c r="Q38" s="17">
        <v>9916.0370000000003</v>
      </c>
      <c r="R38" s="17">
        <v>8017.7740000000003</v>
      </c>
      <c r="S38" s="17">
        <v>7626.366</v>
      </c>
      <c r="T38" s="17">
        <v>11636.157999999998</v>
      </c>
      <c r="U38" s="17">
        <v>14692.074000000001</v>
      </c>
      <c r="V38" s="17">
        <v>15904.638000000001</v>
      </c>
      <c r="W38" s="17">
        <v>16436.489000000001</v>
      </c>
      <c r="X38" s="17">
        <v>17420.076000000001</v>
      </c>
      <c r="Y38" s="17">
        <v>18445.712</v>
      </c>
      <c r="Z38" s="17">
        <v>20786.862000000001</v>
      </c>
      <c r="AA38" s="17">
        <v>18618.567999999999</v>
      </c>
      <c r="AB38" s="17">
        <v>13566.059000000001</v>
      </c>
      <c r="AC38" s="17">
        <v>21718.772000000001</v>
      </c>
      <c r="AD38" s="17">
        <v>24966.373</v>
      </c>
      <c r="AE38" s="17">
        <v>29411.123</v>
      </c>
      <c r="AF38"/>
      <c r="AG38" s="18">
        <v>24.669094030800597</v>
      </c>
      <c r="AH38" s="18" t="s">
        <v>233</v>
      </c>
      <c r="AI38" s="18">
        <v>30.867079776140674</v>
      </c>
      <c r="AJ38" s="18">
        <v>16.896555616780869</v>
      </c>
      <c r="AK38" s="18">
        <v>13.520073972385303</v>
      </c>
      <c r="AL38" s="18">
        <v>-4.1879165941702388</v>
      </c>
      <c r="AM38" s="18">
        <v>11.645166181646202</v>
      </c>
      <c r="AN38" s="18">
        <v>23.687762372969978</v>
      </c>
      <c r="AO38" s="18">
        <v>18.64351355356251</v>
      </c>
      <c r="AP38" s="18">
        <v>25.301662474528577</v>
      </c>
      <c r="AQ38" s="18">
        <v>17.481224677964054</v>
      </c>
      <c r="AR38" s="18">
        <v>3.9409290899089391</v>
      </c>
      <c r="AS38" s="18">
        <v>-46.351339991531752</v>
      </c>
      <c r="AT38" s="18">
        <v>2.2879889220747081</v>
      </c>
      <c r="AU38" s="18">
        <v>-19.143363422302677</v>
      </c>
      <c r="AV38" s="18">
        <v>-4.8817539631324145</v>
      </c>
      <c r="AW38" s="18">
        <v>52.5780168431465</v>
      </c>
      <c r="AX38" s="18">
        <v>26.262242228061904</v>
      </c>
      <c r="AY38" s="18">
        <v>8.2531846763091465</v>
      </c>
      <c r="AZ38" s="18">
        <v>3.3439994044504537</v>
      </c>
      <c r="BA38" s="18">
        <v>5.9841672999629028</v>
      </c>
      <c r="BB38" s="18">
        <v>5.8876666209722535</v>
      </c>
      <c r="BC38" s="18">
        <v>12.692109689232931</v>
      </c>
      <c r="BD38" s="18">
        <v>-10.431079015197202</v>
      </c>
      <c r="BE38" s="18">
        <v>-27.136936632290936</v>
      </c>
      <c r="BF38" s="18">
        <v>60.096399403835697</v>
      </c>
      <c r="BG38" s="18">
        <v>14.952967874979297</v>
      </c>
      <c r="BH38" s="18">
        <v>17.802946387126397</v>
      </c>
      <c r="BI38"/>
      <c r="BJ38" s="7"/>
    </row>
    <row r="39" spans="1:62" s="4" customFormat="1" ht="15" customHeight="1" x14ac:dyDescent="0.35">
      <c r="A39"/>
      <c r="B39" s="16" t="s">
        <v>251</v>
      </c>
      <c r="C39" s="17">
        <v>378.55900000000003</v>
      </c>
      <c r="D39" s="17">
        <v>501.04599999999999</v>
      </c>
      <c r="E39" s="17">
        <v>1564.182</v>
      </c>
      <c r="F39" s="17">
        <v>2443.5889999999999</v>
      </c>
      <c r="G39" s="17">
        <v>2377.1529999999998</v>
      </c>
      <c r="H39" s="17">
        <v>2901.261</v>
      </c>
      <c r="I39" s="17">
        <v>2232.607</v>
      </c>
      <c r="J39" s="17">
        <v>3017.5830000000001</v>
      </c>
      <c r="K39" s="17">
        <v>4350.7910000000002</v>
      </c>
      <c r="L39" s="17">
        <v>5253.1549999999997</v>
      </c>
      <c r="M39" s="17">
        <v>7394.4650000000001</v>
      </c>
      <c r="N39" s="17">
        <v>8692.3310000000001</v>
      </c>
      <c r="O39" s="17">
        <v>9651.32</v>
      </c>
      <c r="P39" s="17">
        <v>4976.54</v>
      </c>
      <c r="Q39" s="17">
        <v>6254.5479999999998</v>
      </c>
      <c r="R39" s="17">
        <v>4581.6570000000002</v>
      </c>
      <c r="S39" s="17">
        <v>3430.1469999999995</v>
      </c>
      <c r="T39" s="17">
        <v>6338.223</v>
      </c>
      <c r="U39" s="17">
        <v>9194.485999999999</v>
      </c>
      <c r="V39" s="17">
        <v>10061.744000000001</v>
      </c>
      <c r="W39" s="17">
        <v>10107.502</v>
      </c>
      <c r="X39" s="17">
        <v>10986.672</v>
      </c>
      <c r="Y39" s="17">
        <v>11495.611999999999</v>
      </c>
      <c r="Z39" s="17">
        <v>13509.013999999999</v>
      </c>
      <c r="AA39" s="17">
        <v>11269.519999999999</v>
      </c>
      <c r="AB39" s="17">
        <v>7278.384</v>
      </c>
      <c r="AC39" s="17">
        <v>14025.944000000001</v>
      </c>
      <c r="AD39" s="17">
        <v>15788.037</v>
      </c>
      <c r="AE39" s="17">
        <v>18661.123</v>
      </c>
      <c r="AF39"/>
      <c r="AG39" s="18">
        <v>32.356118861260718</v>
      </c>
      <c r="AH39" s="18" t="s">
        <v>233</v>
      </c>
      <c r="AI39" s="18">
        <v>56.221526650990739</v>
      </c>
      <c r="AJ39" s="18">
        <v>-2.7187878157906322</v>
      </c>
      <c r="AK39" s="18">
        <v>22.047718426201435</v>
      </c>
      <c r="AL39" s="18">
        <v>-23.047013005724061</v>
      </c>
      <c r="AM39" s="18">
        <v>35.159613850534377</v>
      </c>
      <c r="AN39" s="18">
        <v>44.181319950437157</v>
      </c>
      <c r="AO39" s="18">
        <v>20.740228615899952</v>
      </c>
      <c r="AP39" s="18">
        <v>40.762360905018042</v>
      </c>
      <c r="AQ39" s="18">
        <v>17.551858045172978</v>
      </c>
      <c r="AR39" s="18">
        <v>11.032587231204145</v>
      </c>
      <c r="AS39" s="18">
        <v>-48.436690525233857</v>
      </c>
      <c r="AT39" s="18">
        <v>25.680653626817023</v>
      </c>
      <c r="AU39" s="18">
        <v>-26.746792893747074</v>
      </c>
      <c r="AV39" s="18">
        <v>-25.133046843096302</v>
      </c>
      <c r="AW39" s="18">
        <v>84.779923426022293</v>
      </c>
      <c r="AX39" s="18">
        <v>45.064097618528088</v>
      </c>
      <c r="AY39" s="18">
        <v>9.4323706621555754</v>
      </c>
      <c r="AZ39" s="18">
        <v>0.45477205542100663</v>
      </c>
      <c r="BA39" s="18">
        <v>8.6981926889551939</v>
      </c>
      <c r="BB39" s="18">
        <v>4.6323399843009661</v>
      </c>
      <c r="BC39" s="18">
        <v>17.514526412338903</v>
      </c>
      <c r="BD39" s="18">
        <v>-16.577775402409092</v>
      </c>
      <c r="BE39" s="18">
        <v>-35.415314937992029</v>
      </c>
      <c r="BF39" s="18">
        <v>92.706842617811887</v>
      </c>
      <c r="BG39" s="18">
        <v>12.563097357297297</v>
      </c>
      <c r="BH39" s="18">
        <v>18.197867157265968</v>
      </c>
      <c r="BI39"/>
      <c r="BJ39" s="7"/>
    </row>
    <row r="40" spans="1:62" s="4" customFormat="1" ht="15" customHeight="1" x14ac:dyDescent="0.35">
      <c r="A40"/>
      <c r="B40" s="16" t="s">
        <v>252</v>
      </c>
      <c r="C40" s="17">
        <v>963.36300000000006</v>
      </c>
      <c r="D40" s="17">
        <v>1171.9159999999999</v>
      </c>
      <c r="E40" s="17">
        <v>2768.0030000000006</v>
      </c>
      <c r="F40" s="17">
        <v>3225.8150000000005</v>
      </c>
      <c r="G40" s="17">
        <v>4250.1849999999995</v>
      </c>
      <c r="H40" s="17">
        <v>4622.098</v>
      </c>
      <c r="I40" s="17">
        <v>4975.68</v>
      </c>
      <c r="J40" s="17">
        <v>5030.1209999999992</v>
      </c>
      <c r="K40" s="17">
        <v>5603.2339999999995</v>
      </c>
      <c r="L40" s="17">
        <v>6556.6500000000005</v>
      </c>
      <c r="M40" s="17">
        <v>7403.4169999999995</v>
      </c>
      <c r="N40" s="17">
        <v>8692.402</v>
      </c>
      <c r="O40" s="17">
        <v>8418.5329999999994</v>
      </c>
      <c r="P40" s="17">
        <v>4717.6940000000004</v>
      </c>
      <c r="Q40" s="17">
        <v>3661.4890000000005</v>
      </c>
      <c r="R40" s="17">
        <v>3436.1170000000006</v>
      </c>
      <c r="S40" s="17">
        <v>4196.2189999999991</v>
      </c>
      <c r="T40" s="17">
        <v>5297.9350000000004</v>
      </c>
      <c r="U40" s="17">
        <v>5497.5879999999997</v>
      </c>
      <c r="V40" s="17">
        <v>5842.8940000000002</v>
      </c>
      <c r="W40" s="17">
        <v>6328.987000000001</v>
      </c>
      <c r="X40" s="17">
        <v>6433.4039999999995</v>
      </c>
      <c r="Y40" s="17">
        <v>6950.0999999999985</v>
      </c>
      <c r="Z40" s="17">
        <v>7277.848</v>
      </c>
      <c r="AA40" s="17">
        <v>7349.0480000000007</v>
      </c>
      <c r="AB40" s="17">
        <v>6287.6750000000002</v>
      </c>
      <c r="AC40" s="17">
        <v>7692.8279999999995</v>
      </c>
      <c r="AD40" s="17">
        <v>9178.3359999999993</v>
      </c>
      <c r="AE40" s="17">
        <v>10750</v>
      </c>
      <c r="AF40"/>
      <c r="AG40" s="18">
        <v>21.648433664153583</v>
      </c>
      <c r="AH40" s="18" t="s">
        <v>233</v>
      </c>
      <c r="AI40" s="18">
        <v>16.539432941366023</v>
      </c>
      <c r="AJ40" s="18">
        <v>31.755385848227466</v>
      </c>
      <c r="AK40" s="18">
        <v>8.7505132129542709</v>
      </c>
      <c r="AL40" s="18">
        <v>7.6498161657325383</v>
      </c>
      <c r="AM40" s="18">
        <v>1.0941419062318898</v>
      </c>
      <c r="AN40" s="18">
        <v>11.393622539099962</v>
      </c>
      <c r="AO40" s="18">
        <v>17.015459286547753</v>
      </c>
      <c r="AP40" s="18">
        <v>12.9146286594526</v>
      </c>
      <c r="AQ40" s="18">
        <v>17.410676718601703</v>
      </c>
      <c r="AR40" s="18">
        <v>-3.1506711263469014</v>
      </c>
      <c r="AS40" s="18">
        <v>-43.960616416185566</v>
      </c>
      <c r="AT40" s="18">
        <v>-22.388162521774408</v>
      </c>
      <c r="AU40" s="18">
        <v>-6.1552007939939131</v>
      </c>
      <c r="AV40" s="18">
        <v>22.120958046539112</v>
      </c>
      <c r="AW40" s="18">
        <v>26.254969056667477</v>
      </c>
      <c r="AX40" s="18">
        <v>3.7685060311234344</v>
      </c>
      <c r="AY40" s="18">
        <v>6.2810454330153611</v>
      </c>
      <c r="AZ40" s="18">
        <v>8.3193876185328843</v>
      </c>
      <c r="BA40" s="18">
        <v>1.6498216855240584</v>
      </c>
      <c r="BB40" s="18">
        <v>8.0314558202780226</v>
      </c>
      <c r="BC40" s="18">
        <v>4.7157307089106846</v>
      </c>
      <c r="BD40" s="18">
        <v>0.97831117110443533</v>
      </c>
      <c r="BE40" s="18">
        <v>-14.442319603845291</v>
      </c>
      <c r="BF40" s="18">
        <v>22.347735848306396</v>
      </c>
      <c r="BG40" s="18">
        <v>19.310297851453328</v>
      </c>
      <c r="BH40" s="18">
        <v>17.123626766333253</v>
      </c>
      <c r="BI40"/>
      <c r="BJ40" s="7"/>
    </row>
    <row r="41" spans="1:62" s="21" customFormat="1" ht="15" customHeight="1" x14ac:dyDescent="0.35">
      <c r="A41"/>
      <c r="B41" s="16" t="s">
        <v>253</v>
      </c>
      <c r="C41" s="17">
        <v>623.35599999999999</v>
      </c>
      <c r="D41" s="17">
        <v>756.05200000000002</v>
      </c>
      <c r="E41" s="17">
        <v>1091.9739999999999</v>
      </c>
      <c r="F41" s="17">
        <v>1388.09</v>
      </c>
      <c r="G41" s="17">
        <v>1601.768</v>
      </c>
      <c r="H41" s="17">
        <v>2199.9780000000001</v>
      </c>
      <c r="I41" s="17">
        <v>2524.5079999999998</v>
      </c>
      <c r="J41" s="17">
        <v>2735.2669999999998</v>
      </c>
      <c r="K41" s="17">
        <v>3227.248</v>
      </c>
      <c r="L41" s="17">
        <v>3494.357</v>
      </c>
      <c r="M41" s="17">
        <v>3909.694</v>
      </c>
      <c r="N41" s="17">
        <v>4392.42</v>
      </c>
      <c r="O41" s="17">
        <v>4810.4189999999999</v>
      </c>
      <c r="P41" s="17">
        <v>3591.1219999999998</v>
      </c>
      <c r="Q41" s="17">
        <v>2843.4279999999999</v>
      </c>
      <c r="R41" s="17">
        <v>2188.0029999999992</v>
      </c>
      <c r="S41" s="17">
        <v>1872.2660000000005</v>
      </c>
      <c r="T41" s="17">
        <v>1758.1410000000005</v>
      </c>
      <c r="U41" s="17">
        <v>1485.268</v>
      </c>
      <c r="V41" s="17">
        <v>1594.675</v>
      </c>
      <c r="W41" s="17">
        <v>1835.3879999999999</v>
      </c>
      <c r="X41" s="17">
        <v>2231.799</v>
      </c>
      <c r="Y41" s="17">
        <v>2852.8360000000011</v>
      </c>
      <c r="Z41" s="17">
        <v>2962.9870000000001</v>
      </c>
      <c r="AA41" s="17">
        <v>3342.8639999999996</v>
      </c>
      <c r="AB41" s="17">
        <v>2928.9489999999996</v>
      </c>
      <c r="AC41" s="17">
        <v>3343.8669999999997</v>
      </c>
      <c r="AD41" s="17">
        <v>3955.2380000000012</v>
      </c>
      <c r="AE41" s="17">
        <v>4531.99</v>
      </c>
      <c r="AF41"/>
      <c r="AG41" s="18">
        <v>21.287354256636661</v>
      </c>
      <c r="AH41" s="18">
        <v>44.431070878722615</v>
      </c>
      <c r="AI41" s="18">
        <v>27.117495471503901</v>
      </c>
      <c r="AJ41" s="18">
        <v>15.393670439236658</v>
      </c>
      <c r="AK41" s="18">
        <v>37.346856723320727</v>
      </c>
      <c r="AL41" s="18">
        <v>14.751511151475139</v>
      </c>
      <c r="AM41" s="18">
        <v>8.3485178102030186</v>
      </c>
      <c r="AN41" s="18">
        <v>17.986580469109605</v>
      </c>
      <c r="AO41" s="18">
        <v>8.2766803170998919</v>
      </c>
      <c r="AP41" s="18">
        <v>11.885934951694974</v>
      </c>
      <c r="AQ41" s="18">
        <v>12.34689978294977</v>
      </c>
      <c r="AR41" s="18">
        <v>9.5163713852500393</v>
      </c>
      <c r="AS41" s="18">
        <v>-25.347001997123328</v>
      </c>
      <c r="AT41" s="18">
        <v>-20.820623749346304</v>
      </c>
      <c r="AU41" s="18">
        <v>-23.050522116262506</v>
      </c>
      <c r="AV41" s="18">
        <v>-14.430373267312651</v>
      </c>
      <c r="AW41" s="18">
        <v>-6.0955547983032305</v>
      </c>
      <c r="AX41" s="18">
        <v>-15.520541299019841</v>
      </c>
      <c r="AY41" s="18">
        <v>7.3661453690512371</v>
      </c>
      <c r="AZ41" s="18">
        <v>15.094799880853463</v>
      </c>
      <c r="BA41" s="18">
        <v>21.598212476054115</v>
      </c>
      <c r="BB41" s="18">
        <v>27.826744254298937</v>
      </c>
      <c r="BC41" s="18">
        <v>3.8611052300236985</v>
      </c>
      <c r="BD41" s="18">
        <v>12.820744741708268</v>
      </c>
      <c r="BE41" s="18">
        <v>-12.382047250501367</v>
      </c>
      <c r="BF41" s="18">
        <v>14.166105316275571</v>
      </c>
      <c r="BG41" s="18">
        <v>18.283352776889796</v>
      </c>
      <c r="BH41" s="18">
        <v>14.581979643197158</v>
      </c>
      <c r="BI41"/>
      <c r="BJ41" s="23"/>
    </row>
    <row r="42" spans="1:62" s="4" customFormat="1" ht="15" customHeight="1" x14ac:dyDescent="0.35">
      <c r="A42"/>
      <c r="B42" s="16" t="s">
        <v>254</v>
      </c>
      <c r="C42" s="17">
        <v>55.631000000000085</v>
      </c>
      <c r="D42" s="17">
        <v>101.96599999999955</v>
      </c>
      <c r="E42" s="17">
        <v>154.92800000000011</v>
      </c>
      <c r="F42" s="17">
        <v>165.03399999999897</v>
      </c>
      <c r="G42" s="17">
        <v>101.33100000000013</v>
      </c>
      <c r="H42" s="17">
        <v>93.632999999998901</v>
      </c>
      <c r="I42" s="17">
        <v>86.068999999999505</v>
      </c>
      <c r="J42" s="17">
        <v>39.391999999999825</v>
      </c>
      <c r="K42" s="17">
        <v>49.544999999999618</v>
      </c>
      <c r="L42" s="17">
        <v>151.47099999999955</v>
      </c>
      <c r="M42" s="17">
        <v>113.5969999999993</v>
      </c>
      <c r="N42" s="17">
        <v>142.16399999999885</v>
      </c>
      <c r="O42" s="17">
        <v>187.40600000000086</v>
      </c>
      <c r="P42" s="17">
        <v>251.06199999999944</v>
      </c>
      <c r="Q42" s="17">
        <v>301.02499999999964</v>
      </c>
      <c r="R42" s="17">
        <v>217.71600000000004</v>
      </c>
      <c r="S42" s="17">
        <v>135.809</v>
      </c>
      <c r="T42" s="17">
        <v>214.739</v>
      </c>
      <c r="U42" s="17">
        <v>119.09599999999999</v>
      </c>
      <c r="V42" s="17">
        <v>-74.269000000000005</v>
      </c>
      <c r="W42" s="17">
        <v>177.03199999999998</v>
      </c>
      <c r="X42" s="17">
        <v>424.19199999999995</v>
      </c>
      <c r="Y42" s="17">
        <v>151.55900000000003</v>
      </c>
      <c r="Z42" s="17">
        <v>208.066</v>
      </c>
      <c r="AA42" s="17">
        <v>478.67399999999998</v>
      </c>
      <c r="AB42" s="17">
        <v>-129.69399999999999</v>
      </c>
      <c r="AC42" s="17">
        <v>84.328000000000003</v>
      </c>
      <c r="AD42" s="17">
        <v>664.5379999999999</v>
      </c>
      <c r="AE42" s="17">
        <v>136.38</v>
      </c>
      <c r="AF42"/>
      <c r="AG42" s="18">
        <v>83.289892326219913</v>
      </c>
      <c r="AH42" s="18">
        <v>51.940843026107508</v>
      </c>
      <c r="AI42" s="18">
        <v>6.5230300526688856</v>
      </c>
      <c r="AJ42" s="18">
        <v>-38.599924863966962</v>
      </c>
      <c r="AK42" s="18">
        <v>-7.5968854546004874</v>
      </c>
      <c r="AL42" s="18">
        <v>-8.0783484455261334</v>
      </c>
      <c r="AM42" s="18">
        <v>-54.232069618561795</v>
      </c>
      <c r="AN42" s="18">
        <v>25.774268887083259</v>
      </c>
      <c r="AO42" s="18" t="s">
        <v>233</v>
      </c>
      <c r="AP42" s="18">
        <v>-25.004126202375613</v>
      </c>
      <c r="AQ42" s="18">
        <v>25.147671153287259</v>
      </c>
      <c r="AR42" s="18">
        <v>31.823809121860933</v>
      </c>
      <c r="AS42" s="18">
        <v>33.966895403561409</v>
      </c>
      <c r="AT42" s="18">
        <v>19.900661987875626</v>
      </c>
      <c r="AU42" s="18">
        <v>-27.675110040694193</v>
      </c>
      <c r="AV42" s="18">
        <v>-37.62102923074098</v>
      </c>
      <c r="AW42" s="18">
        <v>58.118386852123209</v>
      </c>
      <c r="AX42" s="18">
        <v>-44.539184777800031</v>
      </c>
      <c r="AY42" s="18" t="s">
        <v>233</v>
      </c>
      <c r="AZ42" s="18" t="s">
        <v>233</v>
      </c>
      <c r="BA42" s="18" t="s">
        <v>233</v>
      </c>
      <c r="BB42" s="18">
        <v>-64.271131940253454</v>
      </c>
      <c r="BC42" s="18">
        <v>37.283830059580737</v>
      </c>
      <c r="BD42" s="18" t="s">
        <v>233</v>
      </c>
      <c r="BE42" s="18" t="s">
        <v>233</v>
      </c>
      <c r="BF42" s="18" t="s">
        <v>233</v>
      </c>
      <c r="BG42" s="18" t="s">
        <v>233</v>
      </c>
      <c r="BH42" s="18">
        <v>-79.477471566712509</v>
      </c>
      <c r="BI42"/>
      <c r="BJ42" s="7"/>
    </row>
    <row r="43" spans="1:62" ht="6" customHeight="1" thickBot="1" x14ac:dyDescent="0.4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136"/>
      <c r="Z43" s="136"/>
      <c r="AA43" s="136"/>
      <c r="AB43" s="32"/>
      <c r="AC43" s="136"/>
      <c r="AD43" s="32"/>
      <c r="AE43" s="32"/>
      <c r="AF43"/>
      <c r="AG43" s="34" t="s">
        <v>233</v>
      </c>
      <c r="AH43" s="34" t="s">
        <v>233</v>
      </c>
      <c r="AI43" s="34" t="s">
        <v>233</v>
      </c>
      <c r="AJ43" s="34" t="s">
        <v>233</v>
      </c>
      <c r="AK43" s="34" t="s">
        <v>233</v>
      </c>
      <c r="AL43" s="34" t="s">
        <v>233</v>
      </c>
      <c r="AM43" s="34" t="s">
        <v>233</v>
      </c>
      <c r="AN43" s="34" t="s">
        <v>233</v>
      </c>
      <c r="AO43" s="34" t="s">
        <v>233</v>
      </c>
      <c r="AP43" s="34" t="s">
        <v>233</v>
      </c>
      <c r="AQ43" s="34" t="s">
        <v>233</v>
      </c>
      <c r="AR43" s="34" t="s">
        <v>233</v>
      </c>
      <c r="AS43" s="34" t="s">
        <v>233</v>
      </c>
      <c r="AT43" s="34" t="s">
        <v>233</v>
      </c>
      <c r="AU43" s="34" t="s">
        <v>233</v>
      </c>
      <c r="AV43" s="34" t="s">
        <v>233</v>
      </c>
      <c r="AW43" s="34" t="s">
        <v>233</v>
      </c>
      <c r="AX43" s="34" t="s">
        <v>233</v>
      </c>
      <c r="AY43" s="34" t="s">
        <v>233</v>
      </c>
      <c r="AZ43" s="34" t="s">
        <v>233</v>
      </c>
      <c r="BA43" s="34" t="s">
        <v>233</v>
      </c>
      <c r="BB43" s="34"/>
      <c r="BC43" s="34"/>
      <c r="BD43" s="34"/>
      <c r="BE43" s="34"/>
      <c r="BF43" s="34"/>
      <c r="BG43" s="34"/>
      <c r="BH43" s="34"/>
      <c r="BI43"/>
      <c r="BJ43" s="2"/>
    </row>
    <row r="44" spans="1:62" s="55" customFormat="1" ht="6" customHeight="1" x14ac:dyDescent="0.35">
      <c r="A44"/>
      <c r="Y44" s="52"/>
      <c r="Z44" s="52"/>
      <c r="AA44" s="52"/>
      <c r="AC44" s="52"/>
      <c r="AF44"/>
      <c r="BI44"/>
    </row>
    <row r="45" spans="1:62" ht="12" customHeight="1" x14ac:dyDescent="0.35">
      <c r="B45" s="35" t="s">
        <v>824</v>
      </c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230"/>
      <c r="Z45" s="230"/>
      <c r="AA45" s="230"/>
      <c r="AB45" s="185"/>
      <c r="AC45" s="230"/>
      <c r="AD45" s="185"/>
      <c r="AE45" s="185"/>
      <c r="AF45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36"/>
      <c r="BC45" s="36"/>
      <c r="BD45" s="36"/>
      <c r="BE45" s="36"/>
      <c r="BF45" s="36"/>
      <c r="BG45" s="36"/>
      <c r="BH45" s="36"/>
      <c r="BI45"/>
      <c r="BJ45" s="2"/>
    </row>
    <row r="46" spans="1:62" ht="12" customHeight="1" x14ac:dyDescent="0.35">
      <c r="B46" s="35" t="s">
        <v>784</v>
      </c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230"/>
      <c r="Z46" s="230"/>
      <c r="AA46" s="230"/>
      <c r="AB46" s="185"/>
      <c r="AC46" s="230"/>
      <c r="AD46" s="185"/>
      <c r="AE46" s="185"/>
      <c r="AF46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36"/>
      <c r="BC46" s="36"/>
      <c r="BD46" s="36"/>
      <c r="BE46" s="36"/>
      <c r="BF46" s="36"/>
      <c r="BG46" s="36"/>
      <c r="BH46" s="36"/>
      <c r="BI46"/>
      <c r="BJ46" s="2"/>
    </row>
    <row r="47" spans="1:62" ht="12" customHeight="1" x14ac:dyDescent="0.35">
      <c r="B47" s="35" t="s">
        <v>785</v>
      </c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230"/>
      <c r="Z47" s="230"/>
      <c r="AA47" s="230"/>
      <c r="AB47" s="185"/>
      <c r="AC47" s="230"/>
      <c r="AD47" s="185"/>
      <c r="AE47" s="185"/>
      <c r="AF47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36"/>
      <c r="BC47" s="36"/>
      <c r="BD47" s="36"/>
      <c r="BE47" s="36"/>
      <c r="BF47" s="36"/>
      <c r="BG47" s="36"/>
      <c r="BH47" s="36"/>
      <c r="BI47"/>
      <c r="BJ47" s="2"/>
    </row>
    <row r="48" spans="1:62" s="55" customFormat="1" ht="12" customHeight="1" x14ac:dyDescent="0.35">
      <c r="A48"/>
      <c r="B48" s="35" t="s">
        <v>786</v>
      </c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230"/>
      <c r="Z48" s="230"/>
      <c r="AA48" s="230"/>
      <c r="AB48" s="185"/>
      <c r="AC48" s="230"/>
      <c r="AD48" s="185"/>
      <c r="AE48" s="185"/>
      <c r="AF48"/>
      <c r="BI48"/>
    </row>
    <row r="49" spans="1:61" s="55" customFormat="1" ht="12" customHeight="1" x14ac:dyDescent="0.35">
      <c r="A49"/>
      <c r="B49" s="35" t="s">
        <v>747</v>
      </c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230"/>
      <c r="Z49" s="230"/>
      <c r="AA49" s="230"/>
      <c r="AB49" s="185"/>
      <c r="AC49" s="230"/>
      <c r="AD49" s="185"/>
      <c r="AE49" s="185"/>
      <c r="AF49"/>
      <c r="BI49"/>
    </row>
    <row r="50" spans="1:61" s="55" customFormat="1" ht="12" customHeight="1" x14ac:dyDescent="0.35">
      <c r="A50"/>
      <c r="B50" s="35" t="s">
        <v>787</v>
      </c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230"/>
      <c r="Z50" s="230"/>
      <c r="AA50" s="230"/>
      <c r="AB50" s="185"/>
      <c r="AC50" s="230"/>
      <c r="AD50" s="185"/>
      <c r="AE50" s="185"/>
      <c r="AF50"/>
      <c r="BI50"/>
    </row>
    <row r="51" spans="1:61" s="55" customFormat="1" ht="12" customHeight="1" x14ac:dyDescent="0.35">
      <c r="A51"/>
      <c r="B51" s="16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230"/>
      <c r="Z51" s="230"/>
      <c r="AA51" s="230"/>
      <c r="AB51" s="185"/>
      <c r="AC51" s="230"/>
      <c r="AD51" s="185"/>
      <c r="AE51" s="185"/>
      <c r="AF51"/>
      <c r="BI51"/>
    </row>
    <row r="52" spans="1:61" s="55" customFormat="1" ht="12" customHeight="1" x14ac:dyDescent="0.35">
      <c r="A52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230"/>
      <c r="Z52" s="230"/>
      <c r="AA52" s="230"/>
      <c r="AB52" s="185"/>
      <c r="AC52" s="230"/>
      <c r="AD52" s="185"/>
      <c r="AE52" s="185"/>
      <c r="AF52"/>
      <c r="BI52"/>
    </row>
  </sheetData>
  <mergeCells count="1">
    <mergeCell ref="BA5:BH5"/>
  </mergeCells>
  <hyperlinks>
    <hyperlink ref="B4" location="Indice!A1" display="Volver al índice" xr:uid="{00000000-0004-0000-13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BQ72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9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62" width="6.90625" style="45" customWidth="1"/>
    <col min="63" max="66" width="11.453125" style="45"/>
    <col min="67" max="67" width="3.453125" style="45" customWidth="1"/>
    <col min="68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9" ht="15" customHeight="1" x14ac:dyDescent="0.35">
      <c r="B1" s="1" t="s">
        <v>257</v>
      </c>
      <c r="Z1" s="17"/>
      <c r="AA1" s="17"/>
      <c r="AB1" s="17"/>
      <c r="AC1" s="17"/>
      <c r="AD1" s="17"/>
      <c r="AE1" s="17"/>
    </row>
    <row r="2" spans="1:69" ht="15" customHeight="1" x14ac:dyDescent="0.35">
      <c r="B2" s="3" t="s">
        <v>272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Z2" s="233"/>
      <c r="AA2" s="233"/>
      <c r="AB2" s="233"/>
      <c r="AC2" s="233"/>
      <c r="AD2" s="233"/>
      <c r="AE2" s="233"/>
    </row>
    <row r="3" spans="1:69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AA3" s="12"/>
      <c r="AB3" s="333"/>
      <c r="AC3"/>
      <c r="AD3"/>
      <c r="AE3"/>
    </row>
    <row r="4" spans="1:69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9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9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  <c r="BK6"/>
      <c r="BL6"/>
      <c r="BM6"/>
      <c r="BN6"/>
      <c r="BO6"/>
      <c r="BP6"/>
      <c r="BQ6"/>
    </row>
    <row r="7" spans="1:69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  <c r="BK7"/>
      <c r="BL7"/>
      <c r="BM7"/>
      <c r="BN7"/>
      <c r="BO7"/>
      <c r="BP7"/>
      <c r="BQ7"/>
    </row>
    <row r="8" spans="1:69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  <c r="BK8"/>
      <c r="BL8"/>
      <c r="BM8"/>
      <c r="BN8"/>
      <c r="BO8"/>
      <c r="BP8"/>
      <c r="BQ8"/>
    </row>
    <row r="9" spans="1:69" s="99" customFormat="1" ht="15" customHeight="1" x14ac:dyDescent="0.35">
      <c r="A9"/>
      <c r="B9" s="13" t="s">
        <v>453</v>
      </c>
      <c r="C9" s="14">
        <v>2643.1469999999999</v>
      </c>
      <c r="D9" s="14">
        <v>3695.1469999999999</v>
      </c>
      <c r="E9" s="14">
        <v>3376.7559999999999</v>
      </c>
      <c r="F9" s="14">
        <v>3035.1289999999999</v>
      </c>
      <c r="G9" s="14">
        <v>5100.8410000000003</v>
      </c>
      <c r="H9" s="14">
        <v>4831.3320000000003</v>
      </c>
      <c r="I9" s="14">
        <v>7250.7979999999998</v>
      </c>
      <c r="J9" s="14">
        <v>6865.4219999999996</v>
      </c>
      <c r="K9" s="14">
        <v>8550.6579999999994</v>
      </c>
      <c r="L9" s="14">
        <v>10912.502</v>
      </c>
      <c r="M9" s="14">
        <v>11274.24</v>
      </c>
      <c r="N9" s="14">
        <v>16590</v>
      </c>
      <c r="O9" s="14">
        <v>7559</v>
      </c>
      <c r="P9" s="14">
        <v>2211</v>
      </c>
      <c r="Q9" s="14">
        <v>703</v>
      </c>
      <c r="R9" s="14">
        <v>986</v>
      </c>
      <c r="S9" s="14">
        <v>-209</v>
      </c>
      <c r="T9" s="14">
        <v>-2565.0000000000005</v>
      </c>
      <c r="U9" s="14">
        <v>-3278</v>
      </c>
      <c r="V9" s="14">
        <v>-1790</v>
      </c>
      <c r="W9" s="14">
        <v>-2623</v>
      </c>
      <c r="X9" s="14">
        <v>-3483</v>
      </c>
      <c r="Y9" s="14">
        <v>-3130</v>
      </c>
      <c r="Z9" s="14">
        <v>-4482</v>
      </c>
      <c r="AA9" s="14">
        <v>-2816</v>
      </c>
      <c r="AB9" s="14">
        <v>-402</v>
      </c>
      <c r="AC9" s="14">
        <v>-2874</v>
      </c>
      <c r="AD9" s="72">
        <v>-2454</v>
      </c>
      <c r="AE9" s="72">
        <v>-134.077</v>
      </c>
      <c r="AF9"/>
      <c r="AG9" s="15">
        <v>39.80104019942894</v>
      </c>
      <c r="AH9" s="15">
        <v>-8.6164637022559614</v>
      </c>
      <c r="AI9" s="15">
        <v>-10.117017634676595</v>
      </c>
      <c r="AJ9" s="15">
        <v>68.060105517755602</v>
      </c>
      <c r="AK9" s="15">
        <v>-5.2836189169589876</v>
      </c>
      <c r="AL9" s="15">
        <v>50.078653257528138</v>
      </c>
      <c r="AM9" s="15">
        <v>-5.3149460238721344</v>
      </c>
      <c r="AN9" s="15">
        <v>24.546721235781281</v>
      </c>
      <c r="AO9" s="15">
        <v>27.621780686351869</v>
      </c>
      <c r="AP9" s="15">
        <v>3.3148951542001948</v>
      </c>
      <c r="AQ9" s="15">
        <v>47.149608310626704</v>
      </c>
      <c r="AR9" s="15">
        <v>-54.436407474382158</v>
      </c>
      <c r="AS9" s="15">
        <v>-70.750099219473469</v>
      </c>
      <c r="AT9" s="15">
        <v>-68.204432383536854</v>
      </c>
      <c r="AU9" s="15">
        <v>40.256045519203411</v>
      </c>
      <c r="AV9" s="15" t="s">
        <v>233</v>
      </c>
      <c r="AW9" s="15" t="s">
        <v>233</v>
      </c>
      <c r="AX9" s="15" t="s">
        <v>233</v>
      </c>
      <c r="AY9" s="15" t="s">
        <v>233</v>
      </c>
      <c r="AZ9" s="15" t="s">
        <v>233</v>
      </c>
      <c r="BA9" s="15" t="s">
        <v>233</v>
      </c>
      <c r="BB9" s="15" t="s">
        <v>233</v>
      </c>
      <c r="BC9" s="15" t="s">
        <v>233</v>
      </c>
      <c r="BD9" s="15" t="s">
        <v>233</v>
      </c>
      <c r="BE9" s="15" t="s">
        <v>233</v>
      </c>
      <c r="BF9" s="15" t="s">
        <v>233</v>
      </c>
      <c r="BG9" s="15" t="s">
        <v>233</v>
      </c>
      <c r="BH9" s="15" t="s">
        <v>233</v>
      </c>
      <c r="BI9"/>
      <c r="BJ9" s="19"/>
      <c r="BK9"/>
      <c r="BL9"/>
      <c r="BM9"/>
      <c r="BN9"/>
      <c r="BO9"/>
      <c r="BP9"/>
      <c r="BQ9"/>
    </row>
    <row r="10" spans="1:69" s="46" customFormat="1" ht="15" customHeight="1" x14ac:dyDescent="0.35">
      <c r="A10"/>
      <c r="B10" s="16" t="s">
        <v>524</v>
      </c>
      <c r="C10" s="17">
        <v>4476.768</v>
      </c>
      <c r="D10" s="17">
        <v>5133.6679999999997</v>
      </c>
      <c r="E10" s="17">
        <v>5067.8729999999996</v>
      </c>
      <c r="F10" s="17">
        <v>5919.991</v>
      </c>
      <c r="G10" s="17">
        <v>7484.6180000000004</v>
      </c>
      <c r="H10" s="17">
        <v>7419.9160000000002</v>
      </c>
      <c r="I10" s="17">
        <v>9331.5509999999995</v>
      </c>
      <c r="J10" s="17">
        <v>9208.4609999999993</v>
      </c>
      <c r="K10" s="17">
        <v>10528.347</v>
      </c>
      <c r="L10" s="17">
        <v>13303.671</v>
      </c>
      <c r="M10" s="17">
        <v>14768.79</v>
      </c>
      <c r="N10" s="17">
        <v>20150.757000000001</v>
      </c>
      <c r="O10" s="17">
        <v>13324.891</v>
      </c>
      <c r="P10" s="17">
        <v>8279.137999999999</v>
      </c>
      <c r="Q10" s="17">
        <v>5917.473</v>
      </c>
      <c r="R10" s="17">
        <v>5184.6360000000004</v>
      </c>
      <c r="S10" s="17">
        <v>4005.5389999999998</v>
      </c>
      <c r="T10" s="17">
        <v>3930.77</v>
      </c>
      <c r="U10" s="17">
        <v>4168.34</v>
      </c>
      <c r="V10" s="17">
        <v>5176.9089999999997</v>
      </c>
      <c r="W10" s="17">
        <v>5210.1000000000004</v>
      </c>
      <c r="X10" s="17">
        <v>5608.8729999999996</v>
      </c>
      <c r="Y10" s="302">
        <v>6002.1299999999992</v>
      </c>
      <c r="Z10" s="302">
        <v>6580.2860000000001</v>
      </c>
      <c r="AA10" s="302">
        <v>6515.6049999999996</v>
      </c>
      <c r="AB10" s="302">
        <v>6123.3549999999996</v>
      </c>
      <c r="AC10" s="302">
        <v>8775.0079999999998</v>
      </c>
      <c r="AD10" s="302">
        <v>9837</v>
      </c>
      <c r="AE10" s="225" t="s">
        <v>233</v>
      </c>
      <c r="AF10"/>
      <c r="AG10" s="18">
        <v>14.67353233404098</v>
      </c>
      <c r="AH10" s="18">
        <v>-1.2816372231316882</v>
      </c>
      <c r="AI10" s="18">
        <v>16.814115112987253</v>
      </c>
      <c r="AJ10" s="18">
        <v>26.429550315194742</v>
      </c>
      <c r="AK10" s="18">
        <v>-0.86446629607550074</v>
      </c>
      <c r="AL10" s="18">
        <v>25.763566595632611</v>
      </c>
      <c r="AM10" s="18">
        <v>-1.3190733244666417</v>
      </c>
      <c r="AN10" s="18">
        <v>14.333404897952008</v>
      </c>
      <c r="AO10" s="18">
        <v>26.360491347787079</v>
      </c>
      <c r="AP10" s="18">
        <v>11.01289260686017</v>
      </c>
      <c r="AQ10" s="18">
        <v>36.441489113190727</v>
      </c>
      <c r="AR10" s="18">
        <v>-33.873992922449524</v>
      </c>
      <c r="AS10" s="18">
        <v>-37.867124016248994</v>
      </c>
      <c r="AT10" s="18">
        <v>-28.525493837643477</v>
      </c>
      <c r="AU10" s="18">
        <v>-12.384289712855463</v>
      </c>
      <c r="AV10" s="18">
        <v>-22.742136574293752</v>
      </c>
      <c r="AW10" s="18">
        <v>-1.866640170024553</v>
      </c>
      <c r="AX10" s="18">
        <v>6.0438540031596899</v>
      </c>
      <c r="AY10" s="18">
        <v>24.195938910933357</v>
      </c>
      <c r="AZ10" s="18">
        <v>0.64113547292410811</v>
      </c>
      <c r="BA10" s="18">
        <v>7.6538454156350015</v>
      </c>
      <c r="BB10" s="18">
        <v>7.0113372151589033</v>
      </c>
      <c r="BC10" s="18">
        <v>9.6325137909375655</v>
      </c>
      <c r="BD10" s="18">
        <v>-0.98295119695406086</v>
      </c>
      <c r="BE10" s="18">
        <v>-6.020162364047545</v>
      </c>
      <c r="BF10" s="18">
        <v>43.303924074302415</v>
      </c>
      <c r="BG10" s="18">
        <v>12.102461900889436</v>
      </c>
      <c r="BH10" s="15"/>
      <c r="BI10"/>
      <c r="BJ10" s="7"/>
      <c r="BK10"/>
      <c r="BL10"/>
      <c r="BM10"/>
      <c r="BN10"/>
      <c r="BO10"/>
      <c r="BP10"/>
      <c r="BQ10"/>
    </row>
    <row r="11" spans="1:69" s="46" customFormat="1" ht="15" customHeight="1" x14ac:dyDescent="0.35">
      <c r="A11"/>
      <c r="B11" s="16" t="s">
        <v>525</v>
      </c>
      <c r="C11" s="17">
        <v>-1833.6210000000001</v>
      </c>
      <c r="D11" s="17">
        <v>-1438.521</v>
      </c>
      <c r="E11" s="17">
        <v>-1691.117</v>
      </c>
      <c r="F11" s="17">
        <v>-2884.8620000000001</v>
      </c>
      <c r="G11" s="17">
        <v>-2383.777</v>
      </c>
      <c r="H11" s="17">
        <v>-2588.5839999999998</v>
      </c>
      <c r="I11" s="17">
        <v>-2080.7530000000002</v>
      </c>
      <c r="J11" s="17">
        <v>-2343.0390000000002</v>
      </c>
      <c r="K11" s="17">
        <v>-1977.6890000000001</v>
      </c>
      <c r="L11" s="17">
        <v>-2391.1689999999999</v>
      </c>
      <c r="M11" s="17">
        <v>-3494.55</v>
      </c>
      <c r="N11" s="17">
        <v>-3560.7570000000001</v>
      </c>
      <c r="O11" s="17">
        <v>-5765.8909999999996</v>
      </c>
      <c r="P11" s="17">
        <v>-6068.1379999999999</v>
      </c>
      <c r="Q11" s="17">
        <v>-5214.473</v>
      </c>
      <c r="R11" s="17">
        <v>-4198.6360000000004</v>
      </c>
      <c r="S11" s="17">
        <v>-4214.5389999999998</v>
      </c>
      <c r="T11" s="17">
        <v>-6495.77</v>
      </c>
      <c r="U11" s="17">
        <v>-7446.34</v>
      </c>
      <c r="V11" s="17">
        <v>-6966.9089999999997</v>
      </c>
      <c r="W11" s="17">
        <v>-7833.1</v>
      </c>
      <c r="X11" s="17">
        <v>-9091.8729999999996</v>
      </c>
      <c r="Y11" s="302">
        <v>-9132.1299999999992</v>
      </c>
      <c r="Z11" s="17">
        <v>-11062.286</v>
      </c>
      <c r="AA11" s="302">
        <v>-9331.6049999999996</v>
      </c>
      <c r="AB11" s="302">
        <v>-6525.3549999999996</v>
      </c>
      <c r="AC11" s="302">
        <v>-11649.008</v>
      </c>
      <c r="AD11" s="302">
        <v>-12291</v>
      </c>
      <c r="AE11" s="225" t="s">
        <v>233</v>
      </c>
      <c r="AF11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/>
      <c r="BJ11" s="7"/>
      <c r="BK11"/>
      <c r="BL11"/>
      <c r="BM11"/>
      <c r="BN11"/>
      <c r="BO11"/>
      <c r="BP11"/>
      <c r="BQ11"/>
    </row>
    <row r="12" spans="1:69" customFormat="1" ht="6" customHeight="1" x14ac:dyDescent="0.35">
      <c r="X12" s="12"/>
      <c r="Y12" s="12"/>
      <c r="Z12" s="12"/>
      <c r="AA12" s="12"/>
      <c r="AB12" s="12"/>
      <c r="AC12" s="12"/>
      <c r="AD12" s="355"/>
      <c r="AE12" s="355"/>
      <c r="BE12" s="333"/>
      <c r="BF12" s="355"/>
      <c r="BG12" s="355"/>
      <c r="BH12" s="355"/>
    </row>
    <row r="13" spans="1:69" s="99" customFormat="1" ht="15" customHeight="1" x14ac:dyDescent="0.35">
      <c r="A13"/>
      <c r="B13" s="13" t="s">
        <v>175</v>
      </c>
      <c r="C13" s="17">
        <v>614.01999999999953</v>
      </c>
      <c r="D13" s="17">
        <v>-69.554000000000087</v>
      </c>
      <c r="E13" s="17">
        <v>601.904</v>
      </c>
      <c r="F13" s="17">
        <v>438.46100000000024</v>
      </c>
      <c r="G13" s="17">
        <v>-688.72900000000118</v>
      </c>
      <c r="H13" s="17">
        <v>610.83199999999943</v>
      </c>
      <c r="I13" s="17">
        <v>-1728.4279999999999</v>
      </c>
      <c r="J13" s="17">
        <v>1594.8280000000004</v>
      </c>
      <c r="K13" s="17">
        <v>-1691.0179999999991</v>
      </c>
      <c r="L13" s="17">
        <v>-2066.362000000001</v>
      </c>
      <c r="M13" s="17">
        <v>-187.09900000000198</v>
      </c>
      <c r="N13" s="17">
        <v>-4430.0089999999982</v>
      </c>
      <c r="O13" s="17">
        <v>9973.0240000000013</v>
      </c>
      <c r="P13" s="17">
        <v>6672.4830000000002</v>
      </c>
      <c r="Q13" s="17">
        <v>2651.6449999999986</v>
      </c>
      <c r="R13" s="17">
        <v>441.96599999999944</v>
      </c>
      <c r="S13" s="17">
        <v>2286.9339999999988</v>
      </c>
      <c r="T13" s="17">
        <v>4988.3900000000012</v>
      </c>
      <c r="U13" s="17">
        <v>2553.0550000000003</v>
      </c>
      <c r="V13" s="17">
        <v>-523.21400000000085</v>
      </c>
      <c r="W13" s="17">
        <v>704.30299999999988</v>
      </c>
      <c r="X13" s="17">
        <v>1326.3109999999979</v>
      </c>
      <c r="Y13" s="302">
        <v>1123.8020000000015</v>
      </c>
      <c r="Z13" s="302">
        <v>1921.4129999999986</v>
      </c>
      <c r="AA13" s="302">
        <v>1454.7120000000004</v>
      </c>
      <c r="AB13" s="302">
        <v>-4037.7089999999989</v>
      </c>
      <c r="AC13" s="302">
        <v>889.39500000000044</v>
      </c>
      <c r="AD13" s="225">
        <v>943.12099999999737</v>
      </c>
      <c r="AE13" s="225">
        <v>-1568.2019999999986</v>
      </c>
      <c r="AF13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/>
      <c r="BJ13" s="19"/>
      <c r="BK13"/>
      <c r="BL13"/>
      <c r="BM13"/>
      <c r="BN13"/>
      <c r="BO13"/>
      <c r="BP13"/>
      <c r="BQ13"/>
    </row>
    <row r="14" spans="1:69" customFormat="1" ht="6" customHeight="1" x14ac:dyDescent="0.35">
      <c r="Y14" s="12"/>
      <c r="Z14" s="12"/>
      <c r="AA14" s="12"/>
      <c r="AB14" s="333"/>
      <c r="AC14" s="12"/>
      <c r="AD14" s="355"/>
      <c r="AE14" s="355"/>
      <c r="BE14" s="333"/>
      <c r="BF14" s="355"/>
      <c r="BG14" s="355"/>
      <c r="BH14" s="355"/>
    </row>
    <row r="15" spans="1:69" s="98" customFormat="1" ht="15" customHeight="1" x14ac:dyDescent="0.35">
      <c r="A15"/>
      <c r="B15" s="13" t="s">
        <v>738</v>
      </c>
      <c r="C15" s="14">
        <v>3257.1669999999995</v>
      </c>
      <c r="D15" s="14">
        <v>3625.5929999999998</v>
      </c>
      <c r="E15" s="14">
        <v>3978.66</v>
      </c>
      <c r="F15" s="14">
        <v>3473.59</v>
      </c>
      <c r="G15" s="14">
        <v>4412.1119999999992</v>
      </c>
      <c r="H15" s="14">
        <v>5442.1639999999998</v>
      </c>
      <c r="I15" s="14">
        <v>5522.37</v>
      </c>
      <c r="J15" s="14">
        <v>8460.25</v>
      </c>
      <c r="K15" s="14">
        <v>6859.64</v>
      </c>
      <c r="L15" s="14">
        <v>8846.14</v>
      </c>
      <c r="M15" s="14">
        <v>11087.140999999998</v>
      </c>
      <c r="N15" s="14">
        <v>12159.991000000002</v>
      </c>
      <c r="O15" s="14">
        <v>17532.024000000001</v>
      </c>
      <c r="P15" s="14">
        <v>8883.4830000000002</v>
      </c>
      <c r="Q15" s="14">
        <v>3354.6449999999986</v>
      </c>
      <c r="R15" s="14">
        <v>1427.9659999999994</v>
      </c>
      <c r="S15" s="14">
        <v>2077.9339999999988</v>
      </c>
      <c r="T15" s="14">
        <v>2423.3910000000001</v>
      </c>
      <c r="U15" s="14">
        <v>-724.94499999999971</v>
      </c>
      <c r="V15" s="14">
        <v>-2313.2140000000009</v>
      </c>
      <c r="W15" s="14">
        <v>-1918.6970000000001</v>
      </c>
      <c r="X15" s="14">
        <v>-2156.6890000000021</v>
      </c>
      <c r="Y15" s="14">
        <v>-2006.1979999999985</v>
      </c>
      <c r="Z15" s="14">
        <v>-2560.5870000000014</v>
      </c>
      <c r="AA15" s="14">
        <v>-1361.2879999999996</v>
      </c>
      <c r="AB15" s="14">
        <v>-4439.7089999999989</v>
      </c>
      <c r="AC15" s="14">
        <v>-1984.6049999999996</v>
      </c>
      <c r="AD15" s="14">
        <v>-1510.8790000000026</v>
      </c>
      <c r="AE15" s="14">
        <v>-1702.2789999999986</v>
      </c>
      <c r="AF15"/>
      <c r="AG15" s="15">
        <v>11.311240719312226</v>
      </c>
      <c r="AH15" s="15">
        <v>9.7381862773896568</v>
      </c>
      <c r="AI15" s="15">
        <v>-12.694475024254391</v>
      </c>
      <c r="AJ15" s="15">
        <v>27.018790358102105</v>
      </c>
      <c r="AK15" s="15">
        <v>23.346007535620146</v>
      </c>
      <c r="AL15" s="15">
        <v>1.473788735510362</v>
      </c>
      <c r="AM15" s="15">
        <v>53.199622625792912</v>
      </c>
      <c r="AN15" s="15">
        <v>-18.919180875269639</v>
      </c>
      <c r="AO15" s="15">
        <v>28.959245674700117</v>
      </c>
      <c r="AP15" s="15">
        <v>25.333094434408661</v>
      </c>
      <c r="AQ15" s="15">
        <v>9.6765252647188689</v>
      </c>
      <c r="AR15" s="15">
        <v>44.177935658011577</v>
      </c>
      <c r="AS15" s="15">
        <v>-49.32996327178197</v>
      </c>
      <c r="AT15" s="15">
        <v>-62.237277878507804</v>
      </c>
      <c r="AU15" s="15">
        <v>-57.433171021076738</v>
      </c>
      <c r="AV15" s="15">
        <v>45.517050125843305</v>
      </c>
      <c r="AW15" s="15">
        <v>16.625022738932106</v>
      </c>
      <c r="AX15" s="15" t="s">
        <v>233</v>
      </c>
      <c r="AY15" s="15" t="s">
        <v>233</v>
      </c>
      <c r="AZ15" s="15" t="s">
        <v>233</v>
      </c>
      <c r="BA15" s="15" t="s">
        <v>233</v>
      </c>
      <c r="BB15" s="15" t="s">
        <v>233</v>
      </c>
      <c r="BC15" s="15" t="s">
        <v>233</v>
      </c>
      <c r="BD15" s="15" t="s">
        <v>233</v>
      </c>
      <c r="BE15" s="15" t="s">
        <v>233</v>
      </c>
      <c r="BF15" s="15" t="s">
        <v>233</v>
      </c>
      <c r="BG15" s="15" t="s">
        <v>233</v>
      </c>
      <c r="BH15" s="15" t="s">
        <v>233</v>
      </c>
      <c r="BI15"/>
      <c r="BK15"/>
      <c r="BL15"/>
      <c r="BM15"/>
      <c r="BN15"/>
      <c r="BO15"/>
      <c r="BP15"/>
      <c r="BQ15"/>
    </row>
    <row r="16" spans="1:69" s="46" customFormat="1" ht="15" customHeight="1" x14ac:dyDescent="0.35">
      <c r="A16"/>
      <c r="B16" s="16" t="s">
        <v>25</v>
      </c>
      <c r="C16" s="17">
        <v>4920.1669999999995</v>
      </c>
      <c r="D16" s="17">
        <v>5483.9219999999996</v>
      </c>
      <c r="E16" s="17">
        <v>6176.79</v>
      </c>
      <c r="F16" s="17">
        <v>6487.0640000000003</v>
      </c>
      <c r="G16" s="17">
        <v>6801.1309999999994</v>
      </c>
      <c r="H16" s="17">
        <v>7905.9449999999997</v>
      </c>
      <c r="I16" s="17">
        <v>7951.4009999999998</v>
      </c>
      <c r="J16" s="17">
        <v>9871.5540000000001</v>
      </c>
      <c r="K16" s="17">
        <v>9754.8310000000001</v>
      </c>
      <c r="L16" s="17">
        <v>11578.516</v>
      </c>
      <c r="M16" s="17">
        <v>13476.498999999998</v>
      </c>
      <c r="N16" s="17">
        <v>15464.175000000001</v>
      </c>
      <c r="O16" s="17">
        <v>20859.001</v>
      </c>
      <c r="P16" s="17">
        <v>14078.922</v>
      </c>
      <c r="Q16" s="17">
        <v>9141.0629999999983</v>
      </c>
      <c r="R16" s="17">
        <v>6651.5129999999999</v>
      </c>
      <c r="S16" s="17">
        <v>5715.8719999999994</v>
      </c>
      <c r="T16" s="17">
        <v>4560.5829999999996</v>
      </c>
      <c r="U16" s="17">
        <v>4284.911000000001</v>
      </c>
      <c r="V16" s="17">
        <v>4533.33</v>
      </c>
      <c r="W16" s="17">
        <v>5571.3720000000003</v>
      </c>
      <c r="X16" s="17">
        <v>5674.6599999999989</v>
      </c>
      <c r="Y16" s="17">
        <v>6127.4639999999999</v>
      </c>
      <c r="Z16" s="17">
        <v>6551.2119999999995</v>
      </c>
      <c r="AA16" s="17">
        <v>7206.5660000000016</v>
      </c>
      <c r="AB16" s="17">
        <v>7122.4390000000003</v>
      </c>
      <c r="AC16" s="17">
        <v>6644.6720000000005</v>
      </c>
      <c r="AD16" s="17">
        <v>9417.6319999999978</v>
      </c>
      <c r="AE16" s="17">
        <v>10556.723000000002</v>
      </c>
      <c r="AF16"/>
      <c r="AG16" s="18">
        <v>11.458046037868231</v>
      </c>
      <c r="AH16" s="18">
        <v>12.634534189217142</v>
      </c>
      <c r="AI16" s="18">
        <v>5.0232240370807544</v>
      </c>
      <c r="AJ16" s="18">
        <v>4.8414352008859334</v>
      </c>
      <c r="AK16" s="18">
        <v>16.244562852854919</v>
      </c>
      <c r="AL16" s="18">
        <v>0.57495972967178666</v>
      </c>
      <c r="AM16" s="18">
        <v>24.148612301152969</v>
      </c>
      <c r="AN16" s="18">
        <v>-1.1824176821602754</v>
      </c>
      <c r="AO16" s="18">
        <v>18.695198307382253</v>
      </c>
      <c r="AP16" s="18">
        <v>16.392282050653112</v>
      </c>
      <c r="AQ16" s="18">
        <v>14.749201554498713</v>
      </c>
      <c r="AR16" s="18">
        <v>34.885960615422405</v>
      </c>
      <c r="AS16" s="18">
        <v>-32.504332302395497</v>
      </c>
      <c r="AT16" s="18">
        <v>-35.072706560914263</v>
      </c>
      <c r="AU16" s="18">
        <v>-27.234797528471237</v>
      </c>
      <c r="AV16" s="18">
        <v>-14.066589060263439</v>
      </c>
      <c r="AW16" s="18">
        <v>-20.211946663606181</v>
      </c>
      <c r="AX16" s="18">
        <v>-6.0446657806688027</v>
      </c>
      <c r="AY16" s="18">
        <v>5.797529983703253</v>
      </c>
      <c r="AZ16" s="18">
        <v>22.898002130883928</v>
      </c>
      <c r="BA16" s="18">
        <v>1.8539060037635009</v>
      </c>
      <c r="BB16" s="18">
        <v>7.979403171291338</v>
      </c>
      <c r="BC16" s="18">
        <v>6.9155526658336894</v>
      </c>
      <c r="BD16" s="18">
        <v>10.003553540932611</v>
      </c>
      <c r="BE16" s="18">
        <v>-1.167365982633078</v>
      </c>
      <c r="BF16" s="18">
        <v>-6.7079128371615369</v>
      </c>
      <c r="BG16" s="18">
        <v>41.732082486539547</v>
      </c>
      <c r="BH16" s="18">
        <v>12.095301663942744</v>
      </c>
      <c r="BI16"/>
      <c r="BJ16" s="7"/>
    </row>
    <row r="17" spans="1:66" s="46" customFormat="1" ht="15" customHeight="1" x14ac:dyDescent="0.35">
      <c r="A17"/>
      <c r="B17" s="16" t="s">
        <v>26</v>
      </c>
      <c r="C17" s="17">
        <v>-1663</v>
      </c>
      <c r="D17" s="17">
        <v>-1858.329</v>
      </c>
      <c r="E17" s="17">
        <v>-2198.13</v>
      </c>
      <c r="F17" s="17">
        <v>-3013.4740000000002</v>
      </c>
      <c r="G17" s="17">
        <v>-2389.0189999999998</v>
      </c>
      <c r="H17" s="17">
        <v>-2463.7809999999999</v>
      </c>
      <c r="I17" s="17">
        <v>-2429.0309999999999</v>
      </c>
      <c r="J17" s="17">
        <v>-1411.3040000000001</v>
      </c>
      <c r="K17" s="17">
        <v>-2895.1909999999998</v>
      </c>
      <c r="L17" s="17">
        <v>-2732.3760000000002</v>
      </c>
      <c r="M17" s="17">
        <v>-2389.3580000000002</v>
      </c>
      <c r="N17" s="17">
        <v>-3304.1840000000002</v>
      </c>
      <c r="O17" s="17">
        <v>-3326.9769999999999</v>
      </c>
      <c r="P17" s="17">
        <v>-5195.4390000000003</v>
      </c>
      <c r="Q17" s="17">
        <v>-5786.4179999999997</v>
      </c>
      <c r="R17" s="17">
        <v>-5223.5470000000005</v>
      </c>
      <c r="S17" s="17">
        <v>-3637.9380000000006</v>
      </c>
      <c r="T17" s="17">
        <v>-2137.192</v>
      </c>
      <c r="U17" s="17">
        <v>-5009.8560000000007</v>
      </c>
      <c r="V17" s="17">
        <v>-6846.5440000000008</v>
      </c>
      <c r="W17" s="17">
        <v>-7490.0690000000004</v>
      </c>
      <c r="X17" s="17">
        <v>-7831.3490000000011</v>
      </c>
      <c r="Y17" s="17">
        <v>-8133.6619999999984</v>
      </c>
      <c r="Z17" s="17">
        <v>-9111.7990000000009</v>
      </c>
      <c r="AA17" s="17">
        <v>-8567.8540000000012</v>
      </c>
      <c r="AB17" s="17">
        <v>-11562.147999999999</v>
      </c>
      <c r="AC17" s="17">
        <v>-8629.277</v>
      </c>
      <c r="AD17" s="17">
        <v>-10928.511</v>
      </c>
      <c r="AE17" s="17">
        <v>-12259.002</v>
      </c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/>
      <c r="BJ17" s="7"/>
    </row>
    <row r="18" spans="1:66" customFormat="1" ht="6" customHeight="1" x14ac:dyDescent="0.35">
      <c r="Y18" s="12"/>
      <c r="Z18" s="12"/>
      <c r="AA18" s="12"/>
      <c r="AB18" s="333"/>
      <c r="AC18" s="12"/>
      <c r="AD18" s="355"/>
      <c r="AE18" s="355"/>
      <c r="BE18" s="333"/>
      <c r="BF18" s="355"/>
      <c r="BG18" s="355"/>
      <c r="BH18" s="355"/>
      <c r="BL18" s="355"/>
      <c r="BN18" s="355"/>
    </row>
    <row r="19" spans="1:66" s="46" customFormat="1" ht="15" customHeight="1" x14ac:dyDescent="0.35">
      <c r="A19"/>
      <c r="B19" s="16" t="s">
        <v>807</v>
      </c>
      <c r="C19" s="17">
        <v>-1663</v>
      </c>
      <c r="D19" s="17">
        <v>-1858.329</v>
      </c>
      <c r="E19" s="17">
        <v>-2198.13</v>
      </c>
      <c r="F19" s="17">
        <v>-3013.4740000000002</v>
      </c>
      <c r="G19" s="17">
        <v>-2389.0189999999998</v>
      </c>
      <c r="H19" s="17">
        <v>-2463.7809999999999</v>
      </c>
      <c r="I19" s="17">
        <v>-2429.0309999999999</v>
      </c>
      <c r="J19" s="17">
        <v>-1411.3040000000001</v>
      </c>
      <c r="K19" s="17">
        <v>-2895.1909999999998</v>
      </c>
      <c r="L19" s="17">
        <v>-2732.3760000000002</v>
      </c>
      <c r="M19" s="17">
        <v>-2493.6190000000001</v>
      </c>
      <c r="N19" s="17">
        <v>-3619.4140000000002</v>
      </c>
      <c r="O19" s="17">
        <v>-3432.413</v>
      </c>
      <c r="P19" s="17">
        <v>-5370.8559999999998</v>
      </c>
      <c r="Q19" s="17">
        <v>-6514.3469999999998</v>
      </c>
      <c r="R19" s="17">
        <v>-5853.75</v>
      </c>
      <c r="S19" s="17">
        <v>-4038.2750000000001</v>
      </c>
      <c r="T19" s="17">
        <v>-2873.306</v>
      </c>
      <c r="U19" s="17">
        <v>-5957.34</v>
      </c>
      <c r="V19" s="17">
        <v>-7443.7150000000001</v>
      </c>
      <c r="W19" s="17">
        <v>-7847.1009999999997</v>
      </c>
      <c r="X19" s="17">
        <v>-8487.7009999999991</v>
      </c>
      <c r="Y19" s="17">
        <v>-8591.9969999999994</v>
      </c>
      <c r="Z19" s="17">
        <v>-9907.128999999999</v>
      </c>
      <c r="AA19" s="17">
        <v>-9854.6899999999987</v>
      </c>
      <c r="AB19" s="17">
        <v>-11764.170999999998</v>
      </c>
      <c r="AC19" s="17">
        <v>-9104.8719999999994</v>
      </c>
      <c r="AD19" s="17">
        <v>-11383.169999999998</v>
      </c>
      <c r="AE19" s="17">
        <v>-13770.427000000001</v>
      </c>
      <c r="AF19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/>
      <c r="BJ19" s="7"/>
    </row>
    <row r="20" spans="1:66" s="46" customFormat="1" ht="15" customHeight="1" x14ac:dyDescent="0.35">
      <c r="A20"/>
      <c r="B20" s="16" t="s">
        <v>239</v>
      </c>
      <c r="C20" s="17"/>
      <c r="D20" s="17"/>
      <c r="E20" s="17">
        <v>-108.837</v>
      </c>
      <c r="F20" s="17">
        <v>-1473.694</v>
      </c>
      <c r="G20" s="17">
        <v>-1989.8440000000001</v>
      </c>
      <c r="H20" s="17">
        <v>-1481.999</v>
      </c>
      <c r="I20" s="17">
        <v>-1476.9970000000001</v>
      </c>
      <c r="J20" s="17">
        <v>-329.57600000000002</v>
      </c>
      <c r="K20" s="17">
        <v>-1088.789</v>
      </c>
      <c r="L20" s="17">
        <v>-1312.1030000000001</v>
      </c>
      <c r="M20" s="17">
        <v>-1793.259</v>
      </c>
      <c r="N20" s="17">
        <v>-2752.0990000000002</v>
      </c>
      <c r="O20" s="17">
        <v>-2645.348</v>
      </c>
      <c r="P20" s="17">
        <v>-4251.2000000000007</v>
      </c>
      <c r="Q20" s="17">
        <v>-4306.7880000000005</v>
      </c>
      <c r="R20" s="17">
        <v>-3812.82</v>
      </c>
      <c r="S20" s="17">
        <v>-2157.7849999999999</v>
      </c>
      <c r="T20" s="17">
        <v>-125.625</v>
      </c>
      <c r="U20" s="17">
        <v>-978.36800000000005</v>
      </c>
      <c r="V20" s="17">
        <v>-1293.8320000000001</v>
      </c>
      <c r="W20" s="17">
        <v>-1378.7660000000001</v>
      </c>
      <c r="X20" s="17">
        <v>-2324.2750000000001</v>
      </c>
      <c r="Y20" s="17">
        <v>-2554.6880000000001</v>
      </c>
      <c r="Z20" s="17">
        <v>-2775.9670000000001</v>
      </c>
      <c r="AA20" s="17">
        <v>-1771.222</v>
      </c>
      <c r="AB20" s="17">
        <v>-2284.66</v>
      </c>
      <c r="AC20" s="17">
        <v>-1663.894</v>
      </c>
      <c r="AD20" s="17">
        <v>-3800.3259999999996</v>
      </c>
      <c r="AE20" s="17">
        <v>-4216.4050000000007</v>
      </c>
      <c r="AF20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/>
      <c r="BJ20" s="7"/>
    </row>
    <row r="21" spans="1:66" s="46" customFormat="1" ht="15" customHeight="1" x14ac:dyDescent="0.35">
      <c r="A21"/>
      <c r="B21" s="16" t="s">
        <v>240</v>
      </c>
      <c r="C21" s="17"/>
      <c r="D21" s="17">
        <v>-1442.0139999999999</v>
      </c>
      <c r="E21" s="17">
        <v>-1711.682</v>
      </c>
      <c r="F21" s="17">
        <v>-1197.1849999999999</v>
      </c>
      <c r="G21" s="17">
        <v>-125.161</v>
      </c>
      <c r="H21" s="17">
        <v>-600.26800000000003</v>
      </c>
      <c r="I21" s="17">
        <v>-571.47400000000005</v>
      </c>
      <c r="J21" s="17">
        <v>-712.39599999999996</v>
      </c>
      <c r="K21" s="17">
        <v>-1352.846</v>
      </c>
      <c r="L21" s="17">
        <v>-1060.662</v>
      </c>
      <c r="M21" s="17">
        <v>-524.62900000000013</v>
      </c>
      <c r="N21" s="17">
        <v>-455.62</v>
      </c>
      <c r="O21" s="17">
        <v>-553.06899999999996</v>
      </c>
      <c r="P21" s="17">
        <v>-641.19000000000005</v>
      </c>
      <c r="Q21" s="17">
        <v>-1302.6179999999999</v>
      </c>
      <c r="R21" s="17">
        <v>-1540.4929999999999</v>
      </c>
      <c r="S21" s="17">
        <v>-1210.2650000000001</v>
      </c>
      <c r="T21" s="17">
        <v>-1841.675</v>
      </c>
      <c r="U21" s="17">
        <v>-3825.116</v>
      </c>
      <c r="V21" s="17">
        <v>-5220.8680000000004</v>
      </c>
      <c r="W21" s="17">
        <v>-5888.9369999999999</v>
      </c>
      <c r="X21" s="17">
        <v>-5357.3109999999997</v>
      </c>
      <c r="Y21" s="17">
        <v>-5288.5459999999994</v>
      </c>
      <c r="Z21" s="17">
        <v>-6267.0519999999988</v>
      </c>
      <c r="AA21" s="17">
        <v>-6133.9059999999999</v>
      </c>
      <c r="AB21" s="17">
        <v>-9030.2869999999984</v>
      </c>
      <c r="AC21" s="17">
        <v>-6690.4979999999996</v>
      </c>
      <c r="AD21" s="17">
        <v>-4628.6829999999991</v>
      </c>
      <c r="AE21" s="17">
        <v>-7559.8950000000013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/>
      <c r="BJ21" s="7"/>
    </row>
    <row r="22" spans="1:66" s="46" customFormat="1" ht="15" customHeight="1" x14ac:dyDescent="0.35">
      <c r="A22"/>
      <c r="B22" s="16" t="s">
        <v>241</v>
      </c>
      <c r="C22" s="17"/>
      <c r="D22" s="17">
        <v>-416.31500000000005</v>
      </c>
      <c r="E22" s="17">
        <v>-377.6110000000001</v>
      </c>
      <c r="F22" s="17">
        <v>-342.59500000000025</v>
      </c>
      <c r="G22" s="17">
        <v>-274.01399999999973</v>
      </c>
      <c r="H22" s="17">
        <v>-381.5139999999999</v>
      </c>
      <c r="I22" s="17">
        <v>-380.55999999999983</v>
      </c>
      <c r="J22" s="17">
        <v>-369.33200000000011</v>
      </c>
      <c r="K22" s="17">
        <v>-453.55599999999981</v>
      </c>
      <c r="L22" s="17">
        <v>-359.6110000000001</v>
      </c>
      <c r="M22" s="17">
        <v>-175.73099999999999</v>
      </c>
      <c r="N22" s="17">
        <v>-411.69500000000005</v>
      </c>
      <c r="O22" s="17">
        <v>-233.99600000000009</v>
      </c>
      <c r="P22" s="17">
        <v>-478.46599999999899</v>
      </c>
      <c r="Q22" s="17">
        <v>-904.94099999999935</v>
      </c>
      <c r="R22" s="17">
        <v>-500.4369999999999</v>
      </c>
      <c r="S22" s="17">
        <v>-670.22500000000014</v>
      </c>
      <c r="T22" s="17">
        <v>-906.00600000000009</v>
      </c>
      <c r="U22" s="17">
        <v>-1153.8559999999998</v>
      </c>
      <c r="V22" s="17">
        <v>-929.01499999999942</v>
      </c>
      <c r="W22" s="17">
        <v>-579.39800000000014</v>
      </c>
      <c r="X22" s="17">
        <v>-806.11500000000035</v>
      </c>
      <c r="Y22" s="17">
        <v>-748.76300000000015</v>
      </c>
      <c r="Z22" s="17">
        <v>-864.11000000000058</v>
      </c>
      <c r="AA22" s="17">
        <v>-1949.5619999999997</v>
      </c>
      <c r="AB22" s="17">
        <v>-449.22399999999999</v>
      </c>
      <c r="AC22" s="17">
        <v>-750.47999999999956</v>
      </c>
      <c r="AD22" s="17">
        <v>-2954.1609999999996</v>
      </c>
      <c r="AE22" s="17">
        <v>-1994.1269999999988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/>
      <c r="BJ22" s="7"/>
    </row>
    <row r="23" spans="1:66" ht="6" customHeight="1" thickBot="1" x14ac:dyDescent="0.4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136"/>
      <c r="Z23" s="136"/>
      <c r="AA23" s="136"/>
      <c r="AB23" s="32"/>
      <c r="AC23" s="32"/>
      <c r="AD23" s="32"/>
      <c r="AE23" s="32"/>
      <c r="AF23"/>
      <c r="AG23" s="34" t="s">
        <v>233</v>
      </c>
      <c r="AH23" s="34" t="s">
        <v>233</v>
      </c>
      <c r="AI23" s="34" t="s">
        <v>233</v>
      </c>
      <c r="AJ23" s="34" t="s">
        <v>233</v>
      </c>
      <c r="AK23" s="34" t="s">
        <v>233</v>
      </c>
      <c r="AL23" s="34" t="s">
        <v>233</v>
      </c>
      <c r="AM23" s="34" t="s">
        <v>233</v>
      </c>
      <c r="AN23" s="34" t="s">
        <v>233</v>
      </c>
      <c r="AO23" s="34" t="s">
        <v>233</v>
      </c>
      <c r="AP23" s="34" t="s">
        <v>233</v>
      </c>
      <c r="AQ23" s="34" t="s">
        <v>233</v>
      </c>
      <c r="AR23" s="34" t="s">
        <v>233</v>
      </c>
      <c r="AS23" s="34" t="s">
        <v>233</v>
      </c>
      <c r="AT23" s="34" t="s">
        <v>233</v>
      </c>
      <c r="AU23" s="34" t="s">
        <v>233</v>
      </c>
      <c r="AV23" s="34" t="s">
        <v>233</v>
      </c>
      <c r="AW23" s="34" t="s">
        <v>233</v>
      </c>
      <c r="AX23" s="34" t="s">
        <v>233</v>
      </c>
      <c r="AY23" s="34" t="s">
        <v>233</v>
      </c>
      <c r="AZ23" s="34" t="s">
        <v>233</v>
      </c>
      <c r="BA23" s="34" t="s">
        <v>233</v>
      </c>
      <c r="BB23" s="34"/>
      <c r="BC23" s="34"/>
      <c r="BD23" s="34"/>
      <c r="BE23" s="34"/>
      <c r="BF23" s="34"/>
      <c r="BG23" s="34"/>
      <c r="BH23" s="34"/>
      <c r="BI23"/>
      <c r="BJ23" s="2"/>
    </row>
    <row r="24" spans="1:66" s="55" customFormat="1" ht="6" customHeight="1" x14ac:dyDescent="0.35">
      <c r="A24"/>
      <c r="Y24" s="52"/>
      <c r="Z24" s="52"/>
      <c r="AA24" s="52"/>
      <c r="AF24"/>
      <c r="BI24"/>
    </row>
    <row r="25" spans="1:66" ht="12" customHeight="1" x14ac:dyDescent="0.35">
      <c r="B25" s="35" t="s">
        <v>824</v>
      </c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230"/>
      <c r="Z25" s="230"/>
      <c r="AA25" s="230"/>
      <c r="AB25" s="185"/>
      <c r="AC25" s="185"/>
      <c r="AD25" s="185"/>
      <c r="AE25" s="185"/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36"/>
      <c r="BC25" s="36"/>
      <c r="BD25" s="36"/>
      <c r="BE25" s="36"/>
      <c r="BF25" s="36"/>
      <c r="BG25" s="36"/>
      <c r="BH25" s="36"/>
      <c r="BI25"/>
      <c r="BJ25" s="2"/>
    </row>
    <row r="26" spans="1:66" ht="12" customHeight="1" x14ac:dyDescent="0.35">
      <c r="B26" s="35" t="s">
        <v>737</v>
      </c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57"/>
      <c r="S26" s="57"/>
      <c r="T26" s="57"/>
      <c r="U26" s="57"/>
      <c r="V26" s="57"/>
      <c r="W26" s="57"/>
      <c r="X26" s="57"/>
      <c r="Y26" s="241"/>
      <c r="Z26" s="241"/>
      <c r="AB26" s="57"/>
      <c r="AC26" s="57"/>
      <c r="AD26" s="57"/>
      <c r="AE26" s="57"/>
      <c r="AF26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36"/>
      <c r="BC26" s="36"/>
      <c r="BD26" s="36"/>
      <c r="BE26" s="36"/>
      <c r="BF26" s="36"/>
      <c r="BG26" s="36"/>
      <c r="BH26" s="36"/>
      <c r="BI26"/>
      <c r="BJ26" s="2"/>
    </row>
    <row r="27" spans="1:66" s="55" customFormat="1" ht="12" customHeight="1" x14ac:dyDescent="0.35">
      <c r="A27"/>
      <c r="B27" s="3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57"/>
      <c r="S27" s="57"/>
      <c r="T27" s="57"/>
      <c r="U27" s="57"/>
      <c r="V27" s="57"/>
      <c r="W27" s="57"/>
      <c r="X27" s="57"/>
      <c r="Y27" s="241"/>
      <c r="Z27" s="241"/>
      <c r="AA27" s="241"/>
      <c r="AB27" s="57"/>
      <c r="AC27" s="57"/>
      <c r="AD27" s="57"/>
      <c r="AE27" s="57"/>
      <c r="AF27"/>
      <c r="BI27"/>
    </row>
    <row r="28" spans="1:66" s="55" customFormat="1" ht="12" customHeight="1" x14ac:dyDescent="0.35">
      <c r="A28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230"/>
      <c r="Z28" s="230"/>
      <c r="AA28" s="26"/>
      <c r="AB28" s="26"/>
      <c r="AC28" s="26"/>
      <c r="AD28" s="26"/>
      <c r="AE28" s="26"/>
      <c r="AF28"/>
      <c r="BI28"/>
    </row>
    <row r="29" spans="1:66" s="55" customFormat="1" ht="12" customHeight="1" x14ac:dyDescent="0.35">
      <c r="A29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230"/>
      <c r="Z29" s="230"/>
      <c r="AA29" s="230"/>
      <c r="AB29" s="185"/>
      <c r="AC29" s="185"/>
      <c r="AD29" s="185"/>
      <c r="AE29" s="185"/>
      <c r="AF29"/>
      <c r="BI29"/>
    </row>
    <row r="30" spans="1:66" x14ac:dyDescent="0.35">
      <c r="B30" s="61"/>
      <c r="C30" s="6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AF30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/>
      <c r="BJ30" s="2"/>
    </row>
    <row r="31" spans="1:66" x14ac:dyDescent="0.35">
      <c r="B31" s="61"/>
      <c r="C31" s="6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AF31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/>
      <c r="BJ31" s="2"/>
    </row>
    <row r="32" spans="1:66" x14ac:dyDescent="0.35">
      <c r="B32" s="61"/>
      <c r="C32" s="6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AF3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/>
      <c r="BJ32" s="2"/>
    </row>
    <row r="33" spans="2:62" x14ac:dyDescent="0.35">
      <c r="B33" s="61"/>
      <c r="C33" s="6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AF33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/>
      <c r="BJ33" s="2"/>
    </row>
    <row r="34" spans="2:62" x14ac:dyDescent="0.35">
      <c r="B34" s="61"/>
      <c r="C34" s="6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AF34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/>
      <c r="BJ34" s="2"/>
    </row>
    <row r="35" spans="2:62" x14ac:dyDescent="0.35">
      <c r="B35" s="61"/>
      <c r="C35" s="6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AF35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/>
      <c r="BJ35" s="2"/>
    </row>
    <row r="36" spans="2:62" x14ac:dyDescent="0.35">
      <c r="B36" s="61"/>
      <c r="C36" s="6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AF36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/>
      <c r="BJ36" s="2"/>
    </row>
    <row r="37" spans="2:62" x14ac:dyDescent="0.35">
      <c r="B37" s="61"/>
      <c r="C37" s="6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AF37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/>
      <c r="BJ37" s="2"/>
    </row>
    <row r="38" spans="2:62" x14ac:dyDescent="0.35">
      <c r="B38" s="61"/>
      <c r="C38" s="6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AF38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/>
      <c r="BJ38" s="2"/>
    </row>
    <row r="39" spans="2:62" x14ac:dyDescent="0.35">
      <c r="B39" s="61"/>
      <c r="C39" s="6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AF39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/>
      <c r="BJ39" s="2"/>
    </row>
    <row r="40" spans="2:62" x14ac:dyDescent="0.35">
      <c r="B40" s="61"/>
      <c r="C40" s="6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AF40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/>
      <c r="BJ40" s="2"/>
    </row>
    <row r="41" spans="2:62" x14ac:dyDescent="0.35">
      <c r="B41" s="61"/>
      <c r="C41" s="6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AF41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/>
      <c r="BJ41" s="2"/>
    </row>
    <row r="42" spans="2:62" x14ac:dyDescent="0.35">
      <c r="B42" s="61"/>
      <c r="C42" s="6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AF4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/>
      <c r="BJ42" s="2"/>
    </row>
    <row r="43" spans="2:62" x14ac:dyDescent="0.35">
      <c r="B43" s="61"/>
      <c r="C43" s="6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AF4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/>
      <c r="BJ43" s="2"/>
    </row>
    <row r="44" spans="2:62" x14ac:dyDescent="0.35">
      <c r="B44" s="61"/>
      <c r="C44" s="6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AF44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/>
      <c r="BJ44" s="2"/>
    </row>
    <row r="45" spans="2:62" x14ac:dyDescent="0.35">
      <c r="B45" s="61"/>
      <c r="C45" s="6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AF45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/>
      <c r="BJ45" s="2"/>
    </row>
    <row r="46" spans="2:62" x14ac:dyDescent="0.35">
      <c r="B46" s="2"/>
      <c r="C46" s="6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AF46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/>
      <c r="BJ46" s="2"/>
    </row>
    <row r="47" spans="2:62" x14ac:dyDescent="0.35">
      <c r="C47" s="49"/>
      <c r="AF47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/>
      <c r="BJ47" s="2"/>
    </row>
    <row r="48" spans="2:62" x14ac:dyDescent="0.35">
      <c r="C48" s="49"/>
      <c r="AF48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/>
      <c r="BJ48" s="2"/>
    </row>
    <row r="49" spans="3:62" x14ac:dyDescent="0.35">
      <c r="C49" s="49"/>
      <c r="AF49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/>
      <c r="BJ49" s="2"/>
    </row>
    <row r="50" spans="3:62" x14ac:dyDescent="0.35">
      <c r="C50" s="49"/>
      <c r="AF50"/>
      <c r="BI50"/>
    </row>
    <row r="51" spans="3:62" x14ac:dyDescent="0.35">
      <c r="C51" s="49"/>
      <c r="AF51"/>
      <c r="BI51"/>
    </row>
    <row r="52" spans="3:62" x14ac:dyDescent="0.35">
      <c r="AF52"/>
      <c r="BI52"/>
    </row>
    <row r="53" spans="3:62" x14ac:dyDescent="0.35">
      <c r="AF53"/>
      <c r="BI53"/>
    </row>
    <row r="54" spans="3:62" x14ac:dyDescent="0.35">
      <c r="AF54"/>
      <c r="BI54"/>
    </row>
    <row r="55" spans="3:62" x14ac:dyDescent="0.35">
      <c r="AF55"/>
      <c r="BI55"/>
    </row>
    <row r="56" spans="3:62" x14ac:dyDescent="0.35">
      <c r="AF56"/>
      <c r="BI56"/>
    </row>
    <row r="57" spans="3:62" x14ac:dyDescent="0.35">
      <c r="AF57"/>
      <c r="BI57"/>
    </row>
    <row r="58" spans="3:62" x14ac:dyDescent="0.35">
      <c r="AF58"/>
      <c r="BI58"/>
    </row>
    <row r="59" spans="3:62" x14ac:dyDescent="0.35">
      <c r="AF59"/>
      <c r="BI59"/>
    </row>
    <row r="60" spans="3:62" x14ac:dyDescent="0.35">
      <c r="AF60"/>
      <c r="BI60"/>
    </row>
    <row r="61" spans="3:62" x14ac:dyDescent="0.35">
      <c r="AF61"/>
      <c r="BI61"/>
    </row>
    <row r="62" spans="3:62" x14ac:dyDescent="0.35">
      <c r="AF62"/>
      <c r="BI62"/>
    </row>
    <row r="63" spans="3:62" x14ac:dyDescent="0.35">
      <c r="AF63"/>
      <c r="BI63"/>
    </row>
    <row r="64" spans="3:62" x14ac:dyDescent="0.35">
      <c r="AF64"/>
      <c r="BI64"/>
    </row>
    <row r="65" spans="32:61" x14ac:dyDescent="0.35">
      <c r="AF65"/>
      <c r="BI65"/>
    </row>
    <row r="66" spans="32:61" x14ac:dyDescent="0.35">
      <c r="AF66"/>
      <c r="BI66"/>
    </row>
    <row r="67" spans="32:61" x14ac:dyDescent="0.35">
      <c r="AF67"/>
      <c r="BI67"/>
    </row>
    <row r="68" spans="32:61" x14ac:dyDescent="0.35">
      <c r="AF68"/>
      <c r="BI68"/>
    </row>
    <row r="69" spans="32:61" x14ac:dyDescent="0.35">
      <c r="AF69"/>
      <c r="BI69"/>
    </row>
    <row r="70" spans="32:61" x14ac:dyDescent="0.35">
      <c r="AF70"/>
      <c r="BI70"/>
    </row>
    <row r="71" spans="32:61" x14ac:dyDescent="0.35">
      <c r="AF71"/>
      <c r="BI71"/>
    </row>
    <row r="72" spans="32:61" x14ac:dyDescent="0.35">
      <c r="AF72"/>
      <c r="BI72"/>
    </row>
  </sheetData>
  <mergeCells count="1">
    <mergeCell ref="BA5:BH5"/>
  </mergeCells>
  <hyperlinks>
    <hyperlink ref="B4" location="Indice!A1" display="Volver al índice" xr:uid="{00000000-0004-0000-14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BJ35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274</v>
      </c>
    </row>
    <row r="2" spans="1:62" ht="15" customHeight="1" x14ac:dyDescent="0.35">
      <c r="B2" s="3" t="s">
        <v>273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33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09"/>
      <c r="BB5" s="484" t="s">
        <v>1</v>
      </c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282">
        <v>16</v>
      </c>
      <c r="BB6" s="280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19" customFormat="1" ht="15" customHeight="1" x14ac:dyDescent="0.35">
      <c r="A9"/>
      <c r="B9" s="13" t="s">
        <v>276</v>
      </c>
      <c r="C9" s="14">
        <v>180392.16799999998</v>
      </c>
      <c r="D9" s="14">
        <v>197843.09900000002</v>
      </c>
      <c r="E9" s="14">
        <v>212638.109</v>
      </c>
      <c r="F9" s="14">
        <v>238418.91999999998</v>
      </c>
      <c r="G9" s="14">
        <v>264482.65900000004</v>
      </c>
      <c r="H9" s="14">
        <v>285171.34399999992</v>
      </c>
      <c r="I9" s="14">
        <v>302465.71999999991</v>
      </c>
      <c r="J9" s="14">
        <v>326159.35800000001</v>
      </c>
      <c r="K9" s="14">
        <v>353742.93300000008</v>
      </c>
      <c r="L9" s="14">
        <v>387941.92700000003</v>
      </c>
      <c r="M9" s="14">
        <v>419386.78100000008</v>
      </c>
      <c r="N9" s="14">
        <v>453667.55300000007</v>
      </c>
      <c r="O9" s="14">
        <v>482072.03800000006</v>
      </c>
      <c r="P9" s="14">
        <v>453778.21599999996</v>
      </c>
      <c r="Q9" s="14">
        <v>437426.8330000001</v>
      </c>
      <c r="R9" s="14">
        <v>433915.86900000001</v>
      </c>
      <c r="S9" s="14">
        <v>408555.12100000004</v>
      </c>
      <c r="T9" s="14">
        <v>390328.87799999991</v>
      </c>
      <c r="U9" s="14">
        <v>366658.12700000009</v>
      </c>
      <c r="V9" s="14">
        <v>384715.21699999995</v>
      </c>
      <c r="W9" s="14">
        <v>402179.34400000004</v>
      </c>
      <c r="X9" s="14">
        <v>419929.16899999988</v>
      </c>
      <c r="Y9" s="14">
        <v>446611.41600000008</v>
      </c>
      <c r="Z9" s="14">
        <v>469043.6590000001</v>
      </c>
      <c r="AA9" s="14">
        <v>486619.76399999997</v>
      </c>
      <c r="AB9" s="14">
        <v>419908.07399999991</v>
      </c>
      <c r="AC9" s="14">
        <v>497818.92200000002</v>
      </c>
      <c r="AD9" s="72">
        <v>577474.30499999993</v>
      </c>
      <c r="AE9" s="72">
        <v>618671.03700000001</v>
      </c>
      <c r="AF9"/>
      <c r="AG9" s="15">
        <v>9.6738850657862496</v>
      </c>
      <c r="AH9" s="15">
        <v>7.4781531803643961</v>
      </c>
      <c r="AI9" s="15">
        <v>12.124266492606925</v>
      </c>
      <c r="AJ9" s="15">
        <v>10.931908843476039</v>
      </c>
      <c r="AK9" s="15">
        <v>7.822321916386918</v>
      </c>
      <c r="AL9" s="15">
        <v>6.0645560516066421</v>
      </c>
      <c r="AM9" s="15">
        <v>7.833495313121797</v>
      </c>
      <c r="AN9" s="15">
        <v>8.4570852632105282</v>
      </c>
      <c r="AO9" s="15">
        <v>9.6677532777735919</v>
      </c>
      <c r="AP9" s="15">
        <v>8.1055569948746609</v>
      </c>
      <c r="AQ9" s="15">
        <v>8.1740230148074193</v>
      </c>
      <c r="AR9" s="15">
        <v>6.2610792445189443</v>
      </c>
      <c r="AS9" s="15">
        <v>-5.8692103606308113</v>
      </c>
      <c r="AT9" s="15">
        <v>-3.6033865054464971</v>
      </c>
      <c r="AU9" s="15">
        <v>-0.80264028978763946</v>
      </c>
      <c r="AV9" s="15">
        <v>-5.8446233041548341</v>
      </c>
      <c r="AW9" s="15">
        <v>-4.4611466270178344</v>
      </c>
      <c r="AX9" s="15">
        <v>-6.064309441127187</v>
      </c>
      <c r="AY9" s="15">
        <v>4.924775607114757</v>
      </c>
      <c r="AZ9" s="15">
        <v>4.5394947296821115</v>
      </c>
      <c r="BA9" s="15">
        <v>4.4134104013058995</v>
      </c>
      <c r="BB9" s="15">
        <v>6.3539875221195254</v>
      </c>
      <c r="BC9" s="15">
        <v>5.0227652487951655</v>
      </c>
      <c r="BD9" s="15">
        <v>3.7472215352984573</v>
      </c>
      <c r="BE9" s="15">
        <v>-13.709202735957938</v>
      </c>
      <c r="BF9" s="15">
        <v>18.55426290278956</v>
      </c>
      <c r="BG9" s="15">
        <v>16.000874912504816</v>
      </c>
      <c r="BH9" s="15">
        <v>7.1339506612333308</v>
      </c>
      <c r="BI9"/>
    </row>
    <row r="10" spans="1:62" s="7" customFormat="1" ht="15" customHeight="1" x14ac:dyDescent="0.35">
      <c r="A10"/>
      <c r="B10" s="107" t="s">
        <v>277</v>
      </c>
      <c r="C10" s="17">
        <v>137636.52599999995</v>
      </c>
      <c r="D10" s="17">
        <v>154938.16100000002</v>
      </c>
      <c r="E10" s="17">
        <v>164450.44099999999</v>
      </c>
      <c r="F10" s="17">
        <v>183885.15299999999</v>
      </c>
      <c r="G10" s="17">
        <v>202305.80800000002</v>
      </c>
      <c r="H10" s="17">
        <v>214417.49699999992</v>
      </c>
      <c r="I10" s="17">
        <v>221383.7189999999</v>
      </c>
      <c r="J10" s="17">
        <v>233506.68800000002</v>
      </c>
      <c r="K10" s="17">
        <v>249594.63400000008</v>
      </c>
      <c r="L10" s="17">
        <v>270540.49500000005</v>
      </c>
      <c r="M10" s="17">
        <v>283184.78000000009</v>
      </c>
      <c r="N10" s="17">
        <v>302298.3110000001</v>
      </c>
      <c r="O10" s="17">
        <v>322058.49500000005</v>
      </c>
      <c r="P10" s="17">
        <v>313241.86099999992</v>
      </c>
      <c r="Q10" s="17">
        <v>309241.70100000018</v>
      </c>
      <c r="R10" s="17">
        <v>316249.58300000004</v>
      </c>
      <c r="S10" s="17">
        <v>309894.62900000007</v>
      </c>
      <c r="T10" s="17">
        <v>308864.33600000001</v>
      </c>
      <c r="U10" s="17">
        <v>301014.50500000006</v>
      </c>
      <c r="V10" s="17">
        <v>316946.13099999994</v>
      </c>
      <c r="W10" s="17">
        <v>331375.66699999996</v>
      </c>
      <c r="X10" s="17">
        <v>350000.35200000007</v>
      </c>
      <c r="Y10" s="17">
        <v>372193.31699999992</v>
      </c>
      <c r="Z10" s="17">
        <v>389617.96600000001</v>
      </c>
      <c r="AA10" s="17">
        <v>404075.68400000001</v>
      </c>
      <c r="AB10" s="17">
        <v>335719.53699999989</v>
      </c>
      <c r="AC10" s="17">
        <v>405289.79200000002</v>
      </c>
      <c r="AD10" s="73">
        <v>474999.74199999985</v>
      </c>
      <c r="AE10" s="73">
        <v>508949.91099999996</v>
      </c>
      <c r="AF10"/>
      <c r="AG10" s="18">
        <v>12.570525791968967</v>
      </c>
      <c r="AH10" s="18">
        <v>6.1394042233404127</v>
      </c>
      <c r="AI10" s="18">
        <v>11.817974997099583</v>
      </c>
      <c r="AJ10" s="18">
        <v>10.017478137563412</v>
      </c>
      <c r="AK10" s="18">
        <v>5.9868221875270606</v>
      </c>
      <c r="AL10" s="18">
        <v>3.2489055685600055</v>
      </c>
      <c r="AM10" s="18">
        <v>5.4759984405177216</v>
      </c>
      <c r="AN10" s="18">
        <v>6.8897152958634109</v>
      </c>
      <c r="AO10" s="18">
        <v>8.3919516474861275</v>
      </c>
      <c r="AP10" s="18">
        <v>4.673712524995576</v>
      </c>
      <c r="AQ10" s="18">
        <v>6.7494909154369145</v>
      </c>
      <c r="AR10" s="18">
        <v>6.536650480987948</v>
      </c>
      <c r="AS10" s="18">
        <v>-2.7375877788909544</v>
      </c>
      <c r="AT10" s="18">
        <v>-1.2770196126499653</v>
      </c>
      <c r="AU10" s="18">
        <v>2.2661503857139444</v>
      </c>
      <c r="AV10" s="18">
        <v>-2.0094742702000552</v>
      </c>
      <c r="AW10" s="18">
        <v>-0.33246558784342889</v>
      </c>
      <c r="AX10" s="18">
        <v>-2.5415142135412965</v>
      </c>
      <c r="AY10" s="18">
        <v>5.2926439541509369</v>
      </c>
      <c r="AZ10" s="18">
        <v>4.552677754567708</v>
      </c>
      <c r="BA10" s="18">
        <v>5.6204141868992803</v>
      </c>
      <c r="BB10" s="18">
        <v>6.3408407657829571</v>
      </c>
      <c r="BC10" s="18">
        <v>4.6816125395395254</v>
      </c>
      <c r="BD10" s="18">
        <v>3.7107421273278742</v>
      </c>
      <c r="BE10" s="18">
        <v>-16.916669254465734</v>
      </c>
      <c r="BF10" s="18">
        <v>20.722730533254651</v>
      </c>
      <c r="BG10" s="18">
        <v>17.200026098856156</v>
      </c>
      <c r="BH10" s="18">
        <v>7.1474078821710441</v>
      </c>
      <c r="BI10"/>
    </row>
    <row r="11" spans="1:62" s="7" customFormat="1" ht="15" customHeight="1" x14ac:dyDescent="0.35">
      <c r="A11"/>
      <c r="B11" s="107" t="s">
        <v>275</v>
      </c>
      <c r="C11" s="17">
        <v>26900.908000000003</v>
      </c>
      <c r="D11" s="17">
        <v>26051.356</v>
      </c>
      <c r="E11" s="17">
        <v>27879.102000000003</v>
      </c>
      <c r="F11" s="17">
        <v>30746.75</v>
      </c>
      <c r="G11" s="17">
        <v>33385.271000000001</v>
      </c>
      <c r="H11" s="17">
        <v>36348.420999999995</v>
      </c>
      <c r="I11" s="17">
        <v>39854.228000000003</v>
      </c>
      <c r="J11" s="17">
        <v>44714.470999999998</v>
      </c>
      <c r="K11" s="17">
        <v>48663.157999999996</v>
      </c>
      <c r="L11" s="17">
        <v>53080.421999999991</v>
      </c>
      <c r="M11" s="17">
        <v>59880</v>
      </c>
      <c r="N11" s="17">
        <v>66479.241999999998</v>
      </c>
      <c r="O11" s="17">
        <v>75293.323999999993</v>
      </c>
      <c r="P11" s="17">
        <v>78323.356</v>
      </c>
      <c r="Q11" s="17">
        <v>82856.527000000002</v>
      </c>
      <c r="R11" s="17">
        <v>76116.2</v>
      </c>
      <c r="S11" s="17">
        <v>68277.074999999997</v>
      </c>
      <c r="T11" s="17">
        <v>56536.527000000002</v>
      </c>
      <c r="U11" s="17">
        <v>53067.283000000003</v>
      </c>
      <c r="V11" s="17">
        <v>52249.084999999999</v>
      </c>
      <c r="W11" s="17">
        <v>55578.555999999997</v>
      </c>
      <c r="X11" s="17">
        <v>53594.704999999994</v>
      </c>
      <c r="Y11" s="17">
        <v>55403.683999999994</v>
      </c>
      <c r="Z11" s="17">
        <v>58132.020000000004</v>
      </c>
      <c r="AA11" s="17">
        <v>60217.093000000001</v>
      </c>
      <c r="AB11" s="17">
        <v>62865.415999999997</v>
      </c>
      <c r="AC11" s="17">
        <v>67465.918000000005</v>
      </c>
      <c r="AD11" s="73">
        <v>74088.696000000011</v>
      </c>
      <c r="AE11" s="73">
        <v>79425.755999999994</v>
      </c>
      <c r="AF11"/>
      <c r="AG11" s="18">
        <v>-3.1580792737553813</v>
      </c>
      <c r="AH11" s="18">
        <v>7.0159342185489413</v>
      </c>
      <c r="AI11" s="18">
        <v>10.286012799120995</v>
      </c>
      <c r="AJ11" s="18">
        <v>8.5814630814638981</v>
      </c>
      <c r="AK11" s="18">
        <v>8.8756206292289619</v>
      </c>
      <c r="AL11" s="18">
        <v>9.6450049370783066</v>
      </c>
      <c r="AM11" s="18">
        <v>12.19504992042499</v>
      </c>
      <c r="AN11" s="18">
        <v>8.8308927997828679</v>
      </c>
      <c r="AO11" s="18">
        <v>9.0772242935815957</v>
      </c>
      <c r="AP11" s="18">
        <v>12.809954675944381</v>
      </c>
      <c r="AQ11" s="18">
        <v>11.02077822311289</v>
      </c>
      <c r="AR11" s="18">
        <v>13.258397260305697</v>
      </c>
      <c r="AS11" s="18">
        <v>4.0243036686758664</v>
      </c>
      <c r="AT11" s="18">
        <v>5.7877639972424086</v>
      </c>
      <c r="AU11" s="18">
        <v>-8.1349378788227558</v>
      </c>
      <c r="AV11" s="18">
        <v>-10.298891694540716</v>
      </c>
      <c r="AW11" s="18">
        <v>-17.19544664149716</v>
      </c>
      <c r="AX11" s="18">
        <v>-6.1362877843557655</v>
      </c>
      <c r="AY11" s="18">
        <v>-1.5418124949038825</v>
      </c>
      <c r="AZ11" s="18">
        <v>6.3723048929947721</v>
      </c>
      <c r="BA11" s="18">
        <v>-3.5694540174811351</v>
      </c>
      <c r="BB11" s="18">
        <v>3.3752942571472304</v>
      </c>
      <c r="BC11" s="18">
        <v>4.9244667556764101</v>
      </c>
      <c r="BD11" s="18">
        <v>3.5867891740214715</v>
      </c>
      <c r="BE11" s="18">
        <v>4.3979588984808631</v>
      </c>
      <c r="BF11" s="18">
        <v>7.3180172704178208</v>
      </c>
      <c r="BG11" s="18">
        <v>9.8164794852417252</v>
      </c>
      <c r="BH11" s="18">
        <v>7.2036090363906293</v>
      </c>
      <c r="BI11"/>
    </row>
    <row r="12" spans="1:62" s="7" customFormat="1" ht="15" customHeight="1" x14ac:dyDescent="0.35">
      <c r="A12"/>
      <c r="B12" s="107" t="s">
        <v>278</v>
      </c>
      <c r="C12" s="17">
        <v>15857.547999999999</v>
      </c>
      <c r="D12" s="17">
        <v>16273.470999999998</v>
      </c>
      <c r="E12" s="17">
        <v>17597.760999999999</v>
      </c>
      <c r="F12" s="17">
        <v>18908.406999999999</v>
      </c>
      <c r="G12" s="17">
        <v>20583.262000000002</v>
      </c>
      <c r="H12" s="17">
        <v>23396.388999999999</v>
      </c>
      <c r="I12" s="17">
        <v>25186.252999999997</v>
      </c>
      <c r="J12" s="17">
        <v>27962.348999999998</v>
      </c>
      <c r="K12" s="17">
        <v>30343.907999999999</v>
      </c>
      <c r="L12" s="17">
        <v>34580.214999999997</v>
      </c>
      <c r="M12" s="17">
        <v>38621.425999999999</v>
      </c>
      <c r="N12" s="17">
        <v>42250.749000000003</v>
      </c>
      <c r="O12" s="17">
        <v>45181.006999999998</v>
      </c>
      <c r="P12" s="17">
        <v>48879.226999999999</v>
      </c>
      <c r="Q12" s="17">
        <v>50598.593000000001</v>
      </c>
      <c r="R12" s="17">
        <v>48917.284</v>
      </c>
      <c r="S12" s="17">
        <v>48816.239000000001</v>
      </c>
      <c r="T12" s="17">
        <v>45465.462</v>
      </c>
      <c r="U12" s="17">
        <v>43489.180999999997</v>
      </c>
      <c r="V12" s="17">
        <v>42866.139000000003</v>
      </c>
      <c r="W12" s="17">
        <v>44230.152999999998</v>
      </c>
      <c r="X12" s="17">
        <v>44552.334999999999</v>
      </c>
      <c r="Y12" s="17">
        <v>45809.73</v>
      </c>
      <c r="Z12" s="17">
        <v>47395.839999999997</v>
      </c>
      <c r="AA12" s="17">
        <v>49404.080999999998</v>
      </c>
      <c r="AB12" s="17">
        <v>50775.845000000001</v>
      </c>
      <c r="AC12" s="17">
        <v>54296.712999999996</v>
      </c>
      <c r="AD12" s="73">
        <v>59033.936999999998</v>
      </c>
      <c r="AE12" s="73">
        <v>63159.512000000002</v>
      </c>
      <c r="AF12"/>
      <c r="AG12" s="18">
        <v>2.6228708246697341</v>
      </c>
      <c r="AH12" s="18">
        <v>8.1377230463003318</v>
      </c>
      <c r="AI12" s="18">
        <v>7.4477997513433714</v>
      </c>
      <c r="AJ12" s="18">
        <v>8.8577266186411325</v>
      </c>
      <c r="AK12" s="18">
        <v>13.667061129572156</v>
      </c>
      <c r="AL12" s="18">
        <v>7.6501719987644163</v>
      </c>
      <c r="AM12" s="18">
        <v>11.022266789744396</v>
      </c>
      <c r="AN12" s="18">
        <v>8.5170205121179237</v>
      </c>
      <c r="AO12" s="18">
        <v>13.96098024025118</v>
      </c>
      <c r="AP12" s="18">
        <v>11.686483152288103</v>
      </c>
      <c r="AQ12" s="18">
        <v>9.3971750292182481</v>
      </c>
      <c r="AR12" s="18">
        <v>6.9353989440518422</v>
      </c>
      <c r="AS12" s="18">
        <v>8.1853421283859422</v>
      </c>
      <c r="AT12" s="18">
        <v>3.5175801777716367</v>
      </c>
      <c r="AU12" s="18">
        <v>-3.3228374551837856</v>
      </c>
      <c r="AV12" s="18">
        <v>-0.20656298088830577</v>
      </c>
      <c r="AW12" s="18">
        <v>-6.8640621822586576</v>
      </c>
      <c r="AX12" s="18">
        <v>-4.3467742613063134</v>
      </c>
      <c r="AY12" s="18">
        <v>-1.432636774649755</v>
      </c>
      <c r="AZ12" s="18">
        <v>3.1820313931235922</v>
      </c>
      <c r="BA12" s="18">
        <v>0.7284216267576572</v>
      </c>
      <c r="BB12" s="18">
        <v>2.8222875411580652</v>
      </c>
      <c r="BC12" s="18">
        <v>3.4623867025629558</v>
      </c>
      <c r="BD12" s="18">
        <v>4.2371672281786799</v>
      </c>
      <c r="BE12" s="18">
        <v>2.7766208220733888</v>
      </c>
      <c r="BF12" s="18">
        <v>6.93413964848836</v>
      </c>
      <c r="BG12" s="18">
        <v>8.724697570550914</v>
      </c>
      <c r="BH12" s="18">
        <v>6.9884802024977679</v>
      </c>
      <c r="BI12"/>
    </row>
    <row r="13" spans="1:62" s="7" customFormat="1" ht="15" customHeight="1" x14ac:dyDescent="0.35">
      <c r="A13"/>
      <c r="B13" s="107" t="s">
        <v>279</v>
      </c>
      <c r="C13" s="17">
        <v>11043.36</v>
      </c>
      <c r="D13" s="17">
        <v>9777.885000000002</v>
      </c>
      <c r="E13" s="17">
        <v>10281.341</v>
      </c>
      <c r="F13" s="17">
        <v>11838.342999999999</v>
      </c>
      <c r="G13" s="17">
        <v>12802.009</v>
      </c>
      <c r="H13" s="17">
        <v>12952.031999999999</v>
      </c>
      <c r="I13" s="17">
        <v>14667.975</v>
      </c>
      <c r="J13" s="17">
        <v>16752.121999999999</v>
      </c>
      <c r="K13" s="17">
        <v>18319.25</v>
      </c>
      <c r="L13" s="17">
        <v>18500.207000000002</v>
      </c>
      <c r="M13" s="17">
        <v>21258.574000000001</v>
      </c>
      <c r="N13" s="17">
        <v>24228.493000000002</v>
      </c>
      <c r="O13" s="17">
        <v>30112.316999999995</v>
      </c>
      <c r="P13" s="17">
        <v>29444.129000000001</v>
      </c>
      <c r="Q13" s="17">
        <v>32257.933999999994</v>
      </c>
      <c r="R13" s="17">
        <v>27198.915999999997</v>
      </c>
      <c r="S13" s="17">
        <v>19460.835999999999</v>
      </c>
      <c r="T13" s="17">
        <v>11071.065000000001</v>
      </c>
      <c r="U13" s="17">
        <v>9578.1020000000008</v>
      </c>
      <c r="V13" s="17">
        <v>9382.9459999999999</v>
      </c>
      <c r="W13" s="17">
        <v>11348.403</v>
      </c>
      <c r="X13" s="17">
        <v>9042.3699999999972</v>
      </c>
      <c r="Y13" s="17">
        <v>9593.9539999999997</v>
      </c>
      <c r="Z13" s="17">
        <v>10736.18</v>
      </c>
      <c r="AA13" s="17">
        <v>10813.012000000004</v>
      </c>
      <c r="AB13" s="17">
        <v>12089.571000000002</v>
      </c>
      <c r="AC13" s="17">
        <v>13169.205000000004</v>
      </c>
      <c r="AD13" s="73">
        <v>15054.759000000004</v>
      </c>
      <c r="AE13" s="73">
        <v>16266.243999999999</v>
      </c>
      <c r="AF13"/>
      <c r="AG13" s="18">
        <v>-11.459148302690473</v>
      </c>
      <c r="AH13" s="18">
        <v>5.148925355534435</v>
      </c>
      <c r="AI13" s="18">
        <v>15.143958361073702</v>
      </c>
      <c r="AJ13" s="18">
        <v>8.1402101628581054</v>
      </c>
      <c r="AK13" s="18">
        <v>1.1718707587223163</v>
      </c>
      <c r="AL13" s="18">
        <v>13.248446266964143</v>
      </c>
      <c r="AM13" s="18">
        <v>14.208825689981056</v>
      </c>
      <c r="AN13" s="18">
        <v>9.3548029318315642</v>
      </c>
      <c r="AO13" s="18">
        <v>0.98779698950558648</v>
      </c>
      <c r="AP13" s="18">
        <v>14.909925061919568</v>
      </c>
      <c r="AQ13" s="18">
        <v>13.970452580685803</v>
      </c>
      <c r="AR13" s="18">
        <v>24.284729553753067</v>
      </c>
      <c r="AS13" s="18">
        <v>-2.2189856728726478</v>
      </c>
      <c r="AT13" s="18">
        <v>9.5564212478487409</v>
      </c>
      <c r="AU13" s="18">
        <v>-15.683019253495891</v>
      </c>
      <c r="AV13" s="18">
        <v>-28.449957343888258</v>
      </c>
      <c r="AW13" s="18">
        <v>-43.111051344351289</v>
      </c>
      <c r="AX13" s="18">
        <v>-13.485269935638531</v>
      </c>
      <c r="AY13" s="18">
        <v>-2.0375226741164463</v>
      </c>
      <c r="AZ13" s="18">
        <v>20.947120445966547</v>
      </c>
      <c r="BA13" s="18">
        <v>-20.320330534613575</v>
      </c>
      <c r="BB13" s="18">
        <v>6.0999936963429136</v>
      </c>
      <c r="BC13" s="18">
        <v>11.905685601577835</v>
      </c>
      <c r="BD13" s="18">
        <v>0.71563628776719435</v>
      </c>
      <c r="BE13" s="18">
        <v>11.805766977785625</v>
      </c>
      <c r="BF13" s="18">
        <v>8.9302920674356567</v>
      </c>
      <c r="BG13" s="18">
        <v>14.31790301692471</v>
      </c>
      <c r="BH13" s="18">
        <v>8.0471895963262838</v>
      </c>
      <c r="BI13"/>
    </row>
    <row r="14" spans="1:62" s="7" customFormat="1" ht="15" customHeight="1" x14ac:dyDescent="0.35">
      <c r="A14"/>
      <c r="B14" s="107" t="s">
        <v>280</v>
      </c>
      <c r="C14" s="17">
        <v>15854.734</v>
      </c>
      <c r="D14" s="17">
        <v>16853.581999999999</v>
      </c>
      <c r="E14" s="17">
        <v>20308.565999999999</v>
      </c>
      <c r="F14" s="17">
        <v>23787.017</v>
      </c>
      <c r="G14" s="17">
        <v>28791.58</v>
      </c>
      <c r="H14" s="17">
        <v>34405.426000000007</v>
      </c>
      <c r="I14" s="17">
        <v>41227.773000000001</v>
      </c>
      <c r="J14" s="17">
        <v>47938.199000000001</v>
      </c>
      <c r="K14" s="17">
        <v>55485.140999999996</v>
      </c>
      <c r="L14" s="17">
        <v>64321.009999999995</v>
      </c>
      <c r="M14" s="17">
        <v>76322.001000000004</v>
      </c>
      <c r="N14" s="17">
        <v>84890</v>
      </c>
      <c r="O14" s="17">
        <v>84720.218999999997</v>
      </c>
      <c r="P14" s="17">
        <v>62212.998999999996</v>
      </c>
      <c r="Q14" s="17">
        <v>45328.605000000003</v>
      </c>
      <c r="R14" s="17">
        <v>41550.085999999996</v>
      </c>
      <c r="S14" s="17">
        <v>30383.417000000001</v>
      </c>
      <c r="T14" s="17">
        <v>24928.014999999999</v>
      </c>
      <c r="U14" s="17">
        <v>12576.339</v>
      </c>
      <c r="V14" s="17">
        <v>15520.001</v>
      </c>
      <c r="W14" s="17">
        <v>15225.121000000001</v>
      </c>
      <c r="X14" s="17">
        <v>16334.112000000001</v>
      </c>
      <c r="Y14" s="17">
        <v>19014.415000000001</v>
      </c>
      <c r="Z14" s="17">
        <v>21293.673000000003</v>
      </c>
      <c r="AA14" s="17">
        <v>22326.986999999997</v>
      </c>
      <c r="AB14" s="17">
        <v>21323.120999999999</v>
      </c>
      <c r="AC14" s="17">
        <v>25063.212000000003</v>
      </c>
      <c r="AD14" s="73">
        <v>28385.867000000002</v>
      </c>
      <c r="AE14" s="73">
        <v>30295.370000000003</v>
      </c>
      <c r="AF14"/>
      <c r="AG14" s="18">
        <v>6.2999984736419927</v>
      </c>
      <c r="AH14" s="18">
        <v>20.499998160628408</v>
      </c>
      <c r="AI14" s="18">
        <v>17.127999091614843</v>
      </c>
      <c r="AJ14" s="18">
        <v>21.03905252180213</v>
      </c>
      <c r="AK14" s="18">
        <v>19.498221354993387</v>
      </c>
      <c r="AL14" s="18">
        <v>19.829276347283109</v>
      </c>
      <c r="AM14" s="18">
        <v>16.276469747711086</v>
      </c>
      <c r="AN14" s="18">
        <v>15.743065357962227</v>
      </c>
      <c r="AO14" s="18">
        <v>15.924748213219823</v>
      </c>
      <c r="AP14" s="18">
        <v>18.657964170649702</v>
      </c>
      <c r="AQ14" s="18">
        <v>11.226119451454105</v>
      </c>
      <c r="AR14" s="18">
        <v>-0.20000117799505557</v>
      </c>
      <c r="AS14" s="18">
        <v>-26.56652717104048</v>
      </c>
      <c r="AT14" s="18">
        <v>-27.13965613520736</v>
      </c>
      <c r="AU14" s="18">
        <v>-8.335837822496428</v>
      </c>
      <c r="AV14" s="18">
        <v>-26.875200691522025</v>
      </c>
      <c r="AW14" s="18">
        <v>-17.955195756948605</v>
      </c>
      <c r="AX14" s="18">
        <v>-49.54937647462102</v>
      </c>
      <c r="AY14" s="18">
        <v>23.406350608074419</v>
      </c>
      <c r="AZ14" s="18">
        <v>-1.8999998775773224</v>
      </c>
      <c r="BA14" s="18">
        <v>7.2839552473835836</v>
      </c>
      <c r="BB14" s="18">
        <v>16.4092360821329</v>
      </c>
      <c r="BC14" s="18">
        <v>11.987000388915471</v>
      </c>
      <c r="BD14" s="18">
        <v>4.8526808878862502</v>
      </c>
      <c r="BE14" s="18">
        <v>-4.4962000470551544</v>
      </c>
      <c r="BF14" s="18">
        <v>17.540073050281919</v>
      </c>
      <c r="BG14" s="18">
        <v>13.257099688579414</v>
      </c>
      <c r="BH14" s="18">
        <v>6.7269497176182789</v>
      </c>
      <c r="BI14"/>
    </row>
    <row r="15" spans="1:62" s="33" customFormat="1" ht="6" customHeight="1" x14ac:dyDescent="0.35">
      <c r="A15"/>
      <c r="X15" s="64"/>
      <c r="Y15" s="64"/>
      <c r="Z15" s="64"/>
      <c r="AA15" s="64"/>
      <c r="AB15" s="64"/>
      <c r="AC15" s="64"/>
      <c r="AF15"/>
      <c r="BI15"/>
    </row>
    <row r="16" spans="1:62" s="19" customFormat="1" ht="15" customHeight="1" x14ac:dyDescent="0.35">
      <c r="A16"/>
      <c r="B16" s="87" t="s">
        <v>229</v>
      </c>
      <c r="C16" s="88">
        <v>10.995727375481176</v>
      </c>
      <c r="D16" s="88">
        <v>11.120893329718815</v>
      </c>
      <c r="E16" s="88">
        <v>11.280222116723204</v>
      </c>
      <c r="F16" s="88">
        <v>11.276201150479158</v>
      </c>
      <c r="G16" s="88">
        <v>11.303307412679938</v>
      </c>
      <c r="H16" s="88">
        <v>11.239991911669776</v>
      </c>
      <c r="I16" s="88">
        <v>11.461476692300874</v>
      </c>
      <c r="J16" s="88">
        <v>11.283300968479335</v>
      </c>
      <c r="K16" s="88">
        <v>11.273034251683546</v>
      </c>
      <c r="L16" s="88">
        <v>11.273139600608305</v>
      </c>
      <c r="M16" s="88">
        <v>11.419745249433594</v>
      </c>
      <c r="N16" s="88">
        <v>11.170785008730848</v>
      </c>
      <c r="O16" s="88">
        <v>11.292484464738861</v>
      </c>
      <c r="P16" s="88">
        <v>11.166464632581651</v>
      </c>
      <c r="Q16" s="88">
        <v>11.084636410496568</v>
      </c>
      <c r="R16" s="88">
        <v>12.086662587581003</v>
      </c>
      <c r="S16" s="88">
        <v>12.682222627188649</v>
      </c>
      <c r="T16" s="88">
        <v>13.409965019293297</v>
      </c>
      <c r="U16" s="88">
        <v>15.531642641048013</v>
      </c>
      <c r="V16" s="88">
        <v>15.380988166111452</v>
      </c>
      <c r="W16" s="88">
        <v>15.510045687478172</v>
      </c>
      <c r="X16" s="88">
        <v>15.295246851499375</v>
      </c>
      <c r="Y16" s="88">
        <v>15.16721843043975</v>
      </c>
      <c r="Z16" s="88">
        <v>15.304205828737144</v>
      </c>
      <c r="AA16" s="88">
        <v>15.272915425605275</v>
      </c>
      <c r="AB16" s="88">
        <v>15.297351486506557</v>
      </c>
      <c r="AC16" s="88">
        <v>15.217851843727226</v>
      </c>
      <c r="AD16" s="106">
        <v>14.983920713147576</v>
      </c>
      <c r="AE16" s="106">
        <v>14.322261703031691</v>
      </c>
      <c r="AF16"/>
      <c r="AG16" s="15">
        <v>1.1383144558198162</v>
      </c>
      <c r="AH16" s="15">
        <v>1.4326977364184255</v>
      </c>
      <c r="AI16" s="15">
        <v>-3.564616194998655E-2</v>
      </c>
      <c r="AJ16" s="15">
        <v>0.24038469905823051</v>
      </c>
      <c r="AK16" s="15">
        <v>-0.56015021708721979</v>
      </c>
      <c r="AL16" s="15">
        <v>1.9705065837382327</v>
      </c>
      <c r="AM16" s="15">
        <v>-1.5545616730279335</v>
      </c>
      <c r="AN16" s="15">
        <v>-9.0990365536374324E-2</v>
      </c>
      <c r="AO16" s="15">
        <v>9.3452146429123632E-4</v>
      </c>
      <c r="AP16" s="15">
        <v>1.3004864130075944</v>
      </c>
      <c r="AQ16" s="15">
        <v>-2.1800857660559023</v>
      </c>
      <c r="AR16" s="15">
        <v>1.0894440803658421</v>
      </c>
      <c r="AS16" s="15">
        <v>-1.1159619705540533</v>
      </c>
      <c r="AT16" s="15">
        <v>-0.73280330684362838</v>
      </c>
      <c r="AU16" s="15">
        <v>9.0397748737664401</v>
      </c>
      <c r="AV16" s="15">
        <v>4.9274151180457499</v>
      </c>
      <c r="AW16" s="15">
        <v>5.7382874713497429</v>
      </c>
      <c r="AX16" s="15">
        <v>15.821649189257373</v>
      </c>
      <c r="AY16" s="15">
        <v>-0.96998416985465119</v>
      </c>
      <c r="AZ16" s="15">
        <v>0.83907171615325227</v>
      </c>
      <c r="BA16" s="15">
        <v>-1.3849013749341326</v>
      </c>
      <c r="BB16" s="15">
        <v>-0.83704710556583473</v>
      </c>
      <c r="BC16" s="15">
        <v>0.90318075740551496</v>
      </c>
      <c r="BD16" s="15">
        <v>-0.20445623563892873</v>
      </c>
      <c r="BE16" s="15">
        <v>0.15999604672932644</v>
      </c>
      <c r="BF16" s="15">
        <v>-0.51969547048360121</v>
      </c>
      <c r="BG16" s="15">
        <v>-1.5372151929319535</v>
      </c>
      <c r="BH16" s="15">
        <v>-4.4157935882249788</v>
      </c>
      <c r="BI16"/>
    </row>
    <row r="17" spans="1:62" s="19" customFormat="1" ht="15" customHeight="1" x14ac:dyDescent="0.35">
      <c r="A17"/>
      <c r="B17" s="107" t="s">
        <v>277</v>
      </c>
      <c r="C17" s="71">
        <v>10.970951126737972</v>
      </c>
      <c r="D17" s="71">
        <v>11.177467764058463</v>
      </c>
      <c r="E17" s="71">
        <v>11.50696093299014</v>
      </c>
      <c r="F17" s="71">
        <v>11.544271874956646</v>
      </c>
      <c r="G17" s="71">
        <v>11.702733220590483</v>
      </c>
      <c r="H17" s="71">
        <v>11.700775986579117</v>
      </c>
      <c r="I17" s="71">
        <v>12.089322160135904</v>
      </c>
      <c r="J17" s="71">
        <v>11.931304939754018</v>
      </c>
      <c r="K17" s="71">
        <v>11.972635597606637</v>
      </c>
      <c r="L17" s="71">
        <v>12.081630884869936</v>
      </c>
      <c r="M17" s="71">
        <v>12.392798440650658</v>
      </c>
      <c r="N17" s="71">
        <v>12.042605160304714</v>
      </c>
      <c r="O17" s="71">
        <v>12.068673425304308</v>
      </c>
      <c r="P17" s="71">
        <v>11.614228661475099</v>
      </c>
      <c r="Q17" s="71">
        <v>11.27519085791085</v>
      </c>
      <c r="R17" s="71">
        <v>12.444523602739423</v>
      </c>
      <c r="S17" s="71">
        <v>13.104644353161737</v>
      </c>
      <c r="T17" s="71">
        <v>14.160256430512586</v>
      </c>
      <c r="U17" s="71">
        <v>15.93637650140356</v>
      </c>
      <c r="V17" s="71">
        <v>15.77831659980099</v>
      </c>
      <c r="W17" s="71">
        <v>15.894667063770862</v>
      </c>
      <c r="X17" s="71">
        <v>15.705813347296289</v>
      </c>
      <c r="Y17" s="113">
        <v>15.599014906546538</v>
      </c>
      <c r="Z17" s="113">
        <v>15.784412261933527</v>
      </c>
      <c r="AA17" s="113">
        <v>15.709306081382518</v>
      </c>
      <c r="AB17" s="113">
        <v>15.815822777093851</v>
      </c>
      <c r="AC17" s="113">
        <v>15.698863197620334</v>
      </c>
      <c r="AD17" s="208">
        <v>15.414282688178815</v>
      </c>
      <c r="AE17" s="208">
        <v>14.606693781306115</v>
      </c>
      <c r="AF17"/>
      <c r="AG17" s="18">
        <v>1.8823950169386503</v>
      </c>
      <c r="AH17" s="18">
        <v>2.9478337659910205</v>
      </c>
      <c r="AI17" s="18">
        <v>0.32424670756930152</v>
      </c>
      <c r="AJ17" s="18">
        <v>1.372640451907515</v>
      </c>
      <c r="AK17" s="18">
        <v>-1.6724588815902882E-2</v>
      </c>
      <c r="AL17" s="18">
        <v>3.3206872262356968</v>
      </c>
      <c r="AM17" s="18">
        <v>-1.3070808957589213</v>
      </c>
      <c r="AN17" s="18">
        <v>0.34640517580695585</v>
      </c>
      <c r="AO17" s="18">
        <v>0.9103700381985067</v>
      </c>
      <c r="AP17" s="18">
        <v>2.5755426460710975</v>
      </c>
      <c r="AQ17" s="18">
        <v>-2.8257804887493876</v>
      </c>
      <c r="AR17" s="18">
        <v>0.21646699075978543</v>
      </c>
      <c r="AS17" s="18">
        <v>-3.7654906037674123</v>
      </c>
      <c r="AT17" s="18">
        <v>-2.9191590199085047</v>
      </c>
      <c r="AU17" s="18">
        <v>10.370846574256884</v>
      </c>
      <c r="AV17" s="18">
        <v>5.3045080028374958</v>
      </c>
      <c r="AW17" s="18">
        <v>8.0552516260860099</v>
      </c>
      <c r="AX17" s="18">
        <v>12.542993692287817</v>
      </c>
      <c r="AY17" s="18">
        <v>-0.99181831948215671</v>
      </c>
      <c r="AZ17" s="18">
        <v>0.73740733514841783</v>
      </c>
      <c r="BA17" s="18">
        <v>-1.1881577369118548</v>
      </c>
      <c r="BB17" s="18">
        <v>-0.67999305981906322</v>
      </c>
      <c r="BC17" s="18">
        <v>1.1885196372828795</v>
      </c>
      <c r="BD17" s="18">
        <v>-0.47582500573770808</v>
      </c>
      <c r="BE17" s="18">
        <v>0.67804838201967799</v>
      </c>
      <c r="BF17" s="18">
        <v>-0.73950992700114782</v>
      </c>
      <c r="BG17" s="18">
        <v>-1.8127459667567245</v>
      </c>
      <c r="BH17" s="18">
        <v>-5.2392247061359463</v>
      </c>
      <c r="BI17"/>
    </row>
    <row r="18" spans="1:62" s="19" customFormat="1" ht="15" customHeight="1" x14ac:dyDescent="0.35">
      <c r="A18"/>
      <c r="B18" s="107" t="s">
        <v>275</v>
      </c>
      <c r="C18" s="71">
        <v>13.537368329723293</v>
      </c>
      <c r="D18" s="71">
        <v>13.477743730499098</v>
      </c>
      <c r="E18" s="71">
        <v>13.143095498556587</v>
      </c>
      <c r="F18" s="71">
        <v>13.039966825762072</v>
      </c>
      <c r="G18" s="71">
        <v>12.643500782126345</v>
      </c>
      <c r="H18" s="71">
        <v>12.569610657915511</v>
      </c>
      <c r="I18" s="71">
        <v>12.619501750228357</v>
      </c>
      <c r="J18" s="71">
        <v>12.515988392214236</v>
      </c>
      <c r="K18" s="71">
        <v>12.582479747820724</v>
      </c>
      <c r="L18" s="71">
        <v>12.400871643409317</v>
      </c>
      <c r="M18" s="71">
        <v>12.471466265865063</v>
      </c>
      <c r="N18" s="71">
        <v>12.554848323932454</v>
      </c>
      <c r="O18" s="71">
        <v>12.820135288488524</v>
      </c>
      <c r="P18" s="71">
        <v>12.713761907750735</v>
      </c>
      <c r="Q18" s="71">
        <v>12.644187946714203</v>
      </c>
      <c r="R18" s="71">
        <v>13.188419810763016</v>
      </c>
      <c r="S18" s="71">
        <v>13.452773130659157</v>
      </c>
      <c r="T18" s="71">
        <v>13.460082187220307</v>
      </c>
      <c r="U18" s="71">
        <v>14.558648122233809</v>
      </c>
      <c r="V18" s="71">
        <v>14.616657880228907</v>
      </c>
      <c r="W18" s="71">
        <v>14.764586543054483</v>
      </c>
      <c r="X18" s="71">
        <v>14.279690503007714</v>
      </c>
      <c r="Y18" s="113">
        <v>14.084469545382579</v>
      </c>
      <c r="Z18" s="113">
        <v>14.090914095192288</v>
      </c>
      <c r="AA18" s="113">
        <v>14.384037103883442</v>
      </c>
      <c r="AB18" s="113">
        <v>14.414203510559764</v>
      </c>
      <c r="AC18" s="113">
        <v>14.360342654790525</v>
      </c>
      <c r="AD18" s="208">
        <v>14.233476318708593</v>
      </c>
      <c r="AE18" s="208">
        <v>14.247054821864083</v>
      </c>
      <c r="AF18"/>
      <c r="AG18" s="18">
        <v>-0.44044453672195971</v>
      </c>
      <c r="AH18" s="18">
        <v>-2.4829692464416562</v>
      </c>
      <c r="AI18" s="18">
        <v>-0.78466045389262362</v>
      </c>
      <c r="AJ18" s="18">
        <v>-3.0403915050800476</v>
      </c>
      <c r="AK18" s="18">
        <v>-0.58441190841139379</v>
      </c>
      <c r="AL18" s="18">
        <v>0.39691835865598452</v>
      </c>
      <c r="AM18" s="18">
        <v>-0.82026501571068644</v>
      </c>
      <c r="AN18" s="18">
        <v>0.53125133647334977</v>
      </c>
      <c r="AO18" s="18">
        <v>-1.4433411223480077</v>
      </c>
      <c r="AP18" s="18">
        <v>0.56927145515020561</v>
      </c>
      <c r="AQ18" s="18">
        <v>0.66858263727667244</v>
      </c>
      <c r="AR18" s="18">
        <v>2.1130240502417839</v>
      </c>
      <c r="AS18" s="18">
        <v>-0.82973680342752931</v>
      </c>
      <c r="AT18" s="18">
        <v>-0.54723347457150051</v>
      </c>
      <c r="AU18" s="18">
        <v>4.3042057452984972</v>
      </c>
      <c r="AV18" s="18">
        <v>2.0044351308896289</v>
      </c>
      <c r="AW18" s="18">
        <v>5.4331225912762016E-2</v>
      </c>
      <c r="AX18" s="18">
        <v>8.1616584485385761</v>
      </c>
      <c r="AY18" s="18">
        <v>0.39845566365812585</v>
      </c>
      <c r="AZ18" s="18">
        <v>1.0120553141335438</v>
      </c>
      <c r="BA18" s="18">
        <v>-3.2841829917335006</v>
      </c>
      <c r="BB18" s="18">
        <v>-1.3671231710800484</v>
      </c>
      <c r="BC18" s="18">
        <v>4.575642546525123E-2</v>
      </c>
      <c r="BD18" s="18">
        <v>2.0802270648372301</v>
      </c>
      <c r="BE18" s="18">
        <v>0.20972141867026958</v>
      </c>
      <c r="BF18" s="18">
        <v>-0.3736651541639513</v>
      </c>
      <c r="BG18" s="18">
        <v>-0.88344922632894074</v>
      </c>
      <c r="BH18" s="18">
        <v>9.5398361239705673E-2</v>
      </c>
      <c r="BI18"/>
    </row>
    <row r="19" spans="1:62" s="19" customFormat="1" ht="15" customHeight="1" x14ac:dyDescent="0.35">
      <c r="A19"/>
      <c r="B19" s="107" t="s">
        <v>280</v>
      </c>
      <c r="C19" s="71">
        <v>6.898381265809947</v>
      </c>
      <c r="D19" s="71">
        <v>6.9577019294770697</v>
      </c>
      <c r="E19" s="71">
        <v>6.8868771926092673</v>
      </c>
      <c r="F19" s="71">
        <v>6.9240670236204904</v>
      </c>
      <c r="G19" s="71">
        <v>6.9426964411122976</v>
      </c>
      <c r="H19" s="71">
        <v>6.9636399793451167</v>
      </c>
      <c r="I19" s="71">
        <v>6.9706457343694019</v>
      </c>
      <c r="J19" s="71">
        <v>6.9770852259176435</v>
      </c>
      <c r="K19" s="71">
        <v>6.9774969121913211</v>
      </c>
      <c r="L19" s="71">
        <v>6.9418934808393091</v>
      </c>
      <c r="M19" s="71">
        <v>6.9841840231625998</v>
      </c>
      <c r="N19" s="71">
        <v>6.9822912003769586</v>
      </c>
      <c r="O19" s="71">
        <v>6.9841840234147652</v>
      </c>
      <c r="P19" s="71">
        <v>6.9639995975760636</v>
      </c>
      <c r="Q19" s="71">
        <v>6.9339151293096268</v>
      </c>
      <c r="R19" s="71">
        <v>7.3445551953851549</v>
      </c>
      <c r="S19" s="71">
        <v>6.6421791861001012</v>
      </c>
      <c r="T19" s="71">
        <v>4.0000016046203433</v>
      </c>
      <c r="U19" s="71">
        <v>9.9500021429129735</v>
      </c>
      <c r="V19" s="71">
        <v>9.8399993659794216</v>
      </c>
      <c r="W19" s="71">
        <v>9.8600004558256042</v>
      </c>
      <c r="X19" s="71">
        <v>9.8299987167958669</v>
      </c>
      <c r="Y19" s="113">
        <v>9.8700012595706976</v>
      </c>
      <c r="Z19" s="113">
        <v>9.8299997374807031</v>
      </c>
      <c r="AA19" s="113">
        <v>9.7724336920158539</v>
      </c>
      <c r="AB19" s="113">
        <v>9.7380585140421054</v>
      </c>
      <c r="AC19" s="113">
        <v>9.7478288098109669</v>
      </c>
      <c r="AD19" s="208">
        <v>9.7410869993859954</v>
      </c>
      <c r="AE19" s="208">
        <v>9.7410891499262089</v>
      </c>
      <c r="AF19"/>
      <c r="AG19" s="18">
        <v>0.8599215001514956</v>
      </c>
      <c r="AH19" s="18">
        <v>-1.0179328977538624</v>
      </c>
      <c r="AI19" s="18">
        <v>0.54001007962119296</v>
      </c>
      <c r="AJ19" s="18">
        <v>0.26905310749095102</v>
      </c>
      <c r="AK19" s="18">
        <v>0.30166288286491388</v>
      </c>
      <c r="AL19" s="18">
        <v>0.10060478492663383</v>
      </c>
      <c r="AM19" s="18">
        <v>9.2380129383007215E-2</v>
      </c>
      <c r="AN19" s="18">
        <v>5.9005481565327558E-3</v>
      </c>
      <c r="AO19" s="18">
        <v>-0.51026079696007332</v>
      </c>
      <c r="AP19" s="18">
        <v>0.60920759501739752</v>
      </c>
      <c r="AQ19" s="18">
        <v>-2.7101559457250176E-2</v>
      </c>
      <c r="AR19" s="18">
        <v>2.7108910005133983E-2</v>
      </c>
      <c r="AS19" s="18">
        <v>-0.28900191877866466</v>
      </c>
      <c r="AT19" s="18">
        <v>-0.4319998564748358</v>
      </c>
      <c r="AU19" s="18">
        <v>5.9221963121491701</v>
      </c>
      <c r="AV19" s="18">
        <v>-9.5632205164225805</v>
      </c>
      <c r="AW19" s="18">
        <v>-39.778776022919821</v>
      </c>
      <c r="AX19" s="18" t="s">
        <v>233</v>
      </c>
      <c r="AY19" s="18">
        <v>-1.1055553089694847</v>
      </c>
      <c r="AZ19" s="18">
        <v>0.2032631212897629</v>
      </c>
      <c r="BA19" s="18">
        <v>-0.30427725804019978</v>
      </c>
      <c r="BB19" s="18">
        <v>0.40694351980413829</v>
      </c>
      <c r="BC19" s="18">
        <v>-0.40528386003199374</v>
      </c>
      <c r="BD19" s="18">
        <v>-0.58561594101937009</v>
      </c>
      <c r="BE19" s="18">
        <v>-0.35175657422810869</v>
      </c>
      <c r="BF19" s="18">
        <v>0.10033104396295081</v>
      </c>
      <c r="BG19" s="18">
        <v>-6.9162175049545221E-2</v>
      </c>
      <c r="BH19" s="18">
        <v>2.2077004482140115E-5</v>
      </c>
      <c r="BI19"/>
    </row>
    <row r="20" spans="1:62" s="33" customFormat="1" ht="6" customHeight="1" x14ac:dyDescent="0.35">
      <c r="A20"/>
      <c r="X20" s="64"/>
      <c r="Y20" s="64"/>
      <c r="Z20" s="64"/>
      <c r="AA20" s="64"/>
      <c r="AB20" s="64"/>
      <c r="AC20" s="64"/>
      <c r="AF20"/>
      <c r="BI20"/>
    </row>
    <row r="21" spans="1:62" s="19" customFormat="1" ht="15" customHeight="1" x14ac:dyDescent="0.35">
      <c r="A21"/>
      <c r="B21" s="13" t="s">
        <v>143</v>
      </c>
      <c r="C21" s="14">
        <v>19835.431</v>
      </c>
      <c r="D21" s="14">
        <v>22001.920000000002</v>
      </c>
      <c r="E21" s="14">
        <v>23986.050999999999</v>
      </c>
      <c r="F21" s="14">
        <v>26884.596999999998</v>
      </c>
      <c r="G21" s="14">
        <v>29895.288</v>
      </c>
      <c r="H21" s="14">
        <v>32053.236000000001</v>
      </c>
      <c r="I21" s="14">
        <v>34667.038</v>
      </c>
      <c r="J21" s="14">
        <v>36801.542000000001</v>
      </c>
      <c r="K21" s="14">
        <v>39877.561999999998</v>
      </c>
      <c r="L21" s="14">
        <v>43733.235000000001</v>
      </c>
      <c r="M21" s="14">
        <v>47892.902000000002</v>
      </c>
      <c r="N21" s="14">
        <v>50678.226999999999</v>
      </c>
      <c r="O21" s="14">
        <v>54437.91</v>
      </c>
      <c r="P21" s="14">
        <v>50670.984000000011</v>
      </c>
      <c r="Q21" s="14">
        <v>48487.173999999999</v>
      </c>
      <c r="R21" s="14">
        <v>52445.947</v>
      </c>
      <c r="S21" s="14">
        <v>51813.87</v>
      </c>
      <c r="T21" s="14">
        <v>52342.966</v>
      </c>
      <c r="U21" s="14">
        <v>56948.03</v>
      </c>
      <c r="V21" s="14">
        <v>59173.002</v>
      </c>
      <c r="W21" s="14">
        <v>62378.2</v>
      </c>
      <c r="X21" s="14">
        <v>64229.202999999994</v>
      </c>
      <c r="Y21" s="14">
        <v>67738.528999999995</v>
      </c>
      <c r="Z21" s="14">
        <v>71783.407000000007</v>
      </c>
      <c r="AA21" s="14">
        <v>74321.025000000009</v>
      </c>
      <c r="AB21" s="14">
        <v>64234.813999999998</v>
      </c>
      <c r="AC21" s="14">
        <v>75757.34599999999</v>
      </c>
      <c r="AD21" s="72">
        <v>86528.292000000001</v>
      </c>
      <c r="AE21" s="72">
        <v>88607.684999999983</v>
      </c>
      <c r="AF21"/>
      <c r="AG21" s="15">
        <v>10.922318753749295</v>
      </c>
      <c r="AH21" s="15">
        <v>9.0179902481237875</v>
      </c>
      <c r="AI21" s="15">
        <v>12.084298494987769</v>
      </c>
      <c r="AJ21" s="15">
        <v>11.198572178708883</v>
      </c>
      <c r="AK21" s="15">
        <v>7.2183549461038821</v>
      </c>
      <c r="AL21" s="15">
        <v>8.1545651116161864</v>
      </c>
      <c r="AM21" s="15">
        <v>6.1571571242977283</v>
      </c>
      <c r="AN21" s="15">
        <v>8.3583997648794082</v>
      </c>
      <c r="AO21" s="15">
        <v>9.6687781464674369</v>
      </c>
      <c r="AP21" s="15">
        <v>9.5114550752991427</v>
      </c>
      <c r="AQ21" s="15">
        <v>5.8157365364913511</v>
      </c>
      <c r="AR21" s="15">
        <v>7.4187342820813456</v>
      </c>
      <c r="AS21" s="15">
        <v>-6.919674175588284</v>
      </c>
      <c r="AT21" s="15">
        <v>-4.3097840768200033</v>
      </c>
      <c r="AU21" s="15">
        <v>8.1645777087359246</v>
      </c>
      <c r="AV21" s="15">
        <v>-1.2051970383907789</v>
      </c>
      <c r="AW21" s="15">
        <v>1.0211474263551394</v>
      </c>
      <c r="AX21" s="15">
        <v>8.7978659826040406</v>
      </c>
      <c r="AY21" s="15">
        <v>3.9070218934702421</v>
      </c>
      <c r="AZ21" s="15">
        <v>5.4166560621683466</v>
      </c>
      <c r="BA21" s="15">
        <v>2.9673876450426544</v>
      </c>
      <c r="BB21" s="15">
        <v>5.4637545479117984</v>
      </c>
      <c r="BC21" s="15">
        <v>5.9713106554174091</v>
      </c>
      <c r="BD21" s="15">
        <v>3.5351038715674252</v>
      </c>
      <c r="BE21" s="15">
        <v>-13.571140871644342</v>
      </c>
      <c r="BF21" s="15">
        <v>17.938141768418593</v>
      </c>
      <c r="BG21" s="15">
        <v>14.217691839415826</v>
      </c>
      <c r="BH21" s="15">
        <v>2.4031365371224269</v>
      </c>
      <c r="BI21"/>
    </row>
    <row r="22" spans="1:62" s="7" customFormat="1" ht="15" customHeight="1" x14ac:dyDescent="0.35">
      <c r="A22"/>
      <c r="B22" s="16" t="s">
        <v>144</v>
      </c>
      <c r="C22" s="17">
        <v>577.09899999999902</v>
      </c>
      <c r="D22" s="17">
        <v>359.59899999999902</v>
      </c>
      <c r="E22" s="17">
        <v>427.97300000000041</v>
      </c>
      <c r="F22" s="17">
        <v>719.35600000000113</v>
      </c>
      <c r="G22" s="17">
        <v>1040.0900000000001</v>
      </c>
      <c r="H22" s="17">
        <v>988.24200000000019</v>
      </c>
      <c r="I22" s="17">
        <v>469.31500000000051</v>
      </c>
      <c r="J22" s="17">
        <v>560.04799999999977</v>
      </c>
      <c r="K22" s="17">
        <v>1163.0849999999991</v>
      </c>
      <c r="L22" s="17">
        <v>1546.1880000000001</v>
      </c>
      <c r="M22" s="17">
        <v>1774.2489999999989</v>
      </c>
      <c r="N22" s="17">
        <v>2138.4290000000001</v>
      </c>
      <c r="O22" s="17">
        <v>635.55600000000049</v>
      </c>
      <c r="P22" s="17">
        <v>-2831.4650000000001</v>
      </c>
      <c r="Q22" s="17">
        <v>-1721.0670000000005</v>
      </c>
      <c r="R22" s="17">
        <v>-269.15100000000211</v>
      </c>
      <c r="S22" s="17">
        <v>-476.88699999999835</v>
      </c>
      <c r="T22" s="17">
        <v>-230.05999999999949</v>
      </c>
      <c r="U22" s="17">
        <v>-326.19200000000092</v>
      </c>
      <c r="V22" s="17">
        <v>187.04900000000089</v>
      </c>
      <c r="W22" s="17">
        <v>366.26399999999921</v>
      </c>
      <c r="X22" s="17">
        <v>491.06900000000132</v>
      </c>
      <c r="Y22" s="17">
        <v>650.07500000000073</v>
      </c>
      <c r="Z22" s="17">
        <v>516.41999999999825</v>
      </c>
      <c r="AA22" s="17">
        <v>385.03600000000506</v>
      </c>
      <c r="AB22" s="17">
        <v>424.66500000000451</v>
      </c>
      <c r="AC22" s="17">
        <v>1148.4850000000006</v>
      </c>
      <c r="AD22" s="73">
        <v>837.74199999999473</v>
      </c>
      <c r="AE22" s="73">
        <v>760.98299999999654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/>
    </row>
    <row r="23" spans="1:62" s="7" customFormat="1" ht="15" customHeight="1" x14ac:dyDescent="0.35">
      <c r="A23"/>
      <c r="B23" s="16" t="s">
        <v>142</v>
      </c>
      <c r="C23" s="17">
        <v>20412.528999999999</v>
      </c>
      <c r="D23" s="17">
        <v>22361.518999999997</v>
      </c>
      <c r="E23" s="17">
        <v>24414.025000000001</v>
      </c>
      <c r="F23" s="17">
        <v>27603.952999999998</v>
      </c>
      <c r="G23" s="17">
        <v>30935.377</v>
      </c>
      <c r="H23" s="17">
        <v>33041.478000000003</v>
      </c>
      <c r="I23" s="17">
        <v>35136.353000000003</v>
      </c>
      <c r="J23" s="17">
        <v>37361.590000000004</v>
      </c>
      <c r="K23" s="17">
        <v>41040.646999999997</v>
      </c>
      <c r="L23" s="17">
        <v>45279.422999999995</v>
      </c>
      <c r="M23" s="17">
        <v>49667.150999999998</v>
      </c>
      <c r="N23" s="17">
        <v>52816.656000000003</v>
      </c>
      <c r="O23" s="17">
        <v>55073.466</v>
      </c>
      <c r="P23" s="17">
        <v>47839.518999999993</v>
      </c>
      <c r="Q23" s="17">
        <v>46766.106999999996</v>
      </c>
      <c r="R23" s="17">
        <v>52176.795999999995</v>
      </c>
      <c r="S23" s="17">
        <v>51336.983000000007</v>
      </c>
      <c r="T23" s="17">
        <v>52112.905999999988</v>
      </c>
      <c r="U23" s="17">
        <v>56621.837999999989</v>
      </c>
      <c r="V23" s="17">
        <v>59360.050999999992</v>
      </c>
      <c r="W23" s="17">
        <v>62744.464</v>
      </c>
      <c r="X23" s="17">
        <v>64720.272999999994</v>
      </c>
      <c r="Y23" s="17">
        <v>68388.604000000007</v>
      </c>
      <c r="Z23" s="17">
        <v>72299.827000000005</v>
      </c>
      <c r="AA23" s="17">
        <v>74706.061000000002</v>
      </c>
      <c r="AB23" s="17">
        <v>64659.479000000007</v>
      </c>
      <c r="AC23" s="17">
        <v>76905.831000000006</v>
      </c>
      <c r="AD23" s="73">
        <v>87366.034</v>
      </c>
      <c r="AE23" s="73">
        <v>89368.667999999976</v>
      </c>
      <c r="AF23"/>
      <c r="AG23" s="18">
        <v>9.5480084804778382</v>
      </c>
      <c r="AH23" s="18">
        <v>9.1787413905111066</v>
      </c>
      <c r="AI23" s="18">
        <v>13.065965157322466</v>
      </c>
      <c r="AJ23" s="18">
        <v>12.068648283816461</v>
      </c>
      <c r="AK23" s="18">
        <v>6.8080663765629961</v>
      </c>
      <c r="AL23" s="18">
        <v>6.3401370846667326</v>
      </c>
      <c r="AM23" s="18">
        <v>6.3331473246526206</v>
      </c>
      <c r="AN23" s="18">
        <v>9.8471638921148514</v>
      </c>
      <c r="AO23" s="18">
        <v>10.328238733663234</v>
      </c>
      <c r="AP23" s="18">
        <v>9.6903354974289382</v>
      </c>
      <c r="AQ23" s="18">
        <v>6.3412233973315777</v>
      </c>
      <c r="AR23" s="18">
        <v>4.2729134536650664</v>
      </c>
      <c r="AS23" s="18">
        <v>-13.135085777967937</v>
      </c>
      <c r="AT23" s="18">
        <v>-2.2437767403137912</v>
      </c>
      <c r="AU23" s="18">
        <v>11.569680153192994</v>
      </c>
      <c r="AV23" s="18">
        <v>-1.609552644819332</v>
      </c>
      <c r="AW23" s="18">
        <v>1.5114308528804286</v>
      </c>
      <c r="AX23" s="18">
        <v>8.6522367415089114</v>
      </c>
      <c r="AY23" s="18">
        <v>4.8359662927226132</v>
      </c>
      <c r="AZ23" s="18">
        <v>5.7014994815284235</v>
      </c>
      <c r="BA23" s="18">
        <v>3.1489774141667604</v>
      </c>
      <c r="BB23" s="18">
        <v>5.667978254665293</v>
      </c>
      <c r="BC23" s="18">
        <v>5.7191151321059248</v>
      </c>
      <c r="BD23" s="18">
        <v>3.3281324449088885</v>
      </c>
      <c r="BE23" s="18">
        <v>-13.448148470844949</v>
      </c>
      <c r="BF23" s="18">
        <v>18.939762876839758</v>
      </c>
      <c r="BG23" s="18">
        <v>13.601313273631998</v>
      </c>
      <c r="BH23" s="18">
        <v>2.292234073484412</v>
      </c>
      <c r="BI23"/>
    </row>
    <row r="24" spans="1:62" s="7" customFormat="1" ht="15" customHeight="1" x14ac:dyDescent="0.35">
      <c r="A2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233"/>
      <c r="Y24" s="233"/>
      <c r="Z24" s="233"/>
      <c r="AA24" s="233"/>
      <c r="AB24" s="233"/>
      <c r="AC24" s="233"/>
      <c r="AD24" s="110"/>
      <c r="AE24" s="110"/>
      <c r="AF24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/>
    </row>
    <row r="25" spans="1:62" s="7" customFormat="1" ht="15" customHeight="1" x14ac:dyDescent="0.35">
      <c r="A25"/>
      <c r="B25" s="70" t="s">
        <v>85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233"/>
      <c r="Y25" s="233"/>
      <c r="Z25" s="233"/>
      <c r="AA25" s="233"/>
      <c r="AB25" s="233"/>
      <c r="AC25" s="233"/>
      <c r="AD25" s="110"/>
      <c r="AE25" s="110"/>
      <c r="AF2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/>
    </row>
    <row r="26" spans="1:62" s="103" customFormat="1" ht="15" customHeight="1" x14ac:dyDescent="0.35">
      <c r="A26"/>
      <c r="B26" s="13" t="s">
        <v>281</v>
      </c>
      <c r="C26" s="104">
        <v>99.999847000243548</v>
      </c>
      <c r="D26" s="104">
        <v>103.25004485936469</v>
      </c>
      <c r="E26" s="104">
        <v>106.06209415232388</v>
      </c>
      <c r="F26" s="104">
        <v>108.9924454891874</v>
      </c>
      <c r="G26" s="104">
        <v>112.46091965990966</v>
      </c>
      <c r="H26" s="104">
        <v>117.6806136457359</v>
      </c>
      <c r="I26" s="104">
        <v>123.4313776836747</v>
      </c>
      <c r="J26" s="104">
        <v>129.15275798227071</v>
      </c>
      <c r="K26" s="104">
        <v>135.1686685918967</v>
      </c>
      <c r="L26" s="104">
        <v>142.01201709866857</v>
      </c>
      <c r="M26" s="104">
        <v>149.97967933012004</v>
      </c>
      <c r="N26" s="104">
        <v>156.97027955676313</v>
      </c>
      <c r="O26" s="104">
        <v>161.49074539701903</v>
      </c>
      <c r="P26" s="104">
        <v>163.20277362222515</v>
      </c>
      <c r="Q26" s="104">
        <v>159.62351050231089</v>
      </c>
      <c r="R26" s="104">
        <v>160.92682815694596</v>
      </c>
      <c r="S26" s="104">
        <v>162.94017174312961</v>
      </c>
      <c r="T26" s="104">
        <v>163.22427603962728</v>
      </c>
      <c r="U26" s="104">
        <v>161.55604896215794</v>
      </c>
      <c r="V26" s="104">
        <v>161.54242017412778</v>
      </c>
      <c r="W26" s="104">
        <v>161.02243527672678</v>
      </c>
      <c r="X26" s="234">
        <v>160.91282119784699</v>
      </c>
      <c r="Y26" s="234">
        <v>164.04013788407542</v>
      </c>
      <c r="Z26" s="234">
        <v>165.86148317694858</v>
      </c>
      <c r="AA26" s="234">
        <v>165.60965949045448</v>
      </c>
      <c r="AB26" s="234">
        <v>165.65124837848137</v>
      </c>
      <c r="AC26" s="234">
        <v>171.32130838595739</v>
      </c>
      <c r="AD26" s="112">
        <v>185.74292282668262</v>
      </c>
      <c r="AE26" s="112">
        <v>192.89042058459319</v>
      </c>
      <c r="AF26"/>
      <c r="AG26" s="15">
        <v>3.250202831923561</v>
      </c>
      <c r="AH26" s="15">
        <v>2.7235332408711659</v>
      </c>
      <c r="AI26" s="15">
        <v>2.7628639244620441</v>
      </c>
      <c r="AJ26" s="15">
        <v>3.1823069527019192</v>
      </c>
      <c r="AK26" s="15">
        <v>4.6413402999112847</v>
      </c>
      <c r="AL26" s="15">
        <v>4.8867556514030541</v>
      </c>
      <c r="AM26" s="15">
        <v>4.635272169819376</v>
      </c>
      <c r="AN26" s="15">
        <v>4.657980753652831</v>
      </c>
      <c r="AO26" s="15">
        <v>5.0628215680909028</v>
      </c>
      <c r="AP26" s="15">
        <v>5.6105549334713105</v>
      </c>
      <c r="AQ26" s="15">
        <v>4.6610315863231691</v>
      </c>
      <c r="AR26" s="15">
        <v>2.879822762003311</v>
      </c>
      <c r="AS26" s="15">
        <v>1.0601401467292555</v>
      </c>
      <c r="AT26" s="15">
        <v>-2.1931386584148291</v>
      </c>
      <c r="AU26" s="15">
        <v>0.81649479486682364</v>
      </c>
      <c r="AV26" s="15">
        <v>1.2510925674991322</v>
      </c>
      <c r="AW26" s="15">
        <v>0.17436111270678892</v>
      </c>
      <c r="AX26" s="15">
        <v>-1.0220459345546922</v>
      </c>
      <c r="AY26" s="15">
        <v>-8.4359503204694073E-3</v>
      </c>
      <c r="AZ26" s="15">
        <v>-0.32188752455268826</v>
      </c>
      <c r="BA26" s="15">
        <v>-6.8073792755281831E-2</v>
      </c>
      <c r="BB26" s="15">
        <v>1.9434850889745441</v>
      </c>
      <c r="BC26" s="15">
        <v>1.1103046585831799</v>
      </c>
      <c r="BD26" s="15">
        <v>-0.15182770687360184</v>
      </c>
      <c r="BE26" s="15">
        <v>2.5112597993893516E-2</v>
      </c>
      <c r="BF26" s="15">
        <v>3.422889995082333</v>
      </c>
      <c r="BG26" s="15">
        <v>8.4178754975626315</v>
      </c>
      <c r="BH26" s="15">
        <v>3.8480592687668249</v>
      </c>
      <c r="BI26"/>
    </row>
    <row r="27" spans="1:62" s="7" customFormat="1" ht="15" customHeight="1" x14ac:dyDescent="0.35">
      <c r="A27"/>
      <c r="B27" s="16" t="s">
        <v>277</v>
      </c>
      <c r="C27" s="105">
        <v>99.999999273448694</v>
      </c>
      <c r="D27" s="105">
        <v>103.48922187438119</v>
      </c>
      <c r="E27" s="105">
        <v>106.1735056887444</v>
      </c>
      <c r="F27" s="105">
        <v>108.57601096206726</v>
      </c>
      <c r="G27" s="105">
        <v>111.29022179537441</v>
      </c>
      <c r="H27" s="105">
        <v>114.94562100533568</v>
      </c>
      <c r="I27" s="105">
        <v>118.9909051691096</v>
      </c>
      <c r="J27" s="105">
        <v>122.60458530535981</v>
      </c>
      <c r="K27" s="105">
        <v>126.2625522522451</v>
      </c>
      <c r="L27" s="105">
        <v>130.55547857179249</v>
      </c>
      <c r="M27" s="105">
        <v>135.38136249752498</v>
      </c>
      <c r="N27" s="105">
        <v>140.07323558981014</v>
      </c>
      <c r="O27" s="105">
        <v>144.59643523717824</v>
      </c>
      <c r="P27" s="105">
        <v>149.99793157892944</v>
      </c>
      <c r="Q27" s="105">
        <v>150.14793014758968</v>
      </c>
      <c r="R27" s="105">
        <v>152.8505901756356</v>
      </c>
      <c r="S27" s="105">
        <v>157.78602954574504</v>
      </c>
      <c r="T27" s="105">
        <v>160.580700240563</v>
      </c>
      <c r="U27" s="105">
        <v>160.67235192710558</v>
      </c>
      <c r="V27" s="105">
        <v>160.49842400220007</v>
      </c>
      <c r="W27" s="105">
        <v>159.74850778562399</v>
      </c>
      <c r="X27" s="105">
        <v>159.46441660596437</v>
      </c>
      <c r="Y27" s="105">
        <v>162.49340584505472</v>
      </c>
      <c r="Z27" s="105">
        <v>164.30283600607197</v>
      </c>
      <c r="AA27" s="105">
        <v>163.21578371328445</v>
      </c>
      <c r="AB27" s="105">
        <v>163.20462107531279</v>
      </c>
      <c r="AC27" s="105">
        <v>168.64089123991781</v>
      </c>
      <c r="AD27" s="111">
        <v>182.73165882104973</v>
      </c>
      <c r="AE27" s="111">
        <v>189.79784122901935</v>
      </c>
      <c r="AF27"/>
      <c r="AG27" s="18">
        <v>3.4892226262834853</v>
      </c>
      <c r="AH27" s="18">
        <v>2.5937810389776521</v>
      </c>
      <c r="AI27" s="18">
        <v>2.26281053614824</v>
      </c>
      <c r="AJ27" s="18">
        <v>2.4998255224677588</v>
      </c>
      <c r="AK27" s="18">
        <v>3.2845645834746686</v>
      </c>
      <c r="AL27" s="18">
        <v>3.5193025435793985</v>
      </c>
      <c r="AM27" s="18">
        <v>3.0369381013737615</v>
      </c>
      <c r="AN27" s="18">
        <v>2.983548239875971</v>
      </c>
      <c r="AO27" s="18">
        <v>3.3999996380328654</v>
      </c>
      <c r="AP27" s="18">
        <v>3.6964239099922023</v>
      </c>
      <c r="AQ27" s="18">
        <v>3.4656713492382969</v>
      </c>
      <c r="AR27" s="18">
        <v>3.2291676766957971</v>
      </c>
      <c r="AS27" s="18">
        <v>3.7355667398655066</v>
      </c>
      <c r="AT27" s="18">
        <v>0.1000004247267286</v>
      </c>
      <c r="AU27" s="18">
        <v>1.7999981920425507</v>
      </c>
      <c r="AV27" s="18">
        <v>3.2289305291123074</v>
      </c>
      <c r="AW27" s="18">
        <v>1.7711775262129534</v>
      </c>
      <c r="AX27" s="18">
        <v>5.7075156855882783E-2</v>
      </c>
      <c r="AY27" s="18">
        <v>-0.10825006469340864</v>
      </c>
      <c r="AZ27" s="18">
        <v>-0.46724210610678807</v>
      </c>
      <c r="BA27" s="18">
        <v>-0.1778365154063602</v>
      </c>
      <c r="BB27" s="18">
        <v>1.8994765751251985</v>
      </c>
      <c r="BC27" s="18">
        <v>1.113540670531963</v>
      </c>
      <c r="BD27" s="18">
        <v>-0.66161505133566012</v>
      </c>
      <c r="BE27" s="18">
        <v>-6.8391902533607978E-3</v>
      </c>
      <c r="BF27" s="18">
        <v>3.3309535776541437</v>
      </c>
      <c r="BG27" s="18">
        <v>8.3554869032835146</v>
      </c>
      <c r="BH27" s="18">
        <v>3.8669721785263151</v>
      </c>
      <c r="BI27"/>
    </row>
    <row r="28" spans="1:62" s="7" customFormat="1" ht="15" customHeight="1" x14ac:dyDescent="0.35">
      <c r="A28"/>
      <c r="B28" s="16" t="s">
        <v>275</v>
      </c>
      <c r="C28" s="105">
        <v>99.998974022853432</v>
      </c>
      <c r="D28" s="105">
        <v>103.30140858116815</v>
      </c>
      <c r="E28" s="105">
        <v>105.05559798193305</v>
      </c>
      <c r="F28" s="105">
        <v>107.15630599617718</v>
      </c>
      <c r="G28" s="105">
        <v>110.14078804739502</v>
      </c>
      <c r="H28" s="105">
        <v>115.70577941254881</v>
      </c>
      <c r="I28" s="105">
        <v>119.68440064176467</v>
      </c>
      <c r="J28" s="105">
        <v>123.69525002684037</v>
      </c>
      <c r="K28" s="105">
        <v>128.0661119319922</v>
      </c>
      <c r="L28" s="105">
        <v>132.50710104352504</v>
      </c>
      <c r="M28" s="105">
        <v>138.65372145384308</v>
      </c>
      <c r="N28" s="105">
        <v>144.99260961101712</v>
      </c>
      <c r="O28" s="105">
        <v>150.39816601039246</v>
      </c>
      <c r="P28" s="105">
        <v>154.60251731934906</v>
      </c>
      <c r="Q28" s="105">
        <v>154.77960242877046</v>
      </c>
      <c r="R28" s="105">
        <v>155.90262530638535</v>
      </c>
      <c r="S28" s="105">
        <v>156.42506001075643</v>
      </c>
      <c r="T28" s="105">
        <v>151.42310573565646</v>
      </c>
      <c r="U28" s="105">
        <v>153.18723559090881</v>
      </c>
      <c r="V28" s="105">
        <v>151.9276304701738</v>
      </c>
      <c r="W28" s="105">
        <v>153.32545425639123</v>
      </c>
      <c r="X28" s="105">
        <v>153.23003807885328</v>
      </c>
      <c r="Y28" s="105">
        <v>154.56891656709863</v>
      </c>
      <c r="Z28" s="105">
        <v>156.32500929567689</v>
      </c>
      <c r="AA28" s="105">
        <v>159.76755961286523</v>
      </c>
      <c r="AB28" s="105">
        <v>158.63858135930147</v>
      </c>
      <c r="AC28" s="105">
        <v>164.21660641172843</v>
      </c>
      <c r="AD28" s="111">
        <v>180.13654390980307</v>
      </c>
      <c r="AE28" s="111">
        <v>186.30658573261911</v>
      </c>
      <c r="AF28"/>
      <c r="AG28" s="18">
        <v>3.3024684408861913</v>
      </c>
      <c r="AH28" s="18">
        <v>1.698127280991103</v>
      </c>
      <c r="AI28" s="18">
        <v>1.9996154936983019</v>
      </c>
      <c r="AJ28" s="18">
        <v>2.7851669796496257</v>
      </c>
      <c r="AK28" s="18">
        <v>5.0526162594361486</v>
      </c>
      <c r="AL28" s="18">
        <v>3.4385674159197288</v>
      </c>
      <c r="AM28" s="18">
        <v>3.3511880943288852</v>
      </c>
      <c r="AN28" s="18">
        <v>3.5335729578972539</v>
      </c>
      <c r="AO28" s="18">
        <v>3.4677316618241458</v>
      </c>
      <c r="AP28" s="18">
        <v>4.6387101988587283</v>
      </c>
      <c r="AQ28" s="18">
        <v>4.5717403692509002</v>
      </c>
      <c r="AR28" s="18">
        <v>3.7281599482051164</v>
      </c>
      <c r="AS28" s="18">
        <v>2.7954804373519315</v>
      </c>
      <c r="AT28" s="18">
        <v>0.11454219018672814</v>
      </c>
      <c r="AU28" s="18">
        <v>0.72556258059371947</v>
      </c>
      <c r="AV28" s="18">
        <v>0.33510321160042827</v>
      </c>
      <c r="AW28" s="18">
        <v>-3.1976681196452841</v>
      </c>
      <c r="AX28" s="18">
        <v>1.1650334647950229</v>
      </c>
      <c r="AY28" s="18">
        <v>-0.82226506397623822</v>
      </c>
      <c r="AZ28" s="18">
        <v>0.92005896616142402</v>
      </c>
      <c r="BA28" s="18">
        <v>-6.223113963737989E-2</v>
      </c>
      <c r="BB28" s="18">
        <v>0.87377025094540905</v>
      </c>
      <c r="BC28" s="18">
        <v>1.1361228166569597</v>
      </c>
      <c r="BD28" s="18">
        <v>2.2021750279745786</v>
      </c>
      <c r="BE28" s="18">
        <v>-0.70663797851040588</v>
      </c>
      <c r="BF28" s="18">
        <v>3.5161844014434696</v>
      </c>
      <c r="BG28" s="18">
        <v>9.6944747829946767</v>
      </c>
      <c r="BH28" s="18">
        <v>3.4252027317152667</v>
      </c>
      <c r="BI28"/>
    </row>
    <row r="29" spans="1:62" s="7" customFormat="1" ht="15" customHeight="1" x14ac:dyDescent="0.35">
      <c r="A29"/>
      <c r="B29" s="16" t="s">
        <v>280</v>
      </c>
      <c r="C29" s="105">
        <v>100.00000630726484</v>
      </c>
      <c r="D29" s="105">
        <v>101.0259356085453</v>
      </c>
      <c r="E29" s="105">
        <v>106.55811557948726</v>
      </c>
      <c r="F29" s="105">
        <v>114.94647674102931</v>
      </c>
      <c r="G29" s="105">
        <v>124.72663125271647</v>
      </c>
      <c r="H29" s="105">
        <v>141.15742651186329</v>
      </c>
      <c r="I29" s="105">
        <v>160.43631773975164</v>
      </c>
      <c r="J29" s="105">
        <v>184.84931727538839</v>
      </c>
      <c r="K29" s="105">
        <v>213.1805734571669</v>
      </c>
      <c r="L29" s="105">
        <v>248.39887196552252</v>
      </c>
      <c r="M29" s="105">
        <v>279.90875551216368</v>
      </c>
      <c r="N29" s="105">
        <v>310.3796452377839</v>
      </c>
      <c r="O29" s="105">
        <v>329.37056444801522</v>
      </c>
      <c r="P29" s="105">
        <v>335.31222687465043</v>
      </c>
      <c r="Q29" s="105">
        <v>311.6088703676142</v>
      </c>
      <c r="R29" s="105">
        <v>298.67489258508584</v>
      </c>
      <c r="S29" s="105">
        <v>284.24662160645084</v>
      </c>
      <c r="T29" s="105">
        <v>263.57606784034499</v>
      </c>
      <c r="U29" s="105">
        <v>253.28819677803381</v>
      </c>
      <c r="V29" s="105">
        <v>246.96597073294308</v>
      </c>
      <c r="W29" s="105">
        <v>250.35396233588179</v>
      </c>
      <c r="X29" s="105">
        <v>251.08829288493769</v>
      </c>
      <c r="Y29" s="105">
        <v>258.27560042944481</v>
      </c>
      <c r="Z29" s="105">
        <v>251.35050146340086</v>
      </c>
      <c r="AA29" s="105">
        <v>260.41900575798451</v>
      </c>
      <c r="AB29" s="105">
        <v>261.42556120110163</v>
      </c>
      <c r="AC29" s="105">
        <v>273.44942352225581</v>
      </c>
      <c r="AD29" s="111">
        <v>288.8644893960917</v>
      </c>
      <c r="AE29" s="111">
        <v>304.42685197941364</v>
      </c>
      <c r="AF29"/>
      <c r="AG29" s="18">
        <v>1.0259292365723822</v>
      </c>
      <c r="AH29" s="18">
        <v>5.4759997396886542</v>
      </c>
      <c r="AI29" s="18">
        <v>7.8720997607026311</v>
      </c>
      <c r="AJ29" s="18">
        <v>8.508442180199685</v>
      </c>
      <c r="AK29" s="18">
        <v>13.173445874486381</v>
      </c>
      <c r="AL29" s="18">
        <v>13.657723652441408</v>
      </c>
      <c r="AM29" s="18">
        <v>15.216629176965887</v>
      </c>
      <c r="AN29" s="18">
        <v>15.326676127004909</v>
      </c>
      <c r="AO29" s="18">
        <v>16.520407060182627</v>
      </c>
      <c r="AP29" s="18">
        <v>12.685195909832755</v>
      </c>
      <c r="AQ29" s="18">
        <v>10.886008074261932</v>
      </c>
      <c r="AR29" s="18">
        <v>6.1186097418476786</v>
      </c>
      <c r="AS29" s="18">
        <v>1.8039445742799507</v>
      </c>
      <c r="AT29" s="18">
        <v>-7.0690403174284615</v>
      </c>
      <c r="AU29" s="18">
        <v>-4.1507091140472872</v>
      </c>
      <c r="AV29" s="18">
        <v>-4.8307612513913281</v>
      </c>
      <c r="AW29" s="18">
        <v>-7.2720490570068907</v>
      </c>
      <c r="AX29" s="18">
        <v>-3.9031886113965473</v>
      </c>
      <c r="AY29" s="18">
        <v>-2.4960602687029825</v>
      </c>
      <c r="AZ29" s="18">
        <v>1.3718455189935135</v>
      </c>
      <c r="BA29" s="18">
        <v>0.29331692704375872</v>
      </c>
      <c r="BB29" s="18">
        <v>2.8624622286952803</v>
      </c>
      <c r="BC29" s="18">
        <v>-2.6812826897040671</v>
      </c>
      <c r="BD29" s="18">
        <v>3.6079117574006956</v>
      </c>
      <c r="BE29" s="18">
        <v>0.38651381844708582</v>
      </c>
      <c r="BF29" s="18">
        <v>4.5993445575525902</v>
      </c>
      <c r="BG29" s="18">
        <v>5.6372639866184491</v>
      </c>
      <c r="BH29" s="18">
        <v>5.3874266843449883</v>
      </c>
      <c r="BI29"/>
    </row>
    <row r="30" spans="1:62" ht="6" customHeight="1" thickBot="1" x14ac:dyDescent="0.4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136"/>
      <c r="Z30" s="136"/>
      <c r="AA30" s="136"/>
      <c r="AB30" s="32"/>
      <c r="AC30" s="136"/>
      <c r="AD30" s="32"/>
      <c r="AE30" s="32"/>
      <c r="AF30"/>
      <c r="AG30" s="34" t="s">
        <v>233</v>
      </c>
      <c r="AH30" s="34" t="s">
        <v>233</v>
      </c>
      <c r="AI30" s="34" t="s">
        <v>233</v>
      </c>
      <c r="AJ30" s="34" t="s">
        <v>233</v>
      </c>
      <c r="AK30" s="34" t="s">
        <v>233</v>
      </c>
      <c r="AL30" s="34" t="s">
        <v>233</v>
      </c>
      <c r="AM30" s="34" t="s">
        <v>233</v>
      </c>
      <c r="AN30" s="34" t="s">
        <v>233</v>
      </c>
      <c r="AO30" s="34" t="s">
        <v>233</v>
      </c>
      <c r="AP30" s="34" t="s">
        <v>233</v>
      </c>
      <c r="AQ30" s="34" t="s">
        <v>233</v>
      </c>
      <c r="AR30" s="34" t="s">
        <v>233</v>
      </c>
      <c r="AS30" s="34" t="s">
        <v>233</v>
      </c>
      <c r="AT30" s="34" t="s">
        <v>233</v>
      </c>
      <c r="AU30" s="34" t="s">
        <v>233</v>
      </c>
      <c r="AV30" s="34" t="s">
        <v>233</v>
      </c>
      <c r="AW30" s="34" t="s">
        <v>233</v>
      </c>
      <c r="AX30" s="34" t="s">
        <v>233</v>
      </c>
      <c r="AY30" s="34" t="s">
        <v>233</v>
      </c>
      <c r="AZ30" s="34" t="s">
        <v>233</v>
      </c>
      <c r="BA30" s="34" t="s">
        <v>233</v>
      </c>
      <c r="BB30" s="34"/>
      <c r="BC30" s="34"/>
      <c r="BD30" s="34"/>
      <c r="BE30" s="34"/>
      <c r="BF30" s="34"/>
      <c r="BG30" s="34"/>
      <c r="BH30" s="34"/>
      <c r="BI30"/>
      <c r="BJ30" s="2"/>
    </row>
    <row r="31" spans="1:62" s="55" customFormat="1" ht="6" customHeight="1" x14ac:dyDescent="0.35">
      <c r="A31"/>
      <c r="Y31" s="52"/>
      <c r="Z31" s="52"/>
      <c r="AA31" s="52"/>
      <c r="AC31" s="52"/>
      <c r="AF31"/>
      <c r="BI31"/>
    </row>
    <row r="32" spans="1:62" ht="12" customHeight="1" x14ac:dyDescent="0.35">
      <c r="B32" s="35" t="s">
        <v>824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93"/>
      <c r="Y32" s="343"/>
      <c r="Z32" s="343"/>
      <c r="AA32" s="343"/>
      <c r="AB32" s="193"/>
      <c r="AC32" s="343"/>
      <c r="AD32" s="193"/>
      <c r="AE32" s="193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"/>
      <c r="AT32" s="18"/>
      <c r="AU32" s="18"/>
      <c r="AV32" s="18"/>
      <c r="AW32" s="18"/>
      <c r="AX32" s="18"/>
      <c r="AY32" s="18"/>
      <c r="AZ32" s="18"/>
      <c r="BA32" s="18"/>
      <c r="BB32" s="36"/>
      <c r="BC32" s="36"/>
      <c r="BD32" s="36"/>
      <c r="BE32" s="36"/>
      <c r="BF32" s="36"/>
      <c r="BG32" s="36"/>
      <c r="BH32" s="36"/>
      <c r="BI32"/>
      <c r="BJ32" s="2"/>
    </row>
    <row r="33" spans="1:62" ht="12" customHeight="1" x14ac:dyDescent="0.35">
      <c r="B33" s="3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230"/>
      <c r="Z33" s="230"/>
      <c r="AA33" s="230"/>
      <c r="AB33" s="185"/>
      <c r="AC33" s="230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"/>
      <c r="AT33" s="18"/>
      <c r="AU33" s="18"/>
      <c r="AV33" s="18"/>
      <c r="AW33" s="18"/>
      <c r="AX33" s="18"/>
      <c r="AY33" s="18"/>
      <c r="AZ33" s="18"/>
      <c r="BA33" s="18"/>
      <c r="BB33" s="36"/>
      <c r="BC33" s="36"/>
      <c r="BD33" s="36"/>
      <c r="BE33" s="36"/>
      <c r="BF33" s="36"/>
      <c r="BG33" s="36"/>
      <c r="BH33" s="36"/>
      <c r="BI33"/>
      <c r="BJ33" s="2"/>
    </row>
    <row r="34" spans="1:62" s="55" customFormat="1" ht="12" customHeight="1" x14ac:dyDescent="0.35">
      <c r="A34"/>
      <c r="B34" s="56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230"/>
      <c r="Z34" s="230"/>
      <c r="AA34" s="230"/>
      <c r="AB34" s="185"/>
      <c r="AC34" s="230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5"/>
      <c r="BI34"/>
    </row>
    <row r="35" spans="1:62" x14ac:dyDescent="0.35">
      <c r="AC35" s="7"/>
    </row>
  </sheetData>
  <mergeCells count="1">
    <mergeCell ref="BB5:BH5"/>
  </mergeCells>
  <hyperlinks>
    <hyperlink ref="B4" location="Indice!A1" display="Volver al índice" xr:uid="{00000000-0004-0000-15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BO78"/>
  <sheetViews>
    <sheetView zoomScale="91" zoomScaleNormal="91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7" ht="15" customHeight="1" x14ac:dyDescent="0.35">
      <c r="B1" s="1" t="s">
        <v>282</v>
      </c>
    </row>
    <row r="2" spans="1:67" ht="15" customHeight="1" x14ac:dyDescent="0.35">
      <c r="B2" s="3" t="s">
        <v>283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7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33"/>
      <c r="AC3"/>
      <c r="AD3"/>
      <c r="AE3"/>
    </row>
    <row r="4" spans="1:67" ht="12" customHeight="1" thickBot="1" x14ac:dyDescent="0.4">
      <c r="B4" s="186" t="s">
        <v>758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/>
      <c r="AB4"/>
      <c r="AC4"/>
      <c r="AD4"/>
      <c r="AE4"/>
    </row>
    <row r="5" spans="1:67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7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7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7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7" s="19" customFormat="1" ht="15" customHeight="1" x14ac:dyDescent="0.35">
      <c r="A9"/>
      <c r="B9" s="13" t="s">
        <v>457</v>
      </c>
      <c r="C9" s="14">
        <v>20412.528999999999</v>
      </c>
      <c r="D9" s="14">
        <v>22361.518999999997</v>
      </c>
      <c r="E9" s="14">
        <v>24414.025000000001</v>
      </c>
      <c r="F9" s="14">
        <v>27603.952999999998</v>
      </c>
      <c r="G9" s="14">
        <v>30935.377</v>
      </c>
      <c r="H9" s="14">
        <v>33041.478000000003</v>
      </c>
      <c r="I9" s="14">
        <v>35136.353000000003</v>
      </c>
      <c r="J9" s="14">
        <v>37361.590000000004</v>
      </c>
      <c r="K9" s="14">
        <v>41040.646999999997</v>
      </c>
      <c r="L9" s="14">
        <v>45279.422999999995</v>
      </c>
      <c r="M9" s="14">
        <v>49667.150999999998</v>
      </c>
      <c r="N9" s="14">
        <v>52816.656000000003</v>
      </c>
      <c r="O9" s="14">
        <v>55073.466</v>
      </c>
      <c r="P9" s="14">
        <v>47839.518999999993</v>
      </c>
      <c r="Q9" s="14">
        <v>46766.106999999996</v>
      </c>
      <c r="R9" s="14">
        <v>52176.795999999995</v>
      </c>
      <c r="S9" s="14">
        <v>51336.983000000007</v>
      </c>
      <c r="T9" s="14">
        <v>52112.905999999988</v>
      </c>
      <c r="U9" s="14">
        <v>56621.837999999989</v>
      </c>
      <c r="V9" s="14">
        <v>59360.050999999992</v>
      </c>
      <c r="W9" s="14">
        <v>62744.464</v>
      </c>
      <c r="X9" s="14">
        <v>64720.272999999994</v>
      </c>
      <c r="Y9" s="14">
        <v>68388.604000000007</v>
      </c>
      <c r="Z9" s="14">
        <v>72299.827000000005</v>
      </c>
      <c r="AA9" s="14">
        <v>74706.061000000002</v>
      </c>
      <c r="AB9" s="14">
        <v>64659.479000000007</v>
      </c>
      <c r="AC9" s="14">
        <v>76905.831000000006</v>
      </c>
      <c r="AD9" s="72">
        <v>87366.034</v>
      </c>
      <c r="AE9" s="72">
        <v>89368.667999999976</v>
      </c>
      <c r="AF9"/>
      <c r="AG9" s="15">
        <v>9.5480084804778382</v>
      </c>
      <c r="AH9" s="15">
        <v>9.1787413905111066</v>
      </c>
      <c r="AI9" s="15">
        <v>13.065965157322466</v>
      </c>
      <c r="AJ9" s="15">
        <v>12.068648283816461</v>
      </c>
      <c r="AK9" s="15">
        <v>6.8080663765629961</v>
      </c>
      <c r="AL9" s="15">
        <v>6.3401370846667326</v>
      </c>
      <c r="AM9" s="15">
        <v>6.3331473246526206</v>
      </c>
      <c r="AN9" s="15">
        <v>9.8471638921148514</v>
      </c>
      <c r="AO9" s="15">
        <v>10.328238733663234</v>
      </c>
      <c r="AP9" s="15">
        <v>9.6903354974289382</v>
      </c>
      <c r="AQ9" s="15">
        <v>6.3412233973315777</v>
      </c>
      <c r="AR9" s="15">
        <v>4.2729134536650664</v>
      </c>
      <c r="AS9" s="15">
        <v>-13.135085777967937</v>
      </c>
      <c r="AT9" s="15">
        <v>-2.2437767403137912</v>
      </c>
      <c r="AU9" s="15">
        <v>11.569680153192994</v>
      </c>
      <c r="AV9" s="15">
        <v>-1.609552644819332</v>
      </c>
      <c r="AW9" s="15">
        <v>1.5114308528804286</v>
      </c>
      <c r="AX9" s="15">
        <v>8.6522367415089114</v>
      </c>
      <c r="AY9" s="15">
        <v>4.8359662927226132</v>
      </c>
      <c r="AZ9" s="15">
        <v>5.7014994815284235</v>
      </c>
      <c r="BA9" s="15">
        <v>3.1489774141667604</v>
      </c>
      <c r="BB9" s="15">
        <v>5.667978254665293</v>
      </c>
      <c r="BC9" s="15">
        <v>5.7191151321059248</v>
      </c>
      <c r="BD9" s="15">
        <v>3.3281324449088885</v>
      </c>
      <c r="BE9" s="15">
        <v>-13.448148470844949</v>
      </c>
      <c r="BF9" s="15">
        <v>18.939762876839758</v>
      </c>
      <c r="BG9" s="15">
        <v>13.601313273631998</v>
      </c>
      <c r="BH9" s="15">
        <v>2.292234073484412</v>
      </c>
      <c r="BI9"/>
    </row>
    <row r="10" spans="1:67" s="33" customFormat="1" ht="6" customHeight="1" x14ac:dyDescent="0.35">
      <c r="A10"/>
      <c r="X10" s="64"/>
      <c r="Y10" s="64"/>
      <c r="Z10" s="64"/>
      <c r="AA10" s="64"/>
      <c r="AB10" s="64"/>
      <c r="AC10" s="64"/>
      <c r="AF10"/>
      <c r="BI10"/>
    </row>
    <row r="11" spans="1:67" s="19" customFormat="1" ht="15" customHeight="1" x14ac:dyDescent="0.35">
      <c r="A11"/>
      <c r="B11" s="13" t="s">
        <v>284</v>
      </c>
      <c r="C11" s="14">
        <v>26545.266</v>
      </c>
      <c r="D11" s="14">
        <v>28709.151000000005</v>
      </c>
      <c r="E11" s="14">
        <v>31821.095000000001</v>
      </c>
      <c r="F11" s="14">
        <v>36244.999999999993</v>
      </c>
      <c r="G11" s="14">
        <v>41028.380999999994</v>
      </c>
      <c r="H11" s="14">
        <v>46236.707999999999</v>
      </c>
      <c r="I11" s="14">
        <v>49939.296999999999</v>
      </c>
      <c r="J11" s="14">
        <v>53818.084000000003</v>
      </c>
      <c r="K11" s="14">
        <v>59035.153000000006</v>
      </c>
      <c r="L11" s="14">
        <v>64750.990000000013</v>
      </c>
      <c r="M11" s="14">
        <v>72183.89</v>
      </c>
      <c r="N11" s="14">
        <v>80680.685000000012</v>
      </c>
      <c r="O11" s="14">
        <v>85709.158999999985</v>
      </c>
      <c r="P11" s="14">
        <v>79903.803000000014</v>
      </c>
      <c r="Q11" s="14">
        <v>71706.679999999993</v>
      </c>
      <c r="R11" s="14">
        <v>75701.150000000009</v>
      </c>
      <c r="S11" s="14">
        <v>76038.866999999998</v>
      </c>
      <c r="T11" s="14">
        <v>74616.548999999985</v>
      </c>
      <c r="U11" s="14">
        <v>78350.838000000003</v>
      </c>
      <c r="V11" s="14">
        <v>81292.630999999994</v>
      </c>
      <c r="W11" s="14">
        <v>83066.611999999994</v>
      </c>
      <c r="X11" s="14">
        <v>85116.375000000015</v>
      </c>
      <c r="Y11" s="14">
        <v>90327.90800000001</v>
      </c>
      <c r="Z11" s="14">
        <v>95772.208999999988</v>
      </c>
      <c r="AA11" s="14">
        <v>99193.534999999989</v>
      </c>
      <c r="AB11" s="14">
        <v>88447.771000000008</v>
      </c>
      <c r="AC11" s="14">
        <v>104115.038</v>
      </c>
      <c r="AD11" s="72">
        <v>121638.553</v>
      </c>
      <c r="AE11" s="72">
        <v>121695.08199999999</v>
      </c>
      <c r="AF11"/>
      <c r="AG11" s="15">
        <v>8.151679474600126</v>
      </c>
      <c r="AH11" s="15">
        <v>10.839554259197685</v>
      </c>
      <c r="AI11" s="15">
        <v>13.902428561933496</v>
      </c>
      <c r="AJ11" s="15">
        <v>13.197354117809358</v>
      </c>
      <c r="AK11" s="15">
        <v>12.694449239905435</v>
      </c>
      <c r="AL11" s="15">
        <v>8.0078992648006011</v>
      </c>
      <c r="AM11" s="15">
        <v>7.7670036084008238</v>
      </c>
      <c r="AN11" s="15">
        <v>9.6938958287701258</v>
      </c>
      <c r="AO11" s="15">
        <v>9.6820906011711454</v>
      </c>
      <c r="AP11" s="15">
        <v>11.479206727186698</v>
      </c>
      <c r="AQ11" s="15">
        <v>11.771040601995837</v>
      </c>
      <c r="AR11" s="15">
        <v>6.2325623536785439</v>
      </c>
      <c r="AS11" s="15">
        <v>-6.7733204569186958</v>
      </c>
      <c r="AT11" s="15">
        <v>-10.258739499545497</v>
      </c>
      <c r="AU11" s="15">
        <v>5.5705688786595839</v>
      </c>
      <c r="AV11" s="15">
        <v>0.44611871814363402</v>
      </c>
      <c r="AW11" s="15">
        <v>-1.8705144567711851</v>
      </c>
      <c r="AX11" s="15">
        <v>5.0046391183275167</v>
      </c>
      <c r="AY11" s="15">
        <v>3.7546413989854077</v>
      </c>
      <c r="AZ11" s="15">
        <v>2.1822162454060563</v>
      </c>
      <c r="BA11" s="15">
        <v>2.4676135822176315</v>
      </c>
      <c r="BB11" s="15">
        <v>6.122832416206629</v>
      </c>
      <c r="BC11" s="15">
        <v>6.0272634676759891</v>
      </c>
      <c r="BD11" s="15">
        <v>3.5723578225077812</v>
      </c>
      <c r="BE11" s="15">
        <v>-10.833129396991428</v>
      </c>
      <c r="BF11" s="15">
        <v>17.713580368237874</v>
      </c>
      <c r="BG11" s="15">
        <v>16.830916394613428</v>
      </c>
      <c r="BH11" s="15">
        <v>4.6472930338126425E-2</v>
      </c>
      <c r="BI11"/>
    </row>
    <row r="12" spans="1:67" s="23" customFormat="1" ht="15" customHeight="1" x14ac:dyDescent="0.35">
      <c r="A12"/>
      <c r="B12" s="16" t="s">
        <v>285</v>
      </c>
      <c r="C12" s="17">
        <v>15679.828</v>
      </c>
      <c r="D12" s="17">
        <v>17179.844000000001</v>
      </c>
      <c r="E12" s="17">
        <v>19194.115999999998</v>
      </c>
      <c r="F12" s="17">
        <v>22007.397999999997</v>
      </c>
      <c r="G12" s="17">
        <v>24290.215000000004</v>
      </c>
      <c r="H12" s="17">
        <v>29236.217000000004</v>
      </c>
      <c r="I12" s="17">
        <v>31529.056000000004</v>
      </c>
      <c r="J12" s="17">
        <v>34026.180999999997</v>
      </c>
      <c r="K12" s="17">
        <v>37146.698000000004</v>
      </c>
      <c r="L12" s="17">
        <v>40909.466999999997</v>
      </c>
      <c r="M12" s="17">
        <v>45621.679000000004</v>
      </c>
      <c r="N12" s="17">
        <v>50616.725000000006</v>
      </c>
      <c r="O12" s="17">
        <v>56158.764999999999</v>
      </c>
      <c r="P12" s="17">
        <v>53730.695000000007</v>
      </c>
      <c r="Q12" s="17">
        <v>48425.761999999995</v>
      </c>
      <c r="R12" s="17">
        <v>51740.630000000005</v>
      </c>
      <c r="S12" s="17">
        <v>52566.978999999999</v>
      </c>
      <c r="T12" s="17">
        <v>52045.455999999991</v>
      </c>
      <c r="U12" s="17">
        <v>55407.694000000003</v>
      </c>
      <c r="V12" s="17">
        <v>56795.980999999992</v>
      </c>
      <c r="W12" s="17">
        <v>56330.828999999991</v>
      </c>
      <c r="X12" s="17">
        <v>57437.091000000008</v>
      </c>
      <c r="Y12" s="17">
        <v>60430.321000000004</v>
      </c>
      <c r="Z12" s="17">
        <v>64239.018999999993</v>
      </c>
      <c r="AA12" s="17">
        <v>66451.406999999992</v>
      </c>
      <c r="AB12" s="17">
        <v>59462.672999999995</v>
      </c>
      <c r="AC12" s="17">
        <v>69695.786999999982</v>
      </c>
      <c r="AD12" s="73">
        <v>83214.794999999984</v>
      </c>
      <c r="AE12" s="73">
        <v>80455.851999999999</v>
      </c>
      <c r="AF12"/>
      <c r="AG12" s="18">
        <v>9.5665335104441294</v>
      </c>
      <c r="AH12" s="18">
        <v>11.724623343494837</v>
      </c>
      <c r="AI12" s="18">
        <v>14.657002177125531</v>
      </c>
      <c r="AJ12" s="18">
        <v>10.372952767973782</v>
      </c>
      <c r="AK12" s="18">
        <v>20.362117008844919</v>
      </c>
      <c r="AL12" s="18">
        <v>7.8424612869715657</v>
      </c>
      <c r="AM12" s="18">
        <v>7.9200753742833037</v>
      </c>
      <c r="AN12" s="18">
        <v>9.1709292911831852</v>
      </c>
      <c r="AO12" s="18">
        <v>10.129484456464994</v>
      </c>
      <c r="AP12" s="18">
        <v>11.5186345497975</v>
      </c>
      <c r="AQ12" s="18">
        <v>10.948842983179119</v>
      </c>
      <c r="AR12" s="18">
        <v>10.949029199340716</v>
      </c>
      <c r="AS12" s="18">
        <v>-4.3235815459973033</v>
      </c>
      <c r="AT12" s="18">
        <v>-9.873188872766324</v>
      </c>
      <c r="AU12" s="18">
        <v>6.8452572826835647</v>
      </c>
      <c r="AV12" s="18">
        <v>1.5970988370261332</v>
      </c>
      <c r="AW12" s="18">
        <v>-0.99211141656059088</v>
      </c>
      <c r="AX12" s="18">
        <v>6.4601951032958818</v>
      </c>
      <c r="AY12" s="18">
        <v>2.505585235148009</v>
      </c>
      <c r="AZ12" s="18">
        <v>-0.81898752659981688</v>
      </c>
      <c r="BA12" s="18">
        <v>1.9638660031082043</v>
      </c>
      <c r="BB12" s="18">
        <v>5.2113189367476771</v>
      </c>
      <c r="BC12" s="18">
        <v>6.3026274508784903</v>
      </c>
      <c r="BD12" s="18">
        <v>3.4439940622380911</v>
      </c>
      <c r="BE12" s="18">
        <v>-10.517059480772165</v>
      </c>
      <c r="BF12" s="18">
        <v>17.209307089171702</v>
      </c>
      <c r="BG12" s="18">
        <v>19.397166718269506</v>
      </c>
      <c r="BH12" s="18">
        <v>-3.3154476917235516</v>
      </c>
      <c r="BI12"/>
    </row>
    <row r="13" spans="1:67" s="7" customFormat="1" ht="15" customHeight="1" x14ac:dyDescent="0.35">
      <c r="A13"/>
      <c r="B13" s="16" t="s">
        <v>286</v>
      </c>
      <c r="C13" s="17">
        <v>10348.601000000001</v>
      </c>
      <c r="D13" s="17">
        <v>11712.996999999998</v>
      </c>
      <c r="E13" s="17">
        <v>12841.331</v>
      </c>
      <c r="F13" s="17">
        <v>15164.982</v>
      </c>
      <c r="G13" s="17">
        <v>16073.925000000001</v>
      </c>
      <c r="H13" s="17">
        <v>18936.924000000003</v>
      </c>
      <c r="I13" s="17">
        <v>20832.412</v>
      </c>
      <c r="J13" s="17">
        <v>23216.355999999996</v>
      </c>
      <c r="K13" s="17">
        <v>25546.596999999998</v>
      </c>
      <c r="L13" s="17">
        <v>27974.193999999996</v>
      </c>
      <c r="M13" s="17">
        <v>36182.792000000001</v>
      </c>
      <c r="N13" s="17">
        <v>42487.591000000008</v>
      </c>
      <c r="O13" s="17">
        <v>46886.47</v>
      </c>
      <c r="P13" s="17">
        <v>44654.359999999993</v>
      </c>
      <c r="Q13" s="17">
        <v>42274.531000000003</v>
      </c>
      <c r="R13" s="17">
        <v>43738.509999999995</v>
      </c>
      <c r="S13" s="17">
        <v>43835.518000000004</v>
      </c>
      <c r="T13" s="17">
        <v>43265.841</v>
      </c>
      <c r="U13" s="17">
        <v>46101.629000000001</v>
      </c>
      <c r="V13" s="17">
        <v>46702.635000000009</v>
      </c>
      <c r="W13" s="17">
        <v>43647.474999999999</v>
      </c>
      <c r="X13" s="17">
        <v>43670.297000000006</v>
      </c>
      <c r="Y13" s="17">
        <v>44963.681000000011</v>
      </c>
      <c r="Z13" s="17">
        <v>47653.812999999995</v>
      </c>
      <c r="AA13" s="17">
        <v>49169.271000000001</v>
      </c>
      <c r="AB13" s="17">
        <v>43923.868999999999</v>
      </c>
      <c r="AC13" s="17">
        <v>47898.478999999999</v>
      </c>
      <c r="AD13" s="73">
        <v>55583.049999999988</v>
      </c>
      <c r="AE13" s="73">
        <v>57022.374999999993</v>
      </c>
      <c r="AF13"/>
      <c r="AG13" s="18">
        <v>13.184352165089724</v>
      </c>
      <c r="AH13" s="18">
        <v>9.6331792793936746</v>
      </c>
      <c r="AI13" s="18">
        <v>18.095094659580067</v>
      </c>
      <c r="AJ13" s="18">
        <v>5.9936965305992516</v>
      </c>
      <c r="AK13" s="18">
        <v>17.811449288210571</v>
      </c>
      <c r="AL13" s="18">
        <v>10.009482004574751</v>
      </c>
      <c r="AM13" s="18">
        <v>11.443437274570011</v>
      </c>
      <c r="AN13" s="18">
        <v>10.037066109771931</v>
      </c>
      <c r="AO13" s="18">
        <v>9.5026237741175397</v>
      </c>
      <c r="AP13" s="18">
        <v>29.34346562406769</v>
      </c>
      <c r="AQ13" s="18">
        <v>17.424854886820249</v>
      </c>
      <c r="AR13" s="18">
        <v>10.353326457129548</v>
      </c>
      <c r="AS13" s="18">
        <v>-4.7606697625135945</v>
      </c>
      <c r="AT13" s="18">
        <v>-5.3294437542044966</v>
      </c>
      <c r="AU13" s="18">
        <v>3.4630283657079293</v>
      </c>
      <c r="AV13" s="18">
        <v>0.22179082003481351</v>
      </c>
      <c r="AW13" s="18">
        <v>-1.2995785746161441</v>
      </c>
      <c r="AX13" s="18">
        <v>6.5543346308696515</v>
      </c>
      <c r="AY13" s="18">
        <v>1.3036545845267387</v>
      </c>
      <c r="AZ13" s="18">
        <v>-6.5417293906436109</v>
      </c>
      <c r="BA13" s="18">
        <v>5.2287102518547506E-2</v>
      </c>
      <c r="BB13" s="18">
        <v>2.9617018633970025</v>
      </c>
      <c r="BC13" s="18">
        <v>5.9828998430977718</v>
      </c>
      <c r="BD13" s="18">
        <v>3.1801400656018988</v>
      </c>
      <c r="BE13" s="18">
        <v>-10.66804915614877</v>
      </c>
      <c r="BF13" s="18">
        <v>9.0488613377842491</v>
      </c>
      <c r="BG13" s="18">
        <v>16.04345515856566</v>
      </c>
      <c r="BH13" s="18">
        <v>2.5895034547402576</v>
      </c>
      <c r="BI13"/>
      <c r="BM13" s="17"/>
      <c r="BN13" s="17"/>
      <c r="BO13" s="17"/>
    </row>
    <row r="14" spans="1:67" s="7" customFormat="1" ht="15" customHeight="1" x14ac:dyDescent="0.35">
      <c r="A14"/>
      <c r="B14" s="16" t="s">
        <v>287</v>
      </c>
      <c r="C14" s="17">
        <v>5331.226999999999</v>
      </c>
      <c r="D14" s="17">
        <v>5466.8469999999998</v>
      </c>
      <c r="E14" s="17">
        <v>6352.7849999999989</v>
      </c>
      <c r="F14" s="17">
        <v>6842.4159999999983</v>
      </c>
      <c r="G14" s="17">
        <v>8216.2900000000009</v>
      </c>
      <c r="H14" s="17">
        <v>10299.293000000003</v>
      </c>
      <c r="I14" s="17">
        <v>10696.643999999998</v>
      </c>
      <c r="J14" s="17">
        <v>10809.825000000001</v>
      </c>
      <c r="K14" s="17">
        <v>11600.100999999999</v>
      </c>
      <c r="L14" s="17">
        <v>12935.272999999999</v>
      </c>
      <c r="M14" s="17">
        <v>9438.8869999999988</v>
      </c>
      <c r="N14" s="17">
        <v>8129.1340000000018</v>
      </c>
      <c r="O14" s="17">
        <v>9272.2950000000001</v>
      </c>
      <c r="P14" s="17">
        <v>9076.3349999999991</v>
      </c>
      <c r="Q14" s="17">
        <v>6151.2309999999998</v>
      </c>
      <c r="R14" s="17">
        <v>8002.12</v>
      </c>
      <c r="S14" s="17">
        <v>8731.4609999999993</v>
      </c>
      <c r="T14" s="17">
        <v>8779.6150000000016</v>
      </c>
      <c r="U14" s="17">
        <v>9306.0650000000005</v>
      </c>
      <c r="V14" s="17">
        <v>10093.346</v>
      </c>
      <c r="W14" s="17">
        <v>12683.354000000001</v>
      </c>
      <c r="X14" s="17">
        <v>13766.794000000002</v>
      </c>
      <c r="Y14" s="17">
        <v>15466.64</v>
      </c>
      <c r="Z14" s="17">
        <v>16585.206000000002</v>
      </c>
      <c r="AA14" s="17">
        <v>17282.135999999999</v>
      </c>
      <c r="AB14" s="17">
        <v>15538.803999999998</v>
      </c>
      <c r="AC14" s="17">
        <v>21797.308000000001</v>
      </c>
      <c r="AD14" s="73">
        <v>27631.745000000003</v>
      </c>
      <c r="AE14" s="73">
        <v>23433.476999999999</v>
      </c>
      <c r="AF14"/>
      <c r="AG14" s="18">
        <v>2.54387967347856</v>
      </c>
      <c r="AH14" s="18">
        <v>16.205648338063956</v>
      </c>
      <c r="AI14" s="18">
        <v>7.7073441018387916</v>
      </c>
      <c r="AJ14" s="18">
        <v>20.078785037331887</v>
      </c>
      <c r="AK14" s="18">
        <v>25.352111476104206</v>
      </c>
      <c r="AL14" s="18">
        <v>3.8580415179954097</v>
      </c>
      <c r="AM14" s="18">
        <v>1.0580982222087818</v>
      </c>
      <c r="AN14" s="18">
        <v>7.3107196462477235</v>
      </c>
      <c r="AO14" s="18">
        <v>11.510003231868417</v>
      </c>
      <c r="AP14" s="18">
        <v>-27.029858588991516</v>
      </c>
      <c r="AQ14" s="18">
        <v>-13.876138150610311</v>
      </c>
      <c r="AR14" s="18">
        <v>14.062518836569776</v>
      </c>
      <c r="AS14" s="18">
        <v>-2.1133926390392124</v>
      </c>
      <c r="AT14" s="18">
        <v>-32.227810013623333</v>
      </c>
      <c r="AU14" s="18">
        <v>30.089733258269771</v>
      </c>
      <c r="AV14" s="18">
        <v>9.1143471979925259</v>
      </c>
      <c r="AW14" s="18">
        <v>0.55149991507723939</v>
      </c>
      <c r="AX14" s="18">
        <v>5.9962766021061151</v>
      </c>
      <c r="AY14" s="18">
        <v>8.4598699880131836</v>
      </c>
      <c r="AZ14" s="18">
        <v>25.660549038941117</v>
      </c>
      <c r="BA14" s="18">
        <v>8.5422199837677049</v>
      </c>
      <c r="BB14" s="18">
        <v>12.347435430500358</v>
      </c>
      <c r="BC14" s="18">
        <v>7.232120227793513</v>
      </c>
      <c r="BD14" s="18">
        <v>4.2021184421827291</v>
      </c>
      <c r="BE14" s="18">
        <v>-10.087479927249737</v>
      </c>
      <c r="BF14" s="18">
        <v>40.276613309492824</v>
      </c>
      <c r="BG14" s="18">
        <v>26.766777805773089</v>
      </c>
      <c r="BH14" s="18">
        <v>-15.193640502979466</v>
      </c>
      <c r="BI14"/>
    </row>
    <row r="15" spans="1:67" s="33" customFormat="1" ht="15" customHeight="1" x14ac:dyDescent="0.35">
      <c r="A15"/>
      <c r="B15" s="16" t="s">
        <v>288</v>
      </c>
      <c r="C15" s="17">
        <v>5331.226999999999</v>
      </c>
      <c r="D15" s="17">
        <v>5466.8469999999998</v>
      </c>
      <c r="E15" s="17">
        <v>6352.7849999999989</v>
      </c>
      <c r="F15" s="17">
        <v>6842.4159999999983</v>
      </c>
      <c r="G15" s="17">
        <v>8216.2900000000009</v>
      </c>
      <c r="H15" s="17">
        <v>10299.293000000003</v>
      </c>
      <c r="I15" s="17">
        <v>10696.643999999998</v>
      </c>
      <c r="J15" s="17">
        <v>10809.825000000001</v>
      </c>
      <c r="K15" s="17">
        <v>11600.100999999999</v>
      </c>
      <c r="L15" s="17">
        <v>12935.272999999999</v>
      </c>
      <c r="M15" s="17">
        <v>9438.8869999999988</v>
      </c>
      <c r="N15" s="17">
        <v>8129.1340000000018</v>
      </c>
      <c r="O15" s="17">
        <v>9272.2950000000001</v>
      </c>
      <c r="P15" s="17">
        <v>9076.3349999999991</v>
      </c>
      <c r="Q15" s="17">
        <v>6151.2309999999998</v>
      </c>
      <c r="R15" s="17">
        <v>8002.12</v>
      </c>
      <c r="S15" s="17">
        <v>8731.4609999999993</v>
      </c>
      <c r="T15" s="17">
        <v>8779.6150000000016</v>
      </c>
      <c r="U15" s="17">
        <v>9306.0650000000005</v>
      </c>
      <c r="V15" s="17">
        <v>10093.346</v>
      </c>
      <c r="W15" s="17">
        <v>4917.43</v>
      </c>
      <c r="X15" s="17">
        <v>3963.6089999999999</v>
      </c>
      <c r="Y15" s="17">
        <v>3763.0319999999997</v>
      </c>
      <c r="Z15" s="17">
        <v>4141.4829999999993</v>
      </c>
      <c r="AA15" s="17">
        <v>4231.6279999999988</v>
      </c>
      <c r="AB15" s="17">
        <v>3471.2719999999999</v>
      </c>
      <c r="AC15" s="17">
        <v>4549.4990000000007</v>
      </c>
      <c r="AD15" s="73">
        <v>5840.802999999999</v>
      </c>
      <c r="AE15" s="73">
        <v>4639.2179999999998</v>
      </c>
      <c r="AF15"/>
      <c r="AG15" s="18">
        <v>2.54387967347856</v>
      </c>
      <c r="AH15" s="18">
        <v>16.205648338063956</v>
      </c>
      <c r="AI15" s="18">
        <v>7.7073441018387916</v>
      </c>
      <c r="AJ15" s="18">
        <v>20.078785037331887</v>
      </c>
      <c r="AK15" s="18">
        <v>25.352111476104206</v>
      </c>
      <c r="AL15" s="18">
        <v>3.8580415179954097</v>
      </c>
      <c r="AM15" s="18">
        <v>1.0580982222087818</v>
      </c>
      <c r="AN15" s="18">
        <v>7.3107196462477235</v>
      </c>
      <c r="AO15" s="18">
        <v>11.510003231868417</v>
      </c>
      <c r="AP15" s="18">
        <v>-27.029858588991516</v>
      </c>
      <c r="AQ15" s="18">
        <v>-13.876138150610311</v>
      </c>
      <c r="AR15" s="18">
        <v>14.062518836569776</v>
      </c>
      <c r="AS15" s="18">
        <v>-2.1133926390392124</v>
      </c>
      <c r="AT15" s="18">
        <v>-32.227810013623333</v>
      </c>
      <c r="AU15" s="18">
        <v>30.089733258269771</v>
      </c>
      <c r="AV15" s="18">
        <v>9.1143471979925259</v>
      </c>
      <c r="AW15" s="18">
        <v>0.55149991507723939</v>
      </c>
      <c r="AX15" s="18">
        <v>5.9962766021061151</v>
      </c>
      <c r="AY15" s="18">
        <v>8.4598699880131836</v>
      </c>
      <c r="AZ15" s="18">
        <v>-51.280477256996832</v>
      </c>
      <c r="BA15" s="18">
        <v>-19.396737726820724</v>
      </c>
      <c r="BB15" s="18">
        <v>-5.0604638348535449</v>
      </c>
      <c r="BC15" s="18">
        <v>10.057076315056571</v>
      </c>
      <c r="BD15" s="18">
        <v>2.1766357606683293</v>
      </c>
      <c r="BE15" s="18">
        <v>-17.968403649848216</v>
      </c>
      <c r="BF15" s="18">
        <v>31.061437997368131</v>
      </c>
      <c r="BG15" s="18">
        <v>28.383432988995008</v>
      </c>
      <c r="BH15" s="18">
        <v>-20.572256931110317</v>
      </c>
      <c r="BI15"/>
    </row>
    <row r="16" spans="1:67" s="33" customFormat="1" ht="15" customHeight="1" x14ac:dyDescent="0.35">
      <c r="A16"/>
      <c r="B16" s="16" t="s">
        <v>289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>
        <v>7765.9240000000009</v>
      </c>
      <c r="X16" s="17">
        <v>9803.1849999999977</v>
      </c>
      <c r="Y16" s="17">
        <v>11703.608</v>
      </c>
      <c r="Z16" s="17">
        <v>12443.723</v>
      </c>
      <c r="AA16" s="17">
        <v>13050.507999999998</v>
      </c>
      <c r="AB16" s="17">
        <v>12067.531999999999</v>
      </c>
      <c r="AC16" s="17">
        <v>17247.809000000001</v>
      </c>
      <c r="AD16" s="73">
        <v>21790.941999999999</v>
      </c>
      <c r="AE16" s="73">
        <v>18794.258999999998</v>
      </c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>
        <v>26.233336818645103</v>
      </c>
      <c r="BB16" s="18">
        <v>19.385771052979241</v>
      </c>
      <c r="BC16" s="18">
        <v>6.3238191162930244</v>
      </c>
      <c r="BD16" s="18">
        <v>4.8762335837915876</v>
      </c>
      <c r="BE16" s="18">
        <v>-7.5320899385678999</v>
      </c>
      <c r="BF16" s="18">
        <v>42.92739393605919</v>
      </c>
      <c r="BG16" s="18">
        <v>26.340348504554971</v>
      </c>
      <c r="BH16" s="18">
        <v>-13.751966298657493</v>
      </c>
      <c r="BI16"/>
    </row>
    <row r="17" spans="1:61" s="33" customFormat="1" ht="15" customHeight="1" x14ac:dyDescent="0.35">
      <c r="A17"/>
      <c r="B17" s="16" t="s">
        <v>290</v>
      </c>
      <c r="C17" s="17">
        <v>10865.438</v>
      </c>
      <c r="D17" s="17">
        <v>11529.307000000001</v>
      </c>
      <c r="E17" s="17">
        <v>12626.978999999999</v>
      </c>
      <c r="F17" s="17">
        <v>14237.601999999999</v>
      </c>
      <c r="G17" s="17">
        <v>16738.165999999997</v>
      </c>
      <c r="H17" s="17">
        <v>17000.490999999998</v>
      </c>
      <c r="I17" s="17">
        <v>18410.240999999998</v>
      </c>
      <c r="J17" s="17">
        <v>19791.902999999998</v>
      </c>
      <c r="K17" s="17">
        <v>21888.455000000002</v>
      </c>
      <c r="L17" s="17">
        <v>23841.522999999997</v>
      </c>
      <c r="M17" s="17">
        <v>26562.210999999999</v>
      </c>
      <c r="N17" s="17">
        <v>30063.96</v>
      </c>
      <c r="O17" s="17">
        <v>29550.393999999997</v>
      </c>
      <c r="P17" s="17">
        <v>26173.108</v>
      </c>
      <c r="Q17" s="17">
        <v>23280.918000000001</v>
      </c>
      <c r="R17" s="17">
        <v>23960.52</v>
      </c>
      <c r="S17" s="17">
        <v>23471.888000000003</v>
      </c>
      <c r="T17" s="17">
        <v>22571.093000000001</v>
      </c>
      <c r="U17" s="17">
        <v>22943.144</v>
      </c>
      <c r="V17" s="17">
        <v>24496.65</v>
      </c>
      <c r="W17" s="17">
        <v>26735.783000000003</v>
      </c>
      <c r="X17" s="17">
        <v>27679.284</v>
      </c>
      <c r="Y17" s="17">
        <v>29897.587</v>
      </c>
      <c r="Z17" s="17">
        <v>31533.19</v>
      </c>
      <c r="AA17" s="17">
        <v>32742.127999999997</v>
      </c>
      <c r="AB17" s="17">
        <v>28985.097999999998</v>
      </c>
      <c r="AC17" s="17">
        <v>34419.251000000004</v>
      </c>
      <c r="AD17" s="73">
        <v>38423.758000000002</v>
      </c>
      <c r="AE17" s="73">
        <v>41239.229999999996</v>
      </c>
      <c r="AF17"/>
      <c r="AG17" s="18">
        <v>6.1099147590736838</v>
      </c>
      <c r="AH17" s="18">
        <v>9.5207110019708789</v>
      </c>
      <c r="AI17" s="18">
        <v>12.755410458827876</v>
      </c>
      <c r="AJ17" s="18">
        <v>17.563098055416908</v>
      </c>
      <c r="AK17" s="18">
        <v>1.5672266603163141</v>
      </c>
      <c r="AL17" s="18">
        <v>8.292407554581807</v>
      </c>
      <c r="AM17" s="18">
        <v>7.5048555855406791</v>
      </c>
      <c r="AN17" s="18">
        <v>10.592978350793269</v>
      </c>
      <c r="AO17" s="18">
        <v>8.9228225564572536</v>
      </c>
      <c r="AP17" s="18">
        <v>11.411552860947692</v>
      </c>
      <c r="AQ17" s="18">
        <v>13.183198492023122</v>
      </c>
      <c r="AR17" s="18">
        <v>-1.7082446889897489</v>
      </c>
      <c r="AS17" s="18">
        <v>-11.428903452184079</v>
      </c>
      <c r="AT17" s="18">
        <v>-11.050235226171836</v>
      </c>
      <c r="AU17" s="18">
        <v>2.9191374670019408</v>
      </c>
      <c r="AV17" s="18">
        <v>-2.0393213502878811</v>
      </c>
      <c r="AW17" s="18">
        <v>-3.8377611549612105</v>
      </c>
      <c r="AX17" s="18">
        <v>1.6483517213809693</v>
      </c>
      <c r="AY17" s="18">
        <v>6.7711121021600231</v>
      </c>
      <c r="AZ17" s="18">
        <v>9.1405682001416579</v>
      </c>
      <c r="BA17" s="18">
        <v>3.5289821135965851</v>
      </c>
      <c r="BB17" s="18">
        <v>8.0143077400412519</v>
      </c>
      <c r="BC17" s="18">
        <v>5.4706856442963083</v>
      </c>
      <c r="BD17" s="18">
        <v>3.8338588642633313</v>
      </c>
      <c r="BE17" s="18">
        <v>-11.47460543798497</v>
      </c>
      <c r="BF17" s="18">
        <v>18.748092554318795</v>
      </c>
      <c r="BG17" s="18">
        <v>11.634497798920718</v>
      </c>
      <c r="BH17" s="18">
        <v>7.3274248708312033</v>
      </c>
      <c r="BI17"/>
    </row>
    <row r="18" spans="1:61" s="33" customFormat="1" ht="6" customHeight="1" x14ac:dyDescent="0.35">
      <c r="A18"/>
      <c r="X18" s="64"/>
      <c r="Y18" s="64"/>
      <c r="Z18" s="64"/>
      <c r="AA18" s="64"/>
      <c r="AB18" s="64"/>
      <c r="AC18" s="64"/>
      <c r="AF18" s="354"/>
      <c r="BI18" s="354"/>
    </row>
    <row r="19" spans="1:61" s="33" customFormat="1" ht="15" customHeight="1" x14ac:dyDescent="0.35">
      <c r="A19"/>
      <c r="B19" s="16" t="s">
        <v>818</v>
      </c>
      <c r="C19" s="17">
        <v>25470.626999999997</v>
      </c>
      <c r="D19" s="17">
        <v>27652.736999999997</v>
      </c>
      <c r="E19" s="17">
        <v>30888.33</v>
      </c>
      <c r="F19" s="17">
        <v>35265.470999999998</v>
      </c>
      <c r="G19" s="17">
        <v>40033.106</v>
      </c>
      <c r="H19" s="17">
        <v>45129.004999999997</v>
      </c>
      <c r="I19" s="17">
        <v>48655.298999999999</v>
      </c>
      <c r="J19" s="17">
        <v>52416.472000000002</v>
      </c>
      <c r="K19" s="17">
        <v>57406.28899999999</v>
      </c>
      <c r="L19" s="17">
        <v>63122.64699999999</v>
      </c>
      <c r="M19" s="17">
        <v>70288.043999999994</v>
      </c>
      <c r="N19" s="17">
        <v>78493.683000000005</v>
      </c>
      <c r="O19" s="17">
        <v>82994.10500000001</v>
      </c>
      <c r="P19" s="17">
        <v>74985.20199999999</v>
      </c>
      <c r="Q19" s="17">
        <v>66297.921000000002</v>
      </c>
      <c r="R19" s="17">
        <v>70542.777000000002</v>
      </c>
      <c r="S19" s="17">
        <v>70364.53</v>
      </c>
      <c r="T19" s="17">
        <v>69365.062000000005</v>
      </c>
      <c r="U19" s="17">
        <v>72771.935000000012</v>
      </c>
      <c r="V19" s="17">
        <v>76357.937000000005</v>
      </c>
      <c r="W19" s="17">
        <v>78305.176000000007</v>
      </c>
      <c r="X19" s="17">
        <v>80661.476999999999</v>
      </c>
      <c r="Y19" s="17">
        <v>86272.683000000005</v>
      </c>
      <c r="Z19" s="17">
        <v>91379.472999999998</v>
      </c>
      <c r="AA19" s="17">
        <v>94248.516999999993</v>
      </c>
      <c r="AB19" s="17">
        <v>83009.410000000018</v>
      </c>
      <c r="AC19" s="17">
        <v>98923.478000000003</v>
      </c>
      <c r="AD19" s="73">
        <v>116258.63699999999</v>
      </c>
      <c r="AE19" s="73">
        <v>114574.44400000002</v>
      </c>
      <c r="AF19" s="354"/>
      <c r="AG19" s="18">
        <v>8.5671624809236171</v>
      </c>
      <c r="AH19" s="18">
        <v>11.700805601991604</v>
      </c>
      <c r="AI19" s="18">
        <v>14.170856760465833</v>
      </c>
      <c r="AJ19" s="18">
        <v>13.519272151504804</v>
      </c>
      <c r="AK19" s="18">
        <v>12.729212167549523</v>
      </c>
      <c r="AL19" s="18">
        <v>7.8138084365033125</v>
      </c>
      <c r="AM19" s="18">
        <v>7.7302433184101957</v>
      </c>
      <c r="AN19" s="18">
        <v>9.5195590424322862</v>
      </c>
      <c r="AO19" s="18">
        <v>9.957720834384542</v>
      </c>
      <c r="AP19" s="18">
        <v>11.351547092123695</v>
      </c>
      <c r="AQ19" s="18">
        <v>11.674302673723588</v>
      </c>
      <c r="AR19" s="18">
        <v>5.7334830370999486</v>
      </c>
      <c r="AS19" s="18">
        <v>-9.6499661030142079</v>
      </c>
      <c r="AT19" s="18">
        <v>-11.585327195624531</v>
      </c>
      <c r="AU19" s="18">
        <v>6.4026985099578004</v>
      </c>
      <c r="AV19" s="18">
        <v>-0.25267930691189405</v>
      </c>
      <c r="AW19" s="18">
        <v>-1.4204145185081085</v>
      </c>
      <c r="AX19" s="18">
        <v>4.9115115041633013</v>
      </c>
      <c r="AY19" s="18">
        <v>4.9277266022952286</v>
      </c>
      <c r="AZ19" s="18">
        <v>2.5501461622778012</v>
      </c>
      <c r="BA19" s="18">
        <v>3.009125475945539</v>
      </c>
      <c r="BB19" s="18">
        <v>6.9564880395135908</v>
      </c>
      <c r="BC19" s="18">
        <v>5.919359202031532</v>
      </c>
      <c r="BD19" s="18">
        <v>3.1397029396306482</v>
      </c>
      <c r="BE19" s="18">
        <v>-11.924969599256373</v>
      </c>
      <c r="BF19" s="18">
        <v>19.171402374742794</v>
      </c>
      <c r="BG19" s="18">
        <v>17.523806633648672</v>
      </c>
      <c r="BH19" s="18">
        <v>-1.4486605412378699</v>
      </c>
      <c r="BI19" s="354"/>
    </row>
    <row r="20" spans="1:61" s="33" customFormat="1" ht="15" customHeight="1" x14ac:dyDescent="0.35">
      <c r="A20"/>
      <c r="B20" s="16" t="s">
        <v>1045</v>
      </c>
      <c r="C20" s="17">
        <v>1074.6390000000029</v>
      </c>
      <c r="D20" s="17">
        <v>1056.4140000000079</v>
      </c>
      <c r="E20" s="17">
        <v>932.76499999999942</v>
      </c>
      <c r="F20" s="17">
        <v>979.52899999999499</v>
      </c>
      <c r="G20" s="17">
        <v>995.27499999999418</v>
      </c>
      <c r="H20" s="17">
        <v>1107.7030000000013</v>
      </c>
      <c r="I20" s="17">
        <v>1283.9979999999996</v>
      </c>
      <c r="J20" s="17">
        <v>1401.612000000001</v>
      </c>
      <c r="K20" s="17">
        <v>1628.8640000000159</v>
      </c>
      <c r="L20" s="17">
        <v>1628.3430000000226</v>
      </c>
      <c r="M20" s="17">
        <v>1895.846000000005</v>
      </c>
      <c r="N20" s="17">
        <v>2187.0020000000077</v>
      </c>
      <c r="O20" s="17">
        <v>2715.0539999999746</v>
      </c>
      <c r="P20" s="17">
        <v>4918.6010000000242</v>
      </c>
      <c r="Q20" s="17">
        <v>5408.7589999999909</v>
      </c>
      <c r="R20" s="17">
        <v>5158.3730000000069</v>
      </c>
      <c r="S20" s="17">
        <v>5674.3369999999995</v>
      </c>
      <c r="T20" s="17">
        <v>5251.4869999999792</v>
      </c>
      <c r="U20" s="17">
        <v>5578.9029999999912</v>
      </c>
      <c r="V20" s="17">
        <v>4934.6939999999886</v>
      </c>
      <c r="W20" s="17">
        <v>4761.435999999987</v>
      </c>
      <c r="X20" s="17">
        <v>4454.8980000000156</v>
      </c>
      <c r="Y20" s="17">
        <v>4055.2250000000058</v>
      </c>
      <c r="Z20" s="17">
        <v>4392.7359999999899</v>
      </c>
      <c r="AA20" s="17">
        <v>4945.0179999999964</v>
      </c>
      <c r="AB20" s="17">
        <v>5438.3609999999899</v>
      </c>
      <c r="AC20" s="17">
        <v>5191.5599999999977</v>
      </c>
      <c r="AD20" s="73">
        <v>5379.916000000012</v>
      </c>
      <c r="AE20" s="73">
        <v>7120.6379999999772</v>
      </c>
      <c r="AF20" s="354"/>
      <c r="AG20" s="18">
        <v>-1.6959183502548165</v>
      </c>
      <c r="AH20" s="18">
        <v>-11.704596872060348</v>
      </c>
      <c r="AI20" s="18">
        <v>5.0134814235092016</v>
      </c>
      <c r="AJ20" s="18">
        <v>1.6075072815607567</v>
      </c>
      <c r="AK20" s="18">
        <v>11.296174424154914</v>
      </c>
      <c r="AL20" s="18">
        <v>15.915367205830266</v>
      </c>
      <c r="AM20" s="18">
        <v>9.1599831152386084</v>
      </c>
      <c r="AN20" s="18">
        <v>16.21361689255049</v>
      </c>
      <c r="AO20" s="18">
        <v>-3.1985481906000701E-2</v>
      </c>
      <c r="AP20" s="18">
        <v>16.427927039940524</v>
      </c>
      <c r="AQ20" s="18">
        <v>15.357576512016372</v>
      </c>
      <c r="AR20" s="18">
        <v>24.145016785534036</v>
      </c>
      <c r="AS20" s="18">
        <v>81.16033787910186</v>
      </c>
      <c r="AT20" s="18">
        <v>9.96539463152153</v>
      </c>
      <c r="AU20" s="18">
        <v>-4.6292689321151945</v>
      </c>
      <c r="AV20" s="18">
        <v>10.002456200821305</v>
      </c>
      <c r="AW20" s="18">
        <v>-7.4519719220064022</v>
      </c>
      <c r="AX20" s="18">
        <v>6.2347293252370859</v>
      </c>
      <c r="AY20" s="18">
        <v>-11.547234286023679</v>
      </c>
      <c r="AZ20" s="18">
        <v>-3.51101810973491</v>
      </c>
      <c r="BA20" s="18">
        <v>-6.4379317500008861</v>
      </c>
      <c r="BB20" s="18">
        <v>-8.9715409870216636</v>
      </c>
      <c r="BC20" s="18">
        <v>8.3228674117954871</v>
      </c>
      <c r="BD20" s="18">
        <v>12.572619888834835</v>
      </c>
      <c r="BE20" s="18">
        <v>9.9765663138130911</v>
      </c>
      <c r="BF20" s="18">
        <v>-4.5381503728787527</v>
      </c>
      <c r="BG20" s="18">
        <v>3.6281194862433335</v>
      </c>
      <c r="BH20" s="18">
        <v>32.355932694859199</v>
      </c>
      <c r="BI20" s="354"/>
    </row>
    <row r="21" spans="1:61" s="33" customFormat="1" ht="15" customHeight="1" x14ac:dyDescent="0.35">
      <c r="A21"/>
      <c r="B21" s="16" t="s">
        <v>1035</v>
      </c>
      <c r="C21" s="17">
        <v>25351.548999999999</v>
      </c>
      <c r="D21" s="17">
        <v>27387.896000000004</v>
      </c>
      <c r="E21" s="17">
        <v>30206.703000000001</v>
      </c>
      <c r="F21" s="17">
        <v>34447.171999999999</v>
      </c>
      <c r="G21" s="17">
        <v>39234.021000000008</v>
      </c>
      <c r="H21" s="17">
        <v>44480.879000000001</v>
      </c>
      <c r="I21" s="17">
        <v>47914.827000000005</v>
      </c>
      <c r="J21" s="17">
        <v>51277.636999999988</v>
      </c>
      <c r="K21" s="17">
        <v>56918.457999999999</v>
      </c>
      <c r="L21" s="17">
        <v>62077.609000000004</v>
      </c>
      <c r="M21" s="17">
        <v>71054.939000000013</v>
      </c>
      <c r="N21" s="17">
        <v>77233.315000000002</v>
      </c>
      <c r="O21" s="17">
        <v>84500.620999999999</v>
      </c>
      <c r="P21" s="17">
        <v>77211.514999999999</v>
      </c>
      <c r="Q21" s="17">
        <v>65825.046000000002</v>
      </c>
      <c r="R21" s="17">
        <v>69542.651000000013</v>
      </c>
      <c r="S21" s="17">
        <v>70736.831999999995</v>
      </c>
      <c r="T21" s="17">
        <v>68873.573000000004</v>
      </c>
      <c r="U21" s="17">
        <v>72583.053</v>
      </c>
      <c r="V21" s="17">
        <v>75681.343000000008</v>
      </c>
      <c r="W21" s="17">
        <v>77490.731</v>
      </c>
      <c r="X21" s="17">
        <v>79457.156000000003</v>
      </c>
      <c r="Y21" s="17">
        <v>82939.226999999999</v>
      </c>
      <c r="Z21" s="17">
        <v>90938.626999999993</v>
      </c>
      <c r="AA21" s="17">
        <v>94228.056000000011</v>
      </c>
      <c r="AB21" s="17">
        <v>84060.767000000007</v>
      </c>
      <c r="AC21" s="17">
        <v>95550.458999999988</v>
      </c>
      <c r="AD21" s="73">
        <v>115648.40100000001</v>
      </c>
      <c r="AE21" s="73">
        <v>114666.48900000002</v>
      </c>
      <c r="AF21" s="354"/>
      <c r="AG21" s="18">
        <v>8.0324362034051866</v>
      </c>
      <c r="AH21" s="18">
        <v>10.292163370271293</v>
      </c>
      <c r="AI21" s="18">
        <v>14.038172256005554</v>
      </c>
      <c r="AJ21" s="18">
        <v>13.896203148403618</v>
      </c>
      <c r="AK21" s="18">
        <v>13.373235437683006</v>
      </c>
      <c r="AL21" s="18">
        <v>7.7200542732080537</v>
      </c>
      <c r="AM21" s="18">
        <v>7.018307715062778</v>
      </c>
      <c r="AN21" s="18">
        <v>11.000547860659045</v>
      </c>
      <c r="AO21" s="18">
        <v>9.0641088695691749</v>
      </c>
      <c r="AP21" s="18">
        <v>14.461462264115244</v>
      </c>
      <c r="AQ21" s="18">
        <v>8.6952097728209825</v>
      </c>
      <c r="AR21" s="18">
        <v>9.4095481982095368</v>
      </c>
      <c r="AS21" s="18">
        <v>-8.6260975525848504</v>
      </c>
      <c r="AT21" s="18">
        <v>-14.747112525897201</v>
      </c>
      <c r="AU21" s="18">
        <v>5.647705889943488</v>
      </c>
      <c r="AV21" s="18">
        <v>1.7171922307074288</v>
      </c>
      <c r="AW21" s="18">
        <v>-2.6340718792721605</v>
      </c>
      <c r="AX21" s="18">
        <v>5.3859264713912776</v>
      </c>
      <c r="AY21" s="18">
        <v>4.2686135012810889</v>
      </c>
      <c r="AZ21" s="18">
        <v>2.3907979539950706</v>
      </c>
      <c r="BA21" s="18">
        <v>2.5376260807244195</v>
      </c>
      <c r="BB21" s="18">
        <v>4.3823252370120018</v>
      </c>
      <c r="BC21" s="18">
        <v>9.6448933627027831</v>
      </c>
      <c r="BD21" s="18">
        <v>3.6171966836490927</v>
      </c>
      <c r="BE21" s="18">
        <v>-10.790086765665635</v>
      </c>
      <c r="BF21" s="18">
        <v>13.668316873673042</v>
      </c>
      <c r="BG21" s="18">
        <v>21.033851862501287</v>
      </c>
      <c r="BH21" s="18">
        <v>-0.84904935261491121</v>
      </c>
      <c r="BI21" s="354"/>
    </row>
    <row r="22" spans="1:61" s="33" customFormat="1" ht="6" customHeight="1" x14ac:dyDescent="0.35">
      <c r="A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/>
      <c r="BI22"/>
    </row>
    <row r="23" spans="1:61" s="33" customFormat="1" ht="15" customHeight="1" x14ac:dyDescent="0.35">
      <c r="A23"/>
      <c r="B23" s="13" t="s">
        <v>291</v>
      </c>
      <c r="C23" s="17">
        <v>-6.7599999999983993</v>
      </c>
      <c r="D23" s="17">
        <v>-232.68700000000536</v>
      </c>
      <c r="E23" s="17">
        <v>-244.87300000000323</v>
      </c>
      <c r="F23" s="17">
        <v>-572.08999999998923</v>
      </c>
      <c r="G23" s="17">
        <v>-601.21799999999348</v>
      </c>
      <c r="H23" s="17">
        <v>-410.31900000000314</v>
      </c>
      <c r="I23" s="17">
        <v>-565.61899999999878</v>
      </c>
      <c r="J23" s="17">
        <v>-933.13800000000629</v>
      </c>
      <c r="K23" s="17">
        <v>47.113999999986845</v>
      </c>
      <c r="L23" s="17">
        <v>-647.11400000001595</v>
      </c>
      <c r="M23" s="17">
        <v>-1369.4060000000027</v>
      </c>
      <c r="N23" s="17">
        <v>-958.66300000001502</v>
      </c>
      <c r="O23" s="17">
        <v>1430.4180000000051</v>
      </c>
      <c r="P23" s="17">
        <v>96.68499999998312</v>
      </c>
      <c r="Q23" s="17">
        <v>-1813.8869999999879</v>
      </c>
      <c r="R23" s="17">
        <v>-1351.4259999999922</v>
      </c>
      <c r="S23" s="17">
        <v>-279.81500000000233</v>
      </c>
      <c r="T23" s="17">
        <v>-442.11399999998685</v>
      </c>
      <c r="U23" s="17">
        <v>-300.88000000000466</v>
      </c>
      <c r="V23" s="17">
        <v>190.80100000000675</v>
      </c>
      <c r="W23" s="17">
        <v>693.8009999999922</v>
      </c>
      <c r="X23" s="17">
        <v>114.96899999999732</v>
      </c>
      <c r="Y23" s="17">
        <v>-2160.1540000000095</v>
      </c>
      <c r="Z23" s="17">
        <v>383.39400000001478</v>
      </c>
      <c r="AA23" s="17">
        <v>447.82000000000698</v>
      </c>
      <c r="AB23" s="17">
        <v>1836.80799999999</v>
      </c>
      <c r="AC23" s="17">
        <v>-3048.9860000000044</v>
      </c>
      <c r="AD23" s="73">
        <v>1.1230000000068685</v>
      </c>
      <c r="AE23" s="73">
        <v>-217.62299999999232</v>
      </c>
      <c r="AF2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/>
    </row>
    <row r="24" spans="1:61" s="33" customFormat="1" ht="15" customHeight="1" x14ac:dyDescent="0.35">
      <c r="A24"/>
      <c r="B24" s="16" t="s">
        <v>200</v>
      </c>
      <c r="C24" s="17">
        <v>-119.0779999999977</v>
      </c>
      <c r="D24" s="17">
        <v>-264.84099999999307</v>
      </c>
      <c r="E24" s="17">
        <v>-681.62700000000041</v>
      </c>
      <c r="F24" s="17">
        <v>-818.29899999999907</v>
      </c>
      <c r="G24" s="17">
        <v>-799.08499999999185</v>
      </c>
      <c r="H24" s="17">
        <v>-648.12599999999657</v>
      </c>
      <c r="I24" s="17">
        <v>-740.4719999999943</v>
      </c>
      <c r="J24" s="17">
        <v>-1138.8350000000137</v>
      </c>
      <c r="K24" s="17">
        <v>-487.83099999999104</v>
      </c>
      <c r="L24" s="17">
        <v>-1045.0379999999859</v>
      </c>
      <c r="M24" s="17">
        <v>766.89500000001863</v>
      </c>
      <c r="N24" s="17">
        <v>-1260.3680000000022</v>
      </c>
      <c r="O24" s="17">
        <v>1506.5159999999887</v>
      </c>
      <c r="P24" s="17">
        <v>2226.3130000000092</v>
      </c>
      <c r="Q24" s="17">
        <v>-472.875</v>
      </c>
      <c r="R24" s="17">
        <v>-1000.1259999999893</v>
      </c>
      <c r="S24" s="17">
        <v>372.30199999999604</v>
      </c>
      <c r="T24" s="17">
        <v>-491.4890000000014</v>
      </c>
      <c r="U24" s="17">
        <v>-188.88200000001234</v>
      </c>
      <c r="V24" s="17">
        <v>-676.59399999999732</v>
      </c>
      <c r="W24" s="17">
        <v>-814.44500000000698</v>
      </c>
      <c r="X24" s="17">
        <v>-1204.3209999999963</v>
      </c>
      <c r="Y24" s="17">
        <v>-3333.4560000000056</v>
      </c>
      <c r="Z24" s="17">
        <v>-440.84600000000501</v>
      </c>
      <c r="AA24" s="17">
        <v>-20.460999999981141</v>
      </c>
      <c r="AB24" s="17">
        <v>1051.3569999999891</v>
      </c>
      <c r="AC24" s="17">
        <v>-3373.0190000000148</v>
      </c>
      <c r="AD24" s="73">
        <v>-610.23599999997532</v>
      </c>
      <c r="AE24" s="73">
        <v>92.044999999998254</v>
      </c>
      <c r="AF24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/>
    </row>
    <row r="25" spans="1:61" s="33" customFormat="1" ht="15" customHeight="1" x14ac:dyDescent="0.35">
      <c r="A25"/>
      <c r="B25" s="16" t="s">
        <v>292</v>
      </c>
      <c r="C25" s="17">
        <v>0</v>
      </c>
      <c r="D25" s="17">
        <v>0</v>
      </c>
      <c r="E25" s="17">
        <v>34.186999999999998</v>
      </c>
      <c r="F25" s="17">
        <v>60.965000000000032</v>
      </c>
      <c r="G25" s="17">
        <v>0</v>
      </c>
      <c r="H25" s="17">
        <v>40.988</v>
      </c>
      <c r="I25" s="17">
        <v>81.334999999999994</v>
      </c>
      <c r="J25" s="17">
        <v>36.634999999999998</v>
      </c>
      <c r="K25" s="17">
        <v>114.068</v>
      </c>
      <c r="L25" s="17">
        <v>91.177000000000007</v>
      </c>
      <c r="M25" s="17">
        <v>79.316999999999993</v>
      </c>
      <c r="N25" s="17">
        <v>49.216999999999999</v>
      </c>
      <c r="O25" s="17">
        <v>56.685999999999993</v>
      </c>
      <c r="P25" s="17">
        <v>63.946999999999996</v>
      </c>
      <c r="Q25" s="17">
        <v>14.555</v>
      </c>
      <c r="R25" s="17">
        <v>158.21100000000001</v>
      </c>
      <c r="S25" s="17">
        <v>116.492</v>
      </c>
      <c r="T25" s="17">
        <v>117.18199999999999</v>
      </c>
      <c r="U25" s="17">
        <v>182.28899999999999</v>
      </c>
      <c r="V25" s="17">
        <v>31.719000000000001</v>
      </c>
      <c r="W25" s="17">
        <v>28.045000000000002</v>
      </c>
      <c r="X25" s="17">
        <v>103.96799999999999</v>
      </c>
      <c r="Y25" s="17">
        <v>36.856999999999999</v>
      </c>
      <c r="Z25" s="17">
        <v>116.176</v>
      </c>
      <c r="AA25" s="17">
        <v>55.150000000000006</v>
      </c>
      <c r="AB25" s="17">
        <v>146.614</v>
      </c>
      <c r="AC25" s="17">
        <v>78.45</v>
      </c>
      <c r="AD25" s="73">
        <v>29.177</v>
      </c>
      <c r="AE25" s="73">
        <v>159.75399999999999</v>
      </c>
      <c r="AF25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/>
    </row>
    <row r="26" spans="1:61" s="33" customFormat="1" ht="15" customHeight="1" x14ac:dyDescent="0.35">
      <c r="A26"/>
      <c r="B26" s="16" t="s">
        <v>201</v>
      </c>
      <c r="C26" s="17">
        <v>112.3179999999993</v>
      </c>
      <c r="D26" s="17">
        <v>32.153999999987718</v>
      </c>
      <c r="E26" s="17">
        <v>402.56699999999717</v>
      </c>
      <c r="F26" s="17">
        <v>185.24400000000981</v>
      </c>
      <c r="G26" s="17">
        <v>197.86699999999837</v>
      </c>
      <c r="H26" s="17">
        <v>196.81899999999337</v>
      </c>
      <c r="I26" s="17">
        <v>93.517999999995482</v>
      </c>
      <c r="J26" s="17">
        <v>169.0620000000074</v>
      </c>
      <c r="K26" s="17">
        <v>420.8769999999779</v>
      </c>
      <c r="L26" s="17">
        <v>306.74699999996994</v>
      </c>
      <c r="M26" s="17">
        <v>-2215.6180000000213</v>
      </c>
      <c r="N26" s="17">
        <v>252.4879999999871</v>
      </c>
      <c r="O26" s="17">
        <v>-132.78399999998351</v>
      </c>
      <c r="P26" s="17">
        <v>-2193.5750000000262</v>
      </c>
      <c r="Q26" s="17">
        <v>-1355.566999999988</v>
      </c>
      <c r="R26" s="17">
        <v>-509.51100000000292</v>
      </c>
      <c r="S26" s="17">
        <v>-768.60899999999833</v>
      </c>
      <c r="T26" s="17">
        <v>-67.806999999985464</v>
      </c>
      <c r="U26" s="17">
        <v>-294.2869999999923</v>
      </c>
      <c r="V26" s="17">
        <v>835.67600000000402</v>
      </c>
      <c r="W26" s="17">
        <v>1480.2009999999991</v>
      </c>
      <c r="X26" s="17">
        <v>1215.3219999999935</v>
      </c>
      <c r="Y26" s="17">
        <v>1136.4449999999961</v>
      </c>
      <c r="Z26" s="17">
        <v>708.06400000001986</v>
      </c>
      <c r="AA26" s="17">
        <v>413.13099999998815</v>
      </c>
      <c r="AB26" s="17">
        <v>638.8370000000009</v>
      </c>
      <c r="AC26" s="17">
        <v>245.58300000001054</v>
      </c>
      <c r="AD26" s="73">
        <v>582.18199999998217</v>
      </c>
      <c r="AE26" s="73">
        <v>-469.42199999999059</v>
      </c>
      <c r="AF26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/>
    </row>
    <row r="27" spans="1:61" s="33" customFormat="1" ht="6" customHeight="1" x14ac:dyDescent="0.35">
      <c r="A27"/>
      <c r="X27" s="64"/>
      <c r="Y27" s="64"/>
      <c r="Z27" s="64"/>
      <c r="AA27" s="64"/>
      <c r="AC27" s="64"/>
      <c r="AF27"/>
      <c r="BI27"/>
    </row>
    <row r="28" spans="1:61" s="103" customFormat="1" ht="15" customHeight="1" x14ac:dyDescent="0.35">
      <c r="A28"/>
      <c r="B28" s="13" t="s">
        <v>293</v>
      </c>
      <c r="C28" s="14">
        <v>26538.506000000001</v>
      </c>
      <c r="D28" s="14">
        <v>28476.464</v>
      </c>
      <c r="E28" s="14">
        <v>31576.221999999998</v>
      </c>
      <c r="F28" s="14">
        <v>35672.910000000003</v>
      </c>
      <c r="G28" s="14">
        <v>40427.163</v>
      </c>
      <c r="H28" s="14">
        <v>45826.388999999996</v>
      </c>
      <c r="I28" s="14">
        <v>49373.678</v>
      </c>
      <c r="J28" s="14">
        <v>52884.945999999996</v>
      </c>
      <c r="K28" s="14">
        <v>59082.266999999993</v>
      </c>
      <c r="L28" s="14">
        <v>64103.875999999997</v>
      </c>
      <c r="M28" s="14">
        <v>70814.483999999997</v>
      </c>
      <c r="N28" s="14">
        <v>79722.021999999997</v>
      </c>
      <c r="O28" s="14">
        <v>87139.57699999999</v>
      </c>
      <c r="P28" s="14">
        <v>80000.487999999998</v>
      </c>
      <c r="Q28" s="14">
        <v>69892.793000000005</v>
      </c>
      <c r="R28" s="14">
        <v>74349.724000000017</v>
      </c>
      <c r="S28" s="14">
        <v>75759.051999999996</v>
      </c>
      <c r="T28" s="14">
        <v>74174.434999999998</v>
      </c>
      <c r="U28" s="14">
        <v>78049.957999999999</v>
      </c>
      <c r="V28" s="14">
        <v>81483.432000000001</v>
      </c>
      <c r="W28" s="14">
        <v>83760.412999999986</v>
      </c>
      <c r="X28" s="14">
        <v>85231.344000000012</v>
      </c>
      <c r="Y28" s="14">
        <v>88167.754000000001</v>
      </c>
      <c r="Z28" s="14">
        <v>96155.603000000003</v>
      </c>
      <c r="AA28" s="14">
        <v>99641.354999999996</v>
      </c>
      <c r="AB28" s="14">
        <v>90284.578999999998</v>
      </c>
      <c r="AC28" s="14">
        <v>101066.052</v>
      </c>
      <c r="AD28" s="14">
        <v>121639.67600000001</v>
      </c>
      <c r="AE28" s="14">
        <v>121477.459</v>
      </c>
      <c r="AF28"/>
      <c r="AG28" s="15">
        <v>7.3024382005528068</v>
      </c>
      <c r="AH28" s="15">
        <v>10.885333235193801</v>
      </c>
      <c r="AI28" s="15">
        <v>12.97396502976197</v>
      </c>
      <c r="AJ28" s="15">
        <v>13.327348399667974</v>
      </c>
      <c r="AK28" s="15">
        <v>13.355441241325776</v>
      </c>
      <c r="AL28" s="15">
        <v>7.740712452818407</v>
      </c>
      <c r="AM28" s="15">
        <v>7.1116192721149849</v>
      </c>
      <c r="AN28" s="15">
        <v>11.718497358397599</v>
      </c>
      <c r="AO28" s="15">
        <v>8.4993505750211042</v>
      </c>
      <c r="AP28" s="15">
        <v>10.468334239258795</v>
      </c>
      <c r="AQ28" s="15">
        <v>12.57869505905035</v>
      </c>
      <c r="AR28" s="15">
        <v>9.3042735418828109</v>
      </c>
      <c r="AS28" s="15">
        <v>-8.1927055946117253</v>
      </c>
      <c r="AT28" s="15">
        <v>-12.634541679295747</v>
      </c>
      <c r="AU28" s="15">
        <v>6.3768105532712234</v>
      </c>
      <c r="AV28" s="15">
        <v>1.8955389800774234</v>
      </c>
      <c r="AW28" s="15">
        <v>-2.0916536811997046</v>
      </c>
      <c r="AX28" s="15">
        <v>5.2248770078262154</v>
      </c>
      <c r="AY28" s="15">
        <v>4.399072194247692</v>
      </c>
      <c r="AZ28" s="15">
        <v>2.7944097887285664</v>
      </c>
      <c r="BA28" s="15">
        <v>1.756117176738403</v>
      </c>
      <c r="BB28" s="15">
        <v>3.4452231564012279</v>
      </c>
      <c r="BC28" s="15">
        <v>9.059830422809684</v>
      </c>
      <c r="BD28" s="15">
        <v>3.6251158447833696</v>
      </c>
      <c r="BE28" s="15">
        <v>-9.3904543951655413</v>
      </c>
      <c r="BF28" s="15">
        <v>11.941655063817707</v>
      </c>
      <c r="BG28" s="15">
        <v>20.356611931373369</v>
      </c>
      <c r="BH28" s="15">
        <v>-0.13335862551952554</v>
      </c>
      <c r="BI28"/>
    </row>
    <row r="29" spans="1:61" s="103" customFormat="1" ht="15" customHeight="1" x14ac:dyDescent="0.35">
      <c r="A29"/>
      <c r="B29" s="16" t="s">
        <v>1048</v>
      </c>
      <c r="C29" s="17">
        <v>26415.798000000003</v>
      </c>
      <c r="D29" s="17">
        <v>28322.615999999998</v>
      </c>
      <c r="E29" s="17">
        <v>31359.502999999997</v>
      </c>
      <c r="F29" s="17">
        <v>35485.767000000007</v>
      </c>
      <c r="G29" s="17">
        <v>40208.677000000003</v>
      </c>
      <c r="H29" s="17">
        <v>45541.437999999995</v>
      </c>
      <c r="I29" s="17">
        <v>49033.788</v>
      </c>
      <c r="J29" s="17">
        <v>51172.09</v>
      </c>
      <c r="K29" s="17">
        <v>56867.186999999991</v>
      </c>
      <c r="L29" s="17">
        <v>62023.679999999993</v>
      </c>
      <c r="M29" s="17">
        <v>68574.599999999991</v>
      </c>
      <c r="N29" s="17">
        <v>77361.217999999993</v>
      </c>
      <c r="O29" s="17">
        <v>84589.80799999999</v>
      </c>
      <c r="P29" s="17">
        <v>77269.672999999995</v>
      </c>
      <c r="Q29" s="17">
        <v>66335.962</v>
      </c>
      <c r="R29" s="17">
        <v>69893.737000000023</v>
      </c>
      <c r="S29" s="17">
        <v>70774.070999999996</v>
      </c>
      <c r="T29" s="17">
        <v>68919.981</v>
      </c>
      <c r="U29" s="17">
        <v>72259.740999999995</v>
      </c>
      <c r="V29" s="17">
        <v>75839.326000000001</v>
      </c>
      <c r="W29" s="17">
        <v>77571.492999999988</v>
      </c>
      <c r="X29" s="17">
        <v>79557.147000000012</v>
      </c>
      <c r="Y29" s="17">
        <v>83019.509999999995</v>
      </c>
      <c r="Z29" s="17">
        <v>91077.245999999999</v>
      </c>
      <c r="AA29" s="17">
        <v>94295.990999999995</v>
      </c>
      <c r="AB29" s="17">
        <v>84210.03</v>
      </c>
      <c r="AC29" s="17">
        <v>95652.179000000004</v>
      </c>
      <c r="AD29" s="17">
        <v>115791.83200000001</v>
      </c>
      <c r="AE29" s="17">
        <v>114934.52900000001</v>
      </c>
      <c r="AF29" s="354"/>
      <c r="AG29" s="18">
        <v>7.218475852972511</v>
      </c>
      <c r="AH29" s="18">
        <v>10.722480578771393</v>
      </c>
      <c r="AI29" s="18">
        <v>13.157938121659679</v>
      </c>
      <c r="AJ29" s="18">
        <v>13.309307926189099</v>
      </c>
      <c r="AK29" s="18">
        <v>13.262711926582393</v>
      </c>
      <c r="AL29" s="18">
        <v>7.6685105990724454</v>
      </c>
      <c r="AM29" s="18">
        <v>4.3608745871316241</v>
      </c>
      <c r="AN29" s="18">
        <v>11.129303102531077</v>
      </c>
      <c r="AO29" s="18">
        <v>9.0676069488016058</v>
      </c>
      <c r="AP29" s="18">
        <v>10.561966010401186</v>
      </c>
      <c r="AQ29" s="18">
        <v>12.813225304996317</v>
      </c>
      <c r="AR29" s="18">
        <v>9.3439454378807696</v>
      </c>
      <c r="AS29" s="18">
        <v>-8.6536843776734855</v>
      </c>
      <c r="AT29" s="18">
        <v>-14.150067646850268</v>
      </c>
      <c r="AU29" s="18">
        <v>5.3632673631838239</v>
      </c>
      <c r="AV29" s="18">
        <v>1.2595320235917178</v>
      </c>
      <c r="AW29" s="18">
        <v>-2.6197306072728197</v>
      </c>
      <c r="AX29" s="18">
        <v>4.8458515970861846</v>
      </c>
      <c r="AY29" s="18">
        <v>4.9537750211421416</v>
      </c>
      <c r="AZ29" s="18">
        <v>2.2839957728527107</v>
      </c>
      <c r="BA29" s="18">
        <v>2.5597728278866883</v>
      </c>
      <c r="BB29" s="18">
        <v>4.3520452034309152</v>
      </c>
      <c r="BC29" s="18">
        <v>9.7058342069231731</v>
      </c>
      <c r="BD29" s="18">
        <v>3.5340824864203682</v>
      </c>
      <c r="BE29" s="18">
        <v>-10.696065541110858</v>
      </c>
      <c r="BF29" s="18">
        <v>13.58763201960622</v>
      </c>
      <c r="BG29" s="18">
        <v>21.055090652979274</v>
      </c>
      <c r="BH29" s="18">
        <v>-0.74038296587275676</v>
      </c>
      <c r="BI29" s="354"/>
    </row>
    <row r="30" spans="1:61" s="33" customFormat="1" ht="15" customHeight="1" x14ac:dyDescent="0.35">
      <c r="A30"/>
      <c r="B30" s="16" t="s">
        <v>1049</v>
      </c>
      <c r="C30" s="17">
        <v>15782.356</v>
      </c>
      <c r="D30" s="17">
        <v>17097.243000000002</v>
      </c>
      <c r="E30" s="17">
        <v>19156.491999999998</v>
      </c>
      <c r="F30" s="17">
        <v>21809.170000000002</v>
      </c>
      <c r="G30" s="17">
        <v>23955.518</v>
      </c>
      <c r="H30" s="17">
        <v>28831.365999999998</v>
      </c>
      <c r="I30" s="17">
        <v>31210.065000000002</v>
      </c>
      <c r="J30" s="17">
        <v>32962.525000000001</v>
      </c>
      <c r="K30" s="17">
        <v>36640.264999999999</v>
      </c>
      <c r="L30" s="17">
        <v>40027.019</v>
      </c>
      <c r="M30" s="17">
        <v>44246.028000000006</v>
      </c>
      <c r="N30" s="17">
        <v>50332.034999999996</v>
      </c>
      <c r="O30" s="17">
        <v>55463.671000000002</v>
      </c>
      <c r="P30" s="17">
        <v>52815.014999999999</v>
      </c>
      <c r="Q30" s="17">
        <v>45601.399999999994</v>
      </c>
      <c r="R30" s="17">
        <v>49676.819000000003</v>
      </c>
      <c r="S30" s="17">
        <v>50778.988999999994</v>
      </c>
      <c r="T30" s="17">
        <v>50239.923999999999</v>
      </c>
      <c r="U30" s="17">
        <v>53618.7</v>
      </c>
      <c r="V30" s="17">
        <v>55952.55</v>
      </c>
      <c r="W30" s="17">
        <v>55403.444000000003</v>
      </c>
      <c r="X30" s="17">
        <v>55828.739000000001</v>
      </c>
      <c r="Y30" s="17">
        <v>56910.963000000003</v>
      </c>
      <c r="Z30" s="17">
        <v>63486.216</v>
      </c>
      <c r="AA30" s="17">
        <v>65611.443999999989</v>
      </c>
      <c r="AB30" s="17">
        <v>59000.117999999995</v>
      </c>
      <c r="AC30" s="17">
        <v>66301.179000000004</v>
      </c>
      <c r="AD30" s="17">
        <v>81973.998999999996</v>
      </c>
      <c r="AE30" s="17">
        <v>79908.085999999996</v>
      </c>
      <c r="AF30" s="100"/>
      <c r="AG30" s="18">
        <v>8.3313733386827824</v>
      </c>
      <c r="AH30" s="18">
        <v>12.044333697544078</v>
      </c>
      <c r="AI30" s="18">
        <v>13.847410058167245</v>
      </c>
      <c r="AJ30" s="18">
        <v>9.8414932801202344</v>
      </c>
      <c r="AK30" s="18">
        <v>20.353757326391349</v>
      </c>
      <c r="AL30" s="18">
        <v>8.2503860552427675</v>
      </c>
      <c r="AM30" s="18">
        <v>5.6150475816054817</v>
      </c>
      <c r="AN30" s="18">
        <v>11.157337006191113</v>
      </c>
      <c r="AO30" s="18">
        <v>9.2432573836461085</v>
      </c>
      <c r="AP30" s="18">
        <v>10.540402721471727</v>
      </c>
      <c r="AQ30" s="18">
        <v>13.754922814766536</v>
      </c>
      <c r="AR30" s="18">
        <v>10.195566302852658</v>
      </c>
      <c r="AS30" s="18">
        <v>-4.7754790698942422</v>
      </c>
      <c r="AT30" s="18">
        <v>-13.658265551945796</v>
      </c>
      <c r="AU30" s="18">
        <v>8.9370479853688902</v>
      </c>
      <c r="AV30" s="18">
        <v>2.2186807090043161</v>
      </c>
      <c r="AW30" s="18">
        <v>-1.0615906512041724</v>
      </c>
      <c r="AX30" s="18">
        <v>6.7252808742306183</v>
      </c>
      <c r="AY30" s="18">
        <v>4.3526791958775686</v>
      </c>
      <c r="AZ30" s="18">
        <v>-0.98137797115591652</v>
      </c>
      <c r="BA30" s="18">
        <v>0.76763278470558294</v>
      </c>
      <c r="BB30" s="18">
        <v>1.9384711519276872</v>
      </c>
      <c r="BC30" s="18">
        <v>11.553578877236705</v>
      </c>
      <c r="BD30" s="18">
        <v>3.347542401960117</v>
      </c>
      <c r="BE30" s="18">
        <v>-10.076482998910976</v>
      </c>
      <c r="BF30" s="18">
        <v>12.374654911707141</v>
      </c>
      <c r="BG30" s="18">
        <v>23.638825487552783</v>
      </c>
      <c r="BH30" s="18">
        <v>-2.5202052177544743</v>
      </c>
      <c r="BI30" s="100"/>
    </row>
    <row r="31" spans="1:61" s="33" customFormat="1" ht="15" customHeight="1" x14ac:dyDescent="0.35">
      <c r="A31"/>
      <c r="B31" s="16" t="s">
        <v>1050</v>
      </c>
      <c r="C31" s="17">
        <v>10471.800999999999</v>
      </c>
      <c r="D31" s="17">
        <v>11666.504000000001</v>
      </c>
      <c r="E31" s="17">
        <v>12812.844999999999</v>
      </c>
      <c r="F31" s="17">
        <v>14953.896000000001</v>
      </c>
      <c r="G31" s="17">
        <v>15961.433999999999</v>
      </c>
      <c r="H31" s="17">
        <v>18612.741999999998</v>
      </c>
      <c r="I31" s="17">
        <v>20514.095000000001</v>
      </c>
      <c r="J31" s="17">
        <v>22235.235000000001</v>
      </c>
      <c r="K31" s="17">
        <v>25037.331999999999</v>
      </c>
      <c r="L31" s="17">
        <v>27354.240000000002</v>
      </c>
      <c r="M31" s="17">
        <v>34533.319000000003</v>
      </c>
      <c r="N31" s="17">
        <v>41681.000999999997</v>
      </c>
      <c r="O31" s="17">
        <v>46086.368999999999</v>
      </c>
      <c r="P31" s="17">
        <v>43560.544999999998</v>
      </c>
      <c r="Q31" s="17">
        <v>39348.112999999998</v>
      </c>
      <c r="R31" s="17">
        <v>41834.212</v>
      </c>
      <c r="S31" s="17">
        <v>41936.214999999997</v>
      </c>
      <c r="T31" s="17">
        <v>41460.237000000001</v>
      </c>
      <c r="U31" s="17">
        <v>44231.822</v>
      </c>
      <c r="V31" s="17">
        <v>45863.355000000003</v>
      </c>
      <c r="W31" s="17">
        <v>42944.68</v>
      </c>
      <c r="X31" s="17">
        <v>42155.824000000001</v>
      </c>
      <c r="Y31" s="17">
        <v>42311.682000000001</v>
      </c>
      <c r="Z31" s="17">
        <v>47001.859000000011</v>
      </c>
      <c r="AA31" s="17">
        <v>48329.716</v>
      </c>
      <c r="AB31" s="17">
        <v>43826.46</v>
      </c>
      <c r="AC31" s="17">
        <v>46356.398000000001</v>
      </c>
      <c r="AD31" s="17">
        <v>54840.286000000007</v>
      </c>
      <c r="AE31" s="17">
        <v>56241.903999999995</v>
      </c>
      <c r="AF31" s="100"/>
      <c r="AG31" s="18">
        <v>11.408763401825544</v>
      </c>
      <c r="AH31" s="18">
        <v>9.8259170013570341</v>
      </c>
      <c r="AI31" s="18">
        <v>16.710191998732533</v>
      </c>
      <c r="AJ31" s="18">
        <v>6.7376287758053062</v>
      </c>
      <c r="AK31" s="18">
        <v>16.610713047461772</v>
      </c>
      <c r="AL31" s="18">
        <v>10.215329906791826</v>
      </c>
      <c r="AM31" s="18">
        <v>8.3900362165623168</v>
      </c>
      <c r="AN31" s="18">
        <v>12.602057050442676</v>
      </c>
      <c r="AO31" s="18">
        <v>9.2538134654283581</v>
      </c>
      <c r="AP31" s="18">
        <v>26.244849061790791</v>
      </c>
      <c r="AQ31" s="18">
        <v>20.697929440260268</v>
      </c>
      <c r="AR31" s="18">
        <v>10.569247125326962</v>
      </c>
      <c r="AS31" s="18">
        <v>-5.480631377143208</v>
      </c>
      <c r="AT31" s="18">
        <v>-9.6702922334878973</v>
      </c>
      <c r="AU31" s="18">
        <v>6.3182165813135747</v>
      </c>
      <c r="AV31" s="18">
        <v>0.2438267511767569</v>
      </c>
      <c r="AW31" s="18">
        <v>-1.1350046731685146</v>
      </c>
      <c r="AX31" s="18">
        <v>6.68492319520508</v>
      </c>
      <c r="AY31" s="18">
        <v>3.6885955093597618</v>
      </c>
      <c r="AZ31" s="18">
        <v>-6.363849744529162</v>
      </c>
      <c r="BA31" s="18">
        <v>-1.8369120459158148</v>
      </c>
      <c r="BB31" s="18">
        <v>0.36971878428944993</v>
      </c>
      <c r="BC31" s="18">
        <v>11.084827589694994</v>
      </c>
      <c r="BD31" s="18">
        <v>2.8251159172235907</v>
      </c>
      <c r="BE31" s="18">
        <v>-9.3177787347229621</v>
      </c>
      <c r="BF31" s="18">
        <v>5.7726268560134724</v>
      </c>
      <c r="BG31" s="18">
        <v>18.301439210181961</v>
      </c>
      <c r="BH31" s="18">
        <v>2.5558181808169045</v>
      </c>
      <c r="BI31" s="100"/>
    </row>
    <row r="32" spans="1:61" s="33" customFormat="1" ht="15" customHeight="1" x14ac:dyDescent="0.35">
      <c r="A32"/>
      <c r="B32" s="16" t="s">
        <v>1051</v>
      </c>
      <c r="C32" s="17">
        <v>5310.5550000000003</v>
      </c>
      <c r="D32" s="17">
        <v>5430.7389999999996</v>
      </c>
      <c r="E32" s="17">
        <v>6343.6469999999999</v>
      </c>
      <c r="F32" s="17">
        <v>6855.2740000000003</v>
      </c>
      <c r="G32" s="17">
        <v>7994.0839999999998</v>
      </c>
      <c r="H32" s="17">
        <v>10218.624</v>
      </c>
      <c r="I32" s="17">
        <v>10695.97</v>
      </c>
      <c r="J32" s="17">
        <v>10727.29</v>
      </c>
      <c r="K32" s="17">
        <v>11602.933000000001</v>
      </c>
      <c r="L32" s="17">
        <v>12672.779</v>
      </c>
      <c r="M32" s="17">
        <v>9712.7090000000007</v>
      </c>
      <c r="N32" s="17">
        <v>8651.0339999999997</v>
      </c>
      <c r="O32" s="17">
        <v>9377.3019999999997</v>
      </c>
      <c r="P32" s="17">
        <v>9254.4699999999993</v>
      </c>
      <c r="Q32" s="17">
        <v>6253.2870000000003</v>
      </c>
      <c r="R32" s="17">
        <v>7842.607</v>
      </c>
      <c r="S32" s="17">
        <v>8842.7739999999994</v>
      </c>
      <c r="T32" s="17">
        <v>8779.6869999999999</v>
      </c>
      <c r="U32" s="17">
        <v>9386.8780000000006</v>
      </c>
      <c r="V32" s="17">
        <v>10089.195</v>
      </c>
      <c r="W32" s="17">
        <v>12458.764000000003</v>
      </c>
      <c r="X32" s="17">
        <v>13672.915000000001</v>
      </c>
      <c r="Y32" s="17">
        <v>14599.281000000001</v>
      </c>
      <c r="Z32" s="17">
        <v>16484.357</v>
      </c>
      <c r="AA32" s="17">
        <v>17281.728000000003</v>
      </c>
      <c r="AB32" s="17">
        <v>15173.657999999998</v>
      </c>
      <c r="AC32" s="17">
        <v>19944.781000000003</v>
      </c>
      <c r="AD32" s="17">
        <v>27133.713</v>
      </c>
      <c r="AE32" s="17">
        <v>23666.181999999997</v>
      </c>
      <c r="AF32" s="100"/>
      <c r="AG32" s="18">
        <v>2.2631156253913063</v>
      </c>
      <c r="AH32" s="18">
        <v>16.81001425404536</v>
      </c>
      <c r="AI32" s="18">
        <v>8.065187107668514</v>
      </c>
      <c r="AJ32" s="18">
        <v>16.612173342743112</v>
      </c>
      <c r="AK32" s="18">
        <v>27.827328309284717</v>
      </c>
      <c r="AL32" s="18">
        <v>4.6713334398055899</v>
      </c>
      <c r="AM32" s="18">
        <v>0.29282056699861286</v>
      </c>
      <c r="AN32" s="18">
        <v>8.162760585385497</v>
      </c>
      <c r="AO32" s="18">
        <v>9.220478994405978</v>
      </c>
      <c r="AP32" s="18">
        <v>-23.357702363467396</v>
      </c>
      <c r="AQ32" s="18">
        <v>-10.930781515229182</v>
      </c>
      <c r="AR32" s="18">
        <v>8.3951583128675722</v>
      </c>
      <c r="AS32" s="18">
        <v>-1.3098863617701588</v>
      </c>
      <c r="AT32" s="18">
        <v>-32.429550260576775</v>
      </c>
      <c r="AU32" s="18">
        <v>25.41575334699974</v>
      </c>
      <c r="AV32" s="18">
        <v>12.752991447869306</v>
      </c>
      <c r="AW32" s="18">
        <v>-0.71342997118324569</v>
      </c>
      <c r="AX32" s="18">
        <v>6.9158615791200839</v>
      </c>
      <c r="AY32" s="18">
        <v>7.4819018634310472</v>
      </c>
      <c r="AZ32" s="18">
        <v>23.486204796319264</v>
      </c>
      <c r="BA32" s="18">
        <v>9.7453567625167139</v>
      </c>
      <c r="BB32" s="18">
        <v>6.7751902209587351</v>
      </c>
      <c r="BC32" s="18">
        <v>12.912115329515194</v>
      </c>
      <c r="BD32" s="18">
        <v>4.8371374145803978</v>
      </c>
      <c r="BE32" s="18">
        <v>-12.198259340732621</v>
      </c>
      <c r="BF32" s="18">
        <v>31.443459447945948</v>
      </c>
      <c r="BG32" s="18">
        <v>36.044176168191548</v>
      </c>
      <c r="BH32" s="18">
        <v>-12.779419462423011</v>
      </c>
      <c r="BI32" s="100"/>
    </row>
    <row r="33" spans="1:61" s="33" customFormat="1" ht="15" customHeight="1" x14ac:dyDescent="0.35">
      <c r="A33"/>
      <c r="B33" s="16" t="s">
        <v>1052</v>
      </c>
      <c r="C33" s="17">
        <v>10633.441999999999</v>
      </c>
      <c r="D33" s="17">
        <v>11225.373</v>
      </c>
      <c r="E33" s="17">
        <v>12203.011</v>
      </c>
      <c r="F33" s="17">
        <v>13676.597</v>
      </c>
      <c r="G33" s="17">
        <v>16253.159</v>
      </c>
      <c r="H33" s="17">
        <v>16710.072</v>
      </c>
      <c r="I33" s="17">
        <v>17823.723000000002</v>
      </c>
      <c r="J33" s="17">
        <v>18209.564999999999</v>
      </c>
      <c r="K33" s="17">
        <v>20226.921999999999</v>
      </c>
      <c r="L33" s="17">
        <v>21996.661</v>
      </c>
      <c r="M33" s="17">
        <v>24328.572</v>
      </c>
      <c r="N33" s="17">
        <v>27029.183000000001</v>
      </c>
      <c r="O33" s="17">
        <v>29126.136999999999</v>
      </c>
      <c r="P33" s="17">
        <v>24454.657999999999</v>
      </c>
      <c r="Q33" s="17">
        <v>20734.562000000002</v>
      </c>
      <c r="R33" s="17">
        <v>20216.918000000001</v>
      </c>
      <c r="S33" s="17">
        <v>19995.081999999999</v>
      </c>
      <c r="T33" s="17">
        <v>18680.057000000001</v>
      </c>
      <c r="U33" s="17">
        <v>18641.041000000001</v>
      </c>
      <c r="V33" s="17">
        <v>19886.776000000002</v>
      </c>
      <c r="W33" s="17">
        <v>22168.049000000003</v>
      </c>
      <c r="X33" s="17">
        <v>23728.407999999999</v>
      </c>
      <c r="Y33" s="17">
        <v>26108.547000000002</v>
      </c>
      <c r="Z33" s="17">
        <v>27591.030000000002</v>
      </c>
      <c r="AA33" s="17">
        <v>28684.546999999999</v>
      </c>
      <c r="AB33" s="17">
        <v>25209.912</v>
      </c>
      <c r="AC33" s="17">
        <v>29351</v>
      </c>
      <c r="AD33" s="17">
        <v>33817.832999999999</v>
      </c>
      <c r="AE33" s="17">
        <v>35026.442999999999</v>
      </c>
      <c r="AF33" s="100"/>
      <c r="AG33" s="18">
        <v>5.5666923278464351</v>
      </c>
      <c r="AH33" s="18">
        <v>8.709180532352919</v>
      </c>
      <c r="AI33" s="18">
        <v>12.075593474430198</v>
      </c>
      <c r="AJ33" s="18">
        <v>18.839203933551598</v>
      </c>
      <c r="AK33" s="18">
        <v>2.8112258053957415</v>
      </c>
      <c r="AL33" s="18">
        <v>6.6645493807567178</v>
      </c>
      <c r="AM33" s="18">
        <v>2.1647665866440859</v>
      </c>
      <c r="AN33" s="18">
        <v>11.078556791444498</v>
      </c>
      <c r="AO33" s="18">
        <v>8.7494231697734417</v>
      </c>
      <c r="AP33" s="18">
        <v>10.601204428253906</v>
      </c>
      <c r="AQ33" s="18">
        <v>11.100573432752242</v>
      </c>
      <c r="AR33" s="18">
        <v>7.7581109277331759</v>
      </c>
      <c r="AS33" s="18">
        <v>-16.038786743329538</v>
      </c>
      <c r="AT33" s="18">
        <v>-15.212218465700881</v>
      </c>
      <c r="AU33" s="18">
        <v>-2.4965272958261679</v>
      </c>
      <c r="AV33" s="18">
        <v>-1.0972790214611492</v>
      </c>
      <c r="AW33" s="18">
        <v>-6.5767422209121111</v>
      </c>
      <c r="AX33" s="18">
        <v>-0.20886445903243026</v>
      </c>
      <c r="AY33" s="18">
        <v>6.6827544663412333</v>
      </c>
      <c r="AZ33" s="18">
        <v>11.47130635956276</v>
      </c>
      <c r="BA33" s="18">
        <v>7.0387745895003953</v>
      </c>
      <c r="BB33" s="18">
        <v>10.030757225684939</v>
      </c>
      <c r="BC33" s="18">
        <v>5.6781520626176558</v>
      </c>
      <c r="BD33" s="18">
        <v>3.9633061904539124</v>
      </c>
      <c r="BE33" s="18">
        <v>-12.113264330093825</v>
      </c>
      <c r="BF33" s="18">
        <v>16.426427827276825</v>
      </c>
      <c r="BG33" s="18">
        <v>15.218673980443592</v>
      </c>
      <c r="BH33" s="18">
        <v>3.5738836370739682</v>
      </c>
      <c r="BI33" s="100"/>
    </row>
    <row r="34" spans="1:61" s="33" customFormat="1" ht="15" customHeight="1" x14ac:dyDescent="0.35">
      <c r="A34"/>
      <c r="B34" s="16" t="s">
        <v>751</v>
      </c>
      <c r="C34" s="17">
        <v>122.708</v>
      </c>
      <c r="D34" s="17">
        <v>153.84800000000001</v>
      </c>
      <c r="E34" s="17">
        <v>216.71899999999999</v>
      </c>
      <c r="F34" s="17">
        <v>187.143</v>
      </c>
      <c r="G34" s="17">
        <v>218.48599999999999</v>
      </c>
      <c r="H34" s="17">
        <v>284.95100000000002</v>
      </c>
      <c r="I34" s="17">
        <v>339.89</v>
      </c>
      <c r="J34" s="17">
        <v>1712.856</v>
      </c>
      <c r="K34" s="17">
        <v>2215.08</v>
      </c>
      <c r="L34" s="17">
        <v>2080.1959999999999</v>
      </c>
      <c r="M34" s="17">
        <v>2239.884</v>
      </c>
      <c r="N34" s="17">
        <v>2360.8040000000001</v>
      </c>
      <c r="O34" s="17">
        <v>2549.7689999999998</v>
      </c>
      <c r="P34" s="17">
        <v>2730.8150000000001</v>
      </c>
      <c r="Q34" s="17">
        <v>3556.8310000000001</v>
      </c>
      <c r="R34" s="17">
        <v>4455.9870000000001</v>
      </c>
      <c r="S34" s="17">
        <v>4984.9809999999998</v>
      </c>
      <c r="T34" s="17">
        <v>5254.4539999999997</v>
      </c>
      <c r="U34" s="17">
        <v>5790.2169999999996</v>
      </c>
      <c r="V34" s="17">
        <v>5644.1059999999998</v>
      </c>
      <c r="W34" s="17">
        <v>6188.9199999999992</v>
      </c>
      <c r="X34" s="17">
        <v>5674.1970000000001</v>
      </c>
      <c r="Y34" s="17">
        <v>5148.2439999999997</v>
      </c>
      <c r="Z34" s="17">
        <v>5078.357</v>
      </c>
      <c r="AA34" s="17">
        <v>5345.3639999999996</v>
      </c>
      <c r="AB34" s="17">
        <v>6074.5489999999991</v>
      </c>
      <c r="AC34" s="17">
        <v>5413.8729999999996</v>
      </c>
      <c r="AD34" s="17">
        <v>5847.844000000001</v>
      </c>
      <c r="AE34" s="17">
        <v>6542.9299999999994</v>
      </c>
      <c r="AF34" s="100"/>
      <c r="AG34" s="18">
        <v>25.377318512240453</v>
      </c>
      <c r="AH34" s="18">
        <v>40.865659612084642</v>
      </c>
      <c r="AI34" s="18">
        <v>-13.647165223169171</v>
      </c>
      <c r="AJ34" s="18">
        <v>16.748155154080028</v>
      </c>
      <c r="AK34" s="18">
        <v>30.420713455324385</v>
      </c>
      <c r="AL34" s="18">
        <v>19.280156939263225</v>
      </c>
      <c r="AM34" s="18" t="s">
        <v>233</v>
      </c>
      <c r="AN34" s="18">
        <v>29.320853591895638</v>
      </c>
      <c r="AO34" s="18">
        <v>-6.0893511746754072</v>
      </c>
      <c r="AP34" s="18">
        <v>7.6765843218619834</v>
      </c>
      <c r="AQ34" s="18">
        <v>5.3984938505744076</v>
      </c>
      <c r="AR34" s="18">
        <v>8.0042646488230158</v>
      </c>
      <c r="AS34" s="18">
        <v>7.1004863577837947</v>
      </c>
      <c r="AT34" s="18">
        <v>30.247966266480887</v>
      </c>
      <c r="AU34" s="18">
        <v>25.279694199696298</v>
      </c>
      <c r="AV34" s="18">
        <v>11.871533736521217</v>
      </c>
      <c r="AW34" s="18">
        <v>5.4056976345546746</v>
      </c>
      <c r="AX34" s="18">
        <v>10.196359126942589</v>
      </c>
      <c r="AY34" s="18">
        <v>-2.5234114714526221</v>
      </c>
      <c r="AZ34" s="18">
        <v>9.6527953231211345</v>
      </c>
      <c r="BA34" s="18">
        <v>-8.3168468812005827</v>
      </c>
      <c r="BB34" s="18">
        <v>-9.2692058453381243</v>
      </c>
      <c r="BC34" s="18">
        <v>-1.3574919914440675</v>
      </c>
      <c r="BD34" s="18">
        <v>5.2577437939081397</v>
      </c>
      <c r="BE34" s="18">
        <v>13.641447055803861</v>
      </c>
      <c r="BF34" s="18">
        <v>-10.876132532637396</v>
      </c>
      <c r="BG34" s="18">
        <v>8.0159065423219467</v>
      </c>
      <c r="BH34" s="18">
        <v>11.886192586532717</v>
      </c>
      <c r="BI34" s="100"/>
    </row>
    <row r="35" spans="1:61" s="33" customFormat="1" ht="6" customHeight="1" x14ac:dyDescent="0.35">
      <c r="A35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35"/>
      <c r="Y35" s="235"/>
      <c r="Z35" s="235"/>
      <c r="AA35" s="235"/>
      <c r="AB35" s="202"/>
      <c r="AC35" s="235"/>
      <c r="AD35" s="202"/>
      <c r="AE35" s="202"/>
      <c r="AF35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/>
    </row>
    <row r="36" spans="1:61" s="33" customFormat="1" ht="6" customHeight="1" x14ac:dyDescent="0.35">
      <c r="A36"/>
      <c r="X36" s="64"/>
      <c r="Y36" s="64"/>
      <c r="Z36" s="64"/>
      <c r="AA36" s="64"/>
      <c r="AC36" s="64"/>
      <c r="AF36"/>
      <c r="BI36"/>
    </row>
    <row r="37" spans="1:61" s="103" customFormat="1" ht="15" customHeight="1" x14ac:dyDescent="0.35">
      <c r="A37"/>
      <c r="B37" s="13" t="s">
        <v>294</v>
      </c>
      <c r="C37" s="14">
        <v>-6132.7370000000001</v>
      </c>
      <c r="D37" s="14">
        <v>-6347.6319999999996</v>
      </c>
      <c r="E37" s="14">
        <v>-7407.0700000000006</v>
      </c>
      <c r="F37" s="14">
        <v>-8641.0470000000005</v>
      </c>
      <c r="G37" s="14">
        <v>-10093.004000000001</v>
      </c>
      <c r="H37" s="14">
        <v>-13195.23</v>
      </c>
      <c r="I37" s="14">
        <v>-14802.944</v>
      </c>
      <c r="J37" s="14">
        <v>-16456.493999999999</v>
      </c>
      <c r="K37" s="14">
        <v>-17994.506000000001</v>
      </c>
      <c r="L37" s="14">
        <v>-19471.567000000003</v>
      </c>
      <c r="M37" s="14">
        <v>-22516.738999999998</v>
      </c>
      <c r="N37" s="14">
        <v>-27864.029000000002</v>
      </c>
      <c r="O37" s="14">
        <v>-30635.692999999999</v>
      </c>
      <c r="P37" s="14">
        <v>-32064.284</v>
      </c>
      <c r="Q37" s="14">
        <v>-24940.573000000004</v>
      </c>
      <c r="R37" s="14">
        <v>-23524.353999999999</v>
      </c>
      <c r="S37" s="14">
        <v>-24701.884000000002</v>
      </c>
      <c r="T37" s="14">
        <v>-22503.643000000004</v>
      </c>
      <c r="U37" s="14">
        <v>-21729</v>
      </c>
      <c r="V37" s="14">
        <v>-21932.58</v>
      </c>
      <c r="W37" s="14">
        <v>-20322.148000000001</v>
      </c>
      <c r="X37" s="14">
        <v>-20396.101999999999</v>
      </c>
      <c r="Y37" s="14">
        <v>-21939.304</v>
      </c>
      <c r="Z37" s="14">
        <v>-23472.381999999998</v>
      </c>
      <c r="AA37" s="14">
        <v>-24487.474000000002</v>
      </c>
      <c r="AB37" s="14">
        <v>-23788.292000000001</v>
      </c>
      <c r="AC37" s="14">
        <v>-27209.206999999995</v>
      </c>
      <c r="AD37" s="72">
        <v>-34272.519</v>
      </c>
      <c r="AE37" s="72">
        <v>-32326.414000000004</v>
      </c>
      <c r="AF37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/>
      <c r="BB37"/>
      <c r="BC37"/>
      <c r="BD37"/>
      <c r="BE37" s="333"/>
      <c r="BF37" s="355"/>
      <c r="BG37" s="355"/>
      <c r="BH37" s="355"/>
      <c r="BI37"/>
    </row>
    <row r="38" spans="1:61" s="33" customFormat="1" ht="15" customHeight="1" x14ac:dyDescent="0.35">
      <c r="A38"/>
      <c r="B38" s="16" t="s">
        <v>295</v>
      </c>
      <c r="C38" s="17">
        <v>-2490.6030000000001</v>
      </c>
      <c r="D38" s="17">
        <v>-2568.3110000000001</v>
      </c>
      <c r="E38" s="17">
        <v>-3049.2260000000001</v>
      </c>
      <c r="F38" s="17">
        <v>-3749.9160000000002</v>
      </c>
      <c r="G38" s="17">
        <v>-4875.9049999999997</v>
      </c>
      <c r="H38" s="17">
        <v>-6342.6880000000001</v>
      </c>
      <c r="I38" s="17">
        <v>-7468.9440000000004</v>
      </c>
      <c r="J38" s="17">
        <v>-7983.0389999999998</v>
      </c>
      <c r="K38" s="17">
        <v>-8787.1229999999996</v>
      </c>
      <c r="L38" s="17">
        <v>-10070.016</v>
      </c>
      <c r="M38" s="17">
        <v>-12065.075999999999</v>
      </c>
      <c r="N38" s="17">
        <v>-15647.029</v>
      </c>
      <c r="O38" s="17">
        <v>-18008</v>
      </c>
      <c r="P38" s="17">
        <v>-19692</v>
      </c>
      <c r="Q38" s="17">
        <v>-7485.335</v>
      </c>
      <c r="R38" s="17">
        <v>-6652.598</v>
      </c>
      <c r="S38" s="17">
        <v>-6564.2950000000001</v>
      </c>
      <c r="T38" s="17">
        <v>-5497.22</v>
      </c>
      <c r="U38" s="17">
        <v>-4766</v>
      </c>
      <c r="V38" s="17">
        <v>-4297</v>
      </c>
      <c r="W38" s="17">
        <v>-4298</v>
      </c>
      <c r="X38" s="17">
        <v>-4669.5870000000004</v>
      </c>
      <c r="Y38" s="17">
        <v>-4920.1149999999998</v>
      </c>
      <c r="Z38" s="17">
        <v>-5295.32</v>
      </c>
      <c r="AA38" s="17">
        <v>-5100.7979999999998</v>
      </c>
      <c r="AB38" s="17">
        <v>-5236.6319999999996</v>
      </c>
      <c r="AC38" s="17">
        <v>-6126.8689999999997</v>
      </c>
      <c r="AD38" s="73">
        <v>-6476.8280000000004</v>
      </c>
      <c r="AE38" s="73">
        <v>-7129.3450000000003</v>
      </c>
      <c r="AF3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/>
      <c r="BB38"/>
      <c r="BC38"/>
      <c r="BD38"/>
      <c r="BE38" s="333"/>
      <c r="BF38" s="355"/>
      <c r="BG38" s="355"/>
      <c r="BH38" s="355"/>
      <c r="BI38"/>
    </row>
    <row r="39" spans="1:61" s="7" customFormat="1" ht="15" customHeight="1" x14ac:dyDescent="0.35">
      <c r="A39"/>
      <c r="B39" s="16" t="s">
        <v>296</v>
      </c>
      <c r="C39" s="17">
        <v>-3642.134</v>
      </c>
      <c r="D39" s="17">
        <v>-3779.3209999999999</v>
      </c>
      <c r="E39" s="17">
        <v>-4357.844000000001</v>
      </c>
      <c r="F39" s="17">
        <v>-4891.1310000000003</v>
      </c>
      <c r="G39" s="17">
        <v>-5217.0990000000011</v>
      </c>
      <c r="H39" s="17">
        <v>-6852.5419999999995</v>
      </c>
      <c r="I39" s="17">
        <v>-7333.9999999999991</v>
      </c>
      <c r="J39" s="17">
        <v>-8473.4549999999999</v>
      </c>
      <c r="K39" s="17">
        <v>-9207.3829999999998</v>
      </c>
      <c r="L39" s="17">
        <v>-9401.5510000000013</v>
      </c>
      <c r="M39" s="17">
        <v>-10451.663</v>
      </c>
      <c r="N39" s="17">
        <v>-12217.000000000002</v>
      </c>
      <c r="O39" s="17">
        <v>-12627.692999999999</v>
      </c>
      <c r="P39" s="17">
        <v>-12372.284</v>
      </c>
      <c r="Q39" s="17">
        <v>-17455.238000000005</v>
      </c>
      <c r="R39" s="17">
        <v>-16871.756000000001</v>
      </c>
      <c r="S39" s="17">
        <v>-18137.589</v>
      </c>
      <c r="T39" s="17">
        <v>-17006.423000000003</v>
      </c>
      <c r="U39" s="17">
        <v>-16963</v>
      </c>
      <c r="V39" s="17">
        <v>-17635.580000000002</v>
      </c>
      <c r="W39" s="17">
        <v>-16024.147999999999</v>
      </c>
      <c r="X39" s="17">
        <v>-15726.515000000001</v>
      </c>
      <c r="Y39" s="17">
        <v>-17019.189000000002</v>
      </c>
      <c r="Z39" s="17">
        <v>-18177.061999999998</v>
      </c>
      <c r="AA39" s="17">
        <v>-19386.675999999999</v>
      </c>
      <c r="AB39" s="17">
        <v>-18551.66</v>
      </c>
      <c r="AC39" s="17">
        <v>-21082.337999999996</v>
      </c>
      <c r="AD39" s="73">
        <v>-27795.691000000003</v>
      </c>
      <c r="AE39" s="73">
        <v>-25197.069000000007</v>
      </c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/>
      <c r="BB39"/>
      <c r="BC39"/>
      <c r="BD39"/>
      <c r="BE39" s="333"/>
      <c r="BF39" s="355"/>
      <c r="BG39" s="355"/>
      <c r="BH39" s="355"/>
      <c r="BI39"/>
    </row>
    <row r="40" spans="1:61" s="33" customFormat="1" ht="6" customHeight="1" x14ac:dyDescent="0.35">
      <c r="A40"/>
      <c r="X40" s="64"/>
      <c r="Y40" s="64"/>
      <c r="Z40" s="64"/>
      <c r="AA40" s="64"/>
      <c r="AB40" s="64"/>
      <c r="AC40" s="64"/>
      <c r="AF40"/>
      <c r="BA40"/>
      <c r="BB40"/>
      <c r="BC40"/>
      <c r="BD40"/>
      <c r="BE40" s="333"/>
      <c r="BF40" s="355"/>
      <c r="BG40" s="355"/>
      <c r="BH40" s="355"/>
      <c r="BI40"/>
    </row>
    <row r="41" spans="1:61" s="7" customFormat="1" ht="15" customHeight="1" x14ac:dyDescent="0.35">
      <c r="A41"/>
      <c r="B41" s="13" t="s">
        <v>297</v>
      </c>
      <c r="C41" s="17">
        <v>-69.143000000000029</v>
      </c>
      <c r="D41" s="17">
        <v>-344.56600000000071</v>
      </c>
      <c r="E41" s="17">
        <v>-20.212999999999738</v>
      </c>
      <c r="F41" s="17">
        <v>-790.0059999999994</v>
      </c>
      <c r="G41" s="17">
        <v>400.43900000000031</v>
      </c>
      <c r="H41" s="17">
        <v>758</v>
      </c>
      <c r="I41" s="17">
        <v>101.95899999999892</v>
      </c>
      <c r="J41" s="17">
        <v>484.83599999999933</v>
      </c>
      <c r="K41" s="17">
        <v>-508.3279999999977</v>
      </c>
      <c r="L41" s="17">
        <v>-124.96499999999651</v>
      </c>
      <c r="M41" s="17">
        <v>1572.614999999998</v>
      </c>
      <c r="N41" s="17">
        <v>2793.8100000000049</v>
      </c>
      <c r="O41" s="17">
        <v>-653.17799999999988</v>
      </c>
      <c r="P41" s="17">
        <v>84.586000000002969</v>
      </c>
      <c r="Q41" s="17">
        <v>-11385.569000000003</v>
      </c>
      <c r="R41" s="17">
        <v>-1739.0159999999996</v>
      </c>
      <c r="S41" s="17">
        <v>-1755.1769999999997</v>
      </c>
      <c r="T41" s="17">
        <v>-1207.2899999999936</v>
      </c>
      <c r="U41" s="17">
        <v>-4390.1540000000023</v>
      </c>
      <c r="V41" s="17">
        <v>-3376.9029999999984</v>
      </c>
      <c r="W41" s="17">
        <v>-3133.3790000000008</v>
      </c>
      <c r="X41" s="17">
        <v>-1989.8700000000026</v>
      </c>
      <c r="Y41" s="17">
        <v>-2581.3480000000018</v>
      </c>
      <c r="Z41" s="17">
        <v>-2506.4310000000041</v>
      </c>
      <c r="AA41" s="17">
        <v>-3615.9579999999987</v>
      </c>
      <c r="AB41" s="17">
        <v>-3159.4530000000013</v>
      </c>
      <c r="AC41" s="17">
        <v>-1358.4930000000058</v>
      </c>
      <c r="AD41" s="73">
        <v>-4772.1209999999992</v>
      </c>
      <c r="AE41" s="73">
        <v>-5241.8789999999935</v>
      </c>
      <c r="AF41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/>
      <c r="BB41"/>
      <c r="BC41"/>
      <c r="BD41"/>
      <c r="BE41" s="333"/>
      <c r="BF41" s="355"/>
      <c r="BG41" s="355"/>
      <c r="BH41" s="355"/>
      <c r="BI41"/>
    </row>
    <row r="42" spans="1:61" s="7" customFormat="1" ht="15" customHeight="1" x14ac:dyDescent="0.35">
      <c r="A42"/>
      <c r="B42" s="16" t="s">
        <v>752</v>
      </c>
      <c r="C42" s="17">
        <v>560.75400000000002</v>
      </c>
      <c r="D42" s="17">
        <v>318.60799999999927</v>
      </c>
      <c r="E42" s="17">
        <v>793.39000000000021</v>
      </c>
      <c r="F42" s="17">
        <v>245.71300000000065</v>
      </c>
      <c r="G42" s="17">
        <v>1442.5180000000003</v>
      </c>
      <c r="H42" s="17">
        <v>2067.672</v>
      </c>
      <c r="I42" s="17">
        <v>1361.1859999999988</v>
      </c>
      <c r="J42" s="17">
        <v>1805.6849999999995</v>
      </c>
      <c r="K42" s="17">
        <v>947.86900000000242</v>
      </c>
      <c r="L42" s="17">
        <v>1425.9910000000036</v>
      </c>
      <c r="M42" s="17">
        <v>3083.7529999999979</v>
      </c>
      <c r="N42" s="17">
        <v>4315.8840000000055</v>
      </c>
      <c r="O42" s="17">
        <v>859.26200000000017</v>
      </c>
      <c r="P42" s="17">
        <v>1457.1260000000029</v>
      </c>
      <c r="Q42" s="17">
        <v>-10428.264000000003</v>
      </c>
      <c r="R42" s="17">
        <v>-440.22599999999966</v>
      </c>
      <c r="S42" s="17">
        <v>-320.98199999999974</v>
      </c>
      <c r="T42" s="17">
        <v>501.72700000000623</v>
      </c>
      <c r="U42" s="17">
        <v>-2413.0920000000024</v>
      </c>
      <c r="V42" s="17">
        <v>-1205.6249999999986</v>
      </c>
      <c r="W42" s="17">
        <v>-888.09600000000091</v>
      </c>
      <c r="X42" s="17">
        <v>479.44399999999769</v>
      </c>
      <c r="Y42" s="17">
        <v>60.031999999998334</v>
      </c>
      <c r="Z42" s="17">
        <v>380.67299999999568</v>
      </c>
      <c r="AA42" s="17">
        <v>-592.7569999999987</v>
      </c>
      <c r="AB42" s="17">
        <v>-628.20100000000093</v>
      </c>
      <c r="AC42" s="17">
        <v>2314.7529999999942</v>
      </c>
      <c r="AD42" s="73">
        <v>-599.71499999999924</v>
      </c>
      <c r="AE42" s="73">
        <v>-1141.2289999999939</v>
      </c>
      <c r="AF42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/>
      <c r="BB42"/>
      <c r="BC42"/>
      <c r="BD42"/>
      <c r="BE42" s="333"/>
      <c r="BF42" s="355"/>
      <c r="BG42" s="355"/>
      <c r="BH42" s="355"/>
      <c r="BI42"/>
    </row>
    <row r="43" spans="1:61" s="7" customFormat="1" ht="15" customHeight="1" x14ac:dyDescent="0.35">
      <c r="A43"/>
      <c r="B43" s="16" t="s">
        <v>292</v>
      </c>
      <c r="C43" s="17">
        <v>-629.89700000000005</v>
      </c>
      <c r="D43" s="17">
        <v>-663.17399999999998</v>
      </c>
      <c r="E43" s="17">
        <v>-813.60299999999995</v>
      </c>
      <c r="F43" s="17">
        <v>-1035.7190000000001</v>
      </c>
      <c r="G43" s="17">
        <v>-1042.079</v>
      </c>
      <c r="H43" s="17">
        <v>-1309.672</v>
      </c>
      <c r="I43" s="17">
        <v>-1259.2269999999999</v>
      </c>
      <c r="J43" s="17">
        <v>-1320.8490000000002</v>
      </c>
      <c r="K43" s="17">
        <v>-1456.1970000000001</v>
      </c>
      <c r="L43" s="17">
        <v>-1550.9560000000001</v>
      </c>
      <c r="M43" s="17">
        <v>-1511.1379999999999</v>
      </c>
      <c r="N43" s="17">
        <v>-1522.0740000000001</v>
      </c>
      <c r="O43" s="17">
        <v>-1512.44</v>
      </c>
      <c r="P43" s="17">
        <v>-1372.54</v>
      </c>
      <c r="Q43" s="17">
        <v>-957.30499999999995</v>
      </c>
      <c r="R43" s="17">
        <v>-1298.79</v>
      </c>
      <c r="S43" s="17">
        <v>-1434.1949999999999</v>
      </c>
      <c r="T43" s="17">
        <v>-1709.0169999999998</v>
      </c>
      <c r="U43" s="17">
        <v>-1977.0620000000001</v>
      </c>
      <c r="V43" s="17">
        <v>-2171.2779999999998</v>
      </c>
      <c r="W43" s="17">
        <v>-2245.2829999999999</v>
      </c>
      <c r="X43" s="17">
        <v>-2469.3140000000003</v>
      </c>
      <c r="Y43" s="17">
        <v>-2641.38</v>
      </c>
      <c r="Z43" s="17">
        <v>-2887.1039999999998</v>
      </c>
      <c r="AA43" s="17">
        <v>-3023.201</v>
      </c>
      <c r="AB43" s="17">
        <v>-2531.2520000000004</v>
      </c>
      <c r="AC43" s="17">
        <v>-3673.2460000000001</v>
      </c>
      <c r="AD43" s="17">
        <v>-4172.4059999999999</v>
      </c>
      <c r="AE43" s="17">
        <v>-4100.6499999999996</v>
      </c>
      <c r="AF43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/>
      <c r="BB43"/>
      <c r="BC43"/>
      <c r="BD43"/>
      <c r="BE43" s="333"/>
      <c r="BF43" s="355"/>
      <c r="BG43" s="355"/>
      <c r="BH43" s="355"/>
      <c r="BI43"/>
    </row>
    <row r="44" spans="1:61" s="33" customFormat="1" ht="6" customHeight="1" x14ac:dyDescent="0.35">
      <c r="A44"/>
      <c r="X44" s="64"/>
      <c r="Y44" s="64"/>
      <c r="Z44" s="64"/>
      <c r="AA44" s="64"/>
      <c r="AC44" s="64"/>
      <c r="AF44"/>
      <c r="BA44"/>
      <c r="BB44"/>
      <c r="BC44"/>
      <c r="BD44"/>
      <c r="BE44" s="333"/>
      <c r="BF44" s="355"/>
      <c r="BG44" s="355"/>
      <c r="BH44" s="355"/>
      <c r="BI44"/>
    </row>
    <row r="45" spans="1:61" s="19" customFormat="1" ht="15" customHeight="1" x14ac:dyDescent="0.35">
      <c r="A45"/>
      <c r="B45" s="13" t="s">
        <v>298</v>
      </c>
      <c r="C45" s="14">
        <v>-6201.88</v>
      </c>
      <c r="D45" s="14">
        <v>-6692.1980000000003</v>
      </c>
      <c r="E45" s="14">
        <v>-7427.2830000000004</v>
      </c>
      <c r="F45" s="14">
        <v>-9431.0529999999999</v>
      </c>
      <c r="G45" s="14">
        <v>-9692.5650000000005</v>
      </c>
      <c r="H45" s="14">
        <v>-12437.23</v>
      </c>
      <c r="I45" s="14">
        <v>-14700.985000000001</v>
      </c>
      <c r="J45" s="14">
        <v>-15971.657999999999</v>
      </c>
      <c r="K45" s="14">
        <v>-18502.833999999999</v>
      </c>
      <c r="L45" s="14">
        <v>-19596.531999999999</v>
      </c>
      <c r="M45" s="14">
        <v>-20944.124</v>
      </c>
      <c r="N45" s="14">
        <v>-25070.218999999997</v>
      </c>
      <c r="O45" s="14">
        <v>-31288.870999999999</v>
      </c>
      <c r="P45" s="14">
        <v>-31979.697999999997</v>
      </c>
      <c r="Q45" s="14">
        <v>-36326.142000000007</v>
      </c>
      <c r="R45" s="14">
        <v>-25263.37</v>
      </c>
      <c r="S45" s="14">
        <v>-26457.061000000002</v>
      </c>
      <c r="T45" s="14">
        <v>-23710.932999999997</v>
      </c>
      <c r="U45" s="14">
        <v>-26119.154000000002</v>
      </c>
      <c r="V45" s="14">
        <v>-25309.483</v>
      </c>
      <c r="W45" s="14">
        <v>-23455.527000000002</v>
      </c>
      <c r="X45" s="14">
        <v>-22385.972000000002</v>
      </c>
      <c r="Y45" s="14">
        <v>-24520.652000000002</v>
      </c>
      <c r="Z45" s="14">
        <v>-25978.813000000002</v>
      </c>
      <c r="AA45" s="14">
        <v>-28103.432000000001</v>
      </c>
      <c r="AB45" s="14">
        <v>-26947.745000000003</v>
      </c>
      <c r="AC45" s="14">
        <v>-28567.7</v>
      </c>
      <c r="AD45" s="14">
        <v>-39044.639999999999</v>
      </c>
      <c r="AE45" s="14">
        <v>-37568.292999999998</v>
      </c>
      <c r="AF4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/>
      <c r="BB45"/>
      <c r="BC45"/>
      <c r="BD45"/>
      <c r="BE45" s="333"/>
      <c r="BF45" s="355"/>
      <c r="BG45" s="355"/>
      <c r="BH45" s="355"/>
      <c r="BI45"/>
    </row>
    <row r="46" spans="1:61" s="7" customFormat="1" ht="15" customHeight="1" x14ac:dyDescent="0.35">
      <c r="A46"/>
      <c r="B46" s="16" t="s">
        <v>295</v>
      </c>
      <c r="C46" s="17">
        <v>-2030.8560000000002</v>
      </c>
      <c r="D46" s="17">
        <v>-2310.1840000000007</v>
      </c>
      <c r="E46" s="17">
        <v>-2522.8020000000006</v>
      </c>
      <c r="F46" s="17">
        <v>-3108.915</v>
      </c>
      <c r="G46" s="17">
        <v>-3632.933</v>
      </c>
      <c r="H46" s="17">
        <v>-4589.37</v>
      </c>
      <c r="I46" s="17">
        <v>-6149.5730000000021</v>
      </c>
      <c r="J46" s="17">
        <v>-7137.0420000000004</v>
      </c>
      <c r="K46" s="17">
        <v>-7870.8749999999982</v>
      </c>
      <c r="L46" s="17">
        <v>-8686.4580000000005</v>
      </c>
      <c r="M46" s="17">
        <v>-9955.1139999999996</v>
      </c>
      <c r="N46" s="17">
        <v>-12578.277</v>
      </c>
      <c r="O46" s="17">
        <v>-16553.190999999999</v>
      </c>
      <c r="P46" s="17">
        <v>-18619.010999999995</v>
      </c>
      <c r="Q46" s="17">
        <v>-19864.203000000001</v>
      </c>
      <c r="R46" s="17">
        <v>-8202.7360000000008</v>
      </c>
      <c r="S46" s="17">
        <v>-7862.6139999999996</v>
      </c>
      <c r="T46" s="17">
        <v>-6774.5640000000003</v>
      </c>
      <c r="U46" s="17">
        <v>-6127.5589999999993</v>
      </c>
      <c r="V46" s="17">
        <v>-5445.7629999999999</v>
      </c>
      <c r="W46" s="17">
        <v>-4832.3750000000009</v>
      </c>
      <c r="X46" s="17">
        <v>-4815.1340000000009</v>
      </c>
      <c r="Y46" s="17">
        <v>-5310.4089999999987</v>
      </c>
      <c r="Z46" s="17">
        <v>-5815.7959999999994</v>
      </c>
      <c r="AA46" s="17">
        <v>-6020.2659999999996</v>
      </c>
      <c r="AB46" s="17">
        <v>-5942.3740000000016</v>
      </c>
      <c r="AC46" s="17">
        <v>-6053.05</v>
      </c>
      <c r="AD46" s="17">
        <v>-7194.8909999999987</v>
      </c>
      <c r="AE46" s="17">
        <v>-7651.0650000000005</v>
      </c>
      <c r="AF46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/>
      <c r="BB46"/>
      <c r="BC46"/>
      <c r="BD46"/>
      <c r="BE46" s="333"/>
      <c r="BF46" s="355"/>
      <c r="BG46" s="355"/>
      <c r="BH46" s="355"/>
      <c r="BI46"/>
    </row>
    <row r="47" spans="1:61" s="33" customFormat="1" ht="15" customHeight="1" x14ac:dyDescent="0.35">
      <c r="A47"/>
      <c r="B47" s="16" t="s">
        <v>299</v>
      </c>
      <c r="C47" s="17"/>
      <c r="D47" s="17">
        <v>-1967.5290000000005</v>
      </c>
      <c r="E47" s="17">
        <v>-1890.4420000000005</v>
      </c>
      <c r="F47" s="17">
        <v>-2379.6529999999998</v>
      </c>
      <c r="G47" s="17">
        <v>-2912.4929999999999</v>
      </c>
      <c r="H47" s="17">
        <v>-3620.0160000000005</v>
      </c>
      <c r="I47" s="17">
        <v>-4783.2090000000026</v>
      </c>
      <c r="J47" s="17">
        <v>-5453.9639999999999</v>
      </c>
      <c r="K47" s="17">
        <v>-6950.8089999999984</v>
      </c>
      <c r="L47" s="17">
        <v>-7742.35</v>
      </c>
      <c r="M47" s="17">
        <v>-9017.4480000000003</v>
      </c>
      <c r="N47" s="17">
        <v>-10957.534</v>
      </c>
      <c r="O47" s="17">
        <v>-14464.144999999999</v>
      </c>
      <c r="P47" s="17">
        <v>-16798.138999999992</v>
      </c>
      <c r="Q47" s="17">
        <v>-17696.524000000001</v>
      </c>
      <c r="R47" s="17">
        <v>-6341.8650000000007</v>
      </c>
      <c r="S47" s="17">
        <v>-5647.0209999999988</v>
      </c>
      <c r="T47" s="17">
        <v>-5370.3879999999999</v>
      </c>
      <c r="U47" s="17">
        <v>-4636.576</v>
      </c>
      <c r="V47" s="17">
        <v>-4015.7429999999995</v>
      </c>
      <c r="W47" s="17">
        <v>-3551.4720000000011</v>
      </c>
      <c r="X47" s="17">
        <v>-3574.0210000000015</v>
      </c>
      <c r="Y47" s="17">
        <v>-4003.8779999999988</v>
      </c>
      <c r="Z47" s="17">
        <v>-4429.2009999999991</v>
      </c>
      <c r="AA47" s="17">
        <v>-4678.2369999999992</v>
      </c>
      <c r="AB47" s="17">
        <v>-4613.3600000000015</v>
      </c>
      <c r="AC47" s="17">
        <v>-4807.3760000000002</v>
      </c>
      <c r="AD47" s="17">
        <v>-5672.2029999999986</v>
      </c>
      <c r="AE47" s="17">
        <v>-5876.9400000000005</v>
      </c>
      <c r="AF47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/>
      <c r="BB47"/>
      <c r="BC47"/>
      <c r="BD47"/>
      <c r="BE47" s="333"/>
      <c r="BF47" s="355"/>
      <c r="BG47" s="355"/>
      <c r="BH47" s="355"/>
      <c r="BI47"/>
    </row>
    <row r="48" spans="1:61" s="7" customFormat="1" ht="15" customHeight="1" x14ac:dyDescent="0.35">
      <c r="A48"/>
      <c r="B48" s="16" t="s">
        <v>300</v>
      </c>
      <c r="C48" s="17"/>
      <c r="D48" s="17">
        <v>-95.561000000000007</v>
      </c>
      <c r="E48" s="17">
        <v>-239.75</v>
      </c>
      <c r="F48" s="17">
        <v>-211.09700000000001</v>
      </c>
      <c r="G48" s="17">
        <v>-62.121000000000002</v>
      </c>
      <c r="H48" s="17">
        <v>-48.591999999999999</v>
      </c>
      <c r="I48" s="17">
        <v>-76.346999999999994</v>
      </c>
      <c r="J48" s="17">
        <v>-216.148</v>
      </c>
      <c r="K48" s="17">
        <v>-264.541</v>
      </c>
      <c r="L48" s="17">
        <v>-548.39599999999996</v>
      </c>
      <c r="M48" s="17">
        <v>-461.21100000000001</v>
      </c>
      <c r="N48" s="17">
        <v>-573.50099999999998</v>
      </c>
      <c r="O48" s="17">
        <v>-601.61099999999999</v>
      </c>
      <c r="P48" s="17">
        <v>-412.88200000000001</v>
      </c>
      <c r="Q48" s="17">
        <v>-348.37299999999999</v>
      </c>
      <c r="R48" s="17">
        <v>-657.90599999999984</v>
      </c>
      <c r="S48" s="17">
        <v>-628.73799999999994</v>
      </c>
      <c r="T48" s="17">
        <v>-398.84399999999999</v>
      </c>
      <c r="U48" s="17">
        <v>-512.86900000000003</v>
      </c>
      <c r="V48" s="17">
        <v>-363.96199999999999</v>
      </c>
      <c r="W48" s="17">
        <v>-259.7</v>
      </c>
      <c r="X48" s="17">
        <v>-206.27499999999998</v>
      </c>
      <c r="Y48" s="17">
        <v>-254.32600000000005</v>
      </c>
      <c r="Z48" s="17">
        <v>-245.14100000000002</v>
      </c>
      <c r="AA48" s="17">
        <v>-230.03099999999998</v>
      </c>
      <c r="AB48" s="17">
        <v>-280.90199999999999</v>
      </c>
      <c r="AC48" s="17">
        <v>-193.25</v>
      </c>
      <c r="AD48" s="17">
        <v>-152.55899999999997</v>
      </c>
      <c r="AE48" s="17">
        <v>-196.178</v>
      </c>
      <c r="AF4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/>
      <c r="BB48"/>
      <c r="BC48"/>
      <c r="BD48"/>
      <c r="BE48" s="333"/>
      <c r="BF48" s="355"/>
      <c r="BG48" s="355"/>
      <c r="BH48" s="355"/>
      <c r="BI48"/>
    </row>
    <row r="49" spans="1:62" s="7" customFormat="1" ht="15" customHeight="1" x14ac:dyDescent="0.35">
      <c r="A49"/>
      <c r="B49" s="16" t="s">
        <v>301</v>
      </c>
      <c r="C49" s="17"/>
      <c r="D49" s="17">
        <v>-247.09399999999999</v>
      </c>
      <c r="E49" s="17">
        <v>-392.61</v>
      </c>
      <c r="F49" s="17">
        <v>-518.16499999999996</v>
      </c>
      <c r="G49" s="17">
        <v>-658.31899999999996</v>
      </c>
      <c r="H49" s="17">
        <v>-920.76199999999994</v>
      </c>
      <c r="I49" s="17">
        <v>-1290.0170000000001</v>
      </c>
      <c r="J49" s="17">
        <v>-1466.93</v>
      </c>
      <c r="K49" s="17">
        <v>-655.52499999999998</v>
      </c>
      <c r="L49" s="17">
        <v>-395.71199999999999</v>
      </c>
      <c r="M49" s="17">
        <v>-476.45499999999998</v>
      </c>
      <c r="N49" s="17">
        <v>-1047.242</v>
      </c>
      <c r="O49" s="17">
        <v>-1487.4349999999999</v>
      </c>
      <c r="P49" s="17">
        <v>-1407.99</v>
      </c>
      <c r="Q49" s="17">
        <v>-1819.3059999999998</v>
      </c>
      <c r="R49" s="17">
        <v>-1202.9650000000001</v>
      </c>
      <c r="S49" s="17">
        <v>-1586.855</v>
      </c>
      <c r="T49" s="17">
        <v>-1005.332</v>
      </c>
      <c r="U49" s="17">
        <v>-978.11399999999992</v>
      </c>
      <c r="V49" s="17">
        <v>-1066.058</v>
      </c>
      <c r="W49" s="17">
        <v>-1021.2029999999999</v>
      </c>
      <c r="X49" s="17">
        <v>-1034.838</v>
      </c>
      <c r="Y49" s="17">
        <v>-1052.2049999999999</v>
      </c>
      <c r="Z49" s="17">
        <v>-1141.4540000000002</v>
      </c>
      <c r="AA49" s="17">
        <v>-1111.9980000000003</v>
      </c>
      <c r="AB49" s="17">
        <v>-1048.1120000000001</v>
      </c>
      <c r="AC49" s="17">
        <v>-1052.424</v>
      </c>
      <c r="AD49" s="17">
        <v>-1370.1289999999999</v>
      </c>
      <c r="AE49" s="17">
        <v>-1577.9469999999999</v>
      </c>
      <c r="AF49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/>
      <c r="BB49"/>
      <c r="BC49"/>
      <c r="BD49"/>
      <c r="BE49" s="333"/>
      <c r="BF49" s="355"/>
      <c r="BG49" s="355"/>
      <c r="BH49" s="355"/>
      <c r="BI49"/>
    </row>
    <row r="50" spans="1:62" s="7" customFormat="1" ht="15" customHeight="1" x14ac:dyDescent="0.35">
      <c r="A50"/>
      <c r="B50" s="16" t="s">
        <v>296</v>
      </c>
      <c r="C50" s="17">
        <v>-3540.5439999999999</v>
      </c>
      <c r="D50" s="17">
        <v>-3718.1309999999999</v>
      </c>
      <c r="E50" s="17">
        <v>-4086.5940000000001</v>
      </c>
      <c r="F50" s="17">
        <v>-5265.2330000000002</v>
      </c>
      <c r="G50" s="17">
        <v>-4995.6490000000003</v>
      </c>
      <c r="H50" s="17">
        <v>-6515.5419999999995</v>
      </c>
      <c r="I50" s="17">
        <v>-7279.1989999999987</v>
      </c>
      <c r="J50" s="17">
        <v>-7510.64</v>
      </c>
      <c r="K50" s="17">
        <v>-9166.8140000000003</v>
      </c>
      <c r="L50" s="17">
        <v>-9355.5109999999986</v>
      </c>
      <c r="M50" s="17">
        <v>-9474.1899999999987</v>
      </c>
      <c r="N50" s="17">
        <v>-10965.722999999998</v>
      </c>
      <c r="O50" s="17">
        <v>-13217.044999999998</v>
      </c>
      <c r="P50" s="17">
        <v>-11978.003000000001</v>
      </c>
      <c r="Q50" s="17">
        <v>-15486.097</v>
      </c>
      <c r="R50" s="17">
        <v>-15748.989</v>
      </c>
      <c r="S50" s="17">
        <v>-17150.605</v>
      </c>
      <c r="T50" s="17">
        <v>-15222.772000000001</v>
      </c>
      <c r="U50" s="17">
        <v>-18010.150999999998</v>
      </c>
      <c r="V50" s="17">
        <v>-17683.223999999998</v>
      </c>
      <c r="W50" s="17">
        <v>-16371.212</v>
      </c>
      <c r="X50" s="17">
        <v>-15096.673000000001</v>
      </c>
      <c r="Y50" s="17">
        <v>-16561.302</v>
      </c>
      <c r="Z50" s="17">
        <v>-17269.969000000001</v>
      </c>
      <c r="AA50" s="17">
        <v>-19051.681999999997</v>
      </c>
      <c r="AB50" s="17">
        <v>-18469.393</v>
      </c>
      <c r="AC50" s="17">
        <v>-18837.912</v>
      </c>
      <c r="AD50" s="17">
        <v>-27673.942999999999</v>
      </c>
      <c r="AE50" s="17">
        <v>-25814.502</v>
      </c>
      <c r="AF50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/>
      <c r="BB50"/>
      <c r="BC50"/>
      <c r="BD50"/>
      <c r="BE50" s="333"/>
      <c r="BF50" s="355"/>
      <c r="BG50" s="355"/>
      <c r="BH50" s="355"/>
      <c r="BI50"/>
    </row>
    <row r="51" spans="1:62" s="7" customFormat="1" ht="15" customHeight="1" x14ac:dyDescent="0.35">
      <c r="A51"/>
      <c r="B51" s="16" t="s">
        <v>302</v>
      </c>
      <c r="C51" s="17"/>
      <c r="D51" s="17">
        <v>-2463.5970000000002</v>
      </c>
      <c r="E51" s="17">
        <v>-2810.2</v>
      </c>
      <c r="F51" s="17">
        <v>-3736.1439999999998</v>
      </c>
      <c r="G51" s="17">
        <v>-3885.1350000000002</v>
      </c>
      <c r="H51" s="17">
        <v>-5250.3459999999995</v>
      </c>
      <c r="I51" s="17">
        <v>-5684.8950000000004</v>
      </c>
      <c r="J51" s="17">
        <v>-5907.0829999999996</v>
      </c>
      <c r="K51" s="17">
        <v>-6922.6859999999997</v>
      </c>
      <c r="L51" s="17">
        <v>-7194.2110000000002</v>
      </c>
      <c r="M51" s="17">
        <v>-7648.8159999999998</v>
      </c>
      <c r="N51" s="17">
        <v>-8797.7160000000003</v>
      </c>
      <c r="O51" s="17">
        <v>-9798.6620000000003</v>
      </c>
      <c r="P51" s="17">
        <v>-9573.1970000000001</v>
      </c>
      <c r="Q51" s="17">
        <v>-13001.227000000001</v>
      </c>
      <c r="R51" s="17">
        <v>-12021.999</v>
      </c>
      <c r="S51" s="17">
        <v>-13037.663</v>
      </c>
      <c r="T51" s="17">
        <v>-10324.065999999999</v>
      </c>
      <c r="U51" s="17">
        <v>-11737.739000000001</v>
      </c>
      <c r="V51" s="17">
        <v>-12461.342000000001</v>
      </c>
      <c r="W51" s="17">
        <v>-11287.655000000001</v>
      </c>
      <c r="X51" s="17">
        <v>-10409.679000000002</v>
      </c>
      <c r="Y51" s="17">
        <v>-11434.375</v>
      </c>
      <c r="Z51" s="17">
        <v>-11853.109</v>
      </c>
      <c r="AA51" s="17">
        <v>-12834.069999999996</v>
      </c>
      <c r="AB51" s="17">
        <v>-12133.308000000001</v>
      </c>
      <c r="AC51" s="17">
        <v>-12700.566999999999</v>
      </c>
      <c r="AD51" s="17">
        <v>-19658.555</v>
      </c>
      <c r="AE51" s="17">
        <v>-17818.197</v>
      </c>
      <c r="AF51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/>
      <c r="BB51"/>
      <c r="BC51"/>
      <c r="BD51"/>
      <c r="BE51" s="333"/>
      <c r="BF51" s="355"/>
      <c r="BG51" s="355"/>
      <c r="BH51" s="355"/>
      <c r="BI51"/>
    </row>
    <row r="52" spans="1:62" s="7" customFormat="1" ht="15" customHeight="1" x14ac:dyDescent="0.35">
      <c r="A52"/>
      <c r="B52" s="16" t="s">
        <v>299</v>
      </c>
      <c r="C52" s="17"/>
      <c r="D52" s="17">
        <v>-1191.807</v>
      </c>
      <c r="E52" s="17">
        <v>-1227.549</v>
      </c>
      <c r="F52" s="17">
        <v>-1497.434</v>
      </c>
      <c r="G52" s="17">
        <v>-1077.17</v>
      </c>
      <c r="H52" s="17">
        <v>-1171.7750000000001</v>
      </c>
      <c r="I52" s="17">
        <v>-1494.2660000000001</v>
      </c>
      <c r="J52" s="17">
        <v>-1582.8230000000001</v>
      </c>
      <c r="K52" s="17">
        <v>-2179.3470000000002</v>
      </c>
      <c r="L52" s="17">
        <v>-2028</v>
      </c>
      <c r="M52" s="17">
        <v>-1771.8250000000003</v>
      </c>
      <c r="N52" s="17">
        <v>-2068.3470000000002</v>
      </c>
      <c r="O52" s="17">
        <v>-3040.1529999999998</v>
      </c>
      <c r="P52" s="17">
        <v>-2271.2449999999999</v>
      </c>
      <c r="Q52" s="17">
        <v>-2407.9470000000001</v>
      </c>
      <c r="R52" s="17">
        <v>-3673.95</v>
      </c>
      <c r="S52" s="17">
        <v>-4005.3049999999998</v>
      </c>
      <c r="T52" s="17">
        <v>-4750.6090000000004</v>
      </c>
      <c r="U52" s="17">
        <v>-6152.6799999999994</v>
      </c>
      <c r="V52" s="17">
        <v>-5164.4950000000008</v>
      </c>
      <c r="W52" s="17">
        <v>-4980.3999999999996</v>
      </c>
      <c r="X52" s="17">
        <v>-4637.2889999999998</v>
      </c>
      <c r="Y52" s="17">
        <v>-5057.929000000001</v>
      </c>
      <c r="Z52" s="17">
        <v>-5321.5500000000011</v>
      </c>
      <c r="AA52" s="17">
        <v>-6067.9670000000006</v>
      </c>
      <c r="AB52" s="17">
        <v>-6305.4699999999993</v>
      </c>
      <c r="AC52" s="17">
        <v>-6102.4890000000005</v>
      </c>
      <c r="AD52" s="17">
        <v>-7994.6379999999999</v>
      </c>
      <c r="AE52" s="17">
        <v>-7901.7040000000006</v>
      </c>
      <c r="AF52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/>
      <c r="BB52"/>
      <c r="BC52"/>
      <c r="BD52"/>
      <c r="BE52" s="333"/>
      <c r="BF52" s="355"/>
      <c r="BG52" s="355"/>
      <c r="BH52" s="355"/>
      <c r="BI52"/>
    </row>
    <row r="53" spans="1:62" s="33" customFormat="1" ht="15" customHeight="1" x14ac:dyDescent="0.35">
      <c r="A53"/>
      <c r="B53" s="16" t="s">
        <v>301</v>
      </c>
      <c r="C53" s="17"/>
      <c r="D53" s="17">
        <v>-62.726999999999997</v>
      </c>
      <c r="E53" s="17">
        <v>-48.844999999999999</v>
      </c>
      <c r="F53" s="17">
        <v>-31.655000000000001</v>
      </c>
      <c r="G53" s="17">
        <v>-33.344000000000001</v>
      </c>
      <c r="H53" s="17">
        <v>-93.421000000000006</v>
      </c>
      <c r="I53" s="17">
        <v>-100.038</v>
      </c>
      <c r="J53" s="17">
        <v>-20.734000000000002</v>
      </c>
      <c r="K53" s="17">
        <v>-64.781000000000006</v>
      </c>
      <c r="L53" s="17">
        <v>-133.30000000000001</v>
      </c>
      <c r="M53" s="17">
        <v>-53.549000000000035</v>
      </c>
      <c r="N53" s="17">
        <v>-99.66000000000011</v>
      </c>
      <c r="O53" s="17">
        <v>-378.2299999999999</v>
      </c>
      <c r="P53" s="17">
        <v>-133.56100000000009</v>
      </c>
      <c r="Q53" s="17">
        <v>-76.922999999999888</v>
      </c>
      <c r="R53" s="17">
        <v>-53.040000000000369</v>
      </c>
      <c r="S53" s="17">
        <v>-107.63699999999982</v>
      </c>
      <c r="T53" s="17">
        <v>-148.09699999999981</v>
      </c>
      <c r="U53" s="17">
        <v>-119.73199999999983</v>
      </c>
      <c r="V53" s="17">
        <v>-57.387000000000313</v>
      </c>
      <c r="W53" s="17">
        <v>-103.157</v>
      </c>
      <c r="X53" s="17">
        <v>-49.705000000000005</v>
      </c>
      <c r="Y53" s="17">
        <v>-68.998000000000005</v>
      </c>
      <c r="Z53" s="17">
        <v>-95.31</v>
      </c>
      <c r="AA53" s="17">
        <v>-149.64499999999998</v>
      </c>
      <c r="AB53" s="17">
        <v>-30.614999999999998</v>
      </c>
      <c r="AC53" s="17">
        <v>-34.856000000000009</v>
      </c>
      <c r="AD53" s="17">
        <v>-20.75</v>
      </c>
      <c r="AE53" s="17">
        <v>-94.600999999999999</v>
      </c>
      <c r="AF53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/>
      <c r="BB53"/>
      <c r="BC53"/>
      <c r="BD53"/>
      <c r="BE53" s="333"/>
      <c r="BF53" s="355"/>
      <c r="BG53" s="355"/>
      <c r="BH53" s="355"/>
      <c r="BI53"/>
    </row>
    <row r="54" spans="1:62" s="7" customFormat="1" ht="15" customHeight="1" x14ac:dyDescent="0.35">
      <c r="A54"/>
      <c r="B54" s="16" t="s">
        <v>303</v>
      </c>
      <c r="C54" s="17">
        <v>-630.48</v>
      </c>
      <c r="D54" s="17">
        <v>-663.88299999999992</v>
      </c>
      <c r="E54" s="17">
        <v>-817.88699999999994</v>
      </c>
      <c r="F54" s="17">
        <v>-1056.905</v>
      </c>
      <c r="G54" s="17">
        <v>-1063.9830000000002</v>
      </c>
      <c r="H54" s="17">
        <v>-1332.318</v>
      </c>
      <c r="I54" s="17">
        <v>-1272.213</v>
      </c>
      <c r="J54" s="17">
        <v>-1323.9759999999999</v>
      </c>
      <c r="K54" s="17">
        <v>-1465.145</v>
      </c>
      <c r="L54" s="17">
        <v>-1554.5629999999999</v>
      </c>
      <c r="M54" s="17">
        <v>-1514.8199999999997</v>
      </c>
      <c r="N54" s="17">
        <v>-1526.2189999999996</v>
      </c>
      <c r="O54" s="17">
        <v>-1518.6350000000007</v>
      </c>
      <c r="P54" s="17">
        <v>-1382.6840000000004</v>
      </c>
      <c r="Q54" s="17">
        <v>-975.84200000000021</v>
      </c>
      <c r="R54" s="17">
        <v>-1311.6450000000004</v>
      </c>
      <c r="S54" s="17">
        <v>-1443.8420000000001</v>
      </c>
      <c r="T54" s="17">
        <v>-1713.5970000000007</v>
      </c>
      <c r="U54" s="17">
        <v>-1981.4440000000004</v>
      </c>
      <c r="V54" s="17">
        <v>-2180.4959999999996</v>
      </c>
      <c r="W54" s="17">
        <v>-2251.9400000000005</v>
      </c>
      <c r="X54" s="17">
        <v>-2474.1650000000009</v>
      </c>
      <c r="Y54" s="17">
        <v>-2648.9409999999993</v>
      </c>
      <c r="Z54" s="17">
        <v>-2893.0479999999998</v>
      </c>
      <c r="AA54" s="17">
        <v>-3031.4839999999995</v>
      </c>
      <c r="AB54" s="17">
        <v>-2535.9780000000001</v>
      </c>
      <c r="AC54" s="17">
        <v>-3676.7380000000007</v>
      </c>
      <c r="AD54" s="17">
        <v>-4175.8060000000005</v>
      </c>
      <c r="AE54" s="17">
        <v>-4102.7259999999997</v>
      </c>
      <c r="AF54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/>
      <c r="BB54"/>
      <c r="BC54"/>
      <c r="BD54"/>
      <c r="BE54" s="355"/>
      <c r="BF54" s="355"/>
      <c r="BG54" s="355"/>
      <c r="BH54" s="355"/>
      <c r="BI54"/>
    </row>
    <row r="55" spans="1:62" s="33" customFormat="1" ht="6" customHeight="1" x14ac:dyDescent="0.35">
      <c r="A55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35"/>
      <c r="Y55" s="235"/>
      <c r="Z55" s="235"/>
      <c r="AA55" s="235"/>
      <c r="AB55" s="202"/>
      <c r="AC55" s="235"/>
      <c r="AD55" s="202"/>
      <c r="AE55" s="202"/>
      <c r="AF55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/>
    </row>
    <row r="56" spans="1:62" s="33" customFormat="1" ht="6" customHeight="1" x14ac:dyDescent="0.35">
      <c r="A56"/>
      <c r="X56" s="64"/>
      <c r="Y56" s="64"/>
      <c r="Z56" s="64"/>
      <c r="AA56" s="64"/>
      <c r="AC56" s="64"/>
      <c r="AF56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/>
    </row>
    <row r="57" spans="1:62" s="19" customFormat="1" ht="15" customHeight="1" x14ac:dyDescent="0.35">
      <c r="A57"/>
      <c r="B57" s="13" t="s">
        <v>304</v>
      </c>
      <c r="C57" s="14">
        <v>20336.626</v>
      </c>
      <c r="D57" s="14">
        <v>21784.266</v>
      </c>
      <c r="E57" s="14">
        <v>24148.938999999998</v>
      </c>
      <c r="F57" s="14">
        <v>26241.857</v>
      </c>
      <c r="G57" s="14">
        <v>30734.598000000002</v>
      </c>
      <c r="H57" s="14">
        <v>33389.159</v>
      </c>
      <c r="I57" s="14">
        <v>34672.692999999999</v>
      </c>
      <c r="J57" s="14">
        <v>36913.288</v>
      </c>
      <c r="K57" s="14">
        <v>40579.432999999997</v>
      </c>
      <c r="L57" s="14">
        <v>44507.343999999997</v>
      </c>
      <c r="M57" s="14">
        <v>49870.360000000008</v>
      </c>
      <c r="N57" s="14">
        <v>54651.803000000007</v>
      </c>
      <c r="O57" s="14">
        <v>55850.706000000006</v>
      </c>
      <c r="P57" s="14">
        <v>48020.789999999994</v>
      </c>
      <c r="Q57" s="14">
        <v>33566.651000000005</v>
      </c>
      <c r="R57" s="14">
        <v>49086.353999999999</v>
      </c>
      <c r="S57" s="14">
        <v>49301.991000000002</v>
      </c>
      <c r="T57" s="14">
        <v>50463.501999999993</v>
      </c>
      <c r="U57" s="14">
        <v>51930.803999999996</v>
      </c>
      <c r="V57" s="14">
        <v>56173.949000000001</v>
      </c>
      <c r="W57" s="14">
        <v>60304.885999999999</v>
      </c>
      <c r="X57" s="14">
        <v>62845.371999999996</v>
      </c>
      <c r="Y57" s="14">
        <v>63647.101999999999</v>
      </c>
      <c r="Z57" s="14">
        <v>70176.790000000008</v>
      </c>
      <c r="AA57" s="14">
        <v>71537.92300000001</v>
      </c>
      <c r="AB57" s="14">
        <v>63336.834000000003</v>
      </c>
      <c r="AC57" s="14">
        <v>72498.351999999999</v>
      </c>
      <c r="AD57" s="14">
        <v>82595.035999999993</v>
      </c>
      <c r="AE57" s="14">
        <v>83909.165999999997</v>
      </c>
      <c r="AF57"/>
      <c r="AG57" s="15">
        <v>7.1183882714861326</v>
      </c>
      <c r="AH57" s="15">
        <v>10.854958344706215</v>
      </c>
      <c r="AI57" s="15">
        <v>8.6667078831082467</v>
      </c>
      <c r="AJ57" s="15">
        <v>17.12051475625373</v>
      </c>
      <c r="AK57" s="15">
        <v>8.6370448053363109</v>
      </c>
      <c r="AL57" s="15">
        <v>3.8441639096091031</v>
      </c>
      <c r="AM57" s="15">
        <v>6.4621314531294161</v>
      </c>
      <c r="AN57" s="15">
        <v>9.9317757876242201</v>
      </c>
      <c r="AO57" s="15">
        <v>9.679561072230852</v>
      </c>
      <c r="AP57" s="15">
        <v>12.049732736242385</v>
      </c>
      <c r="AQ57" s="15">
        <v>9.5877451055095619</v>
      </c>
      <c r="AR57" s="15">
        <v>2.1937117060895472</v>
      </c>
      <c r="AS57" s="15">
        <v>-14.019367991516548</v>
      </c>
      <c r="AT57" s="15">
        <v>-30.099752627976319</v>
      </c>
      <c r="AU57" s="15">
        <v>46.235482354197302</v>
      </c>
      <c r="AV57" s="15">
        <v>0.43930131783673004</v>
      </c>
      <c r="AW57" s="15">
        <v>2.355910940797485</v>
      </c>
      <c r="AX57" s="15">
        <v>2.9076499684861417</v>
      </c>
      <c r="AY57" s="15">
        <v>8.170767007574165</v>
      </c>
      <c r="AZ57" s="15">
        <v>7.3538305095837186</v>
      </c>
      <c r="BA57" s="15">
        <v>4.2127365931841698</v>
      </c>
      <c r="BB57" s="15">
        <v>1.2757184411288125</v>
      </c>
      <c r="BC57" s="15">
        <v>10.25920708848615</v>
      </c>
      <c r="BD57" s="15">
        <v>1.9395771735925815</v>
      </c>
      <c r="BE57" s="15">
        <v>-11.463974149766699</v>
      </c>
      <c r="BF57" s="15">
        <v>14.464755216530078</v>
      </c>
      <c r="BG57" s="15">
        <v>13.926777259709288</v>
      </c>
      <c r="BH57" s="15">
        <v>1.5910520336839671</v>
      </c>
      <c r="BI57"/>
    </row>
    <row r="58" spans="1:62" s="33" customFormat="1" ht="15" customHeight="1" x14ac:dyDescent="0.35">
      <c r="A58"/>
      <c r="B58" s="16" t="s">
        <v>305</v>
      </c>
      <c r="C58" s="17">
        <v>-75.902999999998428</v>
      </c>
      <c r="D58" s="17">
        <v>-577.25299999999697</v>
      </c>
      <c r="E58" s="17">
        <v>-265.08600000000297</v>
      </c>
      <c r="F58" s="17">
        <v>-1362.0959999999977</v>
      </c>
      <c r="G58" s="17">
        <v>-200.77899999999863</v>
      </c>
      <c r="H58" s="17">
        <v>347.68099999999686</v>
      </c>
      <c r="I58" s="17">
        <v>-463.66000000000349</v>
      </c>
      <c r="J58" s="17">
        <v>-448.30200000000332</v>
      </c>
      <c r="K58" s="17">
        <v>-461.21399999999994</v>
      </c>
      <c r="L58" s="17">
        <v>-772.0789999999979</v>
      </c>
      <c r="M58" s="17">
        <v>203.20900000000984</v>
      </c>
      <c r="N58" s="17">
        <v>1835.1470000000045</v>
      </c>
      <c r="O58" s="17">
        <v>777.24000000000524</v>
      </c>
      <c r="P58" s="17">
        <v>181.27100000000064</v>
      </c>
      <c r="Q58" s="17">
        <v>-13199.455999999991</v>
      </c>
      <c r="R58" s="17">
        <v>-3090.4419999999955</v>
      </c>
      <c r="S58" s="17">
        <v>-2034.9920000000056</v>
      </c>
      <c r="T58" s="17">
        <v>-1649.403999999995</v>
      </c>
      <c r="U58" s="17">
        <v>-4691.0339999999924</v>
      </c>
      <c r="V58" s="17">
        <v>-3186.1019999999917</v>
      </c>
      <c r="W58" s="17">
        <v>-2439.5780000000013</v>
      </c>
      <c r="X58" s="17">
        <v>-1874.900999999998</v>
      </c>
      <c r="Y58" s="17">
        <v>-4741.5020000000077</v>
      </c>
      <c r="Z58" s="17">
        <v>-2123.0369999999966</v>
      </c>
      <c r="AA58" s="17">
        <v>-3168.1379999999917</v>
      </c>
      <c r="AB58" s="17">
        <v>-1322.6450000000041</v>
      </c>
      <c r="AC58" s="17">
        <v>-4407.4790000000066</v>
      </c>
      <c r="AD58" s="73">
        <v>-4770.9980000000069</v>
      </c>
      <c r="AE58" s="73">
        <v>-5459.5019999999786</v>
      </c>
      <c r="AF5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/>
    </row>
    <row r="59" spans="1:62" s="33" customFormat="1" ht="6" customHeight="1" x14ac:dyDescent="0.35">
      <c r="A59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/>
    </row>
    <row r="60" spans="1:62" s="33" customFormat="1" ht="15" customHeight="1" x14ac:dyDescent="0.35">
      <c r="A60"/>
      <c r="B60" s="70" t="s">
        <v>823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/>
    </row>
    <row r="61" spans="1:62" s="33" customFormat="1" ht="15" customHeight="1" x14ac:dyDescent="0.35">
      <c r="A61"/>
      <c r="B61" s="13" t="s">
        <v>825</v>
      </c>
      <c r="C61" s="14">
        <v>20336.626</v>
      </c>
      <c r="D61" s="14">
        <v>21784.266</v>
      </c>
      <c r="E61" s="14">
        <v>24148.938999999998</v>
      </c>
      <c r="F61" s="14">
        <v>26241.857</v>
      </c>
      <c r="G61" s="14">
        <v>30734.598000000002</v>
      </c>
      <c r="H61" s="14">
        <v>33389.159</v>
      </c>
      <c r="I61" s="14">
        <v>34672.692999999999</v>
      </c>
      <c r="J61" s="14">
        <v>36913.288</v>
      </c>
      <c r="K61" s="14">
        <v>40579.432999999997</v>
      </c>
      <c r="L61" s="14">
        <v>44507.343999999997</v>
      </c>
      <c r="M61" s="14">
        <v>49870.360000000008</v>
      </c>
      <c r="N61" s="14">
        <v>54651.803000000007</v>
      </c>
      <c r="O61" s="14">
        <v>55850.706000000006</v>
      </c>
      <c r="P61" s="14">
        <v>48020.789999999994</v>
      </c>
      <c r="Q61" s="14">
        <v>33566.651000000005</v>
      </c>
      <c r="R61" s="14">
        <v>49086.353999999999</v>
      </c>
      <c r="S61" s="14">
        <v>49301.991000000002</v>
      </c>
      <c r="T61" s="14">
        <v>50463.501999999993</v>
      </c>
      <c r="U61" s="14">
        <v>51930.803999999996</v>
      </c>
      <c r="V61" s="14">
        <v>56173.949000000001</v>
      </c>
      <c r="W61" s="14">
        <v>60304.885999999999</v>
      </c>
      <c r="X61" s="14">
        <v>62845.371999999996</v>
      </c>
      <c r="Y61" s="14">
        <v>67797.101999999999</v>
      </c>
      <c r="Z61" s="14">
        <v>70274.790000000008</v>
      </c>
      <c r="AA61" s="14">
        <v>71537.92300000001</v>
      </c>
      <c r="AB61" s="14">
        <v>63336.834000000003</v>
      </c>
      <c r="AC61" s="14">
        <v>72498.351999999999</v>
      </c>
      <c r="AD61" s="14">
        <v>82595.035999999993</v>
      </c>
      <c r="AE61" s="14">
        <v>83909.165999999997</v>
      </c>
      <c r="AF61"/>
      <c r="AG61" s="15">
        <v>7.1183882714861326</v>
      </c>
      <c r="AH61" s="15">
        <v>10.854958344706215</v>
      </c>
      <c r="AI61" s="15">
        <v>8.6667078831082467</v>
      </c>
      <c r="AJ61" s="15">
        <v>17.12051475625373</v>
      </c>
      <c r="AK61" s="15">
        <v>8.6370448053363109</v>
      </c>
      <c r="AL61" s="15">
        <v>3.8441639096091031</v>
      </c>
      <c r="AM61" s="15">
        <v>6.4621314531294161</v>
      </c>
      <c r="AN61" s="15">
        <v>9.9317757876242201</v>
      </c>
      <c r="AO61" s="15">
        <v>9.679561072230852</v>
      </c>
      <c r="AP61" s="15">
        <v>12.049732736242385</v>
      </c>
      <c r="AQ61" s="15">
        <v>9.5877451055095619</v>
      </c>
      <c r="AR61" s="15">
        <v>2.1937117060895472</v>
      </c>
      <c r="AS61" s="15">
        <v>-14.019367991516548</v>
      </c>
      <c r="AT61" s="15">
        <v>-30.099752627976319</v>
      </c>
      <c r="AU61" s="15">
        <v>46.235482354197302</v>
      </c>
      <c r="AV61" s="15">
        <v>0.43930131783673004</v>
      </c>
      <c r="AW61" s="15">
        <v>2.355910940797485</v>
      </c>
      <c r="AX61" s="15">
        <v>2.9076499684861417</v>
      </c>
      <c r="AY61" s="15">
        <v>8.170767007574165</v>
      </c>
      <c r="AZ61" s="15">
        <v>7.3538305095837186</v>
      </c>
      <c r="BA61" s="15">
        <v>4.2127365931841698</v>
      </c>
      <c r="BB61" s="15">
        <v>7.8792277655703966</v>
      </c>
      <c r="BC61" s="15">
        <v>3.6545632879706411</v>
      </c>
      <c r="BD61" s="15">
        <v>1.7974198144170925</v>
      </c>
      <c r="BE61" s="15">
        <v>-11.463974149766699</v>
      </c>
      <c r="BF61" s="15">
        <v>14.464755216530078</v>
      </c>
      <c r="BG61" s="15">
        <v>13.926777259709288</v>
      </c>
      <c r="BH61" s="15">
        <v>1.5910520336839671</v>
      </c>
      <c r="BI61"/>
    </row>
    <row r="62" spans="1:62" s="33" customFormat="1" ht="15" customHeight="1" x14ac:dyDescent="0.35">
      <c r="A62"/>
      <c r="B62" s="13" t="s">
        <v>826</v>
      </c>
      <c r="C62" s="14">
        <v>26538.506000000001</v>
      </c>
      <c r="D62" s="14">
        <v>28476.464</v>
      </c>
      <c r="E62" s="14">
        <v>31576.221999999998</v>
      </c>
      <c r="F62" s="14">
        <v>35672.910000000003</v>
      </c>
      <c r="G62" s="14">
        <v>40427.163</v>
      </c>
      <c r="H62" s="14">
        <v>45826.388999999996</v>
      </c>
      <c r="I62" s="14">
        <v>49373.678</v>
      </c>
      <c r="J62" s="14">
        <v>52884.945999999996</v>
      </c>
      <c r="K62" s="14">
        <v>59082.266999999993</v>
      </c>
      <c r="L62" s="14">
        <v>64103.875999999997</v>
      </c>
      <c r="M62" s="14">
        <v>70814.483999999997</v>
      </c>
      <c r="N62" s="14">
        <v>79722.021999999997</v>
      </c>
      <c r="O62" s="14">
        <v>87139.57699999999</v>
      </c>
      <c r="P62" s="14">
        <v>80000.487999999998</v>
      </c>
      <c r="Q62" s="14">
        <v>69892.793000000005</v>
      </c>
      <c r="R62" s="14">
        <v>74349.724000000017</v>
      </c>
      <c r="S62" s="14">
        <v>75759.051999999996</v>
      </c>
      <c r="T62" s="14">
        <v>74174.434999999998</v>
      </c>
      <c r="U62" s="14">
        <v>78049.957999999999</v>
      </c>
      <c r="V62" s="14">
        <v>81483.432000000001</v>
      </c>
      <c r="W62" s="14">
        <v>83760.412999999986</v>
      </c>
      <c r="X62" s="14">
        <v>85231.344000000012</v>
      </c>
      <c r="Y62" s="14">
        <v>91978.754000000001</v>
      </c>
      <c r="Z62" s="14">
        <v>96253.603000000003</v>
      </c>
      <c r="AA62" s="14">
        <v>99641.354999999996</v>
      </c>
      <c r="AB62" s="14">
        <v>90284.578999999998</v>
      </c>
      <c r="AC62" s="14">
        <v>101066.052</v>
      </c>
      <c r="AD62" s="14">
        <v>121639.67600000001</v>
      </c>
      <c r="AE62" s="14">
        <v>121477.459</v>
      </c>
      <c r="AF62"/>
      <c r="AG62" s="15">
        <v>7.3024382005528068</v>
      </c>
      <c r="AH62" s="15">
        <v>10.885333235193801</v>
      </c>
      <c r="AI62" s="15">
        <v>12.97396502976197</v>
      </c>
      <c r="AJ62" s="15">
        <v>13.327348399667974</v>
      </c>
      <c r="AK62" s="15">
        <v>13.355441241325776</v>
      </c>
      <c r="AL62" s="15">
        <v>7.740712452818407</v>
      </c>
      <c r="AM62" s="15">
        <v>7.1116192721149849</v>
      </c>
      <c r="AN62" s="15">
        <v>11.718497358397599</v>
      </c>
      <c r="AO62" s="15">
        <v>8.4993505750211042</v>
      </c>
      <c r="AP62" s="15">
        <v>10.468334239258795</v>
      </c>
      <c r="AQ62" s="15">
        <v>12.57869505905035</v>
      </c>
      <c r="AR62" s="15">
        <v>9.3042735418828109</v>
      </c>
      <c r="AS62" s="15">
        <v>-8.1927055946117253</v>
      </c>
      <c r="AT62" s="15">
        <v>-12.634541679295747</v>
      </c>
      <c r="AU62" s="15">
        <v>6.3768105532712234</v>
      </c>
      <c r="AV62" s="15">
        <v>1.8955389800774234</v>
      </c>
      <c r="AW62" s="15">
        <v>-2.0916536811997046</v>
      </c>
      <c r="AX62" s="15">
        <v>5.2248770078262154</v>
      </c>
      <c r="AY62" s="15">
        <v>4.399072194247692</v>
      </c>
      <c r="AZ62" s="15">
        <v>2.7944097887285664</v>
      </c>
      <c r="BA62" s="15">
        <v>1.756117176738403</v>
      </c>
      <c r="BB62" s="15">
        <v>7.9165828946684069</v>
      </c>
      <c r="BC62" s="15">
        <v>4.6476483036506471</v>
      </c>
      <c r="BD62" s="15">
        <v>3.5196105853824435</v>
      </c>
      <c r="BE62" s="15">
        <v>-9.3904543951655413</v>
      </c>
      <c r="BF62" s="15">
        <v>11.941655063817707</v>
      </c>
      <c r="BG62" s="15">
        <v>20.356611931373369</v>
      </c>
      <c r="BH62" s="15">
        <v>-0.13335862551952554</v>
      </c>
      <c r="BI62"/>
    </row>
    <row r="63" spans="1:62" s="33" customFormat="1" ht="15" customHeight="1" x14ac:dyDescent="0.35">
      <c r="A63"/>
      <c r="B63" s="13" t="s">
        <v>827</v>
      </c>
      <c r="C63" s="14">
        <v>-6201.880000000001</v>
      </c>
      <c r="D63" s="14">
        <v>-6692.1980000000003</v>
      </c>
      <c r="E63" s="14">
        <v>-7427.2829999999994</v>
      </c>
      <c r="F63" s="14">
        <v>-9431.0530000000035</v>
      </c>
      <c r="G63" s="14">
        <v>-9692.5649999999987</v>
      </c>
      <c r="H63" s="14">
        <v>-12437.229999999996</v>
      </c>
      <c r="I63" s="14">
        <v>-14700.985000000001</v>
      </c>
      <c r="J63" s="14">
        <v>-15971.657999999996</v>
      </c>
      <c r="K63" s="14">
        <v>-18502.833999999995</v>
      </c>
      <c r="L63" s="14">
        <v>-19596.531999999999</v>
      </c>
      <c r="M63" s="14">
        <v>-20944.123999999989</v>
      </c>
      <c r="N63" s="14">
        <v>-25070.21899999999</v>
      </c>
      <c r="O63" s="14">
        <v>-31288.870999999985</v>
      </c>
      <c r="P63" s="14">
        <v>-31979.698000000004</v>
      </c>
      <c r="Q63" s="14">
        <v>-36326.142</v>
      </c>
      <c r="R63" s="14">
        <v>-25263.370000000017</v>
      </c>
      <c r="S63" s="14">
        <v>-26457.060999999994</v>
      </c>
      <c r="T63" s="14">
        <v>-23710.933000000005</v>
      </c>
      <c r="U63" s="14">
        <v>-26119.154000000002</v>
      </c>
      <c r="V63" s="14">
        <v>-25309.483</v>
      </c>
      <c r="W63" s="14">
        <v>-23455.526999999987</v>
      </c>
      <c r="X63" s="14">
        <v>-22385.972000000016</v>
      </c>
      <c r="Y63" s="14">
        <v>-24181.652000000002</v>
      </c>
      <c r="Z63" s="14">
        <v>-25978.812999999995</v>
      </c>
      <c r="AA63" s="14">
        <v>-28103.431999999986</v>
      </c>
      <c r="AB63" s="14">
        <v>-26947.744999999995</v>
      </c>
      <c r="AC63" s="14">
        <v>-28567.699999999997</v>
      </c>
      <c r="AD63" s="14">
        <v>-39044.640000000014</v>
      </c>
      <c r="AE63" s="14">
        <v>-37568.293000000005</v>
      </c>
      <c r="AF63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/>
      <c r="BB63"/>
      <c r="BC63"/>
      <c r="BD63"/>
      <c r="BE63" s="355"/>
      <c r="BF63" s="355"/>
      <c r="BG63" s="355"/>
      <c r="BH63" s="355"/>
      <c r="BI63"/>
    </row>
    <row r="64" spans="1:62" ht="6" customHeight="1" thickBot="1" x14ac:dyDescent="0.4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136"/>
      <c r="Z64" s="136"/>
      <c r="AA64" s="136"/>
      <c r="AB64" s="32"/>
      <c r="AC64" s="136"/>
      <c r="AD64" s="32"/>
      <c r="AE64" s="32"/>
      <c r="AF64"/>
      <c r="AG64" s="34" t="s">
        <v>233</v>
      </c>
      <c r="AH64" s="34" t="s">
        <v>233</v>
      </c>
      <c r="AI64" s="34" t="s">
        <v>233</v>
      </c>
      <c r="AJ64" s="34" t="s">
        <v>233</v>
      </c>
      <c r="AK64" s="34" t="s">
        <v>233</v>
      </c>
      <c r="AL64" s="34" t="s">
        <v>233</v>
      </c>
      <c r="AM64" s="34" t="s">
        <v>233</v>
      </c>
      <c r="AN64" s="34" t="s">
        <v>233</v>
      </c>
      <c r="AO64" s="34" t="s">
        <v>233</v>
      </c>
      <c r="AP64" s="34" t="s">
        <v>233</v>
      </c>
      <c r="AQ64" s="34" t="s">
        <v>233</v>
      </c>
      <c r="AR64" s="34" t="s">
        <v>233</v>
      </c>
      <c r="AS64" s="34" t="s">
        <v>233</v>
      </c>
      <c r="AT64" s="34" t="s">
        <v>233</v>
      </c>
      <c r="AU64" s="34" t="s">
        <v>233</v>
      </c>
      <c r="AV64" s="34" t="s">
        <v>233</v>
      </c>
      <c r="AW64" s="34" t="s">
        <v>233</v>
      </c>
      <c r="AX64" s="34" t="s">
        <v>233</v>
      </c>
      <c r="AY64" s="34" t="s">
        <v>233</v>
      </c>
      <c r="AZ64" s="34" t="s">
        <v>233</v>
      </c>
      <c r="BA64" s="34" t="s">
        <v>233</v>
      </c>
      <c r="BB64" s="34"/>
      <c r="BC64" s="34"/>
      <c r="BD64" s="34"/>
      <c r="BE64" s="34"/>
      <c r="BF64" s="34"/>
      <c r="BG64" s="34"/>
      <c r="BH64" s="34"/>
      <c r="BI64"/>
      <c r="BJ64" s="2"/>
    </row>
    <row r="65" spans="1:62" s="55" customFormat="1" ht="6" customHeight="1" x14ac:dyDescent="0.35">
      <c r="A65"/>
      <c r="Y65" s="52"/>
      <c r="Z65" s="52"/>
      <c r="AA65" s="52"/>
      <c r="AC65" s="52"/>
      <c r="AF65"/>
      <c r="BI65"/>
    </row>
    <row r="66" spans="1:62" ht="12" customHeight="1" x14ac:dyDescent="0.35">
      <c r="B66" s="35" t="s">
        <v>824</v>
      </c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7"/>
      <c r="Z66" s="17"/>
      <c r="AA66" s="17"/>
      <c r="AB66" s="17"/>
      <c r="AC66" s="17"/>
      <c r="AD66" s="17"/>
      <c r="AE66" s="17"/>
      <c r="AF66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36"/>
      <c r="BC66" s="18"/>
      <c r="BD66" s="18"/>
      <c r="BE66" s="18"/>
      <c r="BF66" s="18"/>
      <c r="BG66" s="18"/>
      <c r="BH66" s="18"/>
      <c r="BI66"/>
      <c r="BJ66" s="2"/>
    </row>
    <row r="67" spans="1:62" ht="12" customHeight="1" x14ac:dyDescent="0.35">
      <c r="B67" s="35" t="s">
        <v>1047</v>
      </c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7"/>
      <c r="Z67" s="17"/>
      <c r="AA67" s="17"/>
      <c r="AB67" s="17"/>
      <c r="AC67" s="17"/>
      <c r="AD67" s="17"/>
      <c r="AE67" s="17"/>
      <c r="AF67" s="354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36"/>
      <c r="BC67" s="18"/>
      <c r="BD67" s="18"/>
      <c r="BE67" s="18"/>
      <c r="BF67" s="18"/>
      <c r="BG67" s="18"/>
      <c r="BH67" s="18"/>
      <c r="BI67" s="354"/>
      <c r="BJ67" s="2"/>
    </row>
    <row r="68" spans="1:62" ht="12" customHeight="1" x14ac:dyDescent="0.35">
      <c r="B68" s="35" t="s">
        <v>1046</v>
      </c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230"/>
      <c r="Z68" s="230"/>
      <c r="AA68" s="230"/>
      <c r="AB68" s="185"/>
      <c r="AC68" s="230"/>
      <c r="AD68" s="185"/>
      <c r="AE68" s="185"/>
      <c r="AF6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36"/>
      <c r="BC68" s="36"/>
      <c r="BD68" s="36"/>
      <c r="BE68" s="36"/>
      <c r="BF68" s="36"/>
      <c r="BG68" s="36"/>
      <c r="BH68" s="36"/>
      <c r="BI68"/>
      <c r="BJ68" s="2"/>
    </row>
    <row r="69" spans="1:62" s="55" customFormat="1" ht="12" customHeight="1" x14ac:dyDescent="0.35">
      <c r="A69"/>
      <c r="B69" s="56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230"/>
      <c r="Z69" s="230"/>
      <c r="AA69" s="230"/>
      <c r="AB69" s="185"/>
      <c r="AC69" s="230"/>
      <c r="AD69" s="185"/>
      <c r="AE69" s="185"/>
      <c r="AF69"/>
      <c r="BI69"/>
    </row>
    <row r="70" spans="1:62" s="55" customFormat="1" ht="12" customHeight="1" x14ac:dyDescent="0.35">
      <c r="A70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230"/>
      <c r="Z70" s="230"/>
      <c r="AA70" s="230"/>
      <c r="AB70" s="185"/>
      <c r="AC70" s="230"/>
      <c r="AD70" s="185"/>
      <c r="AE70" s="185"/>
      <c r="AF70" s="354"/>
      <c r="BI70" s="354"/>
    </row>
    <row r="71" spans="1:62" x14ac:dyDescent="0.35">
      <c r="Y71" s="17">
        <v>4150</v>
      </c>
      <c r="Z71" s="17">
        <v>98</v>
      </c>
      <c r="AA71" s="17"/>
      <c r="AB71" s="6"/>
      <c r="AC71" s="17"/>
      <c r="AD71" s="6"/>
      <c r="AE71" s="6"/>
    </row>
    <row r="72" spans="1:62" x14ac:dyDescent="0.35">
      <c r="Z72" s="17">
        <v>-4052</v>
      </c>
      <c r="AA72" s="17"/>
      <c r="AB72" s="6"/>
      <c r="AC72" s="17"/>
      <c r="AD72" s="6"/>
      <c r="AE72" s="6"/>
    </row>
    <row r="73" spans="1:62" x14ac:dyDescent="0.35">
      <c r="AC73" s="7"/>
    </row>
    <row r="74" spans="1:62" x14ac:dyDescent="0.35">
      <c r="Y74" s="17">
        <v>3811</v>
      </c>
      <c r="Z74" s="17">
        <v>98</v>
      </c>
      <c r="AA74" s="17"/>
      <c r="AB74" s="6"/>
      <c r="AC74" s="6"/>
      <c r="AD74" s="6"/>
      <c r="AE74" s="6"/>
    </row>
    <row r="75" spans="1:62" x14ac:dyDescent="0.35">
      <c r="Z75" s="17">
        <v>-3713</v>
      </c>
      <c r="AA75" s="17"/>
      <c r="AB75" s="6"/>
      <c r="AC75" s="6"/>
      <c r="AD75" s="6"/>
      <c r="AE75" s="6"/>
    </row>
    <row r="77" spans="1:62" x14ac:dyDescent="0.35">
      <c r="Y77" s="17">
        <v>339</v>
      </c>
      <c r="Z77" s="17">
        <v>0</v>
      </c>
      <c r="AA77" s="17"/>
      <c r="AB77" s="6"/>
      <c r="AC77" s="6"/>
      <c r="AD77" s="6"/>
      <c r="AE77" s="6"/>
    </row>
    <row r="78" spans="1:62" x14ac:dyDescent="0.35">
      <c r="Z78" s="17">
        <v>-339</v>
      </c>
      <c r="AA78" s="17"/>
      <c r="AB78" s="6"/>
      <c r="AC78" s="6"/>
      <c r="AD78" s="6"/>
      <c r="AE78" s="6"/>
    </row>
  </sheetData>
  <mergeCells count="1">
    <mergeCell ref="BA5:BH5"/>
  </mergeCells>
  <hyperlinks>
    <hyperlink ref="B4" location="Indice!A1" display="Volver al índice" xr:uid="{00000000-0004-0000-16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BS59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71" ht="15" customHeight="1" x14ac:dyDescent="0.35">
      <c r="B1" s="1" t="s">
        <v>306</v>
      </c>
    </row>
    <row r="2" spans="1:71" ht="15" customHeight="1" x14ac:dyDescent="0.35">
      <c r="B2" s="3" t="s">
        <v>307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1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34"/>
      <c r="AC3"/>
      <c r="AD3"/>
      <c r="AE3"/>
    </row>
    <row r="4" spans="1:71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71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71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71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71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71" s="7" customFormat="1" ht="15" customHeight="1" x14ac:dyDescent="0.35">
      <c r="A9"/>
      <c r="B9" s="65" t="s">
        <v>308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64"/>
      <c r="Z9" s="64"/>
      <c r="AA9" s="64"/>
      <c r="AB9" s="33"/>
      <c r="AC9" s="33"/>
      <c r="AD9" s="33"/>
      <c r="AE9" s="33"/>
      <c r="AF9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/>
      <c r="BJ9" s="33"/>
      <c r="BK9" s="33"/>
      <c r="BL9" s="33"/>
      <c r="BM9" s="33"/>
      <c r="BN9" s="33"/>
      <c r="BO9" s="33"/>
      <c r="BP9" s="33"/>
      <c r="BQ9" s="33"/>
      <c r="BR9" s="33"/>
      <c r="BS9" s="33"/>
    </row>
    <row r="10" spans="1:71" s="7" customFormat="1" ht="15" customHeight="1" x14ac:dyDescent="0.35">
      <c r="A10"/>
      <c r="B10" s="16" t="s">
        <v>309</v>
      </c>
      <c r="C10" s="17">
        <v>93.416000000000011</v>
      </c>
      <c r="D10" s="17">
        <v>91.248000000000019</v>
      </c>
      <c r="E10" s="17">
        <v>101.97099999999999</v>
      </c>
      <c r="F10" s="17">
        <v>100.331</v>
      </c>
      <c r="G10" s="17">
        <v>107.276</v>
      </c>
      <c r="H10" s="17">
        <v>115.95500000000001</v>
      </c>
      <c r="I10" s="17">
        <v>138.55099999999999</v>
      </c>
      <c r="J10" s="17">
        <v>92.552999999999997</v>
      </c>
      <c r="K10" s="17">
        <v>115.10700000000001</v>
      </c>
      <c r="L10" s="17">
        <v>125.446</v>
      </c>
      <c r="M10" s="17">
        <v>112.514</v>
      </c>
      <c r="N10" s="17">
        <v>116.83100000000002</v>
      </c>
      <c r="O10" s="17">
        <v>118.01500000000001</v>
      </c>
      <c r="P10" s="17">
        <v>108.536</v>
      </c>
      <c r="Q10" s="17">
        <v>102.684</v>
      </c>
      <c r="R10" s="17">
        <v>101.047</v>
      </c>
      <c r="S10" s="17">
        <v>96.334999999999994</v>
      </c>
      <c r="T10" s="17">
        <v>87.341000000000008</v>
      </c>
      <c r="U10" s="17">
        <v>86.86</v>
      </c>
      <c r="V10" s="17">
        <v>86.12700000000001</v>
      </c>
      <c r="W10" s="17">
        <v>86.811999999999998</v>
      </c>
      <c r="X10" s="17">
        <v>93.734999999999985</v>
      </c>
      <c r="Y10" s="17">
        <v>88.825999999999993</v>
      </c>
      <c r="Z10" s="17">
        <v>89.719000000000023</v>
      </c>
      <c r="AA10" s="17">
        <v>90.894999999999982</v>
      </c>
      <c r="AB10" s="17">
        <v>64.661000000000001</v>
      </c>
      <c r="AC10" s="17">
        <v>85.49199999999999</v>
      </c>
      <c r="AD10" s="73">
        <v>98.727999999999994</v>
      </c>
      <c r="AE10" s="73">
        <v>93.713999999999999</v>
      </c>
      <c r="AF10"/>
      <c r="AG10" s="18">
        <v>-2.3208015757471867</v>
      </c>
      <c r="AH10" s="18">
        <v>11.751490443626126</v>
      </c>
      <c r="AI10" s="18">
        <v>-1.6083003991330735</v>
      </c>
      <c r="AJ10" s="18">
        <v>6.9220878890871145</v>
      </c>
      <c r="AK10" s="18">
        <v>8.0903463962116575</v>
      </c>
      <c r="AL10" s="18">
        <v>19.486869906429195</v>
      </c>
      <c r="AM10" s="18">
        <v>-33.199327323512641</v>
      </c>
      <c r="AN10" s="18">
        <v>24.368740073255342</v>
      </c>
      <c r="AO10" s="18">
        <v>8.9820775452405019</v>
      </c>
      <c r="AP10" s="18">
        <v>-10.308818136887588</v>
      </c>
      <c r="AQ10" s="18">
        <v>3.8368558579376981</v>
      </c>
      <c r="AR10" s="18">
        <v>1.0134296548005215</v>
      </c>
      <c r="AS10" s="18">
        <v>-8.0320298267169523</v>
      </c>
      <c r="AT10" s="18">
        <v>-5.3917594162305633</v>
      </c>
      <c r="AU10" s="18">
        <v>-1.5942113669120803</v>
      </c>
      <c r="AV10" s="18">
        <v>-4.6631765416093538</v>
      </c>
      <c r="AW10" s="18">
        <v>-9.3361706544869314</v>
      </c>
      <c r="AX10" s="18">
        <v>-0.55071501356752117</v>
      </c>
      <c r="AY10" s="18">
        <v>-0.84388671425280903</v>
      </c>
      <c r="AZ10" s="18">
        <v>0.79533711844135746</v>
      </c>
      <c r="BA10" s="18">
        <v>7.9747039579781465</v>
      </c>
      <c r="BB10" s="18">
        <v>-5.2371046034032034</v>
      </c>
      <c r="BC10" s="18">
        <v>1.0053362754148889</v>
      </c>
      <c r="BD10" s="18">
        <v>1.3107591480065082</v>
      </c>
      <c r="BE10" s="18">
        <v>-28.861873590406496</v>
      </c>
      <c r="BF10" s="18">
        <v>32.215709624039206</v>
      </c>
      <c r="BG10" s="18">
        <v>15.482150376643435</v>
      </c>
      <c r="BH10" s="18">
        <v>-5.0785997893201484</v>
      </c>
      <c r="BI10"/>
      <c r="BO10" s="17"/>
    </row>
    <row r="11" spans="1:71" s="7" customFormat="1" ht="15" customHeight="1" x14ac:dyDescent="0.35">
      <c r="A11"/>
      <c r="B11" s="16" t="s">
        <v>310</v>
      </c>
      <c r="C11" s="17">
        <v>2440.2569999999996</v>
      </c>
      <c r="D11" s="17">
        <v>2378.9089999999997</v>
      </c>
      <c r="E11" s="17">
        <v>2386.7150000000001</v>
      </c>
      <c r="F11" s="17">
        <v>2381.4870000000001</v>
      </c>
      <c r="G11" s="17">
        <v>2490.5160000000001</v>
      </c>
      <c r="H11" s="17">
        <v>2634.6910000000003</v>
      </c>
      <c r="I11" s="17">
        <v>2754.97</v>
      </c>
      <c r="J11" s="17">
        <v>2742.3060000000005</v>
      </c>
      <c r="K11" s="17">
        <v>2993.4960000000005</v>
      </c>
      <c r="L11" s="17">
        <v>3032.7690000000002</v>
      </c>
      <c r="M11" s="17">
        <v>3127.2110000000002</v>
      </c>
      <c r="N11" s="17">
        <v>3280.2350000000006</v>
      </c>
      <c r="O11" s="17">
        <v>3334.8070000000002</v>
      </c>
      <c r="P11" s="17">
        <v>3243.3680000000004</v>
      </c>
      <c r="Q11" s="17">
        <v>3292.7359999999999</v>
      </c>
      <c r="R11" s="17">
        <v>3269.056</v>
      </c>
      <c r="S11" s="17">
        <v>3290.0320000000002</v>
      </c>
      <c r="T11" s="17">
        <v>3301.1099999999997</v>
      </c>
      <c r="U11" s="17">
        <v>3293.5069999999996</v>
      </c>
      <c r="V11" s="17">
        <v>3428.1279999999992</v>
      </c>
      <c r="W11" s="17">
        <v>3536.4430000000007</v>
      </c>
      <c r="X11" s="17">
        <v>3649.1980000000003</v>
      </c>
      <c r="Y11" s="17">
        <v>3792.1989999999996</v>
      </c>
      <c r="Z11" s="17">
        <v>3826.098</v>
      </c>
      <c r="AA11" s="17">
        <v>3986.8879999999999</v>
      </c>
      <c r="AB11" s="17">
        <v>3561.2360000000003</v>
      </c>
      <c r="AC11" s="17">
        <v>3821.0940000000001</v>
      </c>
      <c r="AD11" s="73">
        <v>4050.7080000000001</v>
      </c>
      <c r="AE11" s="73">
        <v>4049.319</v>
      </c>
      <c r="AF11"/>
      <c r="AG11" s="18">
        <v>-2.5139975010828763</v>
      </c>
      <c r="AH11" s="18">
        <v>0.3281336108275052</v>
      </c>
      <c r="AI11" s="18">
        <v>-0.21904584334535399</v>
      </c>
      <c r="AJ11" s="18">
        <v>4.5781900132144324</v>
      </c>
      <c r="AK11" s="18">
        <v>5.7889610024589357</v>
      </c>
      <c r="AL11" s="18">
        <v>4.5652032819028694</v>
      </c>
      <c r="AM11" s="18">
        <v>-0.45967832680571136</v>
      </c>
      <c r="AN11" s="18">
        <v>9.159809299181056</v>
      </c>
      <c r="AO11" s="18">
        <v>1.3119442952320524</v>
      </c>
      <c r="AP11" s="18">
        <v>3.1140518780032371</v>
      </c>
      <c r="AQ11" s="18">
        <v>4.893305888217979</v>
      </c>
      <c r="AR11" s="18">
        <v>1.6636612925598213</v>
      </c>
      <c r="AS11" s="18">
        <v>-2.7419577804652517</v>
      </c>
      <c r="AT11" s="18">
        <v>1.5221214490615766</v>
      </c>
      <c r="AU11" s="18">
        <v>-0.71915877859627486</v>
      </c>
      <c r="AV11" s="18">
        <v>0.64165312555062115</v>
      </c>
      <c r="AW11" s="18">
        <v>0.33671405019767342</v>
      </c>
      <c r="AX11" s="18">
        <v>-0.23031646930881025</v>
      </c>
      <c r="AY11" s="18">
        <v>4.087466642700309</v>
      </c>
      <c r="AZ11" s="18">
        <v>3.1595961411009577</v>
      </c>
      <c r="BA11" s="18">
        <v>3.18837317609812</v>
      </c>
      <c r="BB11" s="18">
        <v>3.9186966560871532</v>
      </c>
      <c r="BC11" s="18">
        <v>0.89391405883500163</v>
      </c>
      <c r="BD11" s="18">
        <v>4.2024537792811358</v>
      </c>
      <c r="BE11" s="18">
        <v>-10.676296901242262</v>
      </c>
      <c r="BF11" s="18">
        <v>7.296848622219918</v>
      </c>
      <c r="BG11" s="18">
        <v>6.0091167608020113</v>
      </c>
      <c r="BH11" s="18">
        <v>-3.4290301843532628E-2</v>
      </c>
      <c r="BI11"/>
    </row>
    <row r="12" spans="1:71" s="23" customFormat="1" ht="15" customHeight="1" x14ac:dyDescent="0.35">
      <c r="A12"/>
      <c r="B12" s="16" t="s">
        <v>311</v>
      </c>
      <c r="C12" s="17">
        <v>26530.802</v>
      </c>
      <c r="D12" s="17">
        <v>27704.038000000004</v>
      </c>
      <c r="E12" s="17">
        <v>28804.565000000006</v>
      </c>
      <c r="F12" s="17">
        <v>31102.822</v>
      </c>
      <c r="G12" s="17">
        <v>32858.880000000005</v>
      </c>
      <c r="H12" s="17">
        <v>33213.600000000006</v>
      </c>
      <c r="I12" s="17">
        <v>34837.618999999999</v>
      </c>
      <c r="J12" s="17">
        <v>35504.923999999999</v>
      </c>
      <c r="K12" s="17">
        <v>37329.019000000008</v>
      </c>
      <c r="L12" s="17">
        <v>38875.796000000002</v>
      </c>
      <c r="M12" s="17">
        <v>39533.669000000002</v>
      </c>
      <c r="N12" s="17">
        <v>40128.675000000003</v>
      </c>
      <c r="O12" s="17">
        <v>41401.271000000001</v>
      </c>
      <c r="P12" s="17">
        <v>40644.334999999999</v>
      </c>
      <c r="Q12" s="17">
        <v>38182.324000000001</v>
      </c>
      <c r="R12" s="17">
        <v>37317.166000000005</v>
      </c>
      <c r="S12" s="17">
        <v>34761.53</v>
      </c>
      <c r="T12" s="17">
        <v>32557.432999999997</v>
      </c>
      <c r="U12" s="17">
        <v>31396.925000000003</v>
      </c>
      <c r="V12" s="17">
        <v>31215.346000000001</v>
      </c>
      <c r="W12" s="17">
        <v>32349.857</v>
      </c>
      <c r="X12" s="17">
        <v>33081.843000000001</v>
      </c>
      <c r="Y12" s="17">
        <v>33760.540999999997</v>
      </c>
      <c r="Z12" s="17">
        <v>34565.775999999998</v>
      </c>
      <c r="AA12" s="17">
        <v>34728.601999999999</v>
      </c>
      <c r="AB12" s="17">
        <v>29550.300000000003</v>
      </c>
      <c r="AC12" s="17">
        <v>32906.536</v>
      </c>
      <c r="AD12" s="73">
        <v>33403.348999999995</v>
      </c>
      <c r="AE12" s="73">
        <v>32993.387999999999</v>
      </c>
      <c r="AF12"/>
      <c r="AG12" s="18">
        <v>4.4221656020801952</v>
      </c>
      <c r="AH12" s="18">
        <v>3.9724425731729132</v>
      </c>
      <c r="AI12" s="18">
        <v>7.9787943334676079</v>
      </c>
      <c r="AJ12" s="18">
        <v>5.6459764326208228</v>
      </c>
      <c r="AK12" s="18">
        <v>1.0795255346499975</v>
      </c>
      <c r="AL12" s="18">
        <v>4.8896205168966711</v>
      </c>
      <c r="AM12" s="18">
        <v>1.9154724667033081</v>
      </c>
      <c r="AN12" s="18">
        <v>5.1375831701541133</v>
      </c>
      <c r="AO12" s="18">
        <v>4.1436315269897506</v>
      </c>
      <c r="AP12" s="18">
        <v>1.6922431633296964</v>
      </c>
      <c r="AQ12" s="18">
        <v>1.5050614199253836</v>
      </c>
      <c r="AR12" s="18">
        <v>3.1712883617512855</v>
      </c>
      <c r="AS12" s="18">
        <v>-1.8282916966486404</v>
      </c>
      <c r="AT12" s="18">
        <v>-6.0574517949426374</v>
      </c>
      <c r="AU12" s="18">
        <v>-2.2658599827501225</v>
      </c>
      <c r="AV12" s="18">
        <v>-6.8484193038667662</v>
      </c>
      <c r="AW12" s="18">
        <v>-6.3406213708084822</v>
      </c>
      <c r="AX12" s="18">
        <v>-3.5644947806542193</v>
      </c>
      <c r="AY12" s="18">
        <v>-0.57833370624671532</v>
      </c>
      <c r="AZ12" s="18">
        <v>3.6344655606252085</v>
      </c>
      <c r="BA12" s="18">
        <v>2.2627178846571123</v>
      </c>
      <c r="BB12" s="18">
        <v>2.0515725197051347</v>
      </c>
      <c r="BC12" s="18">
        <v>2.3851365415026988</v>
      </c>
      <c r="BD12" s="18">
        <v>0.47106131799269008</v>
      </c>
      <c r="BE12" s="18">
        <v>-14.910770090889338</v>
      </c>
      <c r="BF12" s="18">
        <v>11.357705336324832</v>
      </c>
      <c r="BG12" s="18">
        <v>1.5097699739650343</v>
      </c>
      <c r="BH12" s="18">
        <v>-1.2273050824933625</v>
      </c>
      <c r="BI12"/>
    </row>
    <row r="13" spans="1:71" s="7" customFormat="1" ht="15" customHeight="1" x14ac:dyDescent="0.35">
      <c r="A13"/>
      <c r="B13" s="16" t="s">
        <v>312</v>
      </c>
      <c r="C13" s="17">
        <v>3746.7440000000006</v>
      </c>
      <c r="D13" s="17">
        <v>3524.0340000000001</v>
      </c>
      <c r="E13" s="17">
        <v>3893.3050000000003</v>
      </c>
      <c r="F13" s="17">
        <v>4428.4409999999998</v>
      </c>
      <c r="G13" s="17">
        <v>4293.0349999999999</v>
      </c>
      <c r="H13" s="17">
        <v>4165.9210000000003</v>
      </c>
      <c r="I13" s="17">
        <v>4452.3789999999999</v>
      </c>
      <c r="J13" s="17">
        <v>4225.5609999999997</v>
      </c>
      <c r="K13" s="17">
        <v>4468.384</v>
      </c>
      <c r="L13" s="17">
        <v>4458.2619999999997</v>
      </c>
      <c r="M13" s="17">
        <v>4404.2529999999997</v>
      </c>
      <c r="N13" s="17">
        <v>4326.4310000000005</v>
      </c>
      <c r="O13" s="17">
        <v>4096.9410000000007</v>
      </c>
      <c r="P13" s="17">
        <v>4310.0849999999991</v>
      </c>
      <c r="Q13" s="17">
        <v>3750.2450000000003</v>
      </c>
      <c r="R13" s="17">
        <v>3438.6460000000002</v>
      </c>
      <c r="S13" s="17">
        <v>2840.3480000000004</v>
      </c>
      <c r="T13" s="17">
        <v>2584.2409999999995</v>
      </c>
      <c r="U13" s="17">
        <v>2151.877</v>
      </c>
      <c r="V13" s="17">
        <v>2177.355</v>
      </c>
      <c r="W13" s="17">
        <v>2143.3490000000002</v>
      </c>
      <c r="X13" s="17">
        <v>2214.681</v>
      </c>
      <c r="Y13" s="17">
        <v>2067.5700000000002</v>
      </c>
      <c r="Z13" s="17">
        <v>2100.2809999999999</v>
      </c>
      <c r="AA13" s="17">
        <v>2060.569</v>
      </c>
      <c r="AB13" s="17">
        <v>1937.1780000000001</v>
      </c>
      <c r="AC13" s="17">
        <v>1941.5429999999999</v>
      </c>
      <c r="AD13" s="73">
        <v>2081.0040000000004</v>
      </c>
      <c r="AE13" s="73">
        <v>1994.7799999999997</v>
      </c>
      <c r="AF13"/>
      <c r="AG13" s="18">
        <v>-5.9440943923577505</v>
      </c>
      <c r="AH13" s="18">
        <v>10.478644644177672</v>
      </c>
      <c r="AI13" s="18">
        <v>13.745031534904134</v>
      </c>
      <c r="AJ13" s="18">
        <v>-3.05764489128341</v>
      </c>
      <c r="AK13" s="18">
        <v>-2.9609355619043307</v>
      </c>
      <c r="AL13" s="18">
        <v>6.8762225687909018</v>
      </c>
      <c r="AM13" s="18">
        <v>-5.0943102552590469</v>
      </c>
      <c r="AN13" s="18">
        <v>5.7465269108646249</v>
      </c>
      <c r="AO13" s="18">
        <v>-0.22652484656646113</v>
      </c>
      <c r="AP13" s="18">
        <v>-1.2114362054091934</v>
      </c>
      <c r="AQ13" s="18">
        <v>-1.7669738772954053</v>
      </c>
      <c r="AR13" s="18">
        <v>-5.3043721256620007</v>
      </c>
      <c r="AS13" s="18">
        <v>5.2025157306389911</v>
      </c>
      <c r="AT13" s="18">
        <v>-12.98907098119872</v>
      </c>
      <c r="AU13" s="18">
        <v>-8.308763827429944</v>
      </c>
      <c r="AV13" s="18">
        <v>-17.399232139627042</v>
      </c>
      <c r="AW13" s="18">
        <v>-9.0167472436476395</v>
      </c>
      <c r="AX13" s="18">
        <v>-16.730792522833578</v>
      </c>
      <c r="AY13" s="18">
        <v>1.1839896053538406</v>
      </c>
      <c r="AZ13" s="18">
        <v>-1.5618031969981863</v>
      </c>
      <c r="BA13" s="18">
        <v>3.3280627653265928</v>
      </c>
      <c r="BB13" s="18">
        <v>-6.6425367806921116</v>
      </c>
      <c r="BC13" s="18">
        <v>1.582098792302064</v>
      </c>
      <c r="BD13" s="18">
        <v>-1.8907946127208688</v>
      </c>
      <c r="BE13" s="18">
        <v>-5.9882003466032847</v>
      </c>
      <c r="BF13" s="18">
        <v>0.22532777060238043</v>
      </c>
      <c r="BG13" s="18">
        <v>7.1829982647822099</v>
      </c>
      <c r="BH13" s="18">
        <v>-4.1433846354932813</v>
      </c>
      <c r="BI13"/>
      <c r="BM13" s="17"/>
      <c r="BN13" s="17"/>
      <c r="BO13" s="17"/>
    </row>
    <row r="14" spans="1:71" s="7" customFormat="1" ht="15" customHeight="1" x14ac:dyDescent="0.35">
      <c r="A14"/>
      <c r="B14" s="16" t="s">
        <v>313</v>
      </c>
      <c r="C14" s="17">
        <v>132753.55899999998</v>
      </c>
      <c r="D14" s="17">
        <v>136641.78099999999</v>
      </c>
      <c r="E14" s="17">
        <v>142010.726</v>
      </c>
      <c r="F14" s="17">
        <v>152226.63499999998</v>
      </c>
      <c r="G14" s="17">
        <v>166107.81900000002</v>
      </c>
      <c r="H14" s="17">
        <v>176912.03899999999</v>
      </c>
      <c r="I14" s="17">
        <v>187603.32</v>
      </c>
      <c r="J14" s="17">
        <v>193624.14</v>
      </c>
      <c r="K14" s="17">
        <v>208213.98000000007</v>
      </c>
      <c r="L14" s="17">
        <v>223904.01</v>
      </c>
      <c r="M14" s="17">
        <v>234355.00099999996</v>
      </c>
      <c r="N14" s="17">
        <v>240964.99900000001</v>
      </c>
      <c r="O14" s="17">
        <v>248397.272</v>
      </c>
      <c r="P14" s="17">
        <v>250192.18900000004</v>
      </c>
      <c r="Q14" s="17">
        <v>238795.46699999998</v>
      </c>
      <c r="R14" s="17">
        <v>246599.17100000003</v>
      </c>
      <c r="S14" s="17">
        <v>241164.22399999999</v>
      </c>
      <c r="T14" s="17">
        <v>238122.09199999998</v>
      </c>
      <c r="U14" s="17">
        <v>232115.55099999998</v>
      </c>
      <c r="V14" s="17">
        <v>230180.821</v>
      </c>
      <c r="W14" s="17">
        <v>234308.28999999995</v>
      </c>
      <c r="X14" s="17">
        <v>234909.36199999999</v>
      </c>
      <c r="Y14" s="17">
        <v>234966.647</v>
      </c>
      <c r="Z14" s="17">
        <v>239689.03300000002</v>
      </c>
      <c r="AA14" s="17">
        <v>235429.78799999997</v>
      </c>
      <c r="AB14" s="17">
        <v>222211.60099999997</v>
      </c>
      <c r="AC14" s="17">
        <v>228112.14800000002</v>
      </c>
      <c r="AD14" s="73">
        <v>223658.77799999999</v>
      </c>
      <c r="AE14" s="73">
        <v>216284.15700000001</v>
      </c>
      <c r="AF14"/>
      <c r="AG14" s="18">
        <v>2.9289022676974028</v>
      </c>
      <c r="AH14" s="18">
        <v>3.9292118126007209</v>
      </c>
      <c r="AI14" s="18">
        <v>7.1937587305905231</v>
      </c>
      <c r="AJ14" s="18">
        <v>9.1187616411543466</v>
      </c>
      <c r="AK14" s="18">
        <v>6.5043416168145409</v>
      </c>
      <c r="AL14" s="18">
        <v>6.0432749859380781</v>
      </c>
      <c r="AM14" s="18">
        <v>3.2093355277507918</v>
      </c>
      <c r="AN14" s="18">
        <v>7.5351348235814264</v>
      </c>
      <c r="AO14" s="18">
        <v>7.5355314758403518</v>
      </c>
      <c r="AP14" s="18">
        <v>4.6676211828452514</v>
      </c>
      <c r="AQ14" s="18">
        <v>2.8205064845192065</v>
      </c>
      <c r="AR14" s="18">
        <v>3.0843786570015448</v>
      </c>
      <c r="AS14" s="18">
        <v>0.72259932065600341</v>
      </c>
      <c r="AT14" s="18">
        <v>-4.5551869726836536</v>
      </c>
      <c r="AU14" s="18">
        <v>3.267944780543115</v>
      </c>
      <c r="AV14" s="18">
        <v>-2.2039599638394742</v>
      </c>
      <c r="AW14" s="18">
        <v>-1.2614358587449572</v>
      </c>
      <c r="AX14" s="18">
        <v>-2.5224627205106187</v>
      </c>
      <c r="AY14" s="18">
        <v>-0.83352019787764309</v>
      </c>
      <c r="AZ14" s="18">
        <v>1.7931420098636079</v>
      </c>
      <c r="BA14" s="18">
        <v>0.25653040274419819</v>
      </c>
      <c r="BB14" s="18">
        <v>2.4386001269716739E-2</v>
      </c>
      <c r="BC14" s="18">
        <v>2.0098112052473676</v>
      </c>
      <c r="BD14" s="18">
        <v>-1.7769878524229572</v>
      </c>
      <c r="BE14" s="18">
        <v>-5.6144921644324839</v>
      </c>
      <c r="BF14" s="18">
        <v>2.6553730648833453</v>
      </c>
      <c r="BG14" s="18">
        <v>-1.9522721779815182</v>
      </c>
      <c r="BH14" s="18">
        <v>-3.2972642817533346</v>
      </c>
      <c r="BI14"/>
    </row>
    <row r="15" spans="1:71" s="33" customFormat="1" ht="6" customHeight="1" x14ac:dyDescent="0.35">
      <c r="A15"/>
      <c r="B15" s="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64"/>
      <c r="Y15" s="64"/>
      <c r="Z15" s="64"/>
      <c r="AA15" s="64"/>
      <c r="AB15" s="64"/>
      <c r="AC15" s="64"/>
      <c r="AF15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/>
    </row>
    <row r="16" spans="1:71" s="7" customFormat="1" ht="15" customHeight="1" x14ac:dyDescent="0.35">
      <c r="A16"/>
      <c r="B16" s="65" t="s">
        <v>314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64"/>
      <c r="Y16" s="64"/>
      <c r="Z16" s="64"/>
      <c r="AA16" s="64"/>
      <c r="AB16" s="64"/>
      <c r="AC16" s="64"/>
      <c r="AD16" s="33"/>
      <c r="AE16" s="33"/>
      <c r="AF16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/>
    </row>
    <row r="17" spans="1:61" s="7" customFormat="1" ht="15" customHeight="1" x14ac:dyDescent="0.35">
      <c r="A17"/>
      <c r="B17" s="16" t="s">
        <v>315</v>
      </c>
      <c r="C17" s="71">
        <v>5.4246060632011641</v>
      </c>
      <c r="D17" s="71">
        <v>6.0919253024723812</v>
      </c>
      <c r="E17" s="71">
        <v>6.8931951241039133</v>
      </c>
      <c r="F17" s="71">
        <v>6.6193898196968037</v>
      </c>
      <c r="G17" s="71">
        <v>6.9285581117864199</v>
      </c>
      <c r="H17" s="71">
        <v>6.6620154370229816</v>
      </c>
      <c r="I17" s="71">
        <v>6.7447510303065306</v>
      </c>
      <c r="J17" s="71">
        <v>7.277214136764881</v>
      </c>
      <c r="K17" s="71">
        <v>7.289843363131693</v>
      </c>
      <c r="L17" s="71">
        <v>7.3016915644978715</v>
      </c>
      <c r="M17" s="71">
        <v>7.7286648772597202</v>
      </c>
      <c r="N17" s="71">
        <v>8.2023949123092308</v>
      </c>
      <c r="O17" s="71">
        <v>8.2019404313011055</v>
      </c>
      <c r="P17" s="71">
        <v>8.1983857890469523</v>
      </c>
      <c r="Q17" s="71">
        <v>8.2010050251256281</v>
      </c>
      <c r="R17" s="71">
        <v>8.198511583718469</v>
      </c>
      <c r="S17" s="71">
        <v>8.1915918409716095</v>
      </c>
      <c r="T17" s="71">
        <v>8.1911816901569701</v>
      </c>
      <c r="U17" s="71">
        <v>8.5836518535574484</v>
      </c>
      <c r="V17" s="71">
        <v>8.9962961672878414</v>
      </c>
      <c r="W17" s="71">
        <v>8.99518499746579</v>
      </c>
      <c r="X17" s="71">
        <v>9.0494372432922603</v>
      </c>
      <c r="Y17" s="71">
        <v>9.4355143764213185</v>
      </c>
      <c r="Z17" s="71">
        <v>9.4359834594678933</v>
      </c>
      <c r="AA17" s="71">
        <v>9.4456900819627059</v>
      </c>
      <c r="AB17" s="71">
        <v>9.4889655279070855</v>
      </c>
      <c r="AC17" s="71">
        <v>9.4855775979038981</v>
      </c>
      <c r="AD17" s="76">
        <v>9.4612065472814191</v>
      </c>
      <c r="AE17" s="76">
        <v>9.4550760825490325</v>
      </c>
      <c r="AF17"/>
      <c r="AG17" s="18">
        <v>12.301708759979874</v>
      </c>
      <c r="AH17" s="18">
        <v>13.15298172330413</v>
      </c>
      <c r="AI17" s="18">
        <v>-3.972110167746095</v>
      </c>
      <c r="AJ17" s="18">
        <v>4.6706463965854992</v>
      </c>
      <c r="AK17" s="18">
        <v>-3.847015071000313</v>
      </c>
      <c r="AL17" s="18">
        <v>1.241900353814259</v>
      </c>
      <c r="AM17" s="18">
        <v>7.8944812649986211</v>
      </c>
      <c r="AN17" s="18">
        <v>0.17354479515737245</v>
      </c>
      <c r="AO17" s="18">
        <v>0.16253025992438513</v>
      </c>
      <c r="AP17" s="18">
        <v>5.8475944784886451</v>
      </c>
      <c r="AQ17" s="18">
        <v>6.1295196851319105</v>
      </c>
      <c r="AR17" s="18">
        <v>-5.5408330491775138E-3</v>
      </c>
      <c r="AS17" s="18">
        <v>-4.3339040120160495E-2</v>
      </c>
      <c r="AT17" s="18">
        <v>3.1948192559749615E-2</v>
      </c>
      <c r="AU17" s="18">
        <v>-3.0404095589746681E-2</v>
      </c>
      <c r="AV17" s="18">
        <v>-8.4402426906384775E-2</v>
      </c>
      <c r="AW17" s="18">
        <v>-5.0069732794550074E-3</v>
      </c>
      <c r="AX17" s="18">
        <v>4.7913741660998044</v>
      </c>
      <c r="AY17" s="18">
        <v>4.807328171859333</v>
      </c>
      <c r="AZ17" s="18">
        <v>-1.2351414419767644E-2</v>
      </c>
      <c r="BA17" s="18">
        <v>0.60312540366601375</v>
      </c>
      <c r="BB17" s="18">
        <v>4.2663109622118354</v>
      </c>
      <c r="BC17" s="18">
        <v>4.9714623693116944E-3</v>
      </c>
      <c r="BD17" s="18">
        <v>0.10286815928098232</v>
      </c>
      <c r="BE17" s="18">
        <v>0.4581501782174443</v>
      </c>
      <c r="BF17" s="18">
        <v>-3.570389199142375E-2</v>
      </c>
      <c r="BG17" s="18">
        <v>-0.256927428729954</v>
      </c>
      <c r="BH17" s="18">
        <v>-6.479580275253656E-2</v>
      </c>
      <c r="BI17"/>
    </row>
    <row r="18" spans="1:61" s="7" customFormat="1" ht="15" customHeight="1" x14ac:dyDescent="0.35">
      <c r="A18"/>
      <c r="B18" s="16" t="s">
        <v>316</v>
      </c>
      <c r="C18" s="71">
        <v>7.710376407075159E-2</v>
      </c>
      <c r="D18" s="71">
        <v>7.6817986732573645E-2</v>
      </c>
      <c r="E18" s="71">
        <v>7.5063005008976766E-2</v>
      </c>
      <c r="F18" s="71">
        <v>7.4948551052346712E-2</v>
      </c>
      <c r="G18" s="71">
        <v>7.5801962324273359E-2</v>
      </c>
      <c r="H18" s="71">
        <v>7.5485132791663231E-2</v>
      </c>
      <c r="I18" s="71">
        <v>7.4602627251839415E-2</v>
      </c>
      <c r="J18" s="71">
        <v>8.0478983745796415E-2</v>
      </c>
      <c r="K18" s="71">
        <v>8.0360555016609339E-2</v>
      </c>
      <c r="L18" s="71">
        <v>8.117532195825003E-2</v>
      </c>
      <c r="M18" s="71">
        <v>8.3803107625292944E-2</v>
      </c>
      <c r="N18" s="71">
        <v>9.0121896754348382E-2</v>
      </c>
      <c r="O18" s="71">
        <v>8.9597388994325608E-2</v>
      </c>
      <c r="P18" s="71">
        <v>9.0425754955959364E-2</v>
      </c>
      <c r="Q18" s="71">
        <v>9.006825934420494E-2</v>
      </c>
      <c r="R18" s="71">
        <v>9.0184750582431125E-2</v>
      </c>
      <c r="S18" s="71">
        <v>9.0239851770438695E-2</v>
      </c>
      <c r="T18" s="71">
        <v>9.0456846333506008E-2</v>
      </c>
      <c r="U18" s="71">
        <v>9.0622852782763177E-2</v>
      </c>
      <c r="V18" s="71">
        <v>9.0283676688851761E-2</v>
      </c>
      <c r="W18" s="71">
        <v>8.988099058856594E-2</v>
      </c>
      <c r="X18" s="71">
        <v>8.9832889308828948E-2</v>
      </c>
      <c r="Y18" s="71">
        <v>9.0437500774616528E-2</v>
      </c>
      <c r="Z18" s="71">
        <v>9.118898679542449E-2</v>
      </c>
      <c r="AA18" s="71">
        <v>8.9764498024524381E-2</v>
      </c>
      <c r="AB18" s="71">
        <v>9.0352057544066153E-2</v>
      </c>
      <c r="AC18" s="71">
        <v>9.1460717794432711E-2</v>
      </c>
      <c r="AD18" s="76">
        <v>9.1515112913594349E-2</v>
      </c>
      <c r="AE18" s="76">
        <v>9.1567248715154342E-2</v>
      </c>
      <c r="AF18"/>
      <c r="AG18" s="18">
        <v>-0.3706399312953273</v>
      </c>
      <c r="AH18" s="18">
        <v>-2.2845973947566409</v>
      </c>
      <c r="AI18" s="18">
        <v>-0.152477184488372</v>
      </c>
      <c r="AJ18" s="18">
        <v>1.1386628026078764</v>
      </c>
      <c r="AK18" s="18">
        <v>-0.41797009324740381</v>
      </c>
      <c r="AL18" s="18">
        <v>-1.16911172728477</v>
      </c>
      <c r="AM18" s="18">
        <v>7.8768760704900131</v>
      </c>
      <c r="AN18" s="18">
        <v>-0.14715485170780548</v>
      </c>
      <c r="AO18" s="18">
        <v>1.0138891418461335</v>
      </c>
      <c r="AP18" s="18">
        <v>3.2371730763130615</v>
      </c>
      <c r="AQ18" s="18">
        <v>7.5400415427414762</v>
      </c>
      <c r="AR18" s="18">
        <v>-0.58199813687062329</v>
      </c>
      <c r="AS18" s="18">
        <v>0.92454252398607117</v>
      </c>
      <c r="AT18" s="18">
        <v>-0.39534711314109305</v>
      </c>
      <c r="AU18" s="18">
        <v>0.12933661544518374</v>
      </c>
      <c r="AV18" s="18">
        <v>6.109812097024743E-2</v>
      </c>
      <c r="AW18" s="18">
        <v>0.24046422817640031</v>
      </c>
      <c r="AX18" s="18">
        <v>0.18352004959925208</v>
      </c>
      <c r="AY18" s="18">
        <v>-0.37427214383161589</v>
      </c>
      <c r="AZ18" s="18">
        <v>-0.44602315175268487</v>
      </c>
      <c r="BA18" s="18">
        <v>-5.3516632851965278E-2</v>
      </c>
      <c r="BB18" s="18">
        <v>0.67304020881376425</v>
      </c>
      <c r="BC18" s="18">
        <v>0.83094514374161565</v>
      </c>
      <c r="BD18" s="18">
        <v>-1.5621280825236503</v>
      </c>
      <c r="BE18" s="18">
        <v>0.65455668161954872</v>
      </c>
      <c r="BF18" s="18">
        <v>1.2270448294172458</v>
      </c>
      <c r="BG18" s="18">
        <v>5.9473750560209045E-2</v>
      </c>
      <c r="BH18" s="18">
        <v>5.6969608516157018E-2</v>
      </c>
      <c r="BI18"/>
    </row>
    <row r="19" spans="1:61" s="7" customFormat="1" ht="15" customHeight="1" x14ac:dyDescent="0.35">
      <c r="A19"/>
      <c r="B19" s="16" t="s">
        <v>317</v>
      </c>
      <c r="C19" s="71"/>
      <c r="D19" s="71"/>
      <c r="E19" s="71"/>
      <c r="F19" s="71"/>
      <c r="G19" s="71"/>
      <c r="H19" s="71">
        <v>0.2634208577209336</v>
      </c>
      <c r="I19" s="71">
        <v>0.26020678967756095</v>
      </c>
      <c r="J19" s="71">
        <v>0.26019331853801464</v>
      </c>
      <c r="K19" s="71">
        <v>0.25766835715666675</v>
      </c>
      <c r="L19" s="71">
        <v>0.25457323111789143</v>
      </c>
      <c r="M19" s="71">
        <v>0.25207733691502299</v>
      </c>
      <c r="N19" s="71">
        <v>0.25263657471870177</v>
      </c>
      <c r="O19" s="71">
        <v>0.2543828183439103</v>
      </c>
      <c r="P19" s="71">
        <v>0.24598023316164483</v>
      </c>
      <c r="Q19" s="71">
        <v>0.25543992555298628</v>
      </c>
      <c r="R19" s="71">
        <v>0.26327221633068276</v>
      </c>
      <c r="S19" s="71">
        <v>0.26271067470275328</v>
      </c>
      <c r="T19" s="71">
        <v>0.2565049277687218</v>
      </c>
      <c r="U19" s="71">
        <v>0.28020310906243195</v>
      </c>
      <c r="V19" s="71">
        <v>0.28313679431905064</v>
      </c>
      <c r="W19" s="71">
        <v>0.28274925604771606</v>
      </c>
      <c r="X19" s="71">
        <v>0.28391002883364136</v>
      </c>
      <c r="Y19" s="71">
        <v>0.28459514318801926</v>
      </c>
      <c r="Z19" s="71">
        <v>0.28397881187449697</v>
      </c>
      <c r="AA19" s="71">
        <v>0.28617253294561068</v>
      </c>
      <c r="AB19" s="71">
        <v>0.27819406232762428</v>
      </c>
      <c r="AC19" s="71">
        <v>0.28413683530834116</v>
      </c>
      <c r="AD19" s="76">
        <v>0.28851810637310643</v>
      </c>
      <c r="AE19" s="76">
        <v>0.29306723516845246</v>
      </c>
      <c r="AF19"/>
      <c r="AG19" s="18"/>
      <c r="AH19" s="18"/>
      <c r="AI19" s="18"/>
      <c r="AJ19" s="18"/>
      <c r="AK19" s="18"/>
      <c r="AL19" s="18">
        <v>-1.2201266335476049</v>
      </c>
      <c r="AM19" s="18">
        <v>-5.1770899456540075E-3</v>
      </c>
      <c r="AN19" s="18">
        <v>-0.97041745558081627</v>
      </c>
      <c r="AO19" s="18">
        <v>-1.2012053295676623</v>
      </c>
      <c r="AP19" s="18">
        <v>-0.98042287946316253</v>
      </c>
      <c r="AQ19" s="18">
        <v>0.22185167874385445</v>
      </c>
      <c r="AR19" s="18">
        <v>0.69120776639442938</v>
      </c>
      <c r="AS19" s="18">
        <v>-3.3031260668343094</v>
      </c>
      <c r="AT19" s="18">
        <v>3.8457124256505018</v>
      </c>
      <c r="AU19" s="18">
        <v>3.0661967821752354</v>
      </c>
      <c r="AV19" s="18">
        <v>-0.21329315936025744</v>
      </c>
      <c r="AW19" s="18">
        <v>-2.362198239966089</v>
      </c>
      <c r="AX19" s="18">
        <v>9.2388795411672042</v>
      </c>
      <c r="AY19" s="18">
        <v>1.0469852623815949</v>
      </c>
      <c r="AZ19" s="18">
        <v>-0.13687315781992354</v>
      </c>
      <c r="BA19" s="18">
        <v>0.41053080108879658</v>
      </c>
      <c r="BB19" s="18">
        <v>0.24131389693857877</v>
      </c>
      <c r="BC19" s="18">
        <v>-0.21656424161641674</v>
      </c>
      <c r="BD19" s="18">
        <v>0.77249462966385396</v>
      </c>
      <c r="BE19" s="18">
        <v>-2.7879931507971696</v>
      </c>
      <c r="BF19" s="18">
        <v>2.1361969162800398</v>
      </c>
      <c r="BG19" s="18">
        <v>1.5419581414042205</v>
      </c>
      <c r="BH19" s="18">
        <v>1.5767221172120036</v>
      </c>
      <c r="BI19"/>
    </row>
    <row r="20" spans="1:61" s="7" customFormat="1" ht="15" customHeight="1" x14ac:dyDescent="0.35">
      <c r="A20"/>
      <c r="B20" s="16" t="s">
        <v>662</v>
      </c>
      <c r="C20" s="71">
        <v>0.59882660784937514</v>
      </c>
      <c r="D20" s="71">
        <v>0.70257551431115584</v>
      </c>
      <c r="E20" s="71">
        <v>0.83258414123732916</v>
      </c>
      <c r="F20" s="71">
        <v>0.90454496288874575</v>
      </c>
      <c r="G20" s="71">
        <v>0.9512785244005697</v>
      </c>
      <c r="H20" s="71">
        <v>0.98895754384204593</v>
      </c>
      <c r="I20" s="71">
        <v>1.0444870034648892</v>
      </c>
      <c r="J20" s="71">
        <v>1.1449603969745081</v>
      </c>
      <c r="K20" s="71">
        <v>1.1909699345445692</v>
      </c>
      <c r="L20" s="71">
        <v>1.2443638350550059</v>
      </c>
      <c r="M20" s="71">
        <v>1.2780217212771383</v>
      </c>
      <c r="N20" s="71">
        <v>1.4295545219604797</v>
      </c>
      <c r="O20" s="71">
        <v>1.5951154776209857</v>
      </c>
      <c r="P20" s="71">
        <v>1.6395748575724149</v>
      </c>
      <c r="Q20" s="71">
        <v>1.8287650540164708</v>
      </c>
      <c r="R20" s="71">
        <v>2.1055552098122337</v>
      </c>
      <c r="S20" s="71">
        <v>2.422028216260824</v>
      </c>
      <c r="T20" s="71">
        <v>2.5688579354634502</v>
      </c>
      <c r="U20" s="71">
        <v>2.677799428127166</v>
      </c>
      <c r="V20" s="71">
        <v>2.7194003733888135</v>
      </c>
      <c r="W20" s="71">
        <v>2.7503173771513647</v>
      </c>
      <c r="X20" s="71">
        <v>2.7524221321264779</v>
      </c>
      <c r="Y20" s="71">
        <v>2.8062885416213232</v>
      </c>
      <c r="Z20" s="71">
        <v>2.8238530939431441</v>
      </c>
      <c r="AA20" s="71">
        <v>2.8218768699325283</v>
      </c>
      <c r="AB20" s="71">
        <v>2.8394344763361961</v>
      </c>
      <c r="AC20" s="71">
        <v>2.8104682718847842</v>
      </c>
      <c r="AD20" s="76">
        <v>2.8391286129195321</v>
      </c>
      <c r="AE20" s="76">
        <v>2.9706087889391317</v>
      </c>
      <c r="AF20"/>
      <c r="AG20" s="18">
        <v>17.325366826030717</v>
      </c>
      <c r="AH20" s="18">
        <v>18.504576985385125</v>
      </c>
      <c r="AI20" s="18">
        <v>8.6430689809288683</v>
      </c>
      <c r="AJ20" s="18">
        <v>5.1665271964564496</v>
      </c>
      <c r="AK20" s="18">
        <v>3.960881957807147</v>
      </c>
      <c r="AL20" s="18">
        <v>5.6149487881061475</v>
      </c>
      <c r="AM20" s="18">
        <v>9.6194010242652457</v>
      </c>
      <c r="AN20" s="18">
        <v>4.0184392134119795</v>
      </c>
      <c r="AO20" s="18">
        <v>4.4832282462994906</v>
      </c>
      <c r="AP20" s="18">
        <v>2.7048267776638317</v>
      </c>
      <c r="AQ20" s="18">
        <v>11.856825135328165</v>
      </c>
      <c r="AR20" s="18">
        <v>11.581297048639811</v>
      </c>
      <c r="AS20" s="18">
        <v>2.7872201464521931</v>
      </c>
      <c r="AT20" s="18">
        <v>11.538978874326872</v>
      </c>
      <c r="AU20" s="18">
        <v>15.135358978336532</v>
      </c>
      <c r="AV20" s="18">
        <v>15.030382721563132</v>
      </c>
      <c r="AW20" s="18">
        <v>6.0622629504005081</v>
      </c>
      <c r="AX20" s="18">
        <v>4.2408531495557984</v>
      </c>
      <c r="AY20" s="18">
        <v>1.5535497104330509</v>
      </c>
      <c r="AZ20" s="18">
        <v>1.1369051819325762</v>
      </c>
      <c r="BA20" s="18">
        <v>7.6527712495973621E-2</v>
      </c>
      <c r="BB20" s="18">
        <v>1.9570548015187264</v>
      </c>
      <c r="BC20" s="18">
        <v>0.62589972703494701</v>
      </c>
      <c r="BD20" s="18">
        <v>-6.9983244342795195E-2</v>
      </c>
      <c r="BE20" s="18">
        <v>0.62219604940053874</v>
      </c>
      <c r="BF20" s="18">
        <v>-1.020139914930799</v>
      </c>
      <c r="BG20" s="18">
        <v>1.0197710225537406</v>
      </c>
      <c r="BH20" s="18">
        <v>4.6310045772951423</v>
      </c>
      <c r="BI20"/>
    </row>
    <row r="21" spans="1:61" s="7" customFormat="1" ht="15" customHeight="1" x14ac:dyDescent="0.35">
      <c r="A21"/>
      <c r="B21" s="16" t="s">
        <v>318</v>
      </c>
      <c r="C21" s="71"/>
      <c r="D21" s="71"/>
      <c r="E21" s="71"/>
      <c r="F21" s="71">
        <v>0.3690799576565561</v>
      </c>
      <c r="G21" s="71">
        <v>0.36894109120775337</v>
      </c>
      <c r="H21" s="71">
        <v>0.3580694697662718</v>
      </c>
      <c r="I21" s="71">
        <v>0.3503951849039772</v>
      </c>
      <c r="J21" s="71">
        <v>0.3610551866105125</v>
      </c>
      <c r="K21" s="71">
        <v>0.36702722843105906</v>
      </c>
      <c r="L21" s="71">
        <v>0.36484027240065958</v>
      </c>
      <c r="M21" s="71">
        <v>0.36695696542870027</v>
      </c>
      <c r="N21" s="71">
        <v>0.40394995291411601</v>
      </c>
      <c r="O21" s="71">
        <v>0.43236223624871373</v>
      </c>
      <c r="P21" s="71">
        <v>0.48605034588030238</v>
      </c>
      <c r="Q21" s="71">
        <v>0.54417490261655599</v>
      </c>
      <c r="R21" s="71">
        <v>0.55579383922584236</v>
      </c>
      <c r="S21" s="71">
        <v>0.58715176592693952</v>
      </c>
      <c r="T21" s="71">
        <v>0.6301309497986437</v>
      </c>
      <c r="U21" s="71">
        <v>0.61897231521553686</v>
      </c>
      <c r="V21" s="71">
        <v>0.59596146804950356</v>
      </c>
      <c r="W21" s="71">
        <v>0.58676114276622493</v>
      </c>
      <c r="X21" s="71">
        <v>0.54890192073315491</v>
      </c>
      <c r="Y21" s="71">
        <v>0.55520773550469049</v>
      </c>
      <c r="Z21" s="71">
        <v>0.56878947815689151</v>
      </c>
      <c r="AA21" s="71">
        <v>0.57971381259537136</v>
      </c>
      <c r="AB21" s="71">
        <v>0.55314213770504272</v>
      </c>
      <c r="AC21" s="71">
        <v>0.43106077805203075</v>
      </c>
      <c r="AD21" s="76">
        <v>0.10380723800610231</v>
      </c>
      <c r="AE21" s="76">
        <v>8.5761251574242664E-2</v>
      </c>
      <c r="AF21"/>
      <c r="AG21" s="18"/>
      <c r="AH21" s="18"/>
      <c r="AI21" s="18"/>
      <c r="AJ21" s="18">
        <v>-3.7625031086611679E-2</v>
      </c>
      <c r="AK21" s="18">
        <v>-2.9467092987372565</v>
      </c>
      <c r="AL21" s="18">
        <v>-2.1432390947220252</v>
      </c>
      <c r="AM21" s="18">
        <v>3.0422797360804452</v>
      </c>
      <c r="AN21" s="18">
        <v>1.6540523559875864</v>
      </c>
      <c r="AO21" s="18">
        <v>-0.59585661798120992</v>
      </c>
      <c r="AP21" s="18">
        <v>0.58016978611291514</v>
      </c>
      <c r="AQ21" s="18">
        <v>10.081015206292216</v>
      </c>
      <c r="AR21" s="18">
        <v>7.0336147162860216</v>
      </c>
      <c r="AS21" s="18">
        <v>12.417391050939264</v>
      </c>
      <c r="AT21" s="18">
        <v>11.958546522785049</v>
      </c>
      <c r="AU21" s="18">
        <v>2.1351474596529605</v>
      </c>
      <c r="AV21" s="18">
        <v>5.642006889600502</v>
      </c>
      <c r="AW21" s="18">
        <v>7.3199445809130328</v>
      </c>
      <c r="AX21" s="18">
        <v>-1.7708437566306727</v>
      </c>
      <c r="AY21" s="18">
        <v>-3.7175890747263107</v>
      </c>
      <c r="AZ21" s="18">
        <v>-1.5437785455140207</v>
      </c>
      <c r="BA21" s="18">
        <v>-6.452237422298726</v>
      </c>
      <c r="BB21" s="18">
        <v>1.1488053754873102</v>
      </c>
      <c r="BC21" s="18">
        <v>2.4462452130381536</v>
      </c>
      <c r="BD21" s="18">
        <v>1.9206287841116745</v>
      </c>
      <c r="BE21" s="18">
        <v>-4.5835849194911509</v>
      </c>
      <c r="BF21" s="18">
        <v>-22.07052244465067</v>
      </c>
      <c r="BG21" s="18">
        <v>-75.918189895353379</v>
      </c>
      <c r="BH21" s="18">
        <v>-17.384131182450698</v>
      </c>
      <c r="BI21"/>
    </row>
    <row r="22" spans="1:61" s="33" customFormat="1" ht="6" customHeight="1" x14ac:dyDescent="0.35">
      <c r="A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64"/>
      <c r="Y22" s="64"/>
      <c r="Z22" s="64"/>
      <c r="AA22" s="64"/>
      <c r="AB22" s="64"/>
      <c r="AC22" s="64"/>
      <c r="AF22"/>
      <c r="BI22"/>
    </row>
    <row r="23" spans="1:61" s="7" customFormat="1" ht="15" customHeight="1" x14ac:dyDescent="0.35">
      <c r="A23"/>
      <c r="B23" s="13" t="s">
        <v>663</v>
      </c>
      <c r="C23" s="14">
        <v>11483.816999999999</v>
      </c>
      <c r="D23" s="14">
        <v>12213.178000000002</v>
      </c>
      <c r="E23" s="14">
        <v>13180.789000000001</v>
      </c>
      <c r="F23" s="14">
        <v>14767.103999999999</v>
      </c>
      <c r="G23" s="14">
        <v>15698.86</v>
      </c>
      <c r="H23" s="14">
        <v>15844.053</v>
      </c>
      <c r="I23" s="14">
        <v>16908.455999999998</v>
      </c>
      <c r="J23" s="14">
        <v>15781.34</v>
      </c>
      <c r="K23" s="14">
        <v>16913.857999999997</v>
      </c>
      <c r="L23" s="14">
        <v>17557.951000000001</v>
      </c>
      <c r="M23" s="14">
        <v>17723.04</v>
      </c>
      <c r="N23" s="14">
        <v>18699.402999999998</v>
      </c>
      <c r="O23" s="14">
        <v>19592.932000000001</v>
      </c>
      <c r="P23" s="14">
        <v>19673.841</v>
      </c>
      <c r="Q23" s="14">
        <v>19323.744999999995</v>
      </c>
      <c r="R23" s="14">
        <v>19924.511999999995</v>
      </c>
      <c r="S23" s="14">
        <v>18990.338</v>
      </c>
      <c r="T23" s="14">
        <v>18130.955000000002</v>
      </c>
      <c r="U23" s="14">
        <v>19148.101999999999</v>
      </c>
      <c r="V23" s="14">
        <v>19190.738000000001</v>
      </c>
      <c r="W23" s="14">
        <v>19614.16</v>
      </c>
      <c r="X23" s="14">
        <v>20011.611000000001</v>
      </c>
      <c r="Y23" s="14">
        <v>20050.66</v>
      </c>
      <c r="Z23" s="14">
        <v>20424.743999999999</v>
      </c>
      <c r="AA23" s="14">
        <v>21559.994238930001</v>
      </c>
      <c r="AB23" s="14">
        <v>18704.266000000003</v>
      </c>
      <c r="AC23" s="14">
        <v>20030.178</v>
      </c>
      <c r="AD23" s="72">
        <v>20289.332999999999</v>
      </c>
      <c r="AE23" s="72">
        <v>20895.726999999999</v>
      </c>
      <c r="AF23"/>
      <c r="AG23" s="15">
        <v>6.3512070942962842</v>
      </c>
      <c r="AH23" s="15">
        <v>7.9226799118132787</v>
      </c>
      <c r="AI23" s="15">
        <v>12.035053440275835</v>
      </c>
      <c r="AJ23" s="15">
        <v>6.3096731762707252</v>
      </c>
      <c r="AK23" s="15">
        <v>0.92486333402552345</v>
      </c>
      <c r="AL23" s="15">
        <v>6.7179969670639101</v>
      </c>
      <c r="AM23" s="15">
        <v>-6.6659900821222129</v>
      </c>
      <c r="AN23" s="15">
        <v>7.1763107568812048</v>
      </c>
      <c r="AO23" s="15">
        <v>3.8080785590135884</v>
      </c>
      <c r="AP23" s="15">
        <v>0.94025208294521345</v>
      </c>
      <c r="AQ23" s="15">
        <v>5.509004098619636</v>
      </c>
      <c r="AR23" s="15">
        <v>4.7783824970241158</v>
      </c>
      <c r="AS23" s="15">
        <v>0.4129499352113285</v>
      </c>
      <c r="AT23" s="15">
        <v>-1.779499996975705</v>
      </c>
      <c r="AU23" s="15">
        <v>3.1089573993032924</v>
      </c>
      <c r="AV23" s="15">
        <v>-4.688566525493802</v>
      </c>
      <c r="AW23" s="15">
        <v>-4.525369690628982</v>
      </c>
      <c r="AX23" s="15">
        <v>5.6100023412997118</v>
      </c>
      <c r="AY23" s="15">
        <v>0.22266436642128939</v>
      </c>
      <c r="AZ23" s="15">
        <v>2.2063872686917962</v>
      </c>
      <c r="BA23" s="15">
        <v>2.0263472919564283</v>
      </c>
      <c r="BB23" s="15">
        <v>0.19513171628210776</v>
      </c>
      <c r="BC23" s="15">
        <v>1.8656941966000069</v>
      </c>
      <c r="BD23" s="15">
        <v>5.5582103693931373</v>
      </c>
      <c r="BE23" s="15">
        <v>-13.245496298758402</v>
      </c>
      <c r="BF23" s="15">
        <v>7.0888213416126371</v>
      </c>
      <c r="BG23" s="15">
        <v>1.2938227508512348</v>
      </c>
      <c r="BH23" s="15">
        <v>2.9887330450932037</v>
      </c>
      <c r="BI23"/>
    </row>
    <row r="24" spans="1:61" s="7" customFormat="1" ht="15" customHeight="1" x14ac:dyDescent="0.35">
      <c r="A24"/>
      <c r="B24" s="16" t="s">
        <v>35</v>
      </c>
      <c r="C24" s="17">
        <v>506.745</v>
      </c>
      <c r="D24" s="17">
        <v>555.87599999999998</v>
      </c>
      <c r="E24" s="17">
        <v>702.90600000000006</v>
      </c>
      <c r="F24" s="17">
        <v>664.13</v>
      </c>
      <c r="G24" s="17">
        <v>743.26799999999992</v>
      </c>
      <c r="H24" s="17">
        <v>772.49399999999991</v>
      </c>
      <c r="I24" s="17">
        <v>934.49200000000008</v>
      </c>
      <c r="J24" s="17">
        <v>673.52800000000002</v>
      </c>
      <c r="K24" s="17">
        <v>839.11199999999985</v>
      </c>
      <c r="L24" s="17">
        <v>915.96799999999996</v>
      </c>
      <c r="M24" s="17">
        <v>869.58300000000008</v>
      </c>
      <c r="N24" s="17">
        <v>958.29399999999998</v>
      </c>
      <c r="O24" s="17">
        <v>967.95200000000011</v>
      </c>
      <c r="P24" s="17">
        <v>889.82</v>
      </c>
      <c r="Q24" s="17">
        <v>842.11199999999997</v>
      </c>
      <c r="R24" s="17">
        <v>828.43500000000006</v>
      </c>
      <c r="S24" s="17">
        <v>789.13699999999994</v>
      </c>
      <c r="T24" s="17">
        <v>715.42600000000004</v>
      </c>
      <c r="U24" s="17">
        <v>745.57600000000002</v>
      </c>
      <c r="V24" s="17">
        <v>774.82400000000007</v>
      </c>
      <c r="W24" s="17">
        <v>780.8900000000001</v>
      </c>
      <c r="X24" s="17">
        <v>848.24899999999991</v>
      </c>
      <c r="Y24" s="17">
        <v>838.11899999999991</v>
      </c>
      <c r="Z24" s="17">
        <v>846.5870000000001</v>
      </c>
      <c r="AA24" s="17">
        <v>858.56599999999992</v>
      </c>
      <c r="AB24" s="17">
        <v>613.56600000000003</v>
      </c>
      <c r="AC24" s="17">
        <v>810.94100000000003</v>
      </c>
      <c r="AD24" s="73">
        <v>934.0859999999999</v>
      </c>
      <c r="AE24" s="73">
        <v>886.07300000000009</v>
      </c>
      <c r="AF24"/>
      <c r="AG24" s="18">
        <v>9.6954089334872506</v>
      </c>
      <c r="AH24" s="18">
        <v>26.450143557196228</v>
      </c>
      <c r="AI24" s="18">
        <v>-5.5165271031973075</v>
      </c>
      <c r="AJ24" s="18">
        <v>11.916040534232744</v>
      </c>
      <c r="AK24" s="18">
        <v>3.9320944800529558</v>
      </c>
      <c r="AL24" s="18">
        <v>20.970777766558726</v>
      </c>
      <c r="AM24" s="18">
        <v>-27.925760734174293</v>
      </c>
      <c r="AN24" s="18">
        <v>24.584575548455273</v>
      </c>
      <c r="AO24" s="18">
        <v>9.1592063991457788</v>
      </c>
      <c r="AP24" s="18">
        <v>-5.0640415385690192</v>
      </c>
      <c r="AQ24" s="18">
        <v>10.201556378172054</v>
      </c>
      <c r="AR24" s="18">
        <v>1.0078326693060928</v>
      </c>
      <c r="AS24" s="18">
        <v>-8.0718878622080492</v>
      </c>
      <c r="AT24" s="18">
        <v>-5.3615337933514731</v>
      </c>
      <c r="AU24" s="18">
        <v>-1.6241307569539334</v>
      </c>
      <c r="AV24" s="18">
        <v>-4.743643134343686</v>
      </c>
      <c r="AW24" s="18">
        <v>-9.3407101681963844</v>
      </c>
      <c r="AX24" s="18">
        <v>4.2142723356433756</v>
      </c>
      <c r="AY24" s="18">
        <v>3.9228730538536709</v>
      </c>
      <c r="AZ24" s="18">
        <v>0.78288746863804304</v>
      </c>
      <c r="BA24" s="18">
        <v>8.6259268270818943</v>
      </c>
      <c r="BB24" s="18">
        <v>-1.1942248089888696</v>
      </c>
      <c r="BC24" s="18">
        <v>1.0103577176988219</v>
      </c>
      <c r="BD24" s="18">
        <v>1.4149756610956479</v>
      </c>
      <c r="BE24" s="18">
        <v>-28.535954137480392</v>
      </c>
      <c r="BF24" s="18">
        <v>32.168503469879361</v>
      </c>
      <c r="BG24" s="18">
        <v>15.185445057038658</v>
      </c>
      <c r="BH24" s="18">
        <v>-5.1401048725705998</v>
      </c>
      <c r="BI24"/>
    </row>
    <row r="25" spans="1:61" s="33" customFormat="1" ht="15" customHeight="1" x14ac:dyDescent="0.35">
      <c r="A25"/>
      <c r="B25" s="16" t="s">
        <v>36</v>
      </c>
      <c r="C25" s="17">
        <v>188.15300000000002</v>
      </c>
      <c r="D25" s="17">
        <v>182.74299999999999</v>
      </c>
      <c r="E25" s="17">
        <v>179.154</v>
      </c>
      <c r="F25" s="17">
        <v>178.48900000000003</v>
      </c>
      <c r="G25" s="17">
        <v>188.786</v>
      </c>
      <c r="H25" s="17">
        <v>198.88000000000002</v>
      </c>
      <c r="I25" s="17">
        <v>205.52800000000002</v>
      </c>
      <c r="J25" s="17">
        <v>220.69800000000001</v>
      </c>
      <c r="K25" s="17">
        <v>240.55900000000003</v>
      </c>
      <c r="L25" s="17">
        <v>246.18600000000001</v>
      </c>
      <c r="M25" s="17">
        <v>262.07</v>
      </c>
      <c r="N25" s="17">
        <v>295.62100000000004</v>
      </c>
      <c r="O25" s="17">
        <v>298.79000000000002</v>
      </c>
      <c r="P25" s="17">
        <v>293.28400000000005</v>
      </c>
      <c r="Q25" s="17">
        <v>296.57099999999997</v>
      </c>
      <c r="R25" s="17">
        <v>294.81899999999996</v>
      </c>
      <c r="S25" s="17">
        <v>296.892</v>
      </c>
      <c r="T25" s="17">
        <v>298.608</v>
      </c>
      <c r="U25" s="17">
        <v>298.46699999999998</v>
      </c>
      <c r="V25" s="17">
        <v>309.50399999999996</v>
      </c>
      <c r="W25" s="17">
        <v>317.85899999999998</v>
      </c>
      <c r="X25" s="17">
        <v>327.81799999999998</v>
      </c>
      <c r="Y25" s="17">
        <v>342.95699999999999</v>
      </c>
      <c r="Z25" s="17">
        <v>348.89800000000002</v>
      </c>
      <c r="AA25" s="17">
        <v>357.88099999999997</v>
      </c>
      <c r="AB25" s="17">
        <v>321.76499999999999</v>
      </c>
      <c r="AC25" s="17">
        <v>349.48000000000008</v>
      </c>
      <c r="AD25" s="73">
        <v>370.70099999999996</v>
      </c>
      <c r="AE25" s="73">
        <v>370.78500000000008</v>
      </c>
      <c r="AF25"/>
      <c r="AG25" s="18">
        <v>-2.8753195537674259</v>
      </c>
      <c r="AH25" s="18">
        <v>-1.9639603158534109</v>
      </c>
      <c r="AI25" s="18">
        <v>-0.37118903289904975</v>
      </c>
      <c r="AJ25" s="18">
        <v>5.768982962535488</v>
      </c>
      <c r="AK25" s="18">
        <v>5.3467947835115011</v>
      </c>
      <c r="AL25" s="18">
        <v>3.3427192276749778</v>
      </c>
      <c r="AM25" s="18">
        <v>7.3809894515589045</v>
      </c>
      <c r="AN25" s="18">
        <v>8.9991753436823245</v>
      </c>
      <c r="AO25" s="18">
        <v>2.3391350978346188</v>
      </c>
      <c r="AP25" s="18">
        <v>6.4520322032934398</v>
      </c>
      <c r="AQ25" s="18">
        <v>12.802304727744513</v>
      </c>
      <c r="AR25" s="18">
        <v>1.0719806779626557</v>
      </c>
      <c r="AS25" s="18">
        <v>-1.8427658221493262</v>
      </c>
      <c r="AT25" s="18">
        <v>1.1207566727131109</v>
      </c>
      <c r="AU25" s="18">
        <v>-0.59075229877500146</v>
      </c>
      <c r="AV25" s="18">
        <v>0.70314328452373698</v>
      </c>
      <c r="AW25" s="18">
        <v>0.57798795521604096</v>
      </c>
      <c r="AX25" s="18">
        <v>-4.7219096608268882E-2</v>
      </c>
      <c r="AY25" s="18">
        <v>3.6978962498366581</v>
      </c>
      <c r="AZ25" s="18">
        <v>2.699480459057078</v>
      </c>
      <c r="BA25" s="18">
        <v>3.1331502332795371</v>
      </c>
      <c r="BB25" s="18">
        <v>4.6181112690578345</v>
      </c>
      <c r="BC25" s="18">
        <v>1.7322871380377223</v>
      </c>
      <c r="BD25" s="18">
        <v>2.5746779861162707</v>
      </c>
      <c r="BE25" s="18">
        <v>-10.091622634339345</v>
      </c>
      <c r="BF25" s="18">
        <v>8.613429055366522</v>
      </c>
      <c r="BG25" s="18">
        <v>6.0721643584754164</v>
      </c>
      <c r="BH25" s="18">
        <v>2.2659771621904683E-2</v>
      </c>
      <c r="BI25"/>
    </row>
    <row r="26" spans="1:61" s="7" customFormat="1" ht="15" customHeight="1" x14ac:dyDescent="0.35">
      <c r="A26"/>
      <c r="B26" s="16" t="s">
        <v>37</v>
      </c>
      <c r="C26" s="17">
        <v>23.361000000000004</v>
      </c>
      <c r="D26" s="17">
        <v>25.428999999999998</v>
      </c>
      <c r="E26" s="17">
        <v>24.587999999999997</v>
      </c>
      <c r="F26" s="17">
        <v>21.714000000000002</v>
      </c>
      <c r="G26" s="17">
        <v>18.314</v>
      </c>
      <c r="H26" s="17">
        <v>17.803999999999998</v>
      </c>
      <c r="I26" s="17">
        <v>18.013999999999999</v>
      </c>
      <c r="J26" s="17">
        <v>16.960999999999999</v>
      </c>
      <c r="K26" s="17">
        <v>17.829999999999998</v>
      </c>
      <c r="L26" s="17">
        <v>18.891000000000002</v>
      </c>
      <c r="M26" s="17">
        <v>19.721000000000004</v>
      </c>
      <c r="N26" s="17">
        <v>20.436999999999998</v>
      </c>
      <c r="O26" s="17">
        <v>20.255000000000003</v>
      </c>
      <c r="P26" s="17">
        <v>19.393000000000001</v>
      </c>
      <c r="Q26" s="17">
        <v>18.497</v>
      </c>
      <c r="R26" s="17">
        <v>18.075000000000003</v>
      </c>
      <c r="S26" s="17">
        <v>17.934000000000001</v>
      </c>
      <c r="T26" s="17">
        <v>17.088000000000001</v>
      </c>
      <c r="U26" s="17">
        <v>17.157999999999998</v>
      </c>
      <c r="V26" s="17">
        <v>18.661000000000001</v>
      </c>
      <c r="W26" s="17">
        <v>19.462</v>
      </c>
      <c r="X26" s="17">
        <v>20.841999999999999</v>
      </c>
      <c r="Y26" s="17">
        <v>21.327999999999999</v>
      </c>
      <c r="Z26" s="17">
        <v>21.414999999999999</v>
      </c>
      <c r="AA26" s="17">
        <v>22.345000000000006</v>
      </c>
      <c r="AB26" s="17">
        <v>19.401999999999997</v>
      </c>
      <c r="AC26" s="17">
        <v>23.535</v>
      </c>
      <c r="AD26" s="73">
        <v>23.869999999999994</v>
      </c>
      <c r="AE26" s="73">
        <v>22.482999999999997</v>
      </c>
      <c r="AF26"/>
      <c r="AG26" s="18">
        <v>8.8523607722271915</v>
      </c>
      <c r="AH26" s="18">
        <v>-3.3072476306579146</v>
      </c>
      <c r="AI26" s="18">
        <v>-11.688628599316722</v>
      </c>
      <c r="AJ26" s="18">
        <v>-15.658100764483752</v>
      </c>
      <c r="AK26" s="18">
        <v>-2.7847548323686881</v>
      </c>
      <c r="AL26" s="18">
        <v>1.1795102224219325</v>
      </c>
      <c r="AM26" s="18">
        <v>-5.8454535361385638</v>
      </c>
      <c r="AN26" s="18">
        <v>5.1235186604563401</v>
      </c>
      <c r="AO26" s="18">
        <v>5.9506449803701829</v>
      </c>
      <c r="AP26" s="18">
        <v>4.3936265946747222</v>
      </c>
      <c r="AQ26" s="18">
        <v>3.6306475330865262</v>
      </c>
      <c r="AR26" s="18">
        <v>-0.89054166462785667</v>
      </c>
      <c r="AS26" s="18">
        <v>-4.2557393236238052</v>
      </c>
      <c r="AT26" s="18">
        <v>-4.6202237920899334</v>
      </c>
      <c r="AU26" s="18">
        <v>-2.2814510461155701</v>
      </c>
      <c r="AV26" s="18">
        <v>-0.78008298755187699</v>
      </c>
      <c r="AW26" s="18">
        <v>-4.7172967547674807</v>
      </c>
      <c r="AX26" s="18">
        <v>0.40964419475653513</v>
      </c>
      <c r="AY26" s="18">
        <v>8.7597622100478123</v>
      </c>
      <c r="AZ26" s="18">
        <v>4.2923744708214908</v>
      </c>
      <c r="BA26" s="18">
        <v>7.0907409310451079</v>
      </c>
      <c r="BB26" s="18">
        <v>2.3318299587371687</v>
      </c>
      <c r="BC26" s="18">
        <v>0.40791447861965374</v>
      </c>
      <c r="BD26" s="18">
        <v>4.3427504085921402</v>
      </c>
      <c r="BE26" s="18">
        <v>-13.170731707317108</v>
      </c>
      <c r="BF26" s="18">
        <v>21.30192763632617</v>
      </c>
      <c r="BG26" s="18">
        <v>1.4234119396643032</v>
      </c>
      <c r="BH26" s="18">
        <v>-5.8106409719312833</v>
      </c>
      <c r="BI26"/>
    </row>
    <row r="27" spans="1:61" s="7" customFormat="1" ht="15" customHeight="1" x14ac:dyDescent="0.35">
      <c r="A27"/>
      <c r="B27" s="16" t="s">
        <v>38</v>
      </c>
      <c r="C27" s="17">
        <v>7760.0869999999995</v>
      </c>
      <c r="D27" s="17">
        <v>8234.509</v>
      </c>
      <c r="E27" s="17">
        <v>8204.9120000000003</v>
      </c>
      <c r="F27" s="17">
        <v>8324.2709999999988</v>
      </c>
      <c r="G27" s="17">
        <v>8774.5939999999991</v>
      </c>
      <c r="H27" s="17">
        <v>8799.8619999999992</v>
      </c>
      <c r="I27" s="17">
        <v>9115.9969999999994</v>
      </c>
      <c r="J27" s="17">
        <v>9262.2749999999996</v>
      </c>
      <c r="K27" s="17">
        <v>9644.896999999999</v>
      </c>
      <c r="L27" s="17">
        <v>9918.6560000000027</v>
      </c>
      <c r="M27" s="17">
        <v>9986.0730000000003</v>
      </c>
      <c r="N27" s="17">
        <v>10157.725</v>
      </c>
      <c r="O27" s="17">
        <v>10568.821</v>
      </c>
      <c r="P27" s="17">
        <v>10042.948</v>
      </c>
      <c r="Q27" s="17">
        <v>9771.6610000000001</v>
      </c>
      <c r="R27" s="17">
        <v>9843.7379999999994</v>
      </c>
      <c r="S27" s="17">
        <v>9151.9060000000009</v>
      </c>
      <c r="T27" s="17">
        <v>8370.1479999999992</v>
      </c>
      <c r="U27" s="17">
        <v>9948.7170000000006</v>
      </c>
      <c r="V27" s="17">
        <v>9857.3859999999986</v>
      </c>
      <c r="W27" s="17">
        <v>10256.829999999998</v>
      </c>
      <c r="X27" s="17">
        <v>10526.723</v>
      </c>
      <c r="Y27" s="17">
        <v>10797.320999999998</v>
      </c>
      <c r="Z27" s="17">
        <v>10989.530999999999</v>
      </c>
      <c r="AA27" s="17">
        <v>12366.578000000001</v>
      </c>
      <c r="AB27" s="17">
        <v>10253.395</v>
      </c>
      <c r="AC27" s="17">
        <v>11646.75</v>
      </c>
      <c r="AD27" s="73">
        <v>11984.092000000001</v>
      </c>
      <c r="AE27" s="73">
        <v>11993.605</v>
      </c>
      <c r="AF27"/>
      <c r="AG27" s="18">
        <v>6.1136170251699564</v>
      </c>
      <c r="AH27" s="18">
        <v>-0.35942640903057793</v>
      </c>
      <c r="AI27" s="18">
        <v>1.4547261445338908</v>
      </c>
      <c r="AJ27" s="18">
        <v>5.40975900472246</v>
      </c>
      <c r="AK27" s="18">
        <v>0.28796773959000305</v>
      </c>
      <c r="AL27" s="18">
        <v>3.5924995187424558</v>
      </c>
      <c r="AM27" s="18">
        <v>1.6046297514139183</v>
      </c>
      <c r="AN27" s="18">
        <v>4.1309721423732224</v>
      </c>
      <c r="AO27" s="18">
        <v>2.8383817888361449</v>
      </c>
      <c r="AP27" s="18">
        <v>0.67969894308258727</v>
      </c>
      <c r="AQ27" s="18">
        <v>1.7189139314323061</v>
      </c>
      <c r="AR27" s="18">
        <v>4.047126694215482</v>
      </c>
      <c r="AS27" s="18">
        <v>-4.9757016416495237</v>
      </c>
      <c r="AT27" s="18">
        <v>-2.7012685916525729</v>
      </c>
      <c r="AU27" s="18">
        <v>0.73761257170095562</v>
      </c>
      <c r="AV27" s="18">
        <v>-7.0281431708157873</v>
      </c>
      <c r="AW27" s="18">
        <v>-8.5420239237597233</v>
      </c>
      <c r="AX27" s="18">
        <v>18.85951120577559</v>
      </c>
      <c r="AY27" s="18">
        <v>-0.9180178710481155</v>
      </c>
      <c r="AZ27" s="18">
        <v>4.0522304797641038</v>
      </c>
      <c r="BA27" s="18">
        <v>2.6313490620396545</v>
      </c>
      <c r="BB27" s="18">
        <v>2.570581557052448</v>
      </c>
      <c r="BC27" s="18">
        <v>1.7801638017430526</v>
      </c>
      <c r="BD27" s="18">
        <v>12.53053474256547</v>
      </c>
      <c r="BE27" s="18">
        <v>-17.087855670339852</v>
      </c>
      <c r="BF27" s="18">
        <v>13.58920630678911</v>
      </c>
      <c r="BG27" s="18">
        <v>2.8964475068152109</v>
      </c>
      <c r="BH27" s="18">
        <v>7.9380231727184752E-2</v>
      </c>
      <c r="BI27"/>
    </row>
    <row r="28" spans="1:61" s="7" customFormat="1" ht="15" customHeight="1" x14ac:dyDescent="0.35">
      <c r="A28"/>
      <c r="B28" s="16" t="s">
        <v>661</v>
      </c>
      <c r="C28" s="17">
        <v>2264.7359999999999</v>
      </c>
      <c r="D28" s="17">
        <v>2504.59</v>
      </c>
      <c r="E28" s="17">
        <v>3278.7159999999999</v>
      </c>
      <c r="F28" s="17">
        <v>4044.7120000000009</v>
      </c>
      <c r="G28" s="17">
        <v>4130.5569999999998</v>
      </c>
      <c r="H28" s="17">
        <v>4172.9960000000001</v>
      </c>
      <c r="I28" s="17">
        <v>4718.2979999999998</v>
      </c>
      <c r="J28" s="17">
        <v>4908.7879999999996</v>
      </c>
      <c r="K28" s="17">
        <v>5407.2579999999998</v>
      </c>
      <c r="L28" s="17">
        <v>5641.3579999999993</v>
      </c>
      <c r="M28" s="17">
        <v>5725.6109999999999</v>
      </c>
      <c r="N28" s="17">
        <v>6293.9479999999994</v>
      </c>
      <c r="O28" s="17">
        <v>6663.1380000000008</v>
      </c>
      <c r="P28" s="17">
        <v>7212.3359999999993</v>
      </c>
      <c r="Q28" s="17">
        <v>7095.4390000000012</v>
      </c>
      <c r="R28" s="17">
        <v>7568.8619999999992</v>
      </c>
      <c r="S28" s="17">
        <v>7318.4690000000001</v>
      </c>
      <c r="T28" s="17">
        <v>7229.2039999999997</v>
      </c>
      <c r="U28" s="17">
        <v>6467.7950000000001</v>
      </c>
      <c r="V28" s="17">
        <v>6589.6529999999993</v>
      </c>
      <c r="W28" s="17">
        <v>6565.2849999999999</v>
      </c>
      <c r="X28" s="17">
        <v>6768.1880000000001</v>
      </c>
      <c r="Y28" s="17">
        <v>6445.7829999999994</v>
      </c>
      <c r="Z28" s="17">
        <v>6599.7249999999995</v>
      </c>
      <c r="AA28" s="17">
        <v>6508.0382389300003</v>
      </c>
      <c r="AB28" s="17">
        <v>6232.2360000000008</v>
      </c>
      <c r="AC28" s="17">
        <v>6184.67</v>
      </c>
      <c r="AD28" s="73">
        <v>6692.0399999999991</v>
      </c>
      <c r="AE28" s="73">
        <v>6741.5559999999996</v>
      </c>
      <c r="AF28"/>
      <c r="AG28" s="18">
        <v>10.590815000070661</v>
      </c>
      <c r="AH28" s="18">
        <v>30.908292375199125</v>
      </c>
      <c r="AI28" s="18">
        <v>23.36268222072302</v>
      </c>
      <c r="AJ28" s="18">
        <v>2.1224008038149287</v>
      </c>
      <c r="AK28" s="18">
        <v>1.027440124903259</v>
      </c>
      <c r="AL28" s="18">
        <v>13.06739809959079</v>
      </c>
      <c r="AM28" s="18">
        <v>4.037260893652749</v>
      </c>
      <c r="AN28" s="18">
        <v>10.154645097730851</v>
      </c>
      <c r="AO28" s="18">
        <v>4.3293661963235239</v>
      </c>
      <c r="AP28" s="18">
        <v>1.4934879154983716</v>
      </c>
      <c r="AQ28" s="18">
        <v>9.9262244675720996</v>
      </c>
      <c r="AR28" s="18">
        <v>5.8657936163438515</v>
      </c>
      <c r="AS28" s="18">
        <v>8.2423326666804506</v>
      </c>
      <c r="AT28" s="18">
        <v>-1.6207924866506236</v>
      </c>
      <c r="AU28" s="18">
        <v>6.672215771286286</v>
      </c>
      <c r="AV28" s="18">
        <v>-3.3081987754565896</v>
      </c>
      <c r="AW28" s="18">
        <v>-1.219722321704175</v>
      </c>
      <c r="AX28" s="18">
        <v>-10.532404397496594</v>
      </c>
      <c r="AY28" s="18">
        <v>1.8840733201964388</v>
      </c>
      <c r="AZ28" s="18">
        <v>-0.369791853986841</v>
      </c>
      <c r="BA28" s="18">
        <v>3.0905436702290952</v>
      </c>
      <c r="BB28" s="18">
        <v>-4.7635349372683002</v>
      </c>
      <c r="BC28" s="18">
        <v>2.3882591145249541</v>
      </c>
      <c r="BD28" s="18">
        <v>-1.389251235013568</v>
      </c>
      <c r="BE28" s="18">
        <v>-4.2378705963987189</v>
      </c>
      <c r="BF28" s="18">
        <v>-0.76322526938968149</v>
      </c>
      <c r="BG28" s="18">
        <v>8.2036713357381874</v>
      </c>
      <c r="BH28" s="18">
        <v>0.73992384982756432</v>
      </c>
      <c r="BI28"/>
    </row>
    <row r="29" spans="1:61" s="7" customFormat="1" ht="15" customHeight="1" x14ac:dyDescent="0.35">
      <c r="A29"/>
      <c r="B29" s="16" t="s">
        <v>40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>
        <v>233.65800000000002</v>
      </c>
      <c r="V29" s="17">
        <v>268.92099999999999</v>
      </c>
      <c r="W29" s="17">
        <v>299.00400000000002</v>
      </c>
      <c r="X29" s="17">
        <v>230.36899999999997</v>
      </c>
      <c r="Y29" s="17">
        <v>300.59900000000005</v>
      </c>
      <c r="Z29" s="17">
        <v>255.262</v>
      </c>
      <c r="AA29" s="17">
        <v>81.766999999999996</v>
      </c>
      <c r="AB29" s="17">
        <v>34.756</v>
      </c>
      <c r="AC29" s="17">
        <v>31.5</v>
      </c>
      <c r="AD29" s="73">
        <v>52.37</v>
      </c>
      <c r="AE29" s="73">
        <v>33.207000000000001</v>
      </c>
      <c r="AF29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>
        <v>15.091715241934782</v>
      </c>
      <c r="AZ29" s="18">
        <v>11.186556646747569</v>
      </c>
      <c r="BA29" s="18">
        <v>-22.954542414148321</v>
      </c>
      <c r="BB29" s="18">
        <v>30.485872665158976</v>
      </c>
      <c r="BC29" s="18">
        <v>-15.082219169059124</v>
      </c>
      <c r="BD29" s="18">
        <v>-67.967421707892285</v>
      </c>
      <c r="BE29" s="18">
        <v>-57.493854488974769</v>
      </c>
      <c r="BF29" s="18">
        <v>-9.3681666474853262</v>
      </c>
      <c r="BG29" s="18">
        <v>66.253968253968239</v>
      </c>
      <c r="BH29" s="18">
        <v>-36.59156005346572</v>
      </c>
      <c r="BI29"/>
    </row>
    <row r="30" spans="1:61" s="7" customFormat="1" ht="15" customHeight="1" x14ac:dyDescent="0.35">
      <c r="A30"/>
      <c r="B30" s="16" t="s">
        <v>1312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73"/>
      <c r="AE30" s="73">
        <v>662.53</v>
      </c>
      <c r="AF30" s="355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 t="s">
        <v>233</v>
      </c>
      <c r="BI30" s="355"/>
    </row>
    <row r="31" spans="1:61" s="7" customFormat="1" ht="15" customHeight="1" x14ac:dyDescent="0.35">
      <c r="A31"/>
      <c r="B31" s="16" t="s">
        <v>41</v>
      </c>
      <c r="C31" s="17"/>
      <c r="D31" s="17"/>
      <c r="E31" s="17"/>
      <c r="F31" s="17">
        <v>561.83800000000008</v>
      </c>
      <c r="G31" s="17">
        <v>612.83999999999992</v>
      </c>
      <c r="H31" s="17">
        <v>633.46799999999996</v>
      </c>
      <c r="I31" s="17">
        <v>657.35300000000007</v>
      </c>
      <c r="J31" s="17">
        <v>699.09</v>
      </c>
      <c r="K31" s="17">
        <v>764.20199999999988</v>
      </c>
      <c r="L31" s="17">
        <v>816.89200000000005</v>
      </c>
      <c r="M31" s="17">
        <v>859.98199999999997</v>
      </c>
      <c r="N31" s="17">
        <v>973.37800000000016</v>
      </c>
      <c r="O31" s="17">
        <v>1073.9760000000001</v>
      </c>
      <c r="P31" s="17">
        <v>1216.06</v>
      </c>
      <c r="Q31" s="17">
        <v>1299.4649999999999</v>
      </c>
      <c r="R31" s="17">
        <v>1370.5830000000001</v>
      </c>
      <c r="S31" s="17">
        <v>1416</v>
      </c>
      <c r="T31" s="17">
        <v>1500.481</v>
      </c>
      <c r="U31" s="17">
        <v>1436.731</v>
      </c>
      <c r="V31" s="17">
        <v>1371.789</v>
      </c>
      <c r="W31" s="17">
        <v>1374.83</v>
      </c>
      <c r="X31" s="17">
        <v>1289.422</v>
      </c>
      <c r="Y31" s="17">
        <v>1304.5529999999999</v>
      </c>
      <c r="Z31" s="17">
        <v>1363.3259999999998</v>
      </c>
      <c r="AA31" s="17">
        <v>1364.819</v>
      </c>
      <c r="AB31" s="17">
        <v>1229.146</v>
      </c>
      <c r="AC31" s="17">
        <v>983.30200000000002</v>
      </c>
      <c r="AD31" s="73">
        <v>232.17399999999998</v>
      </c>
      <c r="AE31" s="73">
        <v>185.488</v>
      </c>
      <c r="AF31"/>
      <c r="AG31" s="18"/>
      <c r="AH31" s="18"/>
      <c r="AI31" s="18"/>
      <c r="AJ31" s="18">
        <v>9.0777056731655446</v>
      </c>
      <c r="AK31" s="18">
        <v>3.3659682788329817</v>
      </c>
      <c r="AL31" s="18">
        <v>3.7705140591158677</v>
      </c>
      <c r="AM31" s="18">
        <v>6.3492522282548292</v>
      </c>
      <c r="AN31" s="18">
        <v>9.313822254645304</v>
      </c>
      <c r="AO31" s="18">
        <v>6.8947738948602817</v>
      </c>
      <c r="AP31" s="18">
        <v>5.2748710967912427</v>
      </c>
      <c r="AQ31" s="18">
        <v>13.185857378410267</v>
      </c>
      <c r="AR31" s="18">
        <v>10.334936684412421</v>
      </c>
      <c r="AS31" s="18">
        <v>13.229718354972533</v>
      </c>
      <c r="AT31" s="18">
        <v>6.8586253967731832</v>
      </c>
      <c r="AU31" s="18">
        <v>5.4728676801606948</v>
      </c>
      <c r="AV31" s="18">
        <v>3.3136993527571779</v>
      </c>
      <c r="AW31" s="18">
        <v>5.9661723163841796</v>
      </c>
      <c r="AX31" s="18">
        <v>-4.2486376035417974</v>
      </c>
      <c r="AY31" s="18">
        <v>-4.5201224167920095</v>
      </c>
      <c r="AZ31" s="18">
        <v>0.22168132271070407</v>
      </c>
      <c r="BA31" s="18">
        <v>-6.2122589701999456</v>
      </c>
      <c r="BB31" s="18">
        <v>1.1734715244504792</v>
      </c>
      <c r="BC31" s="18">
        <v>4.5052213286849918</v>
      </c>
      <c r="BD31" s="18">
        <v>0.10951159150490535</v>
      </c>
      <c r="BE31" s="18">
        <v>-9.9407320677686926</v>
      </c>
      <c r="BF31" s="18">
        <v>-20.001204088041611</v>
      </c>
      <c r="BG31" s="18">
        <v>-76.388332373980731</v>
      </c>
      <c r="BH31" s="18">
        <v>-20.108194716031932</v>
      </c>
      <c r="BI31"/>
    </row>
    <row r="32" spans="1:61" s="33" customFormat="1" ht="6" customHeight="1" x14ac:dyDescent="0.35">
      <c r="A32"/>
      <c r="B32" s="7"/>
      <c r="X32" s="64"/>
      <c r="Y32" s="64"/>
      <c r="Z32" s="64"/>
      <c r="AA32" s="64"/>
      <c r="AB32" s="64"/>
      <c r="AC32" s="64"/>
      <c r="AF32"/>
      <c r="BI32"/>
    </row>
    <row r="33" spans="1:61" s="7" customFormat="1" ht="15" customHeight="1" x14ac:dyDescent="0.35">
      <c r="A33"/>
      <c r="B33" s="13" t="s">
        <v>175</v>
      </c>
      <c r="C33" s="17">
        <v>4.9320000000006985</v>
      </c>
      <c r="D33" s="17">
        <v>130.8169999999991</v>
      </c>
      <c r="E33" s="17">
        <v>-734.68900000000031</v>
      </c>
      <c r="F33" s="17">
        <v>-395.55099999999948</v>
      </c>
      <c r="G33" s="17">
        <v>-273.84300000000076</v>
      </c>
      <c r="H33" s="17">
        <v>212.38999999999942</v>
      </c>
      <c r="I33" s="17">
        <v>-332.29399999999805</v>
      </c>
      <c r="J33" s="17">
        <v>369.06600000000071</v>
      </c>
      <c r="K33" s="17">
        <v>-61.227999999995518</v>
      </c>
      <c r="L33" s="17">
        <v>-44.262000000002445</v>
      </c>
      <c r="M33" s="17">
        <v>299.20899999999892</v>
      </c>
      <c r="N33" s="17">
        <v>-97.131999999997788</v>
      </c>
      <c r="O33" s="17">
        <v>193.50500000000102</v>
      </c>
      <c r="P33" s="17">
        <v>-103.89100000000326</v>
      </c>
      <c r="Q33" s="17">
        <v>25.276000000008935</v>
      </c>
      <c r="R33" s="17">
        <v>-118.31299999999464</v>
      </c>
      <c r="S33" s="17">
        <v>-7.1039999999993597</v>
      </c>
      <c r="T33" s="17">
        <v>78.35899999999674</v>
      </c>
      <c r="U33" s="17">
        <v>-75.207999999998719</v>
      </c>
      <c r="V33" s="17">
        <v>-87.144000000000233</v>
      </c>
      <c r="W33" s="17">
        <v>-467.48199999999633</v>
      </c>
      <c r="X33" s="17">
        <v>-145.39700000000448</v>
      </c>
      <c r="Y33" s="17">
        <v>257.06999999999971</v>
      </c>
      <c r="Z33" s="17">
        <v>103.41999999999825</v>
      </c>
      <c r="AA33" s="17">
        <v>-180.26623893000215</v>
      </c>
      <c r="AB33" s="17">
        <v>85.443999999995867</v>
      </c>
      <c r="AC33" s="17">
        <v>-301.58300000000236</v>
      </c>
      <c r="AD33" s="73">
        <v>-65.283999999999651</v>
      </c>
      <c r="AE33" s="73">
        <v>-138.59599999999409</v>
      </c>
      <c r="AF33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/>
    </row>
    <row r="34" spans="1:61" s="7" customFormat="1" ht="15" customHeight="1" x14ac:dyDescent="0.35">
      <c r="A34"/>
      <c r="B34" s="16" t="s">
        <v>200</v>
      </c>
      <c r="C34" s="17">
        <v>12.905000000000001</v>
      </c>
      <c r="D34" s="17">
        <v>185.65</v>
      </c>
      <c r="E34" s="17">
        <v>-195.00400000000002</v>
      </c>
      <c r="F34" s="17">
        <v>-212.072</v>
      </c>
      <c r="G34" s="17">
        <v>-226.78500000000003</v>
      </c>
      <c r="H34" s="17">
        <v>254.29400000000001</v>
      </c>
      <c r="I34" s="17">
        <v>-259.56099999999998</v>
      </c>
      <c r="J34" s="17">
        <v>311.11199999999951</v>
      </c>
      <c r="K34" s="17">
        <v>-56.607999999999997</v>
      </c>
      <c r="L34" s="17">
        <v>-150.90899999999999</v>
      </c>
      <c r="M34" s="17">
        <v>151.0750000000003</v>
      </c>
      <c r="N34" s="17">
        <v>-261.91899999999998</v>
      </c>
      <c r="O34" s="17">
        <v>112.91500000000001</v>
      </c>
      <c r="P34" s="17">
        <v>-146.93799999999999</v>
      </c>
      <c r="Q34" s="17">
        <v>80.070999999999998</v>
      </c>
      <c r="R34" s="17">
        <v>-80.855000000000004</v>
      </c>
      <c r="S34" s="17">
        <v>141.44</v>
      </c>
      <c r="T34" s="17">
        <v>23.712000000000579</v>
      </c>
      <c r="U34" s="17">
        <v>-176.95000000000297</v>
      </c>
      <c r="V34" s="17">
        <v>56.324000000002485</v>
      </c>
      <c r="W34" s="17">
        <v>26.258999999997219</v>
      </c>
      <c r="X34" s="17">
        <v>-157.55200000000067</v>
      </c>
      <c r="Y34" s="17">
        <v>212.83399999999742</v>
      </c>
      <c r="Z34" s="17">
        <v>-35.210000000001031</v>
      </c>
      <c r="AA34" s="17">
        <v>-95.528999999997609</v>
      </c>
      <c r="AB34" s="17">
        <v>205.82400000000206</v>
      </c>
      <c r="AC34" s="17">
        <v>-1.2810000000000059</v>
      </c>
      <c r="AD34" s="73">
        <v>1.0200000000000067</v>
      </c>
      <c r="AE34" s="73">
        <v>-1.8699999999999974</v>
      </c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/>
    </row>
    <row r="35" spans="1:61" s="7" customFormat="1" ht="15" customHeight="1" x14ac:dyDescent="0.35">
      <c r="A35"/>
      <c r="B35" s="16" t="s">
        <v>660</v>
      </c>
      <c r="C35" s="67"/>
      <c r="D35" s="67"/>
      <c r="E35" s="17">
        <v>-492.57899999999995</v>
      </c>
      <c r="F35" s="17">
        <v>-163.791</v>
      </c>
      <c r="G35" s="17">
        <v>-52.568999999999988</v>
      </c>
      <c r="H35" s="17">
        <v>17.504999999999995</v>
      </c>
      <c r="I35" s="17">
        <v>89.515000000000029</v>
      </c>
      <c r="J35" s="17">
        <v>77.566000000000003</v>
      </c>
      <c r="K35" s="17">
        <v>71.570999999999998</v>
      </c>
      <c r="L35" s="17">
        <v>109.32999999999998</v>
      </c>
      <c r="M35" s="17">
        <v>116.47699999999995</v>
      </c>
      <c r="N35" s="17">
        <v>128.08499999999998</v>
      </c>
      <c r="O35" s="17">
        <v>168.202</v>
      </c>
      <c r="P35" s="17">
        <v>180.41200000000001</v>
      </c>
      <c r="Q35" s="17">
        <v>148.47199999999998</v>
      </c>
      <c r="R35" s="17">
        <v>161.45280399999999</v>
      </c>
      <c r="S35" s="17">
        <v>75.858000000000004</v>
      </c>
      <c r="T35" s="17">
        <v>144.54900000000001</v>
      </c>
      <c r="U35" s="17">
        <v>173.54100000000003</v>
      </c>
      <c r="V35" s="17">
        <v>217.10899999999998</v>
      </c>
      <c r="W35" s="17">
        <v>242.86100000000002</v>
      </c>
      <c r="X35" s="17">
        <v>278.02099999999996</v>
      </c>
      <c r="Y35" s="17">
        <v>143.68399999999997</v>
      </c>
      <c r="Z35" s="17">
        <v>249.9380000000001</v>
      </c>
      <c r="AA35" s="17">
        <v>224.21700000000007</v>
      </c>
      <c r="AB35" s="17">
        <v>283.54799999999994</v>
      </c>
      <c r="AC35" s="17">
        <v>265.29224399999998</v>
      </c>
      <c r="AD35" s="73">
        <v>0</v>
      </c>
      <c r="AE35" s="73">
        <v>0</v>
      </c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/>
    </row>
    <row r="36" spans="1:61" s="7" customFormat="1" ht="15" customHeight="1" x14ac:dyDescent="0.35">
      <c r="A36"/>
      <c r="B36" s="16" t="s">
        <v>201</v>
      </c>
      <c r="C36" s="17">
        <v>-7.9729999999993026</v>
      </c>
      <c r="D36" s="17">
        <v>-54.833000000000908</v>
      </c>
      <c r="E36" s="17">
        <v>-47.106000000000336</v>
      </c>
      <c r="F36" s="17">
        <v>-19.687999999999477</v>
      </c>
      <c r="G36" s="17">
        <v>5.5109999999992567</v>
      </c>
      <c r="H36" s="17">
        <v>-59.409000000000589</v>
      </c>
      <c r="I36" s="17">
        <v>-162.24799999999749</v>
      </c>
      <c r="J36" s="17">
        <v>-19.611999999998801</v>
      </c>
      <c r="K36" s="17">
        <v>-76.19099999999375</v>
      </c>
      <c r="L36" s="17">
        <v>-2.6830000000018117</v>
      </c>
      <c r="M36" s="17">
        <v>31.656999999998675</v>
      </c>
      <c r="N36" s="17">
        <v>36.702000000002954</v>
      </c>
      <c r="O36" s="17">
        <v>-87.611999999997693</v>
      </c>
      <c r="P36" s="17">
        <v>-137.36500000000603</v>
      </c>
      <c r="Q36" s="17">
        <v>-203.26699999999153</v>
      </c>
      <c r="R36" s="17">
        <v>-198.91080399999245</v>
      </c>
      <c r="S36" s="17">
        <v>-224.40199999999999</v>
      </c>
      <c r="T36" s="17">
        <v>-89.902000000003852</v>
      </c>
      <c r="U36" s="17">
        <v>-71.798999999995772</v>
      </c>
      <c r="V36" s="17">
        <v>-360.57700000000273</v>
      </c>
      <c r="W36" s="17">
        <v>-736.60199999999361</v>
      </c>
      <c r="X36" s="17">
        <v>-265.86600000000374</v>
      </c>
      <c r="Y36" s="17">
        <v>-99.447999999997677</v>
      </c>
      <c r="Z36" s="17">
        <v>-111.30800000000082</v>
      </c>
      <c r="AA36" s="17">
        <v>-308.95423893000464</v>
      </c>
      <c r="AB36" s="17">
        <v>-403.92800000000614</v>
      </c>
      <c r="AC36" s="17">
        <v>-565.59424400000239</v>
      </c>
      <c r="AD36" s="73">
        <v>-66.303999999999661</v>
      </c>
      <c r="AE36" s="73">
        <v>-136.72599999999409</v>
      </c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/>
    </row>
    <row r="37" spans="1:61" s="33" customFormat="1" ht="6" customHeight="1" x14ac:dyDescent="0.35">
      <c r="A3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64"/>
      <c r="Y37" s="64"/>
      <c r="Z37" s="64"/>
      <c r="AA37" s="64"/>
      <c r="AB37" s="64"/>
      <c r="AC37" s="64"/>
      <c r="AF37"/>
      <c r="BI37"/>
    </row>
    <row r="38" spans="1:61" s="7" customFormat="1" ht="15" customHeight="1" x14ac:dyDescent="0.35">
      <c r="A38"/>
      <c r="B38" s="13" t="s">
        <v>599</v>
      </c>
      <c r="C38" s="14">
        <v>11488.749</v>
      </c>
      <c r="D38" s="14">
        <v>12343.995000000001</v>
      </c>
      <c r="E38" s="14">
        <v>12446.1</v>
      </c>
      <c r="F38" s="14">
        <v>14371.553</v>
      </c>
      <c r="G38" s="14">
        <v>15425.017</v>
      </c>
      <c r="H38" s="14">
        <v>16056.442999999999</v>
      </c>
      <c r="I38" s="14">
        <v>16576.162</v>
      </c>
      <c r="J38" s="14">
        <v>16150.406000000001</v>
      </c>
      <c r="K38" s="14">
        <v>16852.63</v>
      </c>
      <c r="L38" s="14">
        <v>17513.688999999998</v>
      </c>
      <c r="M38" s="14">
        <v>18022.249</v>
      </c>
      <c r="N38" s="14">
        <v>18602.271000000001</v>
      </c>
      <c r="O38" s="14">
        <v>19786.437000000002</v>
      </c>
      <c r="P38" s="14">
        <v>19569.949999999997</v>
      </c>
      <c r="Q38" s="14">
        <v>19349.021000000004</v>
      </c>
      <c r="R38" s="14">
        <v>19806.199000000001</v>
      </c>
      <c r="S38" s="14">
        <v>18983.234</v>
      </c>
      <c r="T38" s="14">
        <v>18209.313999999998</v>
      </c>
      <c r="U38" s="14">
        <v>19072.894</v>
      </c>
      <c r="V38" s="14">
        <v>19103.594000000001</v>
      </c>
      <c r="W38" s="14">
        <v>19146.678000000004</v>
      </c>
      <c r="X38" s="14">
        <v>19866.213999999996</v>
      </c>
      <c r="Y38" s="14">
        <v>20307.73</v>
      </c>
      <c r="Z38" s="14">
        <v>20528.163999999997</v>
      </c>
      <c r="AA38" s="14">
        <v>21379.727999999999</v>
      </c>
      <c r="AB38" s="14">
        <v>18789.71</v>
      </c>
      <c r="AC38" s="14">
        <v>19728.594999999998</v>
      </c>
      <c r="AD38" s="14">
        <v>20224.048999999999</v>
      </c>
      <c r="AE38" s="14">
        <v>20757.131000000005</v>
      </c>
      <c r="AF38"/>
      <c r="AG38" s="15">
        <v>7.4442047606749959</v>
      </c>
      <c r="AH38" s="15">
        <v>0.82716332921391789</v>
      </c>
      <c r="AI38" s="15">
        <v>15.470332071894003</v>
      </c>
      <c r="AJ38" s="15">
        <v>7.3302029363145369</v>
      </c>
      <c r="AK38" s="15">
        <v>4.0935189893145632</v>
      </c>
      <c r="AL38" s="15">
        <v>3.2368252420539281</v>
      </c>
      <c r="AM38" s="15">
        <v>-2.5684835850421792</v>
      </c>
      <c r="AN38" s="15">
        <v>4.3480269164750425</v>
      </c>
      <c r="AO38" s="15">
        <v>3.9225865636401998</v>
      </c>
      <c r="AP38" s="15">
        <v>2.9037857187026752</v>
      </c>
      <c r="AQ38" s="15">
        <v>3.218366364819401</v>
      </c>
      <c r="AR38" s="15">
        <v>6.3657066387216972</v>
      </c>
      <c r="AS38" s="15">
        <v>-1.0941181578068078</v>
      </c>
      <c r="AT38" s="15">
        <v>-1.1289195935604988</v>
      </c>
      <c r="AU38" s="15">
        <v>2.362796546657302</v>
      </c>
      <c r="AV38" s="15">
        <v>-4.1550880105768915</v>
      </c>
      <c r="AW38" s="15">
        <v>-4.0768606655746957</v>
      </c>
      <c r="AX38" s="15">
        <v>4.7425180322553713</v>
      </c>
      <c r="AY38" s="15">
        <v>0.160961414665235</v>
      </c>
      <c r="AZ38" s="15">
        <v>0.22552824353366471</v>
      </c>
      <c r="BA38" s="15">
        <v>3.7580200596677535</v>
      </c>
      <c r="BB38" s="15">
        <v>2.2224466121224875</v>
      </c>
      <c r="BC38" s="15">
        <v>1.0854684398502317</v>
      </c>
      <c r="BD38" s="15">
        <v>4.1482716135744155</v>
      </c>
      <c r="BE38" s="15">
        <v>-12.114363662624706</v>
      </c>
      <c r="BF38" s="15">
        <v>4.996804101819551</v>
      </c>
      <c r="BG38" s="15">
        <v>2.5113496424859529</v>
      </c>
      <c r="BH38" s="15">
        <v>2.635881667414897</v>
      </c>
      <c r="BI38"/>
    </row>
    <row r="39" spans="1:61" s="7" customFormat="1" ht="15" customHeight="1" x14ac:dyDescent="0.35">
      <c r="A39"/>
      <c r="B39" s="16" t="s">
        <v>35</v>
      </c>
      <c r="C39" s="17">
        <v>524.245</v>
      </c>
      <c r="D39" s="17">
        <v>584.37</v>
      </c>
      <c r="E39" s="17">
        <v>565.08199999999999</v>
      </c>
      <c r="F39" s="17">
        <v>678.60699999999997</v>
      </c>
      <c r="G39" s="17">
        <v>715.15800000000002</v>
      </c>
      <c r="H39" s="17">
        <v>755.34900000000005</v>
      </c>
      <c r="I39" s="17">
        <v>778.53399999999999</v>
      </c>
      <c r="J39" s="17">
        <v>809.61699999999996</v>
      </c>
      <c r="K39" s="17">
        <v>814.50599999999997</v>
      </c>
      <c r="L39" s="17">
        <v>842.327</v>
      </c>
      <c r="M39" s="17">
        <v>899.67700000000013</v>
      </c>
      <c r="N39" s="17">
        <v>913.98899999999992</v>
      </c>
      <c r="O39" s="17">
        <v>934.64299999999992</v>
      </c>
      <c r="P39" s="17">
        <v>902.95999999999992</v>
      </c>
      <c r="Q39" s="17">
        <v>802.41799999999989</v>
      </c>
      <c r="R39" s="17">
        <v>809.96499999999992</v>
      </c>
      <c r="S39" s="17">
        <v>772.01199999999994</v>
      </c>
      <c r="T39" s="17">
        <v>744.65099999999995</v>
      </c>
      <c r="U39" s="17">
        <v>715.81500000000005</v>
      </c>
      <c r="V39" s="17">
        <v>760.97400000000005</v>
      </c>
      <c r="W39" s="17">
        <v>773.78400000000011</v>
      </c>
      <c r="X39" s="17">
        <v>783.31</v>
      </c>
      <c r="Y39" s="17">
        <v>839.90599999999995</v>
      </c>
      <c r="Z39" s="17">
        <v>821.16399999999987</v>
      </c>
      <c r="AA39" s="17">
        <v>801.08199999999999</v>
      </c>
      <c r="AB39" s="17">
        <v>613.93499999999995</v>
      </c>
      <c r="AC39" s="17">
        <v>673.06299999999999</v>
      </c>
      <c r="AD39" s="17">
        <v>905.42000000000007</v>
      </c>
      <c r="AE39" s="17">
        <v>816.8119999999999</v>
      </c>
      <c r="AF39"/>
      <c r="AG39" s="18">
        <v>11.468874285877787</v>
      </c>
      <c r="AH39" s="18">
        <v>-3.3006485616989254</v>
      </c>
      <c r="AI39" s="18">
        <v>20.09000463649523</v>
      </c>
      <c r="AJ39" s="18">
        <v>5.386180808627091</v>
      </c>
      <c r="AK39" s="18">
        <v>5.6198770062000332</v>
      </c>
      <c r="AL39" s="18">
        <v>3.0694420724724525</v>
      </c>
      <c r="AM39" s="18">
        <v>3.9925038598185782</v>
      </c>
      <c r="AN39" s="18">
        <v>0.60386577851008694</v>
      </c>
      <c r="AO39" s="18">
        <v>3.4156900010558582</v>
      </c>
      <c r="AP39" s="18">
        <v>6.8085197316481763</v>
      </c>
      <c r="AQ39" s="18">
        <v>1.5907931402047382</v>
      </c>
      <c r="AR39" s="18">
        <v>2.2597646142349634</v>
      </c>
      <c r="AS39" s="18">
        <v>-3.3898504562704685</v>
      </c>
      <c r="AT39" s="18">
        <v>-11.134712501107472</v>
      </c>
      <c r="AU39" s="18">
        <v>0.94053224130067203</v>
      </c>
      <c r="AV39" s="18">
        <v>-4.685758026581393</v>
      </c>
      <c r="AW39" s="18">
        <v>-3.5441158945715858</v>
      </c>
      <c r="AX39" s="18">
        <v>-3.8724180857878254</v>
      </c>
      <c r="AY39" s="18">
        <v>6.3087529599128258</v>
      </c>
      <c r="AZ39" s="18">
        <v>1.6833689455881617</v>
      </c>
      <c r="BA39" s="18">
        <v>1.231092914818585</v>
      </c>
      <c r="BB39" s="18">
        <v>7.2252364964062767</v>
      </c>
      <c r="BC39" s="18">
        <v>-2.2314401849730894</v>
      </c>
      <c r="BD39" s="18">
        <v>-2.445552898081246</v>
      </c>
      <c r="BE39" s="18">
        <v>-23.361778194991281</v>
      </c>
      <c r="BF39" s="18">
        <v>9.63098699373713</v>
      </c>
      <c r="BG39" s="18">
        <v>34.522325547534194</v>
      </c>
      <c r="BH39" s="18">
        <v>-9.7863974729959757</v>
      </c>
      <c r="BI39"/>
    </row>
    <row r="40" spans="1:61" s="7" customFormat="1" ht="15" customHeight="1" x14ac:dyDescent="0.35">
      <c r="A40"/>
      <c r="B40" s="16" t="s">
        <v>36</v>
      </c>
      <c r="C40" s="17">
        <v>191.75299999999999</v>
      </c>
      <c r="D40" s="17">
        <v>184.96199999999999</v>
      </c>
      <c r="E40" s="17">
        <v>164.953</v>
      </c>
      <c r="F40" s="17">
        <v>177.29300000000001</v>
      </c>
      <c r="G40" s="17">
        <v>181.113</v>
      </c>
      <c r="H40" s="17">
        <v>191.66</v>
      </c>
      <c r="I40" s="17">
        <v>198.10300000000001</v>
      </c>
      <c r="J40" s="17">
        <v>208.07499999999999</v>
      </c>
      <c r="K40" s="17">
        <v>229.00700000000001</v>
      </c>
      <c r="L40" s="17">
        <v>233.24299999999999</v>
      </c>
      <c r="M40" s="17">
        <v>243.17199999999997</v>
      </c>
      <c r="N40" s="17">
        <v>279.45599999999996</v>
      </c>
      <c r="O40" s="17">
        <v>286.35600000000005</v>
      </c>
      <c r="P40" s="17">
        <v>284.99099999999999</v>
      </c>
      <c r="Q40" s="17">
        <v>276.65899999999999</v>
      </c>
      <c r="R40" s="17">
        <v>278.75299999999999</v>
      </c>
      <c r="S40" s="17">
        <v>278.92500000000001</v>
      </c>
      <c r="T40" s="17">
        <v>282.95100000000002</v>
      </c>
      <c r="U40" s="17">
        <v>274.83299999999997</v>
      </c>
      <c r="V40" s="17">
        <v>292.68700000000001</v>
      </c>
      <c r="W40" s="17">
        <v>296.53000000000003</v>
      </c>
      <c r="X40" s="17">
        <v>303.24300000000005</v>
      </c>
      <c r="Y40" s="17">
        <v>313.92</v>
      </c>
      <c r="Z40" s="17">
        <v>319.69499999999999</v>
      </c>
      <c r="AA40" s="17">
        <v>332.50100000000003</v>
      </c>
      <c r="AB40" s="17">
        <v>306.54300000000001</v>
      </c>
      <c r="AC40" s="17">
        <v>311.54300000000001</v>
      </c>
      <c r="AD40" s="17">
        <v>341.209</v>
      </c>
      <c r="AE40" s="17">
        <v>341.14699999999999</v>
      </c>
      <c r="AF40"/>
      <c r="AG40" s="18">
        <v>-3.5415352041428281</v>
      </c>
      <c r="AH40" s="18">
        <v>-10.817897730344605</v>
      </c>
      <c r="AI40" s="18">
        <v>7.4809188071753798</v>
      </c>
      <c r="AJ40" s="18">
        <v>2.1546253941215916</v>
      </c>
      <c r="AK40" s="18">
        <v>5.8234361972911932</v>
      </c>
      <c r="AL40" s="18">
        <v>3.3616821454659358</v>
      </c>
      <c r="AM40" s="18">
        <v>5.0337450720079859</v>
      </c>
      <c r="AN40" s="18">
        <v>10.059834194401066</v>
      </c>
      <c r="AO40" s="18">
        <v>1.8497251175728209</v>
      </c>
      <c r="AP40" s="18">
        <v>4.256933755782585</v>
      </c>
      <c r="AQ40" s="18">
        <v>14.921125787508428</v>
      </c>
      <c r="AR40" s="18">
        <v>2.4690827894194762</v>
      </c>
      <c r="AS40" s="18">
        <v>-0.47667937811677275</v>
      </c>
      <c r="AT40" s="18">
        <v>-2.923601096174965</v>
      </c>
      <c r="AU40" s="18">
        <v>0.75688844389663601</v>
      </c>
      <c r="AV40" s="18">
        <v>6.1703371802285703E-2</v>
      </c>
      <c r="AW40" s="18">
        <v>1.4433987631083662</v>
      </c>
      <c r="AX40" s="18">
        <v>-2.8690479977098691</v>
      </c>
      <c r="AY40" s="18">
        <v>6.4963086674453372</v>
      </c>
      <c r="AZ40" s="18">
        <v>1.3130067273230508</v>
      </c>
      <c r="BA40" s="18">
        <v>2.2638518868242747</v>
      </c>
      <c r="BB40" s="18">
        <v>3.5209386531593352</v>
      </c>
      <c r="BC40" s="18">
        <v>1.8396406727828674</v>
      </c>
      <c r="BD40" s="18">
        <v>4.0056929260701732</v>
      </c>
      <c r="BE40" s="18">
        <v>-7.8068938138531996</v>
      </c>
      <c r="BF40" s="18">
        <v>1.6310925384040738</v>
      </c>
      <c r="BG40" s="18">
        <v>9.5222810334367942</v>
      </c>
      <c r="BH40" s="18">
        <v>-1.8170681312630037E-2</v>
      </c>
      <c r="BI40"/>
    </row>
    <row r="41" spans="1:61" s="7" customFormat="1" ht="15" customHeight="1" x14ac:dyDescent="0.35">
      <c r="A41"/>
      <c r="B41" s="16" t="s">
        <v>37</v>
      </c>
      <c r="C41" s="17">
        <v>22.61</v>
      </c>
      <c r="D41" s="17">
        <v>26.288</v>
      </c>
      <c r="E41" s="17">
        <v>23.527999999999999</v>
      </c>
      <c r="F41" s="17">
        <v>21.638000000000002</v>
      </c>
      <c r="G41" s="17">
        <v>19.82</v>
      </c>
      <c r="H41" s="17">
        <v>17.568999999999999</v>
      </c>
      <c r="I41" s="17">
        <v>16.638000000000002</v>
      </c>
      <c r="J41" s="17">
        <v>16.858000000000001</v>
      </c>
      <c r="K41" s="17">
        <v>18.257000000000001</v>
      </c>
      <c r="L41" s="17">
        <v>18.337</v>
      </c>
      <c r="M41" s="17">
        <v>18.135999999999996</v>
      </c>
      <c r="N41" s="17">
        <v>20.646999999999998</v>
      </c>
      <c r="O41" s="17">
        <v>20.83</v>
      </c>
      <c r="P41" s="17">
        <v>19.763999999999999</v>
      </c>
      <c r="Q41" s="17">
        <v>18.198999999999998</v>
      </c>
      <c r="R41" s="17">
        <v>18.038999999999998</v>
      </c>
      <c r="S41" s="17">
        <v>17.256</v>
      </c>
      <c r="T41" s="17">
        <v>17.141000000000002</v>
      </c>
      <c r="U41" s="17">
        <v>17.684000000000001</v>
      </c>
      <c r="V41" s="17">
        <v>19.158999999999999</v>
      </c>
      <c r="W41" s="17">
        <v>20.331</v>
      </c>
      <c r="X41" s="17">
        <v>21.489000000000001</v>
      </c>
      <c r="Y41" s="17">
        <v>21.716000000000001</v>
      </c>
      <c r="Z41" s="17">
        <v>21.239999999999995</v>
      </c>
      <c r="AA41" s="17">
        <v>21.937000000000001</v>
      </c>
      <c r="AB41" s="17">
        <v>19.997</v>
      </c>
      <c r="AC41" s="17">
        <v>21.588999999999995</v>
      </c>
      <c r="AD41" s="17">
        <v>25.414000000000001</v>
      </c>
      <c r="AE41" s="17">
        <v>22.537999999999997</v>
      </c>
      <c r="AF41"/>
      <c r="AG41" s="18">
        <v>16.267138434321101</v>
      </c>
      <c r="AH41" s="18">
        <v>-10.499087035909927</v>
      </c>
      <c r="AI41" s="18">
        <v>-8.0329819789187233</v>
      </c>
      <c r="AJ41" s="18">
        <v>-8.4018855716794576</v>
      </c>
      <c r="AK41" s="18">
        <v>-11.357214934409694</v>
      </c>
      <c r="AL41" s="18">
        <v>-5.2991063805566476</v>
      </c>
      <c r="AM41" s="18">
        <v>1.3222743118163172</v>
      </c>
      <c r="AN41" s="18">
        <v>8.2987305730217162</v>
      </c>
      <c r="AO41" s="18">
        <v>0.43818809223858401</v>
      </c>
      <c r="AP41" s="18">
        <v>-1.096144407482162</v>
      </c>
      <c r="AQ41" s="18">
        <v>13.845390383767112</v>
      </c>
      <c r="AR41" s="18">
        <v>0.88632731147382116</v>
      </c>
      <c r="AS41" s="18">
        <v>-5.117618819011037</v>
      </c>
      <c r="AT41" s="18">
        <v>-7.9184375632463126</v>
      </c>
      <c r="AU41" s="18">
        <v>-0.87916918512006237</v>
      </c>
      <c r="AV41" s="18">
        <v>-4.3405953766838392</v>
      </c>
      <c r="AW41" s="18">
        <v>-0.66643486323596679</v>
      </c>
      <c r="AX41" s="18">
        <v>3.1678431830114882</v>
      </c>
      <c r="AY41" s="18">
        <v>8.3408731056321965</v>
      </c>
      <c r="AZ41" s="18">
        <v>6.1172295004958537</v>
      </c>
      <c r="BA41" s="18">
        <v>5.6957355762136705</v>
      </c>
      <c r="BB41" s="18">
        <v>1.0563544138861758</v>
      </c>
      <c r="BC41" s="18">
        <v>-2.1919322158777224</v>
      </c>
      <c r="BD41" s="18">
        <v>3.2815442561205579</v>
      </c>
      <c r="BE41" s="18">
        <v>-8.8435064047043852</v>
      </c>
      <c r="BF41" s="18">
        <v>7.9611941791268457</v>
      </c>
      <c r="BG41" s="18">
        <v>17.717356060957002</v>
      </c>
      <c r="BH41" s="18">
        <v>-11.316597151176534</v>
      </c>
      <c r="BI41"/>
    </row>
    <row r="42" spans="1:61" s="7" customFormat="1" ht="15" customHeight="1" x14ac:dyDescent="0.35">
      <c r="A42"/>
      <c r="B42" s="16" t="s">
        <v>38</v>
      </c>
      <c r="C42" s="17">
        <v>7730.4340000000002</v>
      </c>
      <c r="D42" s="17">
        <v>8184.1260000000002</v>
      </c>
      <c r="E42" s="17">
        <v>7924.982</v>
      </c>
      <c r="F42" s="17">
        <v>8398.4439999999995</v>
      </c>
      <c r="G42" s="17">
        <v>8942.6229999999996</v>
      </c>
      <c r="H42" s="17">
        <v>9077.4989999999998</v>
      </c>
      <c r="I42" s="17">
        <v>9244.1350000000002</v>
      </c>
      <c r="J42" s="17">
        <v>9505.0930000000008</v>
      </c>
      <c r="K42" s="17">
        <v>9789.9609999999993</v>
      </c>
      <c r="L42" s="17">
        <v>10122.793</v>
      </c>
      <c r="M42" s="17">
        <v>10210.01</v>
      </c>
      <c r="N42" s="17">
        <v>10413.782000000001</v>
      </c>
      <c r="O42" s="17">
        <v>10714.955</v>
      </c>
      <c r="P42" s="17">
        <v>10151.962999999998</v>
      </c>
      <c r="Q42" s="17">
        <v>9851.2790000000005</v>
      </c>
      <c r="R42" s="17">
        <v>9912.9250000000011</v>
      </c>
      <c r="S42" s="17">
        <v>9289.0489999999991</v>
      </c>
      <c r="T42" s="17">
        <v>8594.7270000000008</v>
      </c>
      <c r="U42" s="17">
        <v>9933.4669999999987</v>
      </c>
      <c r="V42" s="17">
        <v>9723.8739999999998</v>
      </c>
      <c r="W42" s="17">
        <v>9782.5159999999996</v>
      </c>
      <c r="X42" s="17">
        <v>10555.873000000001</v>
      </c>
      <c r="Y42" s="17">
        <v>10881.074000000001</v>
      </c>
      <c r="Z42" s="17">
        <v>11209.893</v>
      </c>
      <c r="AA42" s="17">
        <v>12263.624000000002</v>
      </c>
      <c r="AB42" s="17">
        <v>10326.199999999999</v>
      </c>
      <c r="AC42" s="17">
        <v>11491.907000000001</v>
      </c>
      <c r="AD42" s="17">
        <v>11984.124000000002</v>
      </c>
      <c r="AE42" s="17">
        <v>12052.535999999998</v>
      </c>
      <c r="AF42"/>
      <c r="AG42" s="18">
        <v>5.8689072308230035</v>
      </c>
      <c r="AH42" s="18">
        <v>-3.1664224133401691</v>
      </c>
      <c r="AI42" s="18">
        <v>5.9742974810542098</v>
      </c>
      <c r="AJ42" s="18">
        <v>6.4795216828260109</v>
      </c>
      <c r="AK42" s="18">
        <v>1.5082375719070369</v>
      </c>
      <c r="AL42" s="18">
        <v>1.8357038651284945</v>
      </c>
      <c r="AM42" s="18">
        <v>2.8229574751991455</v>
      </c>
      <c r="AN42" s="18">
        <v>2.9970038167958855</v>
      </c>
      <c r="AO42" s="18">
        <v>3.3997275372189977</v>
      </c>
      <c r="AP42" s="18">
        <v>0.86159027454182413</v>
      </c>
      <c r="AQ42" s="18">
        <v>1.9958060765856336</v>
      </c>
      <c r="AR42" s="18">
        <v>2.8920616928604694</v>
      </c>
      <c r="AS42" s="18">
        <v>-5.2542637836556665</v>
      </c>
      <c r="AT42" s="18">
        <v>-2.9618311256650318</v>
      </c>
      <c r="AU42" s="18">
        <v>0.62576646139045133</v>
      </c>
      <c r="AV42" s="18">
        <v>-6.2935611840097847</v>
      </c>
      <c r="AW42" s="18">
        <v>-7.4746295341966489</v>
      </c>
      <c r="AX42" s="18">
        <v>15.576294628089965</v>
      </c>
      <c r="AY42" s="18">
        <v>-2.1099682517694878</v>
      </c>
      <c r="AZ42" s="18">
        <v>0.60307239686569192</v>
      </c>
      <c r="BA42" s="18">
        <v>7.9055020201347164</v>
      </c>
      <c r="BB42" s="18">
        <v>3.080758929176195</v>
      </c>
      <c r="BC42" s="18">
        <v>3.0219351508867551</v>
      </c>
      <c r="BD42" s="18">
        <v>9.4000094380918853</v>
      </c>
      <c r="BE42" s="18">
        <v>-15.798136015911792</v>
      </c>
      <c r="BF42" s="18">
        <v>11.288828417036299</v>
      </c>
      <c r="BG42" s="18">
        <v>4.2831620548269358</v>
      </c>
      <c r="BH42" s="18">
        <v>0.57085524148445577</v>
      </c>
      <c r="BI42"/>
    </row>
    <row r="43" spans="1:61" s="7" customFormat="1" ht="15" customHeight="1" x14ac:dyDescent="0.35">
      <c r="A43"/>
      <c r="B43" s="16" t="s">
        <v>39</v>
      </c>
      <c r="C43" s="17">
        <v>2292.3020000000001</v>
      </c>
      <c r="D43" s="17">
        <v>2687.7440000000001</v>
      </c>
      <c r="E43" s="17">
        <v>3014.288</v>
      </c>
      <c r="F43" s="17">
        <v>3679.7159999999999</v>
      </c>
      <c r="G43" s="17">
        <v>3811.4459999999999</v>
      </c>
      <c r="H43" s="17">
        <v>4186.2079999999996</v>
      </c>
      <c r="I43" s="17">
        <v>4477.1760000000004</v>
      </c>
      <c r="J43" s="17">
        <v>4918.9589999999998</v>
      </c>
      <c r="K43" s="17">
        <v>5242.8490000000002</v>
      </c>
      <c r="L43" s="17">
        <v>5487.0370000000003</v>
      </c>
      <c r="M43" s="17">
        <v>5792.0259999999998</v>
      </c>
      <c r="N43" s="17">
        <v>5999.5719999999992</v>
      </c>
      <c r="O43" s="17">
        <v>6765.3099999999995</v>
      </c>
      <c r="P43" s="17">
        <v>7023.6880000000001</v>
      </c>
      <c r="Q43" s="17">
        <v>7131.0069999999996</v>
      </c>
      <c r="R43" s="17">
        <v>7422.9669999999996</v>
      </c>
      <c r="S43" s="17">
        <v>7252.945999999999</v>
      </c>
      <c r="T43" s="17">
        <v>7063.6049999999996</v>
      </c>
      <c r="U43" s="17">
        <v>6539.4780000000001</v>
      </c>
      <c r="V43" s="17">
        <v>6660.5619999999999</v>
      </c>
      <c r="W43" s="17">
        <v>6580.3970000000008</v>
      </c>
      <c r="X43" s="17">
        <v>6677.3399999999992</v>
      </c>
      <c r="Y43" s="17">
        <v>6628.3510000000006</v>
      </c>
      <c r="Z43" s="17">
        <v>6532.982</v>
      </c>
      <c r="AA43" s="17">
        <v>6445.3760000000002</v>
      </c>
      <c r="AB43" s="17">
        <v>6244.5310000000009</v>
      </c>
      <c r="AC43" s="17">
        <v>6115.0370000000003</v>
      </c>
      <c r="AD43" s="17">
        <v>6681.786000000001</v>
      </c>
      <c r="AE43" s="17">
        <v>6712.3280000000004</v>
      </c>
      <c r="AF43"/>
      <c r="AG43" s="18">
        <v>17.250868341082455</v>
      </c>
      <c r="AH43" s="18">
        <v>12.149371368701775</v>
      </c>
      <c r="AI43" s="18">
        <v>22.075793686601941</v>
      </c>
      <c r="AJ43" s="18">
        <v>3.5798958397876364</v>
      </c>
      <c r="AK43" s="18">
        <v>9.8325412455010426</v>
      </c>
      <c r="AL43" s="18">
        <v>6.9506340822052026</v>
      </c>
      <c r="AM43" s="18">
        <v>9.8674476947075433</v>
      </c>
      <c r="AN43" s="18">
        <v>6.5845232700658887</v>
      </c>
      <c r="AO43" s="18">
        <v>4.657544018528859</v>
      </c>
      <c r="AP43" s="18">
        <v>5.5583550830803503</v>
      </c>
      <c r="AQ43" s="18">
        <v>3.5833057379231268</v>
      </c>
      <c r="AR43" s="18">
        <v>12.763210442344894</v>
      </c>
      <c r="AS43" s="18">
        <v>3.8191598019898665</v>
      </c>
      <c r="AT43" s="18">
        <v>1.5279579616862182</v>
      </c>
      <c r="AU43" s="18">
        <v>4.0942324134585766</v>
      </c>
      <c r="AV43" s="18">
        <v>-2.2904722599467391</v>
      </c>
      <c r="AW43" s="18">
        <v>-2.6105392208903728</v>
      </c>
      <c r="AX43" s="18">
        <v>-7.4201063054913119</v>
      </c>
      <c r="AY43" s="18">
        <v>1.8515850959357893</v>
      </c>
      <c r="AZ43" s="18">
        <v>-1.2035771155647084</v>
      </c>
      <c r="BA43" s="18">
        <v>1.4732089872388912</v>
      </c>
      <c r="BB43" s="18">
        <v>-0.73366040968407586</v>
      </c>
      <c r="BC43" s="18">
        <v>-1.4388043119623657</v>
      </c>
      <c r="BD43" s="18">
        <v>-1.3409802751637732</v>
      </c>
      <c r="BE43" s="18">
        <v>-3.1161099057680941</v>
      </c>
      <c r="BF43" s="18">
        <v>-2.0737185867121259</v>
      </c>
      <c r="BG43" s="18">
        <v>9.2681205363107484</v>
      </c>
      <c r="BH43" s="18">
        <v>0.45709335797344386</v>
      </c>
      <c r="BI43"/>
    </row>
    <row r="44" spans="1:61" s="7" customFormat="1" ht="15" customHeight="1" x14ac:dyDescent="0.35">
      <c r="A44"/>
      <c r="B44" s="16" t="s">
        <v>40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>
        <v>147.64200000000002</v>
      </c>
      <c r="V44" s="17">
        <v>264.51299999999998</v>
      </c>
      <c r="W44" s="17">
        <v>308.822</v>
      </c>
      <c r="X44" s="17">
        <v>229.10099999999997</v>
      </c>
      <c r="Y44" s="17">
        <v>312.05900000000003</v>
      </c>
      <c r="Z44" s="17">
        <v>271.11199999999997</v>
      </c>
      <c r="AA44" s="17">
        <v>139.214</v>
      </c>
      <c r="AB44" s="17">
        <v>41.466999999999992</v>
      </c>
      <c r="AC44" s="17">
        <v>28.96</v>
      </c>
      <c r="AD44" s="17">
        <v>57.814999999999998</v>
      </c>
      <c r="AE44" s="17">
        <v>33.885000000000005</v>
      </c>
      <c r="AF44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>
        <v>79.158369569634615</v>
      </c>
      <c r="AZ44" s="18">
        <v>16.751161568618567</v>
      </c>
      <c r="BA44" s="18">
        <v>-25.814546891089375</v>
      </c>
      <c r="BB44" s="18">
        <v>36.210230422390147</v>
      </c>
      <c r="BC44" s="18">
        <v>-13.121557141438016</v>
      </c>
      <c r="BD44" s="18">
        <v>-48.650742128714327</v>
      </c>
      <c r="BE44" s="18">
        <v>-70.213484276006724</v>
      </c>
      <c r="BF44" s="18">
        <v>-30.161333108254741</v>
      </c>
      <c r="BG44" s="18">
        <v>99.637430939226505</v>
      </c>
      <c r="BH44" s="18">
        <v>-41.390642566807905</v>
      </c>
      <c r="BI44"/>
    </row>
    <row r="45" spans="1:61" s="7" customFormat="1" ht="15" customHeight="1" x14ac:dyDescent="0.35">
      <c r="A45"/>
      <c r="B45" s="16" t="s">
        <v>1294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>
        <v>590.91599999999994</v>
      </c>
      <c r="AF45" s="355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 t="s">
        <v>233</v>
      </c>
      <c r="BI45" s="355"/>
    </row>
    <row r="46" spans="1:61" s="7" customFormat="1" ht="15" customHeight="1" x14ac:dyDescent="0.35">
      <c r="A46"/>
      <c r="B46" s="16" t="s">
        <v>41</v>
      </c>
      <c r="C46" s="17"/>
      <c r="D46" s="17"/>
      <c r="E46" s="17"/>
      <c r="F46" s="17">
        <v>505.27</v>
      </c>
      <c r="G46" s="17">
        <v>598.44500000000005</v>
      </c>
      <c r="H46" s="17">
        <v>648.93899999999996</v>
      </c>
      <c r="I46" s="17">
        <v>657.94100000000003</v>
      </c>
      <c r="J46" s="17">
        <v>691.72400000000005</v>
      </c>
      <c r="K46" s="17">
        <v>758.51700000000005</v>
      </c>
      <c r="L46" s="17">
        <v>809.01599999999996</v>
      </c>
      <c r="M46" s="17">
        <v>854.88700000000006</v>
      </c>
      <c r="N46" s="17">
        <v>973.35500000000002</v>
      </c>
      <c r="O46" s="17">
        <v>1065.482</v>
      </c>
      <c r="P46" s="17">
        <v>1187.357</v>
      </c>
      <c r="Q46" s="17">
        <v>1270.7220000000002</v>
      </c>
      <c r="R46" s="17">
        <v>1363.413</v>
      </c>
      <c r="S46" s="17">
        <v>1372.336</v>
      </c>
      <c r="T46" s="17">
        <v>1506.5110000000002</v>
      </c>
      <c r="U46" s="17">
        <v>1444.682</v>
      </c>
      <c r="V46" s="17">
        <v>1382.6350000000002</v>
      </c>
      <c r="W46" s="17">
        <v>1384.9589999999998</v>
      </c>
      <c r="X46" s="17">
        <v>1290.248</v>
      </c>
      <c r="Y46" s="17">
        <v>1305.9769999999999</v>
      </c>
      <c r="Z46" s="17">
        <v>1351.8419999999996</v>
      </c>
      <c r="AA46" s="17">
        <v>1376.2409999999998</v>
      </c>
      <c r="AB46" s="17">
        <v>1237.1899999999998</v>
      </c>
      <c r="AC46" s="17">
        <v>1086.192</v>
      </c>
      <c r="AD46" s="17">
        <v>227.74099999999999</v>
      </c>
      <c r="AE46" s="17">
        <v>186.648</v>
      </c>
      <c r="AF46"/>
      <c r="AG46" s="18"/>
      <c r="AH46" s="18"/>
      <c r="AI46" s="18"/>
      <c r="AJ46" s="18">
        <v>18.440635699724915</v>
      </c>
      <c r="AK46" s="18">
        <v>8.4375339421333475</v>
      </c>
      <c r="AL46" s="18">
        <v>1.3871873935762939</v>
      </c>
      <c r="AM46" s="18">
        <v>5.1346549310652492</v>
      </c>
      <c r="AN46" s="18">
        <v>9.6560188745800364</v>
      </c>
      <c r="AO46" s="18">
        <v>6.657596336008277</v>
      </c>
      <c r="AP46" s="18">
        <v>5.6699743886400391</v>
      </c>
      <c r="AQ46" s="18">
        <v>13.857737923257687</v>
      </c>
      <c r="AR46" s="18">
        <v>9.4648920486358978</v>
      </c>
      <c r="AS46" s="18">
        <v>11.438485117533661</v>
      </c>
      <c r="AT46" s="18">
        <v>7.0210560092710317</v>
      </c>
      <c r="AU46" s="18">
        <v>7.2943570662977262</v>
      </c>
      <c r="AV46" s="18">
        <v>0.65446053396879755</v>
      </c>
      <c r="AW46" s="18">
        <v>9.7771245525877184</v>
      </c>
      <c r="AX46" s="18">
        <v>-4.1041187220007131</v>
      </c>
      <c r="AY46" s="18">
        <v>-4.2948551999678681</v>
      </c>
      <c r="AZ46" s="18">
        <v>0.16808485247369073</v>
      </c>
      <c r="BA46" s="18">
        <v>-6.838541790767799</v>
      </c>
      <c r="BB46" s="18">
        <v>1.2190679621281966</v>
      </c>
      <c r="BC46" s="18">
        <v>3.5119301488464028</v>
      </c>
      <c r="BD46" s="18">
        <v>1.804870687550773</v>
      </c>
      <c r="BE46" s="18">
        <v>-10.103680968667549</v>
      </c>
      <c r="BF46" s="18">
        <v>-12.20491597895229</v>
      </c>
      <c r="BG46" s="18">
        <v>-79.033080707646533</v>
      </c>
      <c r="BH46" s="18">
        <v>-18.043742672597379</v>
      </c>
      <c r="BI46"/>
    </row>
    <row r="47" spans="1:61" customFormat="1" ht="15" customHeight="1" x14ac:dyDescent="0.35">
      <c r="X47" s="12"/>
      <c r="Y47" s="12"/>
      <c r="Z47" s="12"/>
      <c r="AA47" s="12"/>
      <c r="AB47" s="12"/>
      <c r="AC47" s="12"/>
      <c r="AD47" s="355"/>
      <c r="AE47" s="355"/>
      <c r="BE47" s="334"/>
      <c r="BF47" s="355"/>
      <c r="BG47" s="355"/>
      <c r="BH47" s="355"/>
    </row>
    <row r="48" spans="1:61" s="33" customFormat="1" ht="15" customHeight="1" x14ac:dyDescent="0.35">
      <c r="A48"/>
      <c r="B48" s="70" t="s">
        <v>85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64"/>
      <c r="Y48" s="64"/>
      <c r="Z48" s="64"/>
      <c r="AA48" s="64"/>
      <c r="AB48" s="64"/>
      <c r="AC48" s="64"/>
      <c r="AF4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/>
    </row>
    <row r="49" spans="1:62" s="7" customFormat="1" ht="15" customHeight="1" x14ac:dyDescent="0.35">
      <c r="A49"/>
      <c r="B49" s="16" t="s">
        <v>319</v>
      </c>
      <c r="C49" s="17">
        <v>31600.080999999998</v>
      </c>
      <c r="D49" s="17">
        <v>33398.353000000003</v>
      </c>
      <c r="E49" s="17">
        <v>35923.003000000004</v>
      </c>
      <c r="F49" s="17">
        <v>37575.357999999993</v>
      </c>
      <c r="G49" s="17">
        <v>40126.682999999997</v>
      </c>
      <c r="H49" s="17">
        <v>45205.949000000001</v>
      </c>
      <c r="I49" s="17">
        <v>47461.892999999996</v>
      </c>
      <c r="J49" s="17">
        <v>47533.275000000001</v>
      </c>
      <c r="K49" s="17">
        <v>51857.964999999989</v>
      </c>
      <c r="L49" s="17">
        <v>56355.828000000001</v>
      </c>
      <c r="M49" s="17">
        <v>62043.206999999995</v>
      </c>
      <c r="N49" s="17">
        <v>67218.213000000003</v>
      </c>
      <c r="O49" s="17">
        <v>71765.417000000001</v>
      </c>
      <c r="P49" s="17">
        <v>80587.182000000001</v>
      </c>
      <c r="Q49" s="17">
        <v>72523.083999999988</v>
      </c>
      <c r="R49" s="17">
        <v>78656.845000000001</v>
      </c>
      <c r="S49" s="17">
        <v>81833.70199999999</v>
      </c>
      <c r="T49" s="17">
        <v>83264.53</v>
      </c>
      <c r="U49" s="17">
        <v>78627.603000000003</v>
      </c>
      <c r="V49" s="17">
        <v>77107.811999999991</v>
      </c>
      <c r="W49" s="17">
        <v>74965.275000000009</v>
      </c>
      <c r="X49" s="17">
        <v>71991.254000000001</v>
      </c>
      <c r="Y49" s="17">
        <v>75361.679999999993</v>
      </c>
      <c r="Z49" s="17">
        <v>80814.604000000007</v>
      </c>
      <c r="AA49" s="17">
        <v>81579.092736000006</v>
      </c>
      <c r="AB49" s="17">
        <v>67458.36</v>
      </c>
      <c r="AC49" s="17">
        <v>81699.087000000014</v>
      </c>
      <c r="AD49" s="73">
        <v>115774.274</v>
      </c>
      <c r="AE49" s="73">
        <v>99708.534</v>
      </c>
      <c r="AF49"/>
      <c r="AG49" s="18">
        <v>5.690719590244103</v>
      </c>
      <c r="AH49" s="18">
        <v>7.5592050901432213</v>
      </c>
      <c r="AI49" s="18">
        <v>4.5997128914862389</v>
      </c>
      <c r="AJ49" s="18">
        <v>6.7898887350587716</v>
      </c>
      <c r="AK49" s="18">
        <v>12.658075924192397</v>
      </c>
      <c r="AL49" s="18">
        <v>4.9903697409382906</v>
      </c>
      <c r="AM49" s="18">
        <v>0.1503985523712783</v>
      </c>
      <c r="AN49" s="18">
        <v>9.0982369718896656</v>
      </c>
      <c r="AO49" s="18">
        <v>8.6734275053022483</v>
      </c>
      <c r="AP49" s="18">
        <v>10.091909216558744</v>
      </c>
      <c r="AQ49" s="18">
        <v>8.3409711557947173</v>
      </c>
      <c r="AR49" s="18">
        <v>6.7648391664324636</v>
      </c>
      <c r="AS49" s="18">
        <v>12.292501554056322</v>
      </c>
      <c r="AT49" s="18">
        <v>-10.006675751486151</v>
      </c>
      <c r="AU49" s="18">
        <v>8.4576670788021282</v>
      </c>
      <c r="AV49" s="18">
        <v>4.038881803611611</v>
      </c>
      <c r="AW49" s="18">
        <v>1.7484581108160167</v>
      </c>
      <c r="AX49" s="18">
        <v>-5.5689103151125652</v>
      </c>
      <c r="AY49" s="18">
        <v>-1.9328975347245572</v>
      </c>
      <c r="AZ49" s="18">
        <v>-2.7786250762762954</v>
      </c>
      <c r="BA49" s="18">
        <v>-3.9671981460749763</v>
      </c>
      <c r="BB49" s="18">
        <v>4.681715920658907</v>
      </c>
      <c r="BC49" s="18">
        <v>7.2356720285429059</v>
      </c>
      <c r="BD49" s="18">
        <v>0.94597844716284107</v>
      </c>
      <c r="BE49" s="18">
        <v>-17.309254445494307</v>
      </c>
      <c r="BF49" s="18">
        <v>21.110396102128799</v>
      </c>
      <c r="BG49" s="18">
        <v>41.70816131641714</v>
      </c>
      <c r="BH49" s="18">
        <v>-13.876778877490525</v>
      </c>
      <c r="BI49"/>
    </row>
    <row r="50" spans="1:62" ht="6" customHeight="1" thickBot="1" x14ac:dyDescent="0.4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136"/>
      <c r="Z50" s="136"/>
      <c r="AA50" s="136"/>
      <c r="AB50" s="32"/>
      <c r="AC50" s="136"/>
      <c r="AD50" s="32"/>
      <c r="AE50" s="32"/>
      <c r="AF50"/>
      <c r="AG50" s="34" t="s">
        <v>233</v>
      </c>
      <c r="AH50" s="34" t="s">
        <v>233</v>
      </c>
      <c r="AI50" s="34" t="s">
        <v>233</v>
      </c>
      <c r="AJ50" s="34" t="s">
        <v>233</v>
      </c>
      <c r="AK50" s="34" t="s">
        <v>233</v>
      </c>
      <c r="AL50" s="34" t="s">
        <v>233</v>
      </c>
      <c r="AM50" s="34" t="s">
        <v>233</v>
      </c>
      <c r="AN50" s="34" t="s">
        <v>233</v>
      </c>
      <c r="AO50" s="34" t="s">
        <v>233</v>
      </c>
      <c r="AP50" s="34" t="s">
        <v>233</v>
      </c>
      <c r="AQ50" s="34" t="s">
        <v>233</v>
      </c>
      <c r="AR50" s="34" t="s">
        <v>233</v>
      </c>
      <c r="AS50" s="34" t="s">
        <v>233</v>
      </c>
      <c r="AT50" s="34" t="s">
        <v>233</v>
      </c>
      <c r="AU50" s="34" t="s">
        <v>233</v>
      </c>
      <c r="AV50" s="34" t="s">
        <v>233</v>
      </c>
      <c r="AW50" s="34" t="s">
        <v>233</v>
      </c>
      <c r="AX50" s="34" t="s">
        <v>233</v>
      </c>
      <c r="AY50" s="34" t="s">
        <v>233</v>
      </c>
      <c r="AZ50" s="34" t="s">
        <v>233</v>
      </c>
      <c r="BA50" s="34" t="s">
        <v>233</v>
      </c>
      <c r="BB50" s="34"/>
      <c r="BC50" s="34"/>
      <c r="BD50" s="34"/>
      <c r="BE50" s="34"/>
      <c r="BF50" s="34"/>
      <c r="BG50" s="34"/>
      <c r="BH50" s="34"/>
      <c r="BI50"/>
      <c r="BJ50" s="2"/>
    </row>
    <row r="51" spans="1:62" s="55" customFormat="1" ht="6" customHeight="1" x14ac:dyDescent="0.35">
      <c r="A51"/>
      <c r="Y51" s="52"/>
      <c r="Z51" s="52"/>
      <c r="AA51" s="52"/>
      <c r="AC51" s="52"/>
      <c r="AF51"/>
      <c r="BI51"/>
    </row>
    <row r="52" spans="1:62" ht="12" customHeight="1" x14ac:dyDescent="0.35">
      <c r="B52" s="35" t="s">
        <v>824</v>
      </c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230"/>
      <c r="Z52" s="230"/>
      <c r="AA52" s="230"/>
      <c r="AB52" s="185"/>
      <c r="AC52" s="230"/>
      <c r="AD52" s="185"/>
      <c r="AE52" s="185"/>
      <c r="AF52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36"/>
      <c r="BC52" s="36"/>
      <c r="BD52" s="36"/>
      <c r="BE52" s="36"/>
      <c r="BF52" s="36"/>
      <c r="BG52" s="36"/>
      <c r="BH52" s="36"/>
      <c r="BI52"/>
      <c r="BJ52" s="2"/>
    </row>
    <row r="53" spans="1:62" ht="12" customHeight="1" x14ac:dyDescent="0.35">
      <c r="B53" s="35" t="s">
        <v>664</v>
      </c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230"/>
      <c r="Z53" s="230"/>
      <c r="AA53" s="230"/>
      <c r="AB53" s="185"/>
      <c r="AC53" s="230"/>
      <c r="AD53" s="185"/>
      <c r="AE53" s="185"/>
      <c r="AF53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36"/>
      <c r="BC53" s="36"/>
      <c r="BD53" s="36"/>
      <c r="BE53" s="36"/>
      <c r="BF53" s="36"/>
      <c r="BG53" s="36"/>
      <c r="BH53" s="36"/>
      <c r="BI53"/>
      <c r="BJ53" s="2"/>
    </row>
    <row r="54" spans="1:62" s="55" customFormat="1" ht="12" customHeight="1" x14ac:dyDescent="0.35">
      <c r="A54"/>
      <c r="B54" s="35" t="s">
        <v>131</v>
      </c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230"/>
      <c r="Z54" s="230"/>
      <c r="AA54" s="230"/>
      <c r="AB54" s="185"/>
      <c r="AC54" s="230"/>
      <c r="AD54" s="185"/>
      <c r="AE54" s="185"/>
      <c r="AF54"/>
      <c r="BI54"/>
    </row>
    <row r="55" spans="1:62" s="55" customFormat="1" ht="12" customHeight="1" x14ac:dyDescent="0.35">
      <c r="A55"/>
      <c r="B55" s="35" t="s">
        <v>1017</v>
      </c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230"/>
      <c r="Z55" s="230"/>
      <c r="AA55" s="230"/>
      <c r="AB55" s="185"/>
      <c r="AC55" s="230"/>
      <c r="AD55" s="185"/>
      <c r="AE55" s="185"/>
      <c r="AF55"/>
      <c r="BI55"/>
    </row>
    <row r="56" spans="1:62" s="55" customFormat="1" ht="12" customHeight="1" x14ac:dyDescent="0.35">
      <c r="A56"/>
      <c r="B56" s="3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230"/>
      <c r="Z56" s="230"/>
      <c r="AA56" s="230"/>
      <c r="AB56" s="185"/>
      <c r="AC56" s="230"/>
      <c r="AD56" s="185"/>
      <c r="AE56" s="185"/>
      <c r="AF56"/>
      <c r="BI56"/>
    </row>
    <row r="57" spans="1:62" s="55" customFormat="1" ht="12" customHeight="1" x14ac:dyDescent="0.35">
      <c r="A57"/>
      <c r="B57" s="3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230"/>
      <c r="Z57" s="230"/>
      <c r="AA57" s="230"/>
      <c r="AB57" s="185"/>
      <c r="AC57" s="230"/>
      <c r="AD57" s="185"/>
      <c r="AE57" s="185"/>
      <c r="AF57"/>
      <c r="BI57"/>
    </row>
    <row r="58" spans="1:62" s="55" customFormat="1" ht="12" customHeight="1" x14ac:dyDescent="0.35">
      <c r="A58"/>
      <c r="Y58" s="52"/>
      <c r="Z58" s="52"/>
      <c r="AA58" s="52"/>
      <c r="AC58" s="52"/>
      <c r="AF58"/>
      <c r="BI58"/>
    </row>
    <row r="59" spans="1:62" s="55" customFormat="1" ht="12" customHeight="1" x14ac:dyDescent="0.35">
      <c r="A59"/>
      <c r="Y59" s="52"/>
      <c r="Z59" s="52"/>
      <c r="AA59" s="52"/>
      <c r="AF59"/>
      <c r="BI59"/>
    </row>
  </sheetData>
  <mergeCells count="1">
    <mergeCell ref="BA5:BH5"/>
  </mergeCells>
  <hyperlinks>
    <hyperlink ref="B4" location="Indice!A1" display="Volver al índice" xr:uid="{00000000-0004-0000-17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74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BO43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7" ht="15" customHeight="1" x14ac:dyDescent="0.35">
      <c r="B1" s="1" t="s">
        <v>320</v>
      </c>
    </row>
    <row r="2" spans="1:67" ht="15" customHeight="1" x14ac:dyDescent="0.35">
      <c r="B2" s="114" t="s">
        <v>654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7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4"/>
      <c r="AC3"/>
      <c r="AD3"/>
      <c r="AE3"/>
    </row>
    <row r="4" spans="1:67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7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275"/>
      <c r="BB5" s="484" t="s">
        <v>1</v>
      </c>
      <c r="BC5" s="485"/>
      <c r="BD5" s="485"/>
      <c r="BE5" s="485"/>
      <c r="BF5" s="485"/>
      <c r="BG5" s="485"/>
      <c r="BH5" s="486"/>
      <c r="BI5" s="46"/>
    </row>
    <row r="6" spans="1:67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330">
        <v>16</v>
      </c>
      <c r="BB6" s="280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7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7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7" s="7" customFormat="1" ht="15" customHeight="1" x14ac:dyDescent="0.35">
      <c r="A9"/>
      <c r="B9" s="87" t="s">
        <v>330</v>
      </c>
      <c r="C9" s="14">
        <v>93.416000000000011</v>
      </c>
      <c r="D9" s="14">
        <v>91.248000000000019</v>
      </c>
      <c r="E9" s="14">
        <v>101.97099999999999</v>
      </c>
      <c r="F9" s="14">
        <v>100.331</v>
      </c>
      <c r="G9" s="14">
        <v>107.276</v>
      </c>
      <c r="H9" s="14">
        <v>115.95500000000001</v>
      </c>
      <c r="I9" s="14">
        <v>138.55099999999999</v>
      </c>
      <c r="J9" s="14">
        <v>92.552999999999997</v>
      </c>
      <c r="K9" s="14">
        <v>115.10700000000001</v>
      </c>
      <c r="L9" s="14">
        <v>125.446</v>
      </c>
      <c r="M9" s="14">
        <v>112.514</v>
      </c>
      <c r="N9" s="14">
        <v>116.83100000000002</v>
      </c>
      <c r="O9" s="14">
        <v>118.01500000000001</v>
      </c>
      <c r="P9" s="14">
        <v>108.536</v>
      </c>
      <c r="Q9" s="14">
        <v>102.684</v>
      </c>
      <c r="R9" s="14">
        <v>101.047</v>
      </c>
      <c r="S9" s="14">
        <v>96.334999999999994</v>
      </c>
      <c r="T9" s="14">
        <v>87.341000000000008</v>
      </c>
      <c r="U9" s="14">
        <v>86.86</v>
      </c>
      <c r="V9" s="14">
        <v>86.12700000000001</v>
      </c>
      <c r="W9" s="14">
        <v>86.811999999999998</v>
      </c>
      <c r="X9" s="14">
        <v>93.734999999999985</v>
      </c>
      <c r="Y9" s="14">
        <v>88.825999999999993</v>
      </c>
      <c r="Z9" s="14">
        <v>89.719000000000023</v>
      </c>
      <c r="AA9" s="14">
        <v>90.894999999999982</v>
      </c>
      <c r="AB9" s="14">
        <v>64.661000000000001</v>
      </c>
      <c r="AC9" s="14">
        <v>85.49199999999999</v>
      </c>
      <c r="AD9" s="72">
        <v>98.727999999999994</v>
      </c>
      <c r="AE9" s="72">
        <v>93.713999999999999</v>
      </c>
      <c r="AF9"/>
      <c r="AG9" s="15">
        <v>-2.3208015757471867</v>
      </c>
      <c r="AH9" s="15">
        <v>11.751490443626126</v>
      </c>
      <c r="AI9" s="15">
        <v>-1.6083003991330735</v>
      </c>
      <c r="AJ9" s="15">
        <v>6.9220878890871145</v>
      </c>
      <c r="AK9" s="15">
        <v>8.0903463962116575</v>
      </c>
      <c r="AL9" s="15">
        <v>19.486869906429195</v>
      </c>
      <c r="AM9" s="15">
        <v>-33.199327323512641</v>
      </c>
      <c r="AN9" s="15">
        <v>24.368740073255342</v>
      </c>
      <c r="AO9" s="15">
        <v>8.9820775452405019</v>
      </c>
      <c r="AP9" s="15">
        <v>-10.308818136887588</v>
      </c>
      <c r="AQ9" s="15">
        <v>3.8368558579376981</v>
      </c>
      <c r="AR9" s="15">
        <v>1.0134296548005215</v>
      </c>
      <c r="AS9" s="15">
        <v>-8.0320298267169523</v>
      </c>
      <c r="AT9" s="15">
        <v>-5.3917594162305633</v>
      </c>
      <c r="AU9" s="15">
        <v>-1.5942113669120803</v>
      </c>
      <c r="AV9" s="15">
        <v>-4.6631765416093538</v>
      </c>
      <c r="AW9" s="15">
        <v>-9.3361706544869314</v>
      </c>
      <c r="AX9" s="15">
        <v>-0.55071501356752117</v>
      </c>
      <c r="AY9" s="15">
        <v>-0.84388671425280903</v>
      </c>
      <c r="AZ9" s="15">
        <v>0.79533711844135746</v>
      </c>
      <c r="BA9" s="15">
        <v>7.9747039579781465</v>
      </c>
      <c r="BB9" s="15">
        <v>-5.2371046034032034</v>
      </c>
      <c r="BC9" s="15">
        <v>1.0053362754148889</v>
      </c>
      <c r="BD9" s="15">
        <v>1.3107591480065082</v>
      </c>
      <c r="BE9" s="15">
        <v>-28.861873590406496</v>
      </c>
      <c r="BF9" s="15">
        <v>32.215709624039206</v>
      </c>
      <c r="BG9" s="15">
        <v>15.482150376643435</v>
      </c>
      <c r="BH9" s="15">
        <v>-5.0785997893201484</v>
      </c>
      <c r="BI9"/>
    </row>
    <row r="10" spans="1:67" s="7" customFormat="1" ht="15" customHeight="1" x14ac:dyDescent="0.35">
      <c r="A10"/>
      <c r="B10" s="107" t="s">
        <v>980</v>
      </c>
      <c r="C10" s="17">
        <v>1.4410000000000001</v>
      </c>
      <c r="D10" s="17">
        <v>1.3879999999999999</v>
      </c>
      <c r="E10" s="17">
        <v>1.488</v>
      </c>
      <c r="F10" s="17">
        <v>1.6459999999999999</v>
      </c>
      <c r="G10" s="17">
        <v>1.732</v>
      </c>
      <c r="H10" s="17">
        <v>1.8089999999999999</v>
      </c>
      <c r="I10" s="17">
        <v>2.2400000000000002</v>
      </c>
      <c r="J10" s="17">
        <v>2.1179999999999999</v>
      </c>
      <c r="K10" s="17">
        <v>2.246</v>
      </c>
      <c r="L10" s="17">
        <v>2.1709999999999998</v>
      </c>
      <c r="M10" s="17">
        <v>2.4</v>
      </c>
      <c r="N10" s="17">
        <v>12.481999999999999</v>
      </c>
      <c r="O10" s="17">
        <v>2.4</v>
      </c>
      <c r="P10" s="17">
        <v>1.972</v>
      </c>
      <c r="Q10" s="17">
        <v>1.7929999999999999</v>
      </c>
      <c r="R10" s="17">
        <v>1.92</v>
      </c>
      <c r="S10" s="17">
        <v>2.746</v>
      </c>
      <c r="T10" s="17">
        <v>2.5830000000000002</v>
      </c>
      <c r="U10" s="17">
        <v>2.3929999999999998</v>
      </c>
      <c r="V10" s="17">
        <v>2.448</v>
      </c>
      <c r="W10" s="17">
        <v>2.3200000000000074</v>
      </c>
      <c r="X10" s="17">
        <v>2.5799999999999841</v>
      </c>
      <c r="Y10" s="17">
        <v>3.2589999999999861</v>
      </c>
      <c r="Z10" s="17">
        <v>2.9050000000000153</v>
      </c>
      <c r="AA10" s="17">
        <v>2.8939999999999912</v>
      </c>
      <c r="AB10" s="17">
        <v>2.7700000000000102</v>
      </c>
      <c r="AC10" s="17">
        <v>4.8239999999999839</v>
      </c>
      <c r="AD10" s="73">
        <v>4.8189999999999884</v>
      </c>
      <c r="AE10" s="73">
        <v>4.8979999999999961</v>
      </c>
      <c r="AF10" s="309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309"/>
    </row>
    <row r="11" spans="1:67" s="7" customFormat="1" ht="15" customHeight="1" x14ac:dyDescent="0.35">
      <c r="A11"/>
      <c r="B11" s="107" t="s">
        <v>981</v>
      </c>
      <c r="C11" s="17">
        <v>91.974999999999994</v>
      </c>
      <c r="D11" s="17">
        <v>89.860000000000014</v>
      </c>
      <c r="E11" s="17">
        <v>100.48299999999999</v>
      </c>
      <c r="F11" s="17">
        <v>98.685000000000016</v>
      </c>
      <c r="G11" s="17">
        <v>105.54400000000001</v>
      </c>
      <c r="H11" s="17">
        <v>114.146</v>
      </c>
      <c r="I11" s="17">
        <v>136.31099999999998</v>
      </c>
      <c r="J11" s="17">
        <v>90.434999999999988</v>
      </c>
      <c r="K11" s="17">
        <v>112.86100000000002</v>
      </c>
      <c r="L11" s="17">
        <v>123.27499999999999</v>
      </c>
      <c r="M11" s="17">
        <v>110.114</v>
      </c>
      <c r="N11" s="17">
        <v>104.349</v>
      </c>
      <c r="O11" s="17">
        <v>115.61500000000001</v>
      </c>
      <c r="P11" s="17">
        <v>106.56399999999999</v>
      </c>
      <c r="Q11" s="17">
        <v>100.89099999999999</v>
      </c>
      <c r="R11" s="17">
        <v>99.12700000000001</v>
      </c>
      <c r="S11" s="17">
        <v>93.588999999999999</v>
      </c>
      <c r="T11" s="17">
        <v>84.757999999999996</v>
      </c>
      <c r="U11" s="17">
        <v>84.466999999999999</v>
      </c>
      <c r="V11" s="17">
        <v>83.678999999999988</v>
      </c>
      <c r="W11" s="17">
        <v>84.49199999999999</v>
      </c>
      <c r="X11" s="17">
        <v>91.155000000000001</v>
      </c>
      <c r="Y11" s="17">
        <v>85.567000000000007</v>
      </c>
      <c r="Z11" s="17">
        <v>86.814000000000007</v>
      </c>
      <c r="AA11" s="17">
        <v>88.000999999999991</v>
      </c>
      <c r="AB11" s="17">
        <v>61.890999999999991</v>
      </c>
      <c r="AC11" s="17">
        <v>80.668000000000006</v>
      </c>
      <c r="AD11" s="73">
        <v>93.909000000000006</v>
      </c>
      <c r="AE11" s="73">
        <v>88.816000000000003</v>
      </c>
      <c r="AF11" s="309"/>
      <c r="AG11" s="18">
        <v>-2.2995379179124553</v>
      </c>
      <c r="AH11" s="18">
        <v>11.821722679723987</v>
      </c>
      <c r="AI11" s="18">
        <v>-1.7893574037399098</v>
      </c>
      <c r="AJ11" s="18">
        <v>6.9503977301514848</v>
      </c>
      <c r="AK11" s="18">
        <v>8.150155385431658</v>
      </c>
      <c r="AL11" s="18">
        <v>19.418113643929683</v>
      </c>
      <c r="AM11" s="18">
        <v>-33.655390980918639</v>
      </c>
      <c r="AN11" s="18">
        <v>24.797921158843405</v>
      </c>
      <c r="AO11" s="18">
        <v>9.2272795739892182</v>
      </c>
      <c r="AP11" s="18">
        <v>-10.676130602311895</v>
      </c>
      <c r="AQ11" s="18">
        <v>-5.2354832264743809</v>
      </c>
      <c r="AR11" s="18">
        <v>10.796461873137266</v>
      </c>
      <c r="AS11" s="18">
        <v>-7.8285689573152411</v>
      </c>
      <c r="AT11" s="18">
        <v>-5.3235614278743313</v>
      </c>
      <c r="AU11" s="18">
        <v>-1.7484215638659362</v>
      </c>
      <c r="AV11" s="18">
        <v>-5.5867725241357151</v>
      </c>
      <c r="AW11" s="18">
        <v>-9.4359379841648092</v>
      </c>
      <c r="AX11" s="18">
        <v>-0.34333042308690254</v>
      </c>
      <c r="AY11" s="18">
        <v>-0.9329087099103921</v>
      </c>
      <c r="AZ11" s="18">
        <v>0.97156992793891239</v>
      </c>
      <c r="BA11" s="18">
        <v>7.8859536997585709</v>
      </c>
      <c r="BB11" s="18">
        <v>-6.1302177609566053</v>
      </c>
      <c r="BC11" s="18">
        <v>1.4573375249804243</v>
      </c>
      <c r="BD11" s="18">
        <v>1.3672909899324801</v>
      </c>
      <c r="BE11" s="18">
        <v>-29.67011738502972</v>
      </c>
      <c r="BF11" s="18">
        <v>30.338821476466723</v>
      </c>
      <c r="BG11" s="18">
        <v>16.414191500966925</v>
      </c>
      <c r="BH11" s="18">
        <v>-5.4233353565685967</v>
      </c>
      <c r="BI11" s="309"/>
    </row>
    <row r="12" spans="1:67" s="33" customFormat="1" ht="6" customHeight="1" x14ac:dyDescent="0.35">
      <c r="A12"/>
      <c r="B12" s="7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64"/>
      <c r="Y12" s="64"/>
      <c r="Z12" s="64"/>
      <c r="AA12" s="64"/>
      <c r="AB12" s="64"/>
      <c r="AC12" s="64"/>
      <c r="AF12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/>
    </row>
    <row r="13" spans="1:67" s="19" customFormat="1" ht="15" customHeight="1" x14ac:dyDescent="0.35">
      <c r="A13"/>
      <c r="B13" s="87" t="s">
        <v>331</v>
      </c>
      <c r="C13" s="88">
        <v>5.4246060632011641</v>
      </c>
      <c r="D13" s="88">
        <v>6.0919253024723812</v>
      </c>
      <c r="E13" s="88">
        <v>6.8931951241039133</v>
      </c>
      <c r="F13" s="88">
        <v>6.6193898196968037</v>
      </c>
      <c r="G13" s="88">
        <v>6.9285581117864199</v>
      </c>
      <c r="H13" s="88">
        <v>6.6620154370229816</v>
      </c>
      <c r="I13" s="88">
        <v>6.7447510303065306</v>
      </c>
      <c r="J13" s="88">
        <v>7.277214136764881</v>
      </c>
      <c r="K13" s="88">
        <v>7.289843363131693</v>
      </c>
      <c r="L13" s="88">
        <v>7.3016915644978715</v>
      </c>
      <c r="M13" s="88">
        <v>7.7286648772597202</v>
      </c>
      <c r="N13" s="88">
        <v>8.2023949123092308</v>
      </c>
      <c r="O13" s="88">
        <v>8.2019404313011055</v>
      </c>
      <c r="P13" s="88">
        <v>8.1983857890469523</v>
      </c>
      <c r="Q13" s="88">
        <v>8.2010050251256281</v>
      </c>
      <c r="R13" s="88">
        <v>8.198511583718469</v>
      </c>
      <c r="S13" s="88">
        <v>8.1915918409716095</v>
      </c>
      <c r="T13" s="88">
        <v>8.1911816901569701</v>
      </c>
      <c r="U13" s="88">
        <v>8.5836518535574484</v>
      </c>
      <c r="V13" s="88">
        <v>8.9962961672878414</v>
      </c>
      <c r="W13" s="88">
        <v>8.99518499746579</v>
      </c>
      <c r="X13" s="88">
        <v>9.0494372432922603</v>
      </c>
      <c r="Y13" s="88">
        <v>9.4355143764213185</v>
      </c>
      <c r="Z13" s="88">
        <v>9.4359834594678933</v>
      </c>
      <c r="AA13" s="88">
        <v>9.4456900819627059</v>
      </c>
      <c r="AB13" s="88">
        <v>9.4889655279070855</v>
      </c>
      <c r="AC13" s="88">
        <v>9.4855775979038981</v>
      </c>
      <c r="AD13" s="106">
        <v>9.4612065472814191</v>
      </c>
      <c r="AE13" s="106">
        <v>9.4550760825490325</v>
      </c>
      <c r="AF13"/>
      <c r="AG13" s="15">
        <v>12.301708759979874</v>
      </c>
      <c r="AH13" s="15">
        <v>13.15298172330413</v>
      </c>
      <c r="AI13" s="15">
        <v>-3.972110167746095</v>
      </c>
      <c r="AJ13" s="15">
        <v>4.6706463965854992</v>
      </c>
      <c r="AK13" s="15">
        <v>-3.847015071000313</v>
      </c>
      <c r="AL13" s="15">
        <v>1.241900353814259</v>
      </c>
      <c r="AM13" s="15">
        <v>7.8944812649986211</v>
      </c>
      <c r="AN13" s="15">
        <v>0.17354479515737245</v>
      </c>
      <c r="AO13" s="15">
        <v>0.16253025992438513</v>
      </c>
      <c r="AP13" s="15">
        <v>5.8475944784886451</v>
      </c>
      <c r="AQ13" s="15">
        <v>6.1295196851319105</v>
      </c>
      <c r="AR13" s="15">
        <v>-5.5408330491775138E-3</v>
      </c>
      <c r="AS13" s="15">
        <v>-4.3339040120160495E-2</v>
      </c>
      <c r="AT13" s="15">
        <v>3.1948192559749615E-2</v>
      </c>
      <c r="AU13" s="15">
        <v>-3.0404095589746681E-2</v>
      </c>
      <c r="AV13" s="15">
        <v>-8.4402426906384775E-2</v>
      </c>
      <c r="AW13" s="15">
        <v>-5.0069732794550074E-3</v>
      </c>
      <c r="AX13" s="15">
        <v>4.7913741660998044</v>
      </c>
      <c r="AY13" s="15">
        <v>4.807328171859333</v>
      </c>
      <c r="AZ13" s="15">
        <v>-1.2351414419767644E-2</v>
      </c>
      <c r="BA13" s="15">
        <v>0.60312540366601375</v>
      </c>
      <c r="BB13" s="15">
        <v>4.2663109622118354</v>
      </c>
      <c r="BC13" s="15">
        <v>4.9714623693116944E-3</v>
      </c>
      <c r="BD13" s="15">
        <v>0.10286815928098232</v>
      </c>
      <c r="BE13" s="15">
        <v>0.4581501782174443</v>
      </c>
      <c r="BF13" s="15">
        <v>-3.570389199142375E-2</v>
      </c>
      <c r="BG13" s="15">
        <v>-0.256927428729954</v>
      </c>
      <c r="BH13" s="15">
        <v>-6.479580275253656E-2</v>
      </c>
      <c r="BI13"/>
    </row>
    <row r="14" spans="1:67" s="33" customFormat="1" ht="6" customHeight="1" x14ac:dyDescent="0.35">
      <c r="A14"/>
      <c r="B14" s="7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64"/>
      <c r="Y14" s="64"/>
      <c r="Z14" s="64"/>
      <c r="AA14" s="64"/>
      <c r="AB14" s="64"/>
      <c r="AC14" s="64"/>
      <c r="AF14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/>
    </row>
    <row r="15" spans="1:67" s="7" customFormat="1" ht="15" customHeight="1" x14ac:dyDescent="0.35">
      <c r="A15"/>
      <c r="B15" s="13" t="s">
        <v>323</v>
      </c>
      <c r="C15" s="14">
        <v>506.745</v>
      </c>
      <c r="D15" s="14">
        <v>555.87599999999998</v>
      </c>
      <c r="E15" s="14">
        <v>702.90600000000006</v>
      </c>
      <c r="F15" s="14">
        <v>664.13</v>
      </c>
      <c r="G15" s="14">
        <v>743.26799999999992</v>
      </c>
      <c r="H15" s="14">
        <v>772.49399999999991</v>
      </c>
      <c r="I15" s="14">
        <v>934.49200000000008</v>
      </c>
      <c r="J15" s="14">
        <v>673.52800000000002</v>
      </c>
      <c r="K15" s="14">
        <v>839.11199999999985</v>
      </c>
      <c r="L15" s="14">
        <v>915.96799999999996</v>
      </c>
      <c r="M15" s="14">
        <v>869.58300000000008</v>
      </c>
      <c r="N15" s="14">
        <v>958.29399999999998</v>
      </c>
      <c r="O15" s="14">
        <v>967.95200000000011</v>
      </c>
      <c r="P15" s="14">
        <v>889.82</v>
      </c>
      <c r="Q15" s="14">
        <v>842.11199999999997</v>
      </c>
      <c r="R15" s="14">
        <v>828.43500000000006</v>
      </c>
      <c r="S15" s="14">
        <v>789.13699999999994</v>
      </c>
      <c r="T15" s="14">
        <v>715.42600000000004</v>
      </c>
      <c r="U15" s="14">
        <v>745.57600000000002</v>
      </c>
      <c r="V15" s="14">
        <v>774.82400000000007</v>
      </c>
      <c r="W15" s="14">
        <v>780.8900000000001</v>
      </c>
      <c r="X15" s="14">
        <v>848.24899999999991</v>
      </c>
      <c r="Y15" s="14">
        <v>838.11899999999991</v>
      </c>
      <c r="Z15" s="14">
        <v>846.5870000000001</v>
      </c>
      <c r="AA15" s="14">
        <v>858.56599999999992</v>
      </c>
      <c r="AB15" s="14">
        <v>613.56600000000003</v>
      </c>
      <c r="AC15" s="14">
        <v>810.94100000000003</v>
      </c>
      <c r="AD15" s="72">
        <v>934.0859999999999</v>
      </c>
      <c r="AE15" s="72">
        <v>886.07300000000009</v>
      </c>
      <c r="AF15"/>
      <c r="AG15" s="15">
        <v>9.6954089334872506</v>
      </c>
      <c r="AH15" s="15">
        <v>26.450143557196228</v>
      </c>
      <c r="AI15" s="15">
        <v>-5.5165271031973075</v>
      </c>
      <c r="AJ15" s="15">
        <v>11.916040534232744</v>
      </c>
      <c r="AK15" s="15">
        <v>3.9320944800529558</v>
      </c>
      <c r="AL15" s="15">
        <v>20.970777766558726</v>
      </c>
      <c r="AM15" s="15">
        <v>-27.925760734174293</v>
      </c>
      <c r="AN15" s="15">
        <v>24.584575548455273</v>
      </c>
      <c r="AO15" s="15">
        <v>9.1592063991457788</v>
      </c>
      <c r="AP15" s="15">
        <v>-5.0640415385690192</v>
      </c>
      <c r="AQ15" s="15">
        <v>10.201556378172054</v>
      </c>
      <c r="AR15" s="15">
        <v>1.0078326693060928</v>
      </c>
      <c r="AS15" s="15">
        <v>-8.0718878622080492</v>
      </c>
      <c r="AT15" s="15">
        <v>-5.3615337933514731</v>
      </c>
      <c r="AU15" s="15">
        <v>-1.6241307569539334</v>
      </c>
      <c r="AV15" s="15">
        <v>-4.743643134343686</v>
      </c>
      <c r="AW15" s="15">
        <v>-9.3407101681963844</v>
      </c>
      <c r="AX15" s="15">
        <v>4.2142723356433756</v>
      </c>
      <c r="AY15" s="15">
        <v>3.9228730538536709</v>
      </c>
      <c r="AZ15" s="15">
        <v>0.78288746863804304</v>
      </c>
      <c r="BA15" s="15">
        <v>8.6259268270818943</v>
      </c>
      <c r="BB15" s="15">
        <v>-1.1942248089888696</v>
      </c>
      <c r="BC15" s="15">
        <v>1.0103577176988219</v>
      </c>
      <c r="BD15" s="15">
        <v>1.4149756610956479</v>
      </c>
      <c r="BE15" s="15">
        <v>-28.535954137480392</v>
      </c>
      <c r="BF15" s="15">
        <v>32.168503469879361</v>
      </c>
      <c r="BG15" s="15">
        <v>15.185445057038658</v>
      </c>
      <c r="BH15" s="15">
        <v>-5.1401048725705998</v>
      </c>
      <c r="BI15"/>
      <c r="BM15" s="17"/>
      <c r="BN15" s="17"/>
      <c r="BO15" s="17"/>
    </row>
    <row r="16" spans="1:67" s="33" customFormat="1" ht="6" customHeight="1" x14ac:dyDescent="0.35">
      <c r="A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64"/>
      <c r="Y16" s="64"/>
      <c r="Z16" s="64"/>
      <c r="AA16" s="64"/>
      <c r="AB16" s="64"/>
      <c r="AC16" s="64"/>
      <c r="AF16"/>
      <c r="BI16"/>
    </row>
    <row r="17" spans="1:67" s="7" customFormat="1" ht="15" customHeight="1" x14ac:dyDescent="0.35">
      <c r="A17"/>
      <c r="B17" s="13" t="s">
        <v>175</v>
      </c>
      <c r="C17" s="17">
        <v>17.5</v>
      </c>
      <c r="D17" s="17">
        <v>28.494000000000028</v>
      </c>
      <c r="E17" s="17">
        <v>-137.82400000000007</v>
      </c>
      <c r="F17" s="17">
        <v>14.476999999999975</v>
      </c>
      <c r="G17" s="17">
        <v>-28.1099999999999</v>
      </c>
      <c r="H17" s="17">
        <v>-17.144999999999868</v>
      </c>
      <c r="I17" s="17">
        <v>-155.95800000000008</v>
      </c>
      <c r="J17" s="17">
        <v>136.08899999999994</v>
      </c>
      <c r="K17" s="17">
        <v>-24.605999999999881</v>
      </c>
      <c r="L17" s="17">
        <v>-73.640999999999963</v>
      </c>
      <c r="M17" s="17">
        <v>30.094000000000051</v>
      </c>
      <c r="N17" s="17">
        <v>-44.305000000000064</v>
      </c>
      <c r="O17" s="17">
        <v>-33.309000000000196</v>
      </c>
      <c r="P17" s="17">
        <v>13.139999999999873</v>
      </c>
      <c r="Q17" s="17">
        <v>-39.694000000000074</v>
      </c>
      <c r="R17" s="17">
        <v>-18.470000000000141</v>
      </c>
      <c r="S17" s="17">
        <v>-17.125</v>
      </c>
      <c r="T17" s="17">
        <v>29.224999999999909</v>
      </c>
      <c r="U17" s="17">
        <v>-29.760999999999967</v>
      </c>
      <c r="V17" s="17">
        <v>-13.850000000000023</v>
      </c>
      <c r="W17" s="17">
        <v>-7.1059999999999945</v>
      </c>
      <c r="X17" s="17">
        <v>-64.938999999999965</v>
      </c>
      <c r="Y17" s="17">
        <v>1.7870000000000346</v>
      </c>
      <c r="Z17" s="17">
        <v>-25.423000000000229</v>
      </c>
      <c r="AA17" s="17">
        <v>-57.483999999999924</v>
      </c>
      <c r="AB17" s="17">
        <v>0.36899999999991451</v>
      </c>
      <c r="AC17" s="17">
        <v>-137.87800000000004</v>
      </c>
      <c r="AD17" s="73">
        <v>-28.665999999999826</v>
      </c>
      <c r="AE17" s="73">
        <v>-69.261000000000195</v>
      </c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/>
    </row>
    <row r="18" spans="1:67" s="7" customFormat="1" ht="15" customHeight="1" x14ac:dyDescent="0.35">
      <c r="A18"/>
      <c r="B18" s="16" t="s">
        <v>200</v>
      </c>
      <c r="C18" s="17">
        <v>13.673</v>
      </c>
      <c r="D18" s="17">
        <v>10.443</v>
      </c>
      <c r="E18" s="17">
        <v>-33.292999999999999</v>
      </c>
      <c r="F18" s="17">
        <v>19.358000000000001</v>
      </c>
      <c r="G18" s="17">
        <v>-79.765000000000001</v>
      </c>
      <c r="H18" s="17">
        <v>-0.13500000000000001</v>
      </c>
      <c r="I18" s="17">
        <v>-128.19499999999994</v>
      </c>
      <c r="J18" s="17">
        <v>134.50000000000011</v>
      </c>
      <c r="K18" s="17">
        <v>-19.974000000000046</v>
      </c>
      <c r="L18" s="17">
        <v>-53.951999999999884</v>
      </c>
      <c r="M18" s="17">
        <v>33.692000000000121</v>
      </c>
      <c r="N18" s="17">
        <v>-37.149999999999977</v>
      </c>
      <c r="O18" s="17">
        <v>1.8940000000001191</v>
      </c>
      <c r="P18" s="17">
        <v>66.02699999999993</v>
      </c>
      <c r="Q18" s="17">
        <v>5.1300000000001091</v>
      </c>
      <c r="R18" s="17">
        <v>-6.6999999999999318</v>
      </c>
      <c r="S18" s="17">
        <v>12.513000000000034</v>
      </c>
      <c r="T18" s="17">
        <v>42.053999999999974</v>
      </c>
      <c r="U18" s="17">
        <v>-15.719000000000278</v>
      </c>
      <c r="V18" s="17">
        <v>-2.5350000000000819</v>
      </c>
      <c r="W18" s="17">
        <v>-2.5370000000000346</v>
      </c>
      <c r="X18" s="17">
        <v>-44.420999999999935</v>
      </c>
      <c r="Y18" s="17">
        <v>15.73599999999999</v>
      </c>
      <c r="Z18" s="17">
        <v>3.8069999999996753</v>
      </c>
      <c r="AA18" s="17">
        <v>-0.94799999999997908</v>
      </c>
      <c r="AB18" s="17">
        <v>56.530999999999949</v>
      </c>
      <c r="AC18" s="17">
        <v>-81.769999999999982</v>
      </c>
      <c r="AD18" s="73">
        <v>20.105999999999995</v>
      </c>
      <c r="AE18" s="73">
        <v>2.793999999999869</v>
      </c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/>
    </row>
    <row r="19" spans="1:67" s="7" customFormat="1" ht="15" customHeight="1" x14ac:dyDescent="0.35">
      <c r="A19"/>
      <c r="B19" s="16" t="s">
        <v>642</v>
      </c>
      <c r="C19" s="17"/>
      <c r="D19" s="17"/>
      <c r="E19" s="17">
        <v>-45.222000000000001</v>
      </c>
      <c r="F19" s="17">
        <v>-9.6769999999999996</v>
      </c>
      <c r="G19" s="17">
        <v>3.0260000000000034</v>
      </c>
      <c r="H19" s="17">
        <v>-4.0370000000000017</v>
      </c>
      <c r="I19" s="17">
        <v>-6.968</v>
      </c>
      <c r="J19" s="17">
        <v>-8.3049999999999997</v>
      </c>
      <c r="K19" s="17">
        <v>5.5339999999999954</v>
      </c>
      <c r="L19" s="17">
        <v>6.6499999999999995</v>
      </c>
      <c r="M19" s="17">
        <v>2.1089999999999964</v>
      </c>
      <c r="N19" s="17">
        <v>11.966000000000001</v>
      </c>
      <c r="O19" s="17">
        <v>-1.1539999999999999</v>
      </c>
      <c r="P19" s="17">
        <v>-10.907</v>
      </c>
      <c r="Q19" s="17">
        <v>-11.958</v>
      </c>
      <c r="R19" s="17">
        <v>-5.7190000000000003</v>
      </c>
      <c r="S19" s="17">
        <v>-8.1819999999999986</v>
      </c>
      <c r="T19" s="17">
        <v>3.1779999999999999</v>
      </c>
      <c r="U19" s="17">
        <v>-2.2939999999999996</v>
      </c>
      <c r="V19" s="17">
        <v>-2.7909999999999986</v>
      </c>
      <c r="W19" s="17">
        <v>-4.5240000000000018</v>
      </c>
      <c r="X19" s="17">
        <v>-5.1920000000000002</v>
      </c>
      <c r="Y19" s="17">
        <v>-3.1550000000000047</v>
      </c>
      <c r="Z19" s="17">
        <v>-9.6889999999999947</v>
      </c>
      <c r="AA19" s="17">
        <v>-19.925999999999995</v>
      </c>
      <c r="AB19" s="17">
        <v>-20.795000000000005</v>
      </c>
      <c r="AC19" s="17">
        <v>-15.52</v>
      </c>
      <c r="AD19" s="73">
        <v>-1.7339999999999947</v>
      </c>
      <c r="AE19" s="73">
        <v>-29.767000000000003</v>
      </c>
      <c r="AF19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/>
    </row>
    <row r="20" spans="1:67" s="7" customFormat="1" ht="15" customHeight="1" x14ac:dyDescent="0.35">
      <c r="A20"/>
      <c r="B20" s="16" t="s">
        <v>201</v>
      </c>
      <c r="C20" s="17">
        <v>3.827</v>
      </c>
      <c r="D20" s="17">
        <v>18.05100000000003</v>
      </c>
      <c r="E20" s="17">
        <v>-59.309000000000061</v>
      </c>
      <c r="F20" s="17">
        <v>4.7959999999999745</v>
      </c>
      <c r="G20" s="17">
        <v>48.629000000000097</v>
      </c>
      <c r="H20" s="17">
        <v>-12.972999999999864</v>
      </c>
      <c r="I20" s="17">
        <v>-20.795000000000147</v>
      </c>
      <c r="J20" s="17">
        <v>9.8939999999998278</v>
      </c>
      <c r="K20" s="17">
        <v>-10.16599999999983</v>
      </c>
      <c r="L20" s="17">
        <v>-26.339000000000077</v>
      </c>
      <c r="M20" s="17">
        <v>-5.7070000000000665</v>
      </c>
      <c r="N20" s="17">
        <v>-19.121000000000087</v>
      </c>
      <c r="O20" s="17">
        <v>-34.049000000000319</v>
      </c>
      <c r="P20" s="17">
        <v>-41.980000000000061</v>
      </c>
      <c r="Q20" s="17">
        <v>-32.866000000000184</v>
      </c>
      <c r="R20" s="17">
        <v>-6.0510000000002089</v>
      </c>
      <c r="S20" s="17">
        <v>-21.456000000000035</v>
      </c>
      <c r="T20" s="17">
        <v>-16.007000000000065</v>
      </c>
      <c r="U20" s="17">
        <v>-11.747999999999688</v>
      </c>
      <c r="V20" s="17">
        <v>-8.5239999999999423</v>
      </c>
      <c r="W20" s="17">
        <v>-4.4999999999958185E-2</v>
      </c>
      <c r="X20" s="17">
        <v>-15.326000000000029</v>
      </c>
      <c r="Y20" s="17">
        <v>-10.793999999999951</v>
      </c>
      <c r="Z20" s="17">
        <v>-19.540999999999912</v>
      </c>
      <c r="AA20" s="17">
        <v>-36.60999999999995</v>
      </c>
      <c r="AB20" s="17">
        <v>-35.367000000000033</v>
      </c>
      <c r="AC20" s="17">
        <v>-40.588000000000065</v>
      </c>
      <c r="AD20" s="73">
        <v>-47.037999999999826</v>
      </c>
      <c r="AE20" s="73">
        <v>-42.288000000000061</v>
      </c>
      <c r="AF20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/>
    </row>
    <row r="21" spans="1:67" s="33" customFormat="1" ht="6" customHeight="1" x14ac:dyDescent="0.35">
      <c r="A21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64"/>
      <c r="Y21" s="64"/>
      <c r="Z21" s="64"/>
      <c r="AA21" s="64"/>
      <c r="AB21" s="64"/>
      <c r="AC21" s="64"/>
      <c r="AF21"/>
      <c r="BI21"/>
    </row>
    <row r="22" spans="1:67" s="7" customFormat="1" ht="15" customHeight="1" x14ac:dyDescent="0.35">
      <c r="A22"/>
      <c r="B22" s="13" t="s">
        <v>176</v>
      </c>
      <c r="C22" s="14">
        <v>524.245</v>
      </c>
      <c r="D22" s="14">
        <v>584.37</v>
      </c>
      <c r="E22" s="14">
        <v>565.08199999999999</v>
      </c>
      <c r="F22" s="14">
        <v>678.60699999999997</v>
      </c>
      <c r="G22" s="14">
        <v>715.15800000000002</v>
      </c>
      <c r="H22" s="14">
        <v>755.34900000000005</v>
      </c>
      <c r="I22" s="14">
        <v>778.53399999999999</v>
      </c>
      <c r="J22" s="14">
        <v>809.61699999999996</v>
      </c>
      <c r="K22" s="14">
        <v>814.50599999999997</v>
      </c>
      <c r="L22" s="14">
        <v>842.327</v>
      </c>
      <c r="M22" s="14">
        <v>899.67700000000013</v>
      </c>
      <c r="N22" s="14">
        <v>913.98899999999992</v>
      </c>
      <c r="O22" s="14">
        <v>934.64299999999992</v>
      </c>
      <c r="P22" s="14">
        <v>902.95999999999992</v>
      </c>
      <c r="Q22" s="14">
        <v>802.41799999999989</v>
      </c>
      <c r="R22" s="14">
        <v>809.96499999999992</v>
      </c>
      <c r="S22" s="14">
        <v>772.01199999999994</v>
      </c>
      <c r="T22" s="14">
        <v>744.65099999999995</v>
      </c>
      <c r="U22" s="14">
        <v>715.81500000000005</v>
      </c>
      <c r="V22" s="14">
        <v>760.97400000000005</v>
      </c>
      <c r="W22" s="14">
        <v>773.78400000000011</v>
      </c>
      <c r="X22" s="14">
        <v>783.31</v>
      </c>
      <c r="Y22" s="14">
        <v>839.90599999999995</v>
      </c>
      <c r="Z22" s="14">
        <v>821.16399999999987</v>
      </c>
      <c r="AA22" s="14">
        <v>801.08199999999999</v>
      </c>
      <c r="AB22" s="14">
        <v>613.93499999999995</v>
      </c>
      <c r="AC22" s="14">
        <v>673.06299999999999</v>
      </c>
      <c r="AD22" s="14">
        <v>905.42000000000007</v>
      </c>
      <c r="AE22" s="14">
        <v>816.8119999999999</v>
      </c>
      <c r="AF22"/>
      <c r="AG22" s="15">
        <v>11.468874285877787</v>
      </c>
      <c r="AH22" s="15">
        <v>-3.3006485616989254</v>
      </c>
      <c r="AI22" s="15">
        <v>20.09000463649523</v>
      </c>
      <c r="AJ22" s="15">
        <v>5.386180808627091</v>
      </c>
      <c r="AK22" s="15">
        <v>5.6198770062000332</v>
      </c>
      <c r="AL22" s="15">
        <v>3.0694420724724525</v>
      </c>
      <c r="AM22" s="15">
        <v>3.9925038598185782</v>
      </c>
      <c r="AN22" s="15">
        <v>0.60386577851008694</v>
      </c>
      <c r="AO22" s="15">
        <v>3.4156900010558582</v>
      </c>
      <c r="AP22" s="15">
        <v>6.8085197316481763</v>
      </c>
      <c r="AQ22" s="15">
        <v>1.5907931402047382</v>
      </c>
      <c r="AR22" s="15">
        <v>2.2597646142349634</v>
      </c>
      <c r="AS22" s="15">
        <v>-3.3898504562704685</v>
      </c>
      <c r="AT22" s="15">
        <v>-11.134712501107472</v>
      </c>
      <c r="AU22" s="15">
        <v>0.94053224130067203</v>
      </c>
      <c r="AV22" s="15">
        <v>-4.685758026581393</v>
      </c>
      <c r="AW22" s="15">
        <v>-3.5441158945715858</v>
      </c>
      <c r="AX22" s="15">
        <v>-3.8724180857878254</v>
      </c>
      <c r="AY22" s="15">
        <v>6.3087529599128258</v>
      </c>
      <c r="AZ22" s="15">
        <v>1.6833689455881617</v>
      </c>
      <c r="BA22" s="15">
        <v>1.231092914818585</v>
      </c>
      <c r="BB22" s="15">
        <v>7.2252364964062767</v>
      </c>
      <c r="BC22" s="15">
        <v>-2.2314401849730894</v>
      </c>
      <c r="BD22" s="15">
        <v>-2.445552898081246</v>
      </c>
      <c r="BE22" s="15">
        <v>-23.361778194991281</v>
      </c>
      <c r="BF22" s="15">
        <v>9.63098699373713</v>
      </c>
      <c r="BG22" s="15">
        <v>34.522325547534194</v>
      </c>
      <c r="BH22" s="15">
        <v>-9.7863974729959757</v>
      </c>
      <c r="BI22"/>
      <c r="BK22" s="17"/>
      <c r="BL22" s="17"/>
      <c r="BM22" s="17"/>
      <c r="BN22" s="17"/>
      <c r="BO22" s="17"/>
    </row>
    <row r="23" spans="1:67" s="7" customFormat="1" ht="15" customHeight="1" x14ac:dyDescent="0.35">
      <c r="A2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64"/>
      <c r="Y23" s="64"/>
      <c r="Z23" s="64"/>
      <c r="AA23" s="64"/>
      <c r="AB23" s="64"/>
      <c r="AC23" s="64"/>
      <c r="AD23" s="33"/>
      <c r="AE23" s="33"/>
      <c r="AF2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/>
      <c r="BJ23" s="33"/>
      <c r="BK23" s="33"/>
      <c r="BL23" s="33"/>
      <c r="BM23" s="33"/>
      <c r="BN23" s="33"/>
    </row>
    <row r="24" spans="1:67" s="7" customFormat="1" ht="15" customHeight="1" x14ac:dyDescent="0.35">
      <c r="A24"/>
      <c r="B24" s="70" t="s">
        <v>85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64"/>
      <c r="Y24" s="64"/>
      <c r="Z24" s="64"/>
      <c r="AA24" s="64"/>
      <c r="AB24" s="64"/>
      <c r="AC24" s="64"/>
      <c r="AD24" s="33"/>
      <c r="AE24" s="33"/>
      <c r="AF24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/>
      <c r="BJ24" s="33"/>
      <c r="BK24" s="33"/>
      <c r="BL24" s="33"/>
      <c r="BM24" s="33"/>
      <c r="BN24" s="33"/>
    </row>
    <row r="25" spans="1:67" s="33" customFormat="1" ht="15" customHeight="1" x14ac:dyDescent="0.35">
      <c r="A25"/>
      <c r="B25" s="107" t="s">
        <v>332</v>
      </c>
      <c r="C25" s="71">
        <v>7.6790634063915579</v>
      </c>
      <c r="D25" s="71">
        <v>8.0979500219752616</v>
      </c>
      <c r="E25" s="71">
        <v>8.5955237099147332</v>
      </c>
      <c r="F25" s="71">
        <v>8.8786289592109622</v>
      </c>
      <c r="G25" s="71">
        <v>9.0033335962145102</v>
      </c>
      <c r="H25" s="71">
        <v>9.0717555291874969</v>
      </c>
      <c r="I25" s="71">
        <v>9.0080307694557575</v>
      </c>
      <c r="J25" s="71">
        <v>9.1557031495004697</v>
      </c>
      <c r="K25" s="71">
        <v>9.3300100150076517</v>
      </c>
      <c r="L25" s="71">
        <v>9.4099912137162764</v>
      </c>
      <c r="M25" s="71">
        <v>9.6634710158206598</v>
      </c>
      <c r="N25" s="71">
        <v>10.047920663391302</v>
      </c>
      <c r="O25" s="71">
        <v>10.285722096974499</v>
      </c>
      <c r="P25" s="71">
        <v>10.747399408434903</v>
      </c>
      <c r="Q25" s="71">
        <v>10.952717516444601</v>
      </c>
      <c r="R25" s="71">
        <v>11.237849248168617</v>
      </c>
      <c r="S25" s="71">
        <v>11.516801014050616</v>
      </c>
      <c r="T25" s="71">
        <v>11.533480451430874</v>
      </c>
      <c r="U25" s="71">
        <v>11.870101807260529</v>
      </c>
      <c r="V25" s="71">
        <v>12.247621565797335</v>
      </c>
      <c r="W25" s="71">
        <v>12.298006967695233</v>
      </c>
      <c r="X25" s="71">
        <v>12.339806582513628</v>
      </c>
      <c r="Y25" s="71">
        <v>12.656966958828978</v>
      </c>
      <c r="Z25" s="71">
        <v>12.74928472296784</v>
      </c>
      <c r="AA25" s="71">
        <v>12.363212886311501</v>
      </c>
      <c r="AB25" s="71">
        <v>12.540631842064988</v>
      </c>
      <c r="AC25" s="71">
        <v>12.752598984771573</v>
      </c>
      <c r="AD25" s="76">
        <v>13.098018752933557</v>
      </c>
      <c r="AE25" s="76">
        <v>13.72848230125876</v>
      </c>
      <c r="AF25"/>
      <c r="AG25" s="18">
        <v>5.4549180468421374</v>
      </c>
      <c r="AH25" s="18">
        <v>6.1444400939647057</v>
      </c>
      <c r="AI25" s="18">
        <v>3.2936358371005796</v>
      </c>
      <c r="AJ25" s="18">
        <v>1.4045483551170999</v>
      </c>
      <c r="AK25" s="18">
        <v>0.75996221001690978</v>
      </c>
      <c r="AL25" s="18">
        <v>-0.70245234813384416</v>
      </c>
      <c r="AM25" s="18">
        <v>1.6393414257135599</v>
      </c>
      <c r="AN25" s="18">
        <v>1.9038064325697595</v>
      </c>
      <c r="AO25" s="18">
        <v>0.85724665439771397</v>
      </c>
      <c r="AP25" s="18">
        <v>2.693730486537584</v>
      </c>
      <c r="AQ25" s="18">
        <v>3.9783805109078969</v>
      </c>
      <c r="AR25" s="18">
        <v>2.3666730814227588</v>
      </c>
      <c r="AS25" s="18">
        <v>4.4885260082634781</v>
      </c>
      <c r="AT25" s="18">
        <v>1.9103980433495109</v>
      </c>
      <c r="AU25" s="18">
        <v>2.6032966822700807</v>
      </c>
      <c r="AV25" s="18">
        <v>2.4822522506026536</v>
      </c>
      <c r="AW25" s="18">
        <v>0.14482699978847458</v>
      </c>
      <c r="AX25" s="18">
        <v>2.9186450460224482</v>
      </c>
      <c r="AY25" s="18">
        <v>3.1804256161130016</v>
      </c>
      <c r="AZ25" s="18">
        <v>0.41138927772396655</v>
      </c>
      <c r="BA25" s="18">
        <v>0.33988934083542982</v>
      </c>
      <c r="BB25" s="18">
        <v>2.5702216172884622</v>
      </c>
      <c r="BC25" s="18">
        <v>0.72938299072089219</v>
      </c>
      <c r="BD25" s="18">
        <v>-3.0281842867688864</v>
      </c>
      <c r="BE25" s="18">
        <v>1.4350554130627644</v>
      </c>
      <c r="BF25" s="18">
        <v>1.6902429269599095</v>
      </c>
      <c r="BG25" s="18">
        <v>2.7086225213735968</v>
      </c>
      <c r="BH25" s="18">
        <v>4.8134268259770066</v>
      </c>
      <c r="BI25"/>
    </row>
    <row r="26" spans="1:67" s="7" customFormat="1" ht="15" customHeight="1" x14ac:dyDescent="0.35">
      <c r="A26"/>
      <c r="B26" s="16" t="s">
        <v>325</v>
      </c>
      <c r="C26" s="71">
        <v>4.708581795414343</v>
      </c>
      <c r="D26" s="71">
        <v>4.7996483958058649</v>
      </c>
      <c r="E26" s="71">
        <v>4.9178458102143203</v>
      </c>
      <c r="F26" s="71">
        <v>5.2668540537431889</v>
      </c>
      <c r="G26" s="71">
        <v>5.3191048895899042</v>
      </c>
      <c r="H26" s="71">
        <v>5.6738453244707019</v>
      </c>
      <c r="I26" s="71">
        <v>5.4878338293396887</v>
      </c>
      <c r="J26" s="71">
        <v>5.3782947299254804</v>
      </c>
      <c r="K26" s="71">
        <v>5.5494286690738353</v>
      </c>
      <c r="L26" s="71">
        <v>5.6509131555118488</v>
      </c>
      <c r="M26" s="71">
        <v>5.6747144340602285</v>
      </c>
      <c r="N26" s="71">
        <v>5.5481491590631418</v>
      </c>
      <c r="O26" s="71">
        <v>5.9842962186438102</v>
      </c>
      <c r="P26" s="71">
        <v>6.4288655719312562</v>
      </c>
      <c r="Q26" s="71">
        <v>6.6071575247931396</v>
      </c>
      <c r="R26" s="71">
        <v>6.8031845453500095</v>
      </c>
      <c r="S26" s="71">
        <v>6.9343481000873686</v>
      </c>
      <c r="T26" s="71">
        <v>6.8649224300764233</v>
      </c>
      <c r="U26" s="71">
        <v>6.8002849957412108</v>
      </c>
      <c r="V26" s="71">
        <v>6.9083507532019395</v>
      </c>
      <c r="W26" s="71">
        <v>6.9517155995755218</v>
      </c>
      <c r="X26" s="71">
        <v>6.9691734933154681</v>
      </c>
      <c r="Y26" s="71">
        <v>7.0703616368100244</v>
      </c>
      <c r="Z26" s="71">
        <v>7.1700328867574123</v>
      </c>
      <c r="AA26" s="71">
        <v>7.1592194691022053</v>
      </c>
      <c r="AB26" s="71">
        <v>7.2341988471152359</v>
      </c>
      <c r="AC26" s="71">
        <v>7.1373117422494428</v>
      </c>
      <c r="AD26" s="76">
        <v>7.4261180263210571</v>
      </c>
      <c r="AE26" s="76">
        <v>7.9432979793713052</v>
      </c>
      <c r="AF26"/>
      <c r="AG26" s="18">
        <v>1.9340558229276401</v>
      </c>
      <c r="AH26" s="18">
        <v>2.4626265230540914</v>
      </c>
      <c r="AI26" s="18">
        <v>7.0967707609698065</v>
      </c>
      <c r="AJ26" s="18">
        <v>0.99206918045470205</v>
      </c>
      <c r="AK26" s="18">
        <v>6.6691754015805405</v>
      </c>
      <c r="AL26" s="18">
        <v>-3.2784026439488065</v>
      </c>
      <c r="AM26" s="18">
        <v>-1.996035281326809</v>
      </c>
      <c r="AN26" s="18">
        <v>3.1819367985942639</v>
      </c>
      <c r="AO26" s="18">
        <v>1.828737560022565</v>
      </c>
      <c r="AP26" s="18">
        <v>0.42119349374824683</v>
      </c>
      <c r="AQ26" s="18">
        <v>-2.2303373406321332</v>
      </c>
      <c r="AR26" s="18">
        <v>7.8611271448642182</v>
      </c>
      <c r="AS26" s="18">
        <v>7.4289329445693175</v>
      </c>
      <c r="AT26" s="18">
        <v>2.7733034835930437</v>
      </c>
      <c r="AU26" s="18">
        <v>2.9668888598657599</v>
      </c>
      <c r="AV26" s="18">
        <v>1.9279729053801669</v>
      </c>
      <c r="AW26" s="18">
        <v>-1.0011852449413452</v>
      </c>
      <c r="AX26" s="18">
        <v>-0.94156102991090818</v>
      </c>
      <c r="AY26" s="18">
        <v>1.5891357131121211</v>
      </c>
      <c r="AZ26" s="18">
        <v>0.62771633813588856</v>
      </c>
      <c r="BA26" s="18">
        <v>0.25113072434971767</v>
      </c>
      <c r="BB26" s="18">
        <v>1.451938936397718</v>
      </c>
      <c r="BC26" s="18">
        <v>1.4097051193035892</v>
      </c>
      <c r="BD26" s="18">
        <v>-0.15081405937731096</v>
      </c>
      <c r="BE26" s="18">
        <v>1.0473121872660411</v>
      </c>
      <c r="BF26" s="18">
        <v>-1.3392928078612125</v>
      </c>
      <c r="BG26" s="18">
        <v>4.0464294471267168</v>
      </c>
      <c r="BH26" s="18">
        <v>6.9643379113712012</v>
      </c>
      <c r="BI26"/>
    </row>
    <row r="27" spans="1:67" s="7" customFormat="1" ht="15" customHeight="1" x14ac:dyDescent="0.35">
      <c r="A27"/>
      <c r="B27" s="16" t="s">
        <v>326</v>
      </c>
      <c r="C27" s="71">
        <v>1.059181159502284</v>
      </c>
      <c r="D27" s="71">
        <v>1.1169586237207259</v>
      </c>
      <c r="E27" s="71">
        <v>1.1855894772296185</v>
      </c>
      <c r="F27" s="71">
        <v>1.2246384771325467</v>
      </c>
      <c r="G27" s="71">
        <v>1.2418391167192429</v>
      </c>
      <c r="H27" s="71">
        <v>1.2512766247155169</v>
      </c>
      <c r="I27" s="71">
        <v>1.2424870026835528</v>
      </c>
      <c r="J27" s="71">
        <v>1.2628556068276511</v>
      </c>
      <c r="K27" s="71">
        <v>1.2868979331045038</v>
      </c>
      <c r="L27" s="71">
        <v>1.2979298225815554</v>
      </c>
      <c r="M27" s="71">
        <v>1.3328925539062979</v>
      </c>
      <c r="N27" s="71">
        <v>1.3859200915022485</v>
      </c>
      <c r="O27" s="71">
        <v>1.4187202892378619</v>
      </c>
      <c r="P27" s="71">
        <v>1.4823999184048144</v>
      </c>
      <c r="Q27" s="71">
        <v>1.5107196574406347</v>
      </c>
      <c r="R27" s="71">
        <v>1.6328498907595426</v>
      </c>
      <c r="S27" s="71">
        <v>1.7568001546856871</v>
      </c>
      <c r="T27" s="71">
        <v>1.8414800720771984</v>
      </c>
      <c r="U27" s="71">
        <v>2.0601003136567861</v>
      </c>
      <c r="V27" s="71">
        <v>2.1256202717499506</v>
      </c>
      <c r="W27" s="71">
        <v>2.1343648456330571</v>
      </c>
      <c r="X27" s="71">
        <v>2.1416193242379022</v>
      </c>
      <c r="Y27" s="71">
        <v>2.196663687069492</v>
      </c>
      <c r="Z27" s="71">
        <v>2.212685778366319</v>
      </c>
      <c r="AA27" s="71">
        <v>2.1456815753102605</v>
      </c>
      <c r="AB27" s="71">
        <v>2.1764732949038406</v>
      </c>
      <c r="AC27" s="71">
        <v>2.2132609808281245</v>
      </c>
      <c r="AD27" s="76">
        <v>2.2732098662116087</v>
      </c>
      <c r="AE27" s="76">
        <v>2.3826291597225948</v>
      </c>
      <c r="AF27"/>
      <c r="AG27" s="18">
        <v>5.4549180468421357</v>
      </c>
      <c r="AH27" s="18">
        <v>6.1444400939647048</v>
      </c>
      <c r="AI27" s="18">
        <v>3.2936358371005858</v>
      </c>
      <c r="AJ27" s="18">
        <v>1.404548355117089</v>
      </c>
      <c r="AK27" s="18">
        <v>0.75996221001691344</v>
      </c>
      <c r="AL27" s="18">
        <v>-0.70245234813384716</v>
      </c>
      <c r="AM27" s="18">
        <v>1.639341425713561</v>
      </c>
      <c r="AN27" s="18">
        <v>1.9038064325697652</v>
      </c>
      <c r="AO27" s="18">
        <v>0.85724665439770553</v>
      </c>
      <c r="AP27" s="18">
        <v>2.69373048653758</v>
      </c>
      <c r="AQ27" s="18">
        <v>3.9783805109078885</v>
      </c>
      <c r="AR27" s="18">
        <v>2.3666730814227583</v>
      </c>
      <c r="AS27" s="18">
        <v>4.4885260082634995</v>
      </c>
      <c r="AT27" s="18">
        <v>1.9103980433495096</v>
      </c>
      <c r="AU27" s="18">
        <v>8.0842420178614134</v>
      </c>
      <c r="AV27" s="18">
        <v>7.591038504371479</v>
      </c>
      <c r="AW27" s="18">
        <v>4.8201223779298701</v>
      </c>
      <c r="AX27" s="18">
        <v>11.871985197916533</v>
      </c>
      <c r="AY27" s="18">
        <v>3.1804256161129891</v>
      </c>
      <c r="AZ27" s="18">
        <v>0.4113892777239721</v>
      </c>
      <c r="BA27" s="18">
        <v>0.3398893408354226</v>
      </c>
      <c r="BB27" s="18">
        <v>2.5702216172884671</v>
      </c>
      <c r="BC27" s="18">
        <v>0.72938299072087798</v>
      </c>
      <c r="BD27" s="18">
        <v>-3.0281842867688762</v>
      </c>
      <c r="BE27" s="18">
        <v>1.4350554130627542</v>
      </c>
      <c r="BF27" s="18">
        <v>1.6902429269599317</v>
      </c>
      <c r="BG27" s="18">
        <v>2.708622521373572</v>
      </c>
      <c r="BH27" s="18">
        <v>4.8134268259770296</v>
      </c>
      <c r="BI27"/>
    </row>
    <row r="28" spans="1:67" s="7" customFormat="1" ht="15" customHeight="1" x14ac:dyDescent="0.35">
      <c r="A28"/>
      <c r="B28" s="16" t="s">
        <v>327</v>
      </c>
      <c r="C28" s="71">
        <v>1.9113004514749314</v>
      </c>
      <c r="D28" s="71">
        <v>2.181343002448672</v>
      </c>
      <c r="E28" s="71">
        <v>2.4920884224707947</v>
      </c>
      <c r="F28" s="71">
        <v>2.3871364283352263</v>
      </c>
      <c r="G28" s="71">
        <v>2.4423895899053623</v>
      </c>
      <c r="H28" s="71">
        <v>2.1466335800012786</v>
      </c>
      <c r="I28" s="71">
        <v>2.2777099374325149</v>
      </c>
      <c r="J28" s="71">
        <v>2.5145528127473384</v>
      </c>
      <c r="K28" s="71">
        <v>2.4936834128293133</v>
      </c>
      <c r="L28" s="71">
        <v>2.4611482356228724</v>
      </c>
      <c r="M28" s="71">
        <v>2.655864027854133</v>
      </c>
      <c r="N28" s="71">
        <v>3.1138514128259116</v>
      </c>
      <c r="O28" s="71">
        <v>2.8827055890928261</v>
      </c>
      <c r="P28" s="71">
        <v>2.8361339180988332</v>
      </c>
      <c r="Q28" s="71">
        <v>2.8348403342108273</v>
      </c>
      <c r="R28" s="71">
        <v>2.8018148120590647</v>
      </c>
      <c r="S28" s="71">
        <v>2.8256527592775602</v>
      </c>
      <c r="T28" s="71">
        <v>2.8270779492772524</v>
      </c>
      <c r="U28" s="71">
        <v>3.0097164978625317</v>
      </c>
      <c r="V28" s="71">
        <v>3.2136505408454448</v>
      </c>
      <c r="W28" s="71">
        <v>3.2119265224866536</v>
      </c>
      <c r="X28" s="71">
        <v>3.2290137649602584</v>
      </c>
      <c r="Y28" s="71">
        <v>3.3899416349494609</v>
      </c>
      <c r="Z28" s="71">
        <v>3.3665660578441079</v>
      </c>
      <c r="AA28" s="71">
        <v>3.0583118418990347</v>
      </c>
      <c r="AB28" s="71">
        <v>3.129959700045911</v>
      </c>
      <c r="AC28" s="71">
        <v>3.4020262616940053</v>
      </c>
      <c r="AD28" s="76">
        <v>3.3986908604008912</v>
      </c>
      <c r="AE28" s="76">
        <v>3.4025551621648602</v>
      </c>
      <c r="AF28"/>
      <c r="AG28" s="18">
        <v>14.128733698846322</v>
      </c>
      <c r="AH28" s="18">
        <v>14.245600974871657</v>
      </c>
      <c r="AI28" s="18">
        <v>-4.2114073156165581</v>
      </c>
      <c r="AJ28" s="18">
        <v>2.3146210209974942</v>
      </c>
      <c r="AK28" s="18">
        <v>-12.10928883444609</v>
      </c>
      <c r="AL28" s="18">
        <v>6.1061356093739239</v>
      </c>
      <c r="AM28" s="18">
        <v>10.398289590016805</v>
      </c>
      <c r="AN28" s="18">
        <v>-0.82994478430635044</v>
      </c>
      <c r="AO28" s="18">
        <v>-1.3047035978607517</v>
      </c>
      <c r="AP28" s="18">
        <v>7.911583276981343</v>
      </c>
      <c r="AQ28" s="18">
        <v>17.244383754910078</v>
      </c>
      <c r="AR28" s="18">
        <v>-7.4231487983337594</v>
      </c>
      <c r="AS28" s="18">
        <v>-1.6155541922215109</v>
      </c>
      <c r="AT28" s="18">
        <v>-4.5610818295670305E-2</v>
      </c>
      <c r="AU28" s="18">
        <v>-1.1649870277775745</v>
      </c>
      <c r="AV28" s="18">
        <v>0.85080381172576225</v>
      </c>
      <c r="AW28" s="18">
        <v>5.0437549164979216E-2</v>
      </c>
      <c r="AX28" s="18">
        <v>6.4603294236004762</v>
      </c>
      <c r="AY28" s="18">
        <v>6.7758555707072361</v>
      </c>
      <c r="AZ28" s="18">
        <v>-5.364672782180166E-2</v>
      </c>
      <c r="BA28" s="18">
        <v>0.53199356691310573</v>
      </c>
      <c r="BB28" s="18">
        <v>4.9838087324221467</v>
      </c>
      <c r="BC28" s="18">
        <v>-0.68955691933915786</v>
      </c>
      <c r="BD28" s="18">
        <v>-9.156339446446923</v>
      </c>
      <c r="BE28" s="18">
        <v>2.3427257209450252</v>
      </c>
      <c r="BF28" s="18">
        <v>8.6923343340204546</v>
      </c>
      <c r="BG28" s="18">
        <v>-9.8041609221832679E-2</v>
      </c>
      <c r="BH28" s="18">
        <v>0.11369971329234697</v>
      </c>
      <c r="BI28"/>
    </row>
    <row r="29" spans="1:67" s="7" customFormat="1" ht="15" customHeight="1" x14ac:dyDescent="0.35">
      <c r="A29"/>
      <c r="B29" s="115" t="s">
        <v>329</v>
      </c>
      <c r="C29" s="17">
        <v>265.13099999999997</v>
      </c>
      <c r="D29" s="17">
        <v>254.83199999999999</v>
      </c>
      <c r="E29" s="17">
        <v>282.05500000000001</v>
      </c>
      <c r="F29" s="17">
        <v>278.21199999999999</v>
      </c>
      <c r="G29" s="17">
        <v>304.32000000000005</v>
      </c>
      <c r="H29" s="17">
        <v>359.86299999999994</v>
      </c>
      <c r="I29" s="17">
        <v>410.27700000000004</v>
      </c>
      <c r="J29" s="17">
        <v>267.85199999999998</v>
      </c>
      <c r="K29" s="17">
        <v>336.495</v>
      </c>
      <c r="L29" s="17">
        <v>372.17099999999999</v>
      </c>
      <c r="M29" s="17">
        <v>327.41999999999996</v>
      </c>
      <c r="N29" s="17">
        <v>307.75200000000001</v>
      </c>
      <c r="O29" s="17">
        <v>335.779</v>
      </c>
      <c r="P29" s="17">
        <v>313.74399999999991</v>
      </c>
      <c r="Q29" s="17">
        <v>297.05799999999999</v>
      </c>
      <c r="R29" s="17">
        <v>295.678</v>
      </c>
      <c r="S29" s="17">
        <v>279.27600000000001</v>
      </c>
      <c r="T29" s="17">
        <v>253.06199999999998</v>
      </c>
      <c r="U29" s="17">
        <v>247.72300000000001</v>
      </c>
      <c r="V29" s="17">
        <v>241.10399999999998</v>
      </c>
      <c r="W29" s="17">
        <v>243.12199999999999</v>
      </c>
      <c r="X29" s="17">
        <v>262.69599999999997</v>
      </c>
      <c r="Y29" s="17">
        <v>247.23700000000002</v>
      </c>
      <c r="Z29" s="17">
        <v>251.46900000000005</v>
      </c>
      <c r="AA29" s="17">
        <v>280.73200000000003</v>
      </c>
      <c r="AB29" s="17">
        <v>196.03000000000003</v>
      </c>
      <c r="AC29" s="17">
        <v>238.37</v>
      </c>
      <c r="AD29" s="73">
        <v>274.83700000000005</v>
      </c>
      <c r="AE29" s="73">
        <v>260.41400000000004</v>
      </c>
      <c r="AF29"/>
      <c r="AG29" s="18">
        <v>-3.8844948346289114</v>
      </c>
      <c r="AH29" s="18">
        <v>10.682724304639924</v>
      </c>
      <c r="AI29" s="18">
        <v>-1.3625002215879944</v>
      </c>
      <c r="AJ29" s="18">
        <v>9.3842106019869966</v>
      </c>
      <c r="AK29" s="18">
        <v>18.251511566771782</v>
      </c>
      <c r="AL29" s="18">
        <v>14.009220175455692</v>
      </c>
      <c r="AM29" s="18">
        <v>-34.714351523482932</v>
      </c>
      <c r="AN29" s="18">
        <v>25.627212042471228</v>
      </c>
      <c r="AO29" s="18">
        <v>10.6022377747069</v>
      </c>
      <c r="AP29" s="18">
        <v>-12.024311405241148</v>
      </c>
      <c r="AQ29" s="18">
        <v>-6.0069635330767674</v>
      </c>
      <c r="AR29" s="18">
        <v>9.1070082404013579</v>
      </c>
      <c r="AS29" s="18">
        <v>-6.5623520232057642</v>
      </c>
      <c r="AT29" s="18">
        <v>-5.3183487174256481</v>
      </c>
      <c r="AU29" s="18">
        <v>-0.46455574332285127</v>
      </c>
      <c r="AV29" s="18">
        <v>-5.547250725451331</v>
      </c>
      <c r="AW29" s="18">
        <v>-9.3864134404675035</v>
      </c>
      <c r="AX29" s="18">
        <v>-2.1097596636397289</v>
      </c>
      <c r="AY29" s="18">
        <v>-2.6719359930244782</v>
      </c>
      <c r="AZ29" s="18">
        <v>0.8369832105647359</v>
      </c>
      <c r="BA29" s="18">
        <v>8.0511019159105235</v>
      </c>
      <c r="BB29" s="18">
        <v>-5.8847489112890745</v>
      </c>
      <c r="BC29" s="18">
        <v>1.7117179063004435</v>
      </c>
      <c r="BD29" s="18">
        <v>11.636822033729791</v>
      </c>
      <c r="BE29" s="18">
        <v>-30.171836484618783</v>
      </c>
      <c r="BF29" s="18">
        <v>21.5987348875172</v>
      </c>
      <c r="BG29" s="18">
        <v>15.298485547677998</v>
      </c>
      <c r="BH29" s="18">
        <v>-5.247837809319706</v>
      </c>
      <c r="BI29"/>
    </row>
    <row r="30" spans="1:67" s="7" customFormat="1" ht="15" customHeight="1" x14ac:dyDescent="0.35">
      <c r="A30"/>
      <c r="B30" s="115" t="s">
        <v>985</v>
      </c>
      <c r="C30" s="67">
        <v>34.690398331390895</v>
      </c>
      <c r="D30" s="67">
        <v>35.262447416337046</v>
      </c>
      <c r="E30" s="67">
        <v>35.625321302582826</v>
      </c>
      <c r="F30" s="67">
        <v>35.471151495981488</v>
      </c>
      <c r="G30" s="67">
        <v>34.681913774973708</v>
      </c>
      <c r="H30" s="67">
        <v>31.719293175458446</v>
      </c>
      <c r="I30" s="67">
        <v>33.224138813533287</v>
      </c>
      <c r="J30" s="67">
        <v>33.76304825052641</v>
      </c>
      <c r="K30" s="67">
        <v>33.540171473573167</v>
      </c>
      <c r="L30" s="67">
        <v>33.123214866284584</v>
      </c>
      <c r="M30" s="67">
        <v>33.63081057968359</v>
      </c>
      <c r="N30" s="67">
        <v>33.906847071668096</v>
      </c>
      <c r="O30" s="67">
        <v>34.431873345265792</v>
      </c>
      <c r="P30" s="67">
        <v>33.965271049008116</v>
      </c>
      <c r="Q30" s="67">
        <v>33.963401086656475</v>
      </c>
      <c r="R30" s="67">
        <v>33.52532146456619</v>
      </c>
      <c r="S30" s="67">
        <v>33.51129348744611</v>
      </c>
      <c r="T30" s="67">
        <v>33.492978005389986</v>
      </c>
      <c r="U30" s="67">
        <v>34.097358743435208</v>
      </c>
      <c r="V30" s="67">
        <v>34.706599641648417</v>
      </c>
      <c r="W30" s="67">
        <v>34.752922401099035</v>
      </c>
      <c r="X30" s="67">
        <v>34.699805097907856</v>
      </c>
      <c r="Y30" s="67">
        <v>34.609302005767745</v>
      </c>
      <c r="Z30" s="67">
        <v>34.522744354174868</v>
      </c>
      <c r="AA30" s="67">
        <v>31.346978613054439</v>
      </c>
      <c r="AB30" s="67">
        <v>31.57220833545885</v>
      </c>
      <c r="AC30" s="67">
        <v>33.841506901036205</v>
      </c>
      <c r="AD30" s="75">
        <v>34.168980159148873</v>
      </c>
      <c r="AE30" s="75">
        <v>34.105693242298798</v>
      </c>
      <c r="AF30" s="309"/>
      <c r="AG30" s="18">
        <v>1.6490127310775542</v>
      </c>
      <c r="AH30" s="18">
        <v>1.0290660825704923</v>
      </c>
      <c r="AI30" s="18">
        <v>-0.43275344885145189</v>
      </c>
      <c r="AJ30" s="18">
        <v>-2.225012968911348</v>
      </c>
      <c r="AK30" s="18">
        <v>-8.5422638979428918</v>
      </c>
      <c r="AL30" s="18">
        <v>4.7442596836904158</v>
      </c>
      <c r="AM30" s="18">
        <v>1.6220418534177545</v>
      </c>
      <c r="AN30" s="18">
        <v>-0.66012042307159735</v>
      </c>
      <c r="AO30" s="18">
        <v>-1.2431558604794539</v>
      </c>
      <c r="AP30" s="18">
        <v>1.5324470026479124</v>
      </c>
      <c r="AQ30" s="18">
        <v>0.82078453426055664</v>
      </c>
      <c r="AR30" s="18">
        <v>1.5484373185391154</v>
      </c>
      <c r="AS30" s="18">
        <v>-1.3551464121014245</v>
      </c>
      <c r="AT30" s="18">
        <v>-5.505512819088107E-3</v>
      </c>
      <c r="AU30" s="18">
        <v>-1.2898579296359036</v>
      </c>
      <c r="AV30" s="18">
        <v>-4.1842930976533875E-2</v>
      </c>
      <c r="AW30" s="18">
        <v>-5.4654655640151567E-2</v>
      </c>
      <c r="AX30" s="18">
        <v>1.8044998505297436</v>
      </c>
      <c r="AY30" s="18">
        <v>1.7867685963520741</v>
      </c>
      <c r="AZ30" s="18">
        <v>0.13346959923734489</v>
      </c>
      <c r="BA30" s="18">
        <v>-0.15284269500598699</v>
      </c>
      <c r="BB30" s="18">
        <v>-0.26081729244515939</v>
      </c>
      <c r="BC30" s="18">
        <v>-0.25009938535729914</v>
      </c>
      <c r="BD30" s="18">
        <v>-9.1990535530422886</v>
      </c>
      <c r="BE30" s="18">
        <v>0.71850536278036625</v>
      </c>
      <c r="BF30" s="18">
        <v>7.1876459874639123</v>
      </c>
      <c r="BG30" s="18">
        <v>0.96766748321908047</v>
      </c>
      <c r="BH30" s="18">
        <v>-0.1852174590968276</v>
      </c>
      <c r="BI30" s="309"/>
    </row>
    <row r="31" spans="1:67" s="7" customFormat="1" ht="15" customHeight="1" x14ac:dyDescent="0.35">
      <c r="A31"/>
      <c r="B31" s="16" t="s">
        <v>319</v>
      </c>
      <c r="C31" s="17">
        <v>1755.1360000000002</v>
      </c>
      <c r="D31" s="17">
        <v>1778.98</v>
      </c>
      <c r="E31" s="17">
        <v>2090.009</v>
      </c>
      <c r="F31" s="17">
        <v>2129.4320000000002</v>
      </c>
      <c r="G31" s="17">
        <v>2361.9780000000001</v>
      </c>
      <c r="H31" s="17">
        <v>2814.3009999999999</v>
      </c>
      <c r="I31" s="17">
        <v>3186.0239999999999</v>
      </c>
      <c r="J31" s="17">
        <v>2114.1149999999998</v>
      </c>
      <c r="K31" s="17">
        <v>2706.4670000000001</v>
      </c>
      <c r="L31" s="17">
        <v>3019.0740000000001</v>
      </c>
      <c r="M31" s="17">
        <v>2727.598</v>
      </c>
      <c r="N31" s="17">
        <v>2665.748</v>
      </c>
      <c r="O31" s="17">
        <v>2977.3530000000001</v>
      </c>
      <c r="P31" s="17">
        <v>2906.8379999999997</v>
      </c>
      <c r="Q31" s="17">
        <v>2804.8210000000004</v>
      </c>
      <c r="R31" s="17">
        <v>2839.9870000000001</v>
      </c>
      <c r="S31" s="17">
        <v>2725.7339999999999</v>
      </c>
      <c r="T31" s="17">
        <v>2452.6769999999997</v>
      </c>
      <c r="U31" s="17">
        <v>2430.163</v>
      </c>
      <c r="V31" s="17">
        <v>2440.4550000000004</v>
      </c>
      <c r="W31" s="17">
        <v>2471.0050000000001</v>
      </c>
      <c r="X31" s="17">
        <v>2679.0229999999997</v>
      </c>
      <c r="Y31" s="17">
        <v>2586.174</v>
      </c>
      <c r="Z31" s="17">
        <v>2649.6280000000002</v>
      </c>
      <c r="AA31" s="17">
        <v>2868.3880000000004</v>
      </c>
      <c r="AB31" s="17">
        <v>2031.6859999999999</v>
      </c>
      <c r="AC31" s="17">
        <v>2512.2619999999997</v>
      </c>
      <c r="AD31" s="73">
        <v>2975.0580000000004</v>
      </c>
      <c r="AE31" s="73">
        <v>2954.6189999999997</v>
      </c>
      <c r="AF31"/>
      <c r="AG31" s="18">
        <v>1.3585272024503983</v>
      </c>
      <c r="AH31" s="18">
        <v>17.483557993906622</v>
      </c>
      <c r="AI31" s="18">
        <v>1.8862598199338008</v>
      </c>
      <c r="AJ31" s="18">
        <v>10.920564732755016</v>
      </c>
      <c r="AK31" s="18">
        <v>19.150178367453037</v>
      </c>
      <c r="AL31" s="18">
        <v>13.208359731244098</v>
      </c>
      <c r="AM31" s="18">
        <v>-33.644096842961638</v>
      </c>
      <c r="AN31" s="18">
        <v>28.018910986393852</v>
      </c>
      <c r="AO31" s="18">
        <v>11.550371757719564</v>
      </c>
      <c r="AP31" s="18">
        <v>-9.6544834608227603</v>
      </c>
      <c r="AQ31" s="18">
        <v>-2.2675628886661419</v>
      </c>
      <c r="AR31" s="18">
        <v>11.689214434372641</v>
      </c>
      <c r="AS31" s="18">
        <v>-2.3683788922576641</v>
      </c>
      <c r="AT31" s="18">
        <v>-3.50955230391234</v>
      </c>
      <c r="AU31" s="18">
        <v>1.2537698484145587</v>
      </c>
      <c r="AV31" s="18">
        <v>-4.0230113729393882</v>
      </c>
      <c r="AW31" s="18">
        <v>-10.017742010042076</v>
      </c>
      <c r="AX31" s="18">
        <v>-0.9179357901590659</v>
      </c>
      <c r="AY31" s="18">
        <v>0.42351068632023331</v>
      </c>
      <c r="AZ31" s="18">
        <v>1.251815747473308</v>
      </c>
      <c r="BA31" s="18">
        <v>8.4183560939779394</v>
      </c>
      <c r="BB31" s="18">
        <v>-3.4657783826417212</v>
      </c>
      <c r="BC31" s="18">
        <v>2.4535858762790199</v>
      </c>
      <c r="BD31" s="18">
        <v>8.2562533306562358</v>
      </c>
      <c r="BE31" s="18">
        <v>-29.169763644248974</v>
      </c>
      <c r="BF31" s="18">
        <v>23.654048903226176</v>
      </c>
      <c r="BG31" s="18">
        <v>18.421486294025097</v>
      </c>
      <c r="BH31" s="18">
        <v>-0.68701181624024665</v>
      </c>
      <c r="BI31"/>
    </row>
    <row r="32" spans="1:67" s="7" customFormat="1" ht="6" customHeight="1" x14ac:dyDescent="0.35">
      <c r="A32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309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309"/>
    </row>
    <row r="33" spans="1:62" s="7" customFormat="1" ht="15" customHeight="1" x14ac:dyDescent="0.35">
      <c r="A33"/>
      <c r="B33" s="16" t="s">
        <v>982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309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309"/>
    </row>
    <row r="34" spans="1:62" s="7" customFormat="1" ht="15" customHeight="1" x14ac:dyDescent="0.35">
      <c r="A34"/>
      <c r="B34" s="16" t="s">
        <v>330</v>
      </c>
      <c r="C34" s="17">
        <v>102.41500000000001</v>
      </c>
      <c r="D34" s="17">
        <v>100.59099999999999</v>
      </c>
      <c r="E34" s="17">
        <v>113.596</v>
      </c>
      <c r="F34" s="17">
        <v>111.38</v>
      </c>
      <c r="G34" s="17">
        <v>117.896</v>
      </c>
      <c r="H34" s="17">
        <v>122.496</v>
      </c>
      <c r="I34" s="17">
        <v>148.32499999999999</v>
      </c>
      <c r="J34" s="17">
        <v>101.217</v>
      </c>
      <c r="K34" s="17">
        <v>124.361</v>
      </c>
      <c r="L34" s="17">
        <v>136.279</v>
      </c>
      <c r="M34" s="17">
        <v>121.529</v>
      </c>
      <c r="N34" s="17">
        <v>133.453</v>
      </c>
      <c r="O34" s="17">
        <v>123.221</v>
      </c>
      <c r="P34" s="17">
        <v>111.151</v>
      </c>
      <c r="Q34" s="17">
        <v>109.024</v>
      </c>
      <c r="R34" s="17">
        <v>107.685</v>
      </c>
      <c r="S34" s="17">
        <v>102.786</v>
      </c>
      <c r="T34" s="17">
        <v>93.421000000000006</v>
      </c>
      <c r="U34" s="17">
        <v>92.584000000000003</v>
      </c>
      <c r="V34" s="17">
        <v>91.721999999999994</v>
      </c>
      <c r="W34" s="17">
        <v>93.930999999999997</v>
      </c>
      <c r="X34" s="17">
        <v>100.251</v>
      </c>
      <c r="Y34" s="17">
        <v>94.847999999999999</v>
      </c>
      <c r="Z34" s="17">
        <v>94.63000000000001</v>
      </c>
      <c r="AA34" s="17">
        <v>95.670000000000016</v>
      </c>
      <c r="AB34" s="17">
        <v>67.006</v>
      </c>
      <c r="AC34" s="17">
        <v>89.390999999999991</v>
      </c>
      <c r="AD34" s="73">
        <v>103.884</v>
      </c>
      <c r="AE34" s="73">
        <v>98.56</v>
      </c>
      <c r="AF34" s="309"/>
      <c r="AG34" s="18">
        <v>-1.7809891129229236</v>
      </c>
      <c r="AH34" s="18">
        <v>12.928592021154984</v>
      </c>
      <c r="AI34" s="18">
        <v>-1.9507729145392514</v>
      </c>
      <c r="AJ34" s="18">
        <v>5.8502424133596751</v>
      </c>
      <c r="AK34" s="18">
        <v>3.9017439098866751</v>
      </c>
      <c r="AL34" s="18">
        <v>21.085586468129566</v>
      </c>
      <c r="AM34" s="18">
        <v>-31.759986516096408</v>
      </c>
      <c r="AN34" s="18">
        <v>22.865724137249678</v>
      </c>
      <c r="AO34" s="18">
        <v>9.5833902911684472</v>
      </c>
      <c r="AP34" s="18">
        <v>-10.823384380572209</v>
      </c>
      <c r="AQ34" s="18">
        <v>9.8116498942639261</v>
      </c>
      <c r="AR34" s="18">
        <v>-7.6671187609120803</v>
      </c>
      <c r="AS34" s="18">
        <v>-9.7954082502170952</v>
      </c>
      <c r="AT34" s="18">
        <v>-1.9136130129283546</v>
      </c>
      <c r="AU34" s="18">
        <v>-1.2281699442324614</v>
      </c>
      <c r="AV34" s="18">
        <v>-4.5493801365092637</v>
      </c>
      <c r="AW34" s="18">
        <v>-9.1111629988519791</v>
      </c>
      <c r="AX34" s="18">
        <v>-0.89594416672911148</v>
      </c>
      <c r="AY34" s="18">
        <v>-0.93104640110603232</v>
      </c>
      <c r="AZ34" s="18">
        <v>2.4083644054861466</v>
      </c>
      <c r="BA34" s="18">
        <v>6.7283431455004283</v>
      </c>
      <c r="BB34" s="18">
        <v>-5.3894724242152261</v>
      </c>
      <c r="BC34" s="18">
        <v>-0.22984143049931396</v>
      </c>
      <c r="BD34" s="18">
        <v>1.0990172249815133</v>
      </c>
      <c r="BE34" s="18">
        <v>-29.961325389359267</v>
      </c>
      <c r="BF34" s="18">
        <v>33.407456048712042</v>
      </c>
      <c r="BG34" s="18">
        <v>16.213041581367264</v>
      </c>
      <c r="BH34" s="18">
        <v>-5.1249470563320614</v>
      </c>
      <c r="BI34" s="309"/>
    </row>
    <row r="35" spans="1:62" s="7" customFormat="1" ht="15" customHeight="1" x14ac:dyDescent="0.35">
      <c r="A35"/>
      <c r="B35" s="16" t="s">
        <v>983</v>
      </c>
      <c r="C35" s="17">
        <v>1.4700000000000131</v>
      </c>
      <c r="D35" s="17">
        <v>1.4169999999999874</v>
      </c>
      <c r="E35" s="17">
        <v>1.6440000000000055</v>
      </c>
      <c r="F35" s="17">
        <v>1.6529999999999916</v>
      </c>
      <c r="G35" s="17">
        <v>1.7439999999999998</v>
      </c>
      <c r="H35" s="17">
        <v>1.8379999999999939</v>
      </c>
      <c r="I35" s="17">
        <v>2.2579999999999814</v>
      </c>
      <c r="J35" s="17">
        <v>2.3649999999999949</v>
      </c>
      <c r="K35" s="17">
        <v>2.2630000000000052</v>
      </c>
      <c r="L35" s="17">
        <v>2.1949999999999932</v>
      </c>
      <c r="M35" s="17">
        <v>2.4440000000000026</v>
      </c>
      <c r="N35" s="17">
        <v>12.50800000000001</v>
      </c>
      <c r="O35" s="17">
        <v>2.4189999999999969</v>
      </c>
      <c r="P35" s="17">
        <v>2.0699999999999932</v>
      </c>
      <c r="Q35" s="17">
        <v>1.8340000000000032</v>
      </c>
      <c r="R35" s="17">
        <v>1.9350000000000023</v>
      </c>
      <c r="S35" s="17">
        <v>2.7660000000000053</v>
      </c>
      <c r="T35" s="17">
        <v>2.6070000000000135</v>
      </c>
      <c r="U35" s="17">
        <v>2.4170000000000016</v>
      </c>
      <c r="V35" s="17">
        <v>2.4749999999999943</v>
      </c>
      <c r="W35" s="17">
        <v>2.3520000000000039</v>
      </c>
      <c r="X35" s="17">
        <v>2.6140000000000043</v>
      </c>
      <c r="Y35" s="17">
        <v>3.4429999999999978</v>
      </c>
      <c r="Z35" s="17">
        <v>2.9340000000000117</v>
      </c>
      <c r="AA35" s="17">
        <v>2.9340000000000117</v>
      </c>
      <c r="AB35" s="17">
        <v>1.9969999999999999</v>
      </c>
      <c r="AC35" s="17">
        <v>2.8559999999999945</v>
      </c>
      <c r="AD35" s="73">
        <v>3.2049999999999983</v>
      </c>
      <c r="AE35" s="73">
        <v>3.0370000000000061</v>
      </c>
      <c r="AF35" s="309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309"/>
    </row>
    <row r="36" spans="1:62" s="7" customFormat="1" ht="15" customHeight="1" x14ac:dyDescent="0.35">
      <c r="A36"/>
      <c r="B36" s="16" t="s">
        <v>984</v>
      </c>
      <c r="C36" s="17">
        <v>100.94499999999999</v>
      </c>
      <c r="D36" s="17">
        <v>99.174000000000007</v>
      </c>
      <c r="E36" s="17">
        <v>111.952</v>
      </c>
      <c r="F36" s="17">
        <v>109.727</v>
      </c>
      <c r="G36" s="17">
        <v>116.152</v>
      </c>
      <c r="H36" s="17">
        <v>120.658</v>
      </c>
      <c r="I36" s="17">
        <v>146.06700000000001</v>
      </c>
      <c r="J36" s="17">
        <v>98.852000000000004</v>
      </c>
      <c r="K36" s="17">
        <v>122.098</v>
      </c>
      <c r="L36" s="17">
        <v>134.084</v>
      </c>
      <c r="M36" s="17">
        <v>119.08499999999999</v>
      </c>
      <c r="N36" s="17">
        <v>120.94499999999999</v>
      </c>
      <c r="O36" s="17">
        <v>120.80200000000001</v>
      </c>
      <c r="P36" s="17">
        <v>109.081</v>
      </c>
      <c r="Q36" s="17">
        <v>107.19</v>
      </c>
      <c r="R36" s="17">
        <v>105.75</v>
      </c>
      <c r="S36" s="17">
        <v>100.02</v>
      </c>
      <c r="T36" s="17">
        <v>90.813999999999993</v>
      </c>
      <c r="U36" s="17">
        <v>90.167000000000002</v>
      </c>
      <c r="V36" s="17">
        <v>89.247</v>
      </c>
      <c r="W36" s="17">
        <v>91.578999999999994</v>
      </c>
      <c r="X36" s="17">
        <v>97.637</v>
      </c>
      <c r="Y36" s="17">
        <v>91.405000000000001</v>
      </c>
      <c r="Z36" s="17">
        <v>91.695999999999998</v>
      </c>
      <c r="AA36" s="17">
        <v>92.736000000000004</v>
      </c>
      <c r="AB36" s="17">
        <v>65.009</v>
      </c>
      <c r="AC36" s="17">
        <v>86.534999999999997</v>
      </c>
      <c r="AD36" s="73">
        <v>100.679</v>
      </c>
      <c r="AE36" s="73">
        <v>95.522999999999996</v>
      </c>
      <c r="AF36" s="309"/>
      <c r="AG36" s="18">
        <v>-1.7544207241567058</v>
      </c>
      <c r="AH36" s="18">
        <v>12.884425353419235</v>
      </c>
      <c r="AI36" s="18">
        <v>-1.9874589109618357</v>
      </c>
      <c r="AJ36" s="18">
        <v>5.8554412314197943</v>
      </c>
      <c r="AK36" s="18">
        <v>3.8793994076727047</v>
      </c>
      <c r="AL36" s="18">
        <v>21.05869482338511</v>
      </c>
      <c r="AM36" s="18">
        <v>-32.324207384282552</v>
      </c>
      <c r="AN36" s="18">
        <v>23.515963258204177</v>
      </c>
      <c r="AO36" s="18">
        <v>9.8167046143262002</v>
      </c>
      <c r="AP36" s="18">
        <v>-11.186271292622543</v>
      </c>
      <c r="AQ36" s="18">
        <v>1.5619095603980346</v>
      </c>
      <c r="AR36" s="18">
        <v>-0.11823556161890651</v>
      </c>
      <c r="AS36" s="18">
        <v>-9.7026539295707046</v>
      </c>
      <c r="AT36" s="18">
        <v>-1.7335741329837508</v>
      </c>
      <c r="AU36" s="18">
        <v>-1.3434089000839609</v>
      </c>
      <c r="AV36" s="18">
        <v>-5.4184397163120614</v>
      </c>
      <c r="AW36" s="18">
        <v>-9.2041591681663704</v>
      </c>
      <c r="AX36" s="18">
        <v>-0.7124452176977023</v>
      </c>
      <c r="AY36" s="18">
        <v>-1.0203289451795021</v>
      </c>
      <c r="AZ36" s="18">
        <v>2.6129729850863264</v>
      </c>
      <c r="BA36" s="18">
        <v>6.6150536695093924</v>
      </c>
      <c r="BB36" s="18">
        <v>-6.3828261826971326</v>
      </c>
      <c r="BC36" s="18">
        <v>0.31836332804550826</v>
      </c>
      <c r="BD36" s="18">
        <v>1.1341825161402965</v>
      </c>
      <c r="BE36" s="18">
        <v>-29.898852657004831</v>
      </c>
      <c r="BF36" s="18">
        <v>33.11233829162115</v>
      </c>
      <c r="BG36" s="18">
        <v>16.344831571040626</v>
      </c>
      <c r="BH36" s="18">
        <v>-5.1212268695557226</v>
      </c>
      <c r="BI36" s="309"/>
    </row>
    <row r="37" spans="1:62" s="2" customFormat="1" ht="6" customHeight="1" thickBot="1" x14ac:dyDescent="0.4">
      <c r="A37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136"/>
      <c r="Z37" s="136"/>
      <c r="AA37" s="32"/>
      <c r="AB37" s="32"/>
      <c r="AC37" s="136"/>
      <c r="AD37" s="32"/>
      <c r="AE37" s="32"/>
      <c r="AF37"/>
      <c r="AG37" s="34" t="s">
        <v>233</v>
      </c>
      <c r="AH37" s="34" t="s">
        <v>233</v>
      </c>
      <c r="AI37" s="34" t="s">
        <v>233</v>
      </c>
      <c r="AJ37" s="34" t="s">
        <v>233</v>
      </c>
      <c r="AK37" s="34" t="s">
        <v>233</v>
      </c>
      <c r="AL37" s="34" t="s">
        <v>233</v>
      </c>
      <c r="AM37" s="34" t="s">
        <v>233</v>
      </c>
      <c r="AN37" s="34" t="s">
        <v>233</v>
      </c>
      <c r="AO37" s="34" t="s">
        <v>233</v>
      </c>
      <c r="AP37" s="34" t="s">
        <v>233</v>
      </c>
      <c r="AQ37" s="34" t="s">
        <v>233</v>
      </c>
      <c r="AR37" s="34" t="s">
        <v>233</v>
      </c>
      <c r="AS37" s="34" t="s">
        <v>233</v>
      </c>
      <c r="AT37" s="34" t="s">
        <v>233</v>
      </c>
      <c r="AU37" s="34" t="s">
        <v>233</v>
      </c>
      <c r="AV37" s="34" t="s">
        <v>233</v>
      </c>
      <c r="AW37" s="34" t="s">
        <v>233</v>
      </c>
      <c r="AX37" s="34" t="s">
        <v>233</v>
      </c>
      <c r="AY37" s="34" t="s">
        <v>233</v>
      </c>
      <c r="AZ37" s="34" t="s">
        <v>233</v>
      </c>
      <c r="BA37" s="34" t="s">
        <v>233</v>
      </c>
      <c r="BB37" s="34"/>
      <c r="BC37" s="34"/>
      <c r="BD37" s="34"/>
      <c r="BE37" s="34"/>
      <c r="BF37" s="34"/>
      <c r="BG37" s="34"/>
      <c r="BH37" s="34"/>
      <c r="BI37"/>
    </row>
    <row r="38" spans="1:62" s="55" customFormat="1" ht="6" customHeight="1" x14ac:dyDescent="0.35">
      <c r="A38"/>
      <c r="Y38" s="52"/>
      <c r="Z38" s="52"/>
      <c r="AC38" s="52"/>
      <c r="AF38"/>
      <c r="BI38"/>
    </row>
    <row r="39" spans="1:62" ht="12" customHeight="1" x14ac:dyDescent="0.35">
      <c r="B39" s="35" t="s">
        <v>824</v>
      </c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36"/>
      <c r="BC39" s="36"/>
      <c r="BD39" s="36"/>
      <c r="BE39" s="36"/>
      <c r="BF39" s="36"/>
      <c r="BG39" s="36"/>
      <c r="BH39" s="36"/>
      <c r="BI39"/>
      <c r="BJ39" s="2"/>
    </row>
    <row r="40" spans="1:62" ht="12" customHeight="1" x14ac:dyDescent="0.35">
      <c r="B40" s="35" t="s">
        <v>1018</v>
      </c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36"/>
      <c r="BC40" s="36"/>
      <c r="BD40" s="36"/>
      <c r="BE40" s="36"/>
      <c r="BF40" s="36"/>
      <c r="BG40" s="36"/>
      <c r="BH40" s="36"/>
      <c r="BI40"/>
      <c r="BJ40" s="2"/>
    </row>
    <row r="41" spans="1:62" ht="12" customHeight="1" x14ac:dyDescent="0.35">
      <c r="B41" s="3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230"/>
      <c r="Z41" s="230"/>
      <c r="AA41" s="185"/>
      <c r="AB41" s="185"/>
      <c r="AC41" s="230"/>
      <c r="AD41" s="185"/>
      <c r="AE41" s="185"/>
      <c r="AF41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36"/>
      <c r="BC41" s="36"/>
      <c r="BD41" s="36"/>
      <c r="BE41" s="36"/>
      <c r="BF41" s="36"/>
      <c r="BG41" s="36"/>
      <c r="BH41" s="36"/>
      <c r="BI41"/>
      <c r="BJ41" s="2"/>
    </row>
    <row r="42" spans="1:62" x14ac:dyDescent="0.35">
      <c r="AC42" s="7"/>
    </row>
    <row r="43" spans="1:62" x14ac:dyDescent="0.35">
      <c r="AC43" s="7"/>
    </row>
  </sheetData>
  <mergeCells count="1">
    <mergeCell ref="BB5:BH5"/>
  </mergeCells>
  <hyperlinks>
    <hyperlink ref="B4" location="Indice!A1" display="Volver al índice" xr:uid="{00000000-0004-0000-18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BO112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328</v>
      </c>
    </row>
    <row r="2" spans="1:62" ht="15" customHeight="1" x14ac:dyDescent="0.35">
      <c r="B2" s="114" t="s">
        <v>419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188"/>
      <c r="Z2" s="188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34"/>
      <c r="AC3"/>
      <c r="AD3"/>
      <c r="AE3"/>
    </row>
    <row r="4" spans="1:62" ht="12" customHeight="1" thickBot="1" x14ac:dyDescent="0.4">
      <c r="B4" s="186" t="s">
        <v>758</v>
      </c>
      <c r="O4" s="318"/>
      <c r="W4"/>
      <c r="X4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09"/>
      <c r="BB5" s="484" t="s">
        <v>1</v>
      </c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282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99" customFormat="1" ht="15" customHeight="1" x14ac:dyDescent="0.35">
      <c r="A9"/>
      <c r="B9" s="87" t="s">
        <v>321</v>
      </c>
      <c r="C9" s="14">
        <v>2440.2569999999996</v>
      </c>
      <c r="D9" s="14">
        <v>2378.9089999999997</v>
      </c>
      <c r="E9" s="14">
        <v>2386.7150000000001</v>
      </c>
      <c r="F9" s="14">
        <v>2381.4870000000001</v>
      </c>
      <c r="G9" s="14">
        <v>2490.5160000000001</v>
      </c>
      <c r="H9" s="14">
        <v>2634.6910000000003</v>
      </c>
      <c r="I9" s="14">
        <v>2754.97</v>
      </c>
      <c r="J9" s="14">
        <v>2742.3060000000005</v>
      </c>
      <c r="K9" s="14">
        <v>2993.4960000000005</v>
      </c>
      <c r="L9" s="14">
        <v>3032.7690000000002</v>
      </c>
      <c r="M9" s="14">
        <v>3127.2110000000002</v>
      </c>
      <c r="N9" s="14">
        <v>3280.2350000000006</v>
      </c>
      <c r="O9" s="14">
        <v>3334.8070000000002</v>
      </c>
      <c r="P9" s="14">
        <v>3243.3680000000004</v>
      </c>
      <c r="Q9" s="14">
        <v>3292.7359999999999</v>
      </c>
      <c r="R9" s="14">
        <v>3269.056</v>
      </c>
      <c r="S9" s="14">
        <v>3290.0320000000002</v>
      </c>
      <c r="T9" s="14">
        <v>3301.1099999999997</v>
      </c>
      <c r="U9" s="14">
        <v>3293.5069999999996</v>
      </c>
      <c r="V9" s="14">
        <v>3428.1279999999992</v>
      </c>
      <c r="W9" s="14">
        <v>3536.4430000000007</v>
      </c>
      <c r="X9" s="14">
        <v>3649.1980000000003</v>
      </c>
      <c r="Y9" s="14">
        <v>3792.1989999999996</v>
      </c>
      <c r="Z9" s="14">
        <v>3826.098</v>
      </c>
      <c r="AA9" s="14">
        <v>3986.8879999999999</v>
      </c>
      <c r="AB9" s="14">
        <v>3561.2360000000003</v>
      </c>
      <c r="AC9" s="14">
        <v>3821.0940000000001</v>
      </c>
      <c r="AD9" s="72">
        <v>4050.7080000000001</v>
      </c>
      <c r="AE9" s="72">
        <v>4049.319</v>
      </c>
      <c r="AF9"/>
      <c r="AG9" s="15">
        <v>-2.5139975010828763</v>
      </c>
      <c r="AH9" s="15">
        <v>0.3281336108275052</v>
      </c>
      <c r="AI9" s="15">
        <v>-0.21904584334535399</v>
      </c>
      <c r="AJ9" s="15">
        <v>4.5781900132144324</v>
      </c>
      <c r="AK9" s="15">
        <v>5.7889610024589357</v>
      </c>
      <c r="AL9" s="15">
        <v>4.5652032819028694</v>
      </c>
      <c r="AM9" s="15">
        <v>-0.45967832680571136</v>
      </c>
      <c r="AN9" s="15">
        <v>9.159809299181056</v>
      </c>
      <c r="AO9" s="15">
        <v>1.3119442952320524</v>
      </c>
      <c r="AP9" s="15">
        <v>3.1140518780032371</v>
      </c>
      <c r="AQ9" s="15">
        <v>4.893305888217979</v>
      </c>
      <c r="AR9" s="15">
        <v>1.6636612925598213</v>
      </c>
      <c r="AS9" s="15">
        <v>-2.7419577804652517</v>
      </c>
      <c r="AT9" s="15">
        <v>1.5221214490615766</v>
      </c>
      <c r="AU9" s="15">
        <v>-0.71915877859627486</v>
      </c>
      <c r="AV9" s="15">
        <v>0.64165312555062115</v>
      </c>
      <c r="AW9" s="15">
        <v>0.33671405019767342</v>
      </c>
      <c r="AX9" s="15">
        <v>-0.23031646930881025</v>
      </c>
      <c r="AY9" s="15">
        <v>4.087466642700309</v>
      </c>
      <c r="AZ9" s="15">
        <v>3.1595961411009577</v>
      </c>
      <c r="BA9" s="15">
        <v>3.18837317609812</v>
      </c>
      <c r="BB9" s="15">
        <v>3.9186966560871532</v>
      </c>
      <c r="BC9" s="15">
        <v>0.89391405883500163</v>
      </c>
      <c r="BD9" s="15">
        <v>4.2024537792811358</v>
      </c>
      <c r="BE9" s="15">
        <v>-10.676296901242262</v>
      </c>
      <c r="BF9" s="15">
        <v>7.296848622219918</v>
      </c>
      <c r="BG9" s="15">
        <v>6.0091167608020113</v>
      </c>
      <c r="BH9" s="15">
        <v>-3.4290301843532628E-2</v>
      </c>
      <c r="BI9"/>
      <c r="BJ9" s="19"/>
    </row>
    <row r="10" spans="1:62" s="99" customFormat="1" ht="15" customHeight="1" x14ac:dyDescent="0.35">
      <c r="A10"/>
      <c r="B10" s="107" t="s">
        <v>986</v>
      </c>
      <c r="C10" s="17">
        <v>135.56399999999999</v>
      </c>
      <c r="D10" s="17">
        <v>146.02699999999999</v>
      </c>
      <c r="E10" s="17">
        <v>149.423</v>
      </c>
      <c r="F10" s="17">
        <v>151.45099999999999</v>
      </c>
      <c r="G10" s="17">
        <v>166.42599999999999</v>
      </c>
      <c r="H10" s="17">
        <v>182.18100000000001</v>
      </c>
      <c r="I10" s="17">
        <v>204.76400000000001</v>
      </c>
      <c r="J10" s="17">
        <v>217.84</v>
      </c>
      <c r="K10" s="17">
        <v>239.25800000000001</v>
      </c>
      <c r="L10" s="17">
        <v>235.36500000000001</v>
      </c>
      <c r="M10" s="17">
        <v>259.42099999999999</v>
      </c>
      <c r="N10" s="17">
        <v>279.74599999999998</v>
      </c>
      <c r="O10" s="17">
        <v>289.07600000000002</v>
      </c>
      <c r="P10" s="17">
        <v>277.82600000000002</v>
      </c>
      <c r="Q10" s="17">
        <v>279.33199999999999</v>
      </c>
      <c r="R10" s="17">
        <v>268.20600000000002</v>
      </c>
      <c r="S10" s="17">
        <v>258.55900000000003</v>
      </c>
      <c r="T10" s="17">
        <v>253.459</v>
      </c>
      <c r="U10" s="17">
        <v>238.23599999999999</v>
      </c>
      <c r="V10" s="17">
        <v>242.917</v>
      </c>
      <c r="W10" s="17">
        <v>253.834</v>
      </c>
      <c r="X10" s="17">
        <v>257.05200000000002</v>
      </c>
      <c r="Y10" s="17">
        <v>253.08500000000001</v>
      </c>
      <c r="Z10" s="17">
        <v>220.136</v>
      </c>
      <c r="AA10" s="17">
        <v>230.63800000000001</v>
      </c>
      <c r="AB10" s="17">
        <v>175.01399999999998</v>
      </c>
      <c r="AC10" s="17">
        <v>124.66999999999999</v>
      </c>
      <c r="AD10" s="73">
        <v>134.006</v>
      </c>
      <c r="AE10" s="73">
        <v>138.20099999999996</v>
      </c>
      <c r="AF10" s="309"/>
      <c r="AG10" s="18">
        <v>7.7181257561004344</v>
      </c>
      <c r="AH10" s="18">
        <v>2.3255973210433791</v>
      </c>
      <c r="AI10" s="18">
        <v>1.3572207759180257</v>
      </c>
      <c r="AJ10" s="18">
        <v>9.8876864464414211</v>
      </c>
      <c r="AK10" s="18">
        <v>9.4666698712941635</v>
      </c>
      <c r="AL10" s="18">
        <v>12.395913953705378</v>
      </c>
      <c r="AM10" s="18">
        <v>6.3858881444003801</v>
      </c>
      <c r="AN10" s="18">
        <v>9.8319867792875524</v>
      </c>
      <c r="AO10" s="18">
        <v>-1.6271138269148788</v>
      </c>
      <c r="AP10" s="18">
        <v>10.220721007796394</v>
      </c>
      <c r="AQ10" s="18">
        <v>7.8347550892179081</v>
      </c>
      <c r="AR10" s="18">
        <v>3.3351683312719542</v>
      </c>
      <c r="AS10" s="18">
        <v>-3.8917101385102875</v>
      </c>
      <c r="AT10" s="18">
        <v>0.54206589736020805</v>
      </c>
      <c r="AU10" s="18">
        <v>-3.9830739048873656</v>
      </c>
      <c r="AV10" s="18">
        <v>-3.596862113450106</v>
      </c>
      <c r="AW10" s="18">
        <v>-1.9724704999632665</v>
      </c>
      <c r="AX10" s="18">
        <v>-6.0060996058534171</v>
      </c>
      <c r="AY10" s="18">
        <v>1.9648583757282745</v>
      </c>
      <c r="AZ10" s="18">
        <v>4.4941276238385965</v>
      </c>
      <c r="BA10" s="18">
        <v>1.2677576683974636</v>
      </c>
      <c r="BB10" s="18">
        <v>-1.5432675100757873</v>
      </c>
      <c r="BC10" s="18">
        <v>-13.018946203844564</v>
      </c>
      <c r="BD10" s="18">
        <v>4.7706872115419605</v>
      </c>
      <c r="BE10" s="18">
        <v>-24.117448122165481</v>
      </c>
      <c r="BF10" s="18">
        <v>-28.765698744100472</v>
      </c>
      <c r="BG10" s="18">
        <v>7.4885698243362588</v>
      </c>
      <c r="BH10" s="18">
        <v>3.1304568452158597</v>
      </c>
      <c r="BI10" s="309"/>
      <c r="BJ10" s="19"/>
    </row>
    <row r="11" spans="1:62" s="99" customFormat="1" ht="15" customHeight="1" x14ac:dyDescent="0.35">
      <c r="A11"/>
      <c r="B11" s="107" t="s">
        <v>992</v>
      </c>
      <c r="C11" s="17">
        <v>155.584</v>
      </c>
      <c r="D11" s="17">
        <v>276.08699999999999</v>
      </c>
      <c r="E11" s="17">
        <v>441.27300000000002</v>
      </c>
      <c r="F11" s="17">
        <v>463.16</v>
      </c>
      <c r="G11" s="17">
        <v>445.80500000000001</v>
      </c>
      <c r="H11" s="17">
        <v>425.05200000000002</v>
      </c>
      <c r="I11" s="17">
        <v>458.49200000000002</v>
      </c>
      <c r="J11" s="17">
        <v>438.399</v>
      </c>
      <c r="K11" s="17">
        <v>488.26400000000001</v>
      </c>
      <c r="L11" s="17">
        <v>464.89600000000002</v>
      </c>
      <c r="M11" s="17">
        <v>486.02100000000002</v>
      </c>
      <c r="N11" s="17">
        <v>510.87</v>
      </c>
      <c r="O11" s="17">
        <v>579.34299999999996</v>
      </c>
      <c r="P11" s="17">
        <v>469.64499999999998</v>
      </c>
      <c r="Q11" s="17">
        <v>532.85299999999995</v>
      </c>
      <c r="R11" s="17">
        <v>544.03200000000004</v>
      </c>
      <c r="S11" s="17">
        <v>573.35199999999998</v>
      </c>
      <c r="T11" s="17">
        <v>571.83399999999995</v>
      </c>
      <c r="U11" s="17">
        <v>597.99099999999999</v>
      </c>
      <c r="V11" s="17">
        <v>695.56600000000003</v>
      </c>
      <c r="W11" s="17">
        <v>791.62699999999995</v>
      </c>
      <c r="X11" s="17">
        <v>852.13099999999997</v>
      </c>
      <c r="Y11" s="17">
        <v>856.57500000000005</v>
      </c>
      <c r="Z11" s="17">
        <v>877.99400000000003</v>
      </c>
      <c r="AA11" s="17">
        <v>923.40300000000002</v>
      </c>
      <c r="AB11" s="17">
        <v>891.11500000000001</v>
      </c>
      <c r="AC11" s="17">
        <v>1044.828</v>
      </c>
      <c r="AD11" s="73">
        <v>1081.3129999999999</v>
      </c>
      <c r="AE11" s="73">
        <v>1049.8809999999999</v>
      </c>
      <c r="AF11" s="309"/>
      <c r="AG11" s="18">
        <v>77.452051624845737</v>
      </c>
      <c r="AH11" s="18">
        <v>59.831140184072424</v>
      </c>
      <c r="AI11" s="18">
        <v>4.9599680923147345</v>
      </c>
      <c r="AJ11" s="18">
        <v>-3.7470852405216379</v>
      </c>
      <c r="AK11" s="18">
        <v>-4.6551743475286242</v>
      </c>
      <c r="AL11" s="18">
        <v>7.8672727101625206</v>
      </c>
      <c r="AM11" s="18">
        <v>-4.3824101620093732</v>
      </c>
      <c r="AN11" s="18">
        <v>11.374341638553009</v>
      </c>
      <c r="AO11" s="18">
        <v>-4.7859354775285485</v>
      </c>
      <c r="AP11" s="18">
        <v>4.5440270512114536</v>
      </c>
      <c r="AQ11" s="18">
        <v>5.1127420420105274</v>
      </c>
      <c r="AR11" s="18">
        <v>13.403214124924141</v>
      </c>
      <c r="AS11" s="18">
        <v>-18.934896943606805</v>
      </c>
      <c r="AT11" s="18">
        <v>13.458676234176874</v>
      </c>
      <c r="AU11" s="18">
        <v>2.0979519679911887</v>
      </c>
      <c r="AV11" s="18">
        <v>5.3893888594788422</v>
      </c>
      <c r="AW11" s="18">
        <v>-0.26475882180580673</v>
      </c>
      <c r="AX11" s="18">
        <v>4.5742295841100811</v>
      </c>
      <c r="AY11" s="18">
        <v>16.317135207720526</v>
      </c>
      <c r="AZ11" s="18">
        <v>13.810479523150917</v>
      </c>
      <c r="BA11" s="18">
        <v>7.6429934805154467</v>
      </c>
      <c r="BB11" s="18">
        <v>0.52151605797700984</v>
      </c>
      <c r="BC11" s="18">
        <v>2.500539941044273</v>
      </c>
      <c r="BD11" s="18">
        <v>5.171903224851194</v>
      </c>
      <c r="BE11" s="18">
        <v>-3.4966314815957942</v>
      </c>
      <c r="BF11" s="18">
        <v>17.249513250253891</v>
      </c>
      <c r="BG11" s="18">
        <v>3.4919623134142559</v>
      </c>
      <c r="BH11" s="18">
        <v>-2.9068364109189493</v>
      </c>
      <c r="BI11" s="309"/>
      <c r="BJ11" s="19"/>
    </row>
    <row r="12" spans="1:62" s="99" customFormat="1" ht="15" customHeight="1" x14ac:dyDescent="0.35">
      <c r="A12"/>
      <c r="B12" s="107" t="s">
        <v>993</v>
      </c>
      <c r="C12" s="17">
        <v>2119.3110000000001</v>
      </c>
      <c r="D12" s="17">
        <v>1935.7719999999999</v>
      </c>
      <c r="E12" s="17">
        <v>1773.979</v>
      </c>
      <c r="F12" s="17">
        <v>1742.652</v>
      </c>
      <c r="G12" s="17">
        <v>1852.5260000000001</v>
      </c>
      <c r="H12" s="17">
        <v>1997.8050000000001</v>
      </c>
      <c r="I12" s="17">
        <v>2060.5700000000002</v>
      </c>
      <c r="J12" s="17">
        <v>2052.1089999999999</v>
      </c>
      <c r="K12" s="17">
        <v>2230.4580000000001</v>
      </c>
      <c r="L12" s="17">
        <v>2292.223</v>
      </c>
      <c r="M12" s="17">
        <v>2337.6419999999998</v>
      </c>
      <c r="N12" s="17">
        <v>2440.694</v>
      </c>
      <c r="O12" s="17">
        <v>2414.7330000000002</v>
      </c>
      <c r="P12" s="17">
        <v>2442.3040000000001</v>
      </c>
      <c r="Q12" s="17">
        <v>2425.6770000000001</v>
      </c>
      <c r="R12" s="17">
        <v>2399.6619999999998</v>
      </c>
      <c r="S12" s="17">
        <v>2400.6779999999999</v>
      </c>
      <c r="T12" s="17">
        <v>2412.6239999999998</v>
      </c>
      <c r="U12" s="17">
        <v>2389.27</v>
      </c>
      <c r="V12" s="17">
        <v>2411.6460000000002</v>
      </c>
      <c r="W12" s="17">
        <v>2393.4369999999999</v>
      </c>
      <c r="X12" s="17">
        <v>2429.1640000000002</v>
      </c>
      <c r="Y12" s="17">
        <v>2555.7689999999998</v>
      </c>
      <c r="Z12" s="17">
        <v>2586.681</v>
      </c>
      <c r="AA12" s="17">
        <v>2706.924</v>
      </c>
      <c r="AB12" s="17">
        <v>2361.556</v>
      </c>
      <c r="AC12" s="17">
        <v>2502.3449999999993</v>
      </c>
      <c r="AD12" s="73">
        <v>2685.5940000000001</v>
      </c>
      <c r="AE12" s="73">
        <v>2713.8719999999998</v>
      </c>
      <c r="AF12" s="309"/>
      <c r="AG12" s="18">
        <v>-8.6603146022457409</v>
      </c>
      <c r="AH12" s="18">
        <v>-8.3580607633543558</v>
      </c>
      <c r="AI12" s="18">
        <v>-1.7659171839125489</v>
      </c>
      <c r="AJ12" s="18">
        <v>6.304988029738583</v>
      </c>
      <c r="AK12" s="18">
        <v>7.8422111214633423</v>
      </c>
      <c r="AL12" s="18">
        <v>3.141698013569898</v>
      </c>
      <c r="AM12" s="18">
        <v>-0.41061453869561526</v>
      </c>
      <c r="AN12" s="18">
        <v>8.6910100779247195</v>
      </c>
      <c r="AO12" s="18">
        <v>2.7691622079411435</v>
      </c>
      <c r="AP12" s="18">
        <v>1.9814389786683002</v>
      </c>
      <c r="AQ12" s="18">
        <v>4.4083739084085645</v>
      </c>
      <c r="AR12" s="18">
        <v>-1.0636728733712537</v>
      </c>
      <c r="AS12" s="18">
        <v>1.1417825490437208</v>
      </c>
      <c r="AT12" s="18">
        <v>-0.68079158040931642</v>
      </c>
      <c r="AU12" s="18">
        <v>-1.0724840941312601</v>
      </c>
      <c r="AV12" s="18">
        <v>4.233929611753974E-2</v>
      </c>
      <c r="AW12" s="18">
        <v>0.4976094253373386</v>
      </c>
      <c r="AX12" s="18">
        <v>-0.96799169700706855</v>
      </c>
      <c r="AY12" s="18">
        <v>0.93652035977517001</v>
      </c>
      <c r="AZ12" s="18">
        <v>-0.75504447999417357</v>
      </c>
      <c r="BA12" s="18">
        <v>1.4927069314964345</v>
      </c>
      <c r="BB12" s="18">
        <v>5.2118753612353697</v>
      </c>
      <c r="BC12" s="18">
        <v>1.2094989805416789</v>
      </c>
      <c r="BD12" s="18">
        <v>4.6485438289452752</v>
      </c>
      <c r="BE12" s="18">
        <v>-12.758688459668612</v>
      </c>
      <c r="BF12" s="18">
        <v>5.9617049098136699</v>
      </c>
      <c r="BG12" s="18">
        <v>7.3230909406976554</v>
      </c>
      <c r="BH12" s="18">
        <v>1.05295141410056</v>
      </c>
      <c r="BI12" s="309"/>
      <c r="BJ12" s="19"/>
    </row>
    <row r="13" spans="1:62" s="99" customFormat="1" ht="15" customHeight="1" x14ac:dyDescent="0.35">
      <c r="A13"/>
      <c r="B13" s="107" t="s">
        <v>994</v>
      </c>
      <c r="C13" s="17">
        <v>29.792000000000002</v>
      </c>
      <c r="D13" s="17">
        <v>21.023</v>
      </c>
      <c r="E13" s="17">
        <v>22.04</v>
      </c>
      <c r="F13" s="17">
        <v>24.216999999999999</v>
      </c>
      <c r="G13" s="17">
        <v>25.681999999999999</v>
      </c>
      <c r="H13" s="17">
        <v>29.402000000000001</v>
      </c>
      <c r="I13" s="17">
        <v>31.027000000000001</v>
      </c>
      <c r="J13" s="17">
        <v>33.909999999999997</v>
      </c>
      <c r="K13" s="17">
        <v>35.466999999999999</v>
      </c>
      <c r="L13" s="17">
        <v>40.235999999999997</v>
      </c>
      <c r="M13" s="17">
        <v>44.06</v>
      </c>
      <c r="N13" s="17">
        <v>48.828000000000003</v>
      </c>
      <c r="O13" s="17">
        <v>51.601999999999997</v>
      </c>
      <c r="P13" s="17">
        <v>53.543999999999997</v>
      </c>
      <c r="Q13" s="17">
        <v>54.871000000000002</v>
      </c>
      <c r="R13" s="17">
        <v>57.149000000000001</v>
      </c>
      <c r="S13" s="17">
        <v>57.433</v>
      </c>
      <c r="T13" s="17">
        <v>63.18</v>
      </c>
      <c r="U13" s="17">
        <v>67.933999999999997</v>
      </c>
      <c r="V13" s="17">
        <v>77.832999999999998</v>
      </c>
      <c r="W13" s="17">
        <v>96.46</v>
      </c>
      <c r="X13" s="17">
        <v>110.215</v>
      </c>
      <c r="Y13" s="17">
        <v>122.96899999999999</v>
      </c>
      <c r="Z13" s="17">
        <v>135.61099999999999</v>
      </c>
      <c r="AA13" s="17">
        <v>122.693</v>
      </c>
      <c r="AB13" s="17">
        <v>129.83200000000002</v>
      </c>
      <c r="AC13" s="17">
        <v>144.75700000000003</v>
      </c>
      <c r="AD13" s="73">
        <v>144.35</v>
      </c>
      <c r="AE13" s="73">
        <v>142.74699999999999</v>
      </c>
      <c r="AF13" s="309"/>
      <c r="AG13" s="18">
        <v>-29.434076262083785</v>
      </c>
      <c r="AH13" s="18">
        <v>4.8375588641012204</v>
      </c>
      <c r="AI13" s="18">
        <v>9.8774954627949167</v>
      </c>
      <c r="AJ13" s="18">
        <v>6.0494693810133384</v>
      </c>
      <c r="AK13" s="18">
        <v>14.484853204579093</v>
      </c>
      <c r="AL13" s="18">
        <v>5.5268349091898505</v>
      </c>
      <c r="AM13" s="18">
        <v>9.291907048699505</v>
      </c>
      <c r="AN13" s="18">
        <v>4.5915659097611394</v>
      </c>
      <c r="AO13" s="18">
        <v>13.446302196407926</v>
      </c>
      <c r="AP13" s="18">
        <v>9.5039268316930254</v>
      </c>
      <c r="AQ13" s="18">
        <v>10.821606899682253</v>
      </c>
      <c r="AR13" s="18">
        <v>5.6811665437863397</v>
      </c>
      <c r="AS13" s="18">
        <v>3.7634200224797496</v>
      </c>
      <c r="AT13" s="18">
        <v>2.4783355744808109</v>
      </c>
      <c r="AU13" s="18">
        <v>4.1515554664576895</v>
      </c>
      <c r="AV13" s="18">
        <v>0.496946578242837</v>
      </c>
      <c r="AW13" s="18">
        <v>10.006442289276201</v>
      </c>
      <c r="AX13" s="18">
        <v>7.5245330800886316</v>
      </c>
      <c r="AY13" s="18">
        <v>14.57149586363235</v>
      </c>
      <c r="AZ13" s="18">
        <v>23.932008274125366</v>
      </c>
      <c r="BA13" s="18">
        <v>14.259796806966628</v>
      </c>
      <c r="BB13" s="18">
        <v>11.571927596062235</v>
      </c>
      <c r="BC13" s="18">
        <v>10.280639836056238</v>
      </c>
      <c r="BD13" s="18">
        <v>-9.5257759326308289</v>
      </c>
      <c r="BE13" s="18">
        <v>5.8185878574980023</v>
      </c>
      <c r="BF13" s="18">
        <v>11.495625115533928</v>
      </c>
      <c r="BG13" s="18">
        <v>-0.28116084196276453</v>
      </c>
      <c r="BH13" s="18">
        <v>-1.1104953238656106</v>
      </c>
      <c r="BI13" s="309"/>
      <c r="BJ13" s="19"/>
    </row>
    <row r="14" spans="1:62" s="99" customFormat="1" ht="15" customHeight="1" x14ac:dyDescent="0.35">
      <c r="A14"/>
      <c r="B14" s="107" t="s">
        <v>995</v>
      </c>
      <c r="C14" s="17">
        <v>6.0000000000000001E-3</v>
      </c>
      <c r="D14" s="17">
        <v>0</v>
      </c>
      <c r="E14" s="17">
        <v>0</v>
      </c>
      <c r="F14" s="17">
        <v>7.0000000000000001E-3</v>
      </c>
      <c r="G14" s="17">
        <v>7.6999999999999999E-2</v>
      </c>
      <c r="H14" s="17">
        <v>0.251</v>
      </c>
      <c r="I14" s="17">
        <v>0.11700000000000001</v>
      </c>
      <c r="J14" s="17">
        <v>4.8000000000000001E-2</v>
      </c>
      <c r="K14" s="17">
        <v>4.9000000000000002E-2</v>
      </c>
      <c r="L14" s="17">
        <v>4.9000000000000002E-2</v>
      </c>
      <c r="M14" s="17">
        <v>6.7000000000000004E-2</v>
      </c>
      <c r="N14" s="17">
        <v>9.7000000000000003E-2</v>
      </c>
      <c r="O14" s="17">
        <v>5.2999999999999999E-2</v>
      </c>
      <c r="P14" s="17">
        <v>4.9000000000000002E-2</v>
      </c>
      <c r="Q14" s="17">
        <v>3.0000000000000001E-3</v>
      </c>
      <c r="R14" s="17">
        <v>7.0000000000000001E-3</v>
      </c>
      <c r="S14" s="17">
        <v>0.01</v>
      </c>
      <c r="T14" s="17">
        <v>1.2999999999999999E-2</v>
      </c>
      <c r="U14" s="17">
        <v>7.5999999999999998E-2</v>
      </c>
      <c r="V14" s="17">
        <v>0.16600000000000001</v>
      </c>
      <c r="W14" s="17">
        <v>1.0850000000004911</v>
      </c>
      <c r="X14" s="17">
        <v>0.63599999999996726</v>
      </c>
      <c r="Y14" s="17">
        <v>3.8009999999994761</v>
      </c>
      <c r="Z14" s="17">
        <v>5.6759999999999309</v>
      </c>
      <c r="AA14" s="17">
        <v>3.2299999999995634</v>
      </c>
      <c r="AB14" s="17">
        <v>3.7190000000005057</v>
      </c>
      <c r="AC14" s="17">
        <v>4.4940000000005966</v>
      </c>
      <c r="AD14" s="73">
        <v>5.4450000000001637</v>
      </c>
      <c r="AE14" s="73">
        <v>4.6180000000003929</v>
      </c>
      <c r="AF14" s="309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309"/>
      <c r="BJ14" s="19"/>
    </row>
    <row r="15" spans="1:62" customFormat="1" ht="6" customHeight="1" x14ac:dyDescent="0.35"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2"/>
      <c r="Y15" s="12"/>
      <c r="Z15" s="12"/>
      <c r="AA15" s="12"/>
      <c r="AB15" s="12"/>
      <c r="AC15" s="12"/>
      <c r="AD15" s="355"/>
      <c r="AE15" s="355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</row>
    <row r="16" spans="1:62" s="99" customFormat="1" ht="15" customHeight="1" x14ac:dyDescent="0.35">
      <c r="A16"/>
      <c r="B16" s="87" t="s">
        <v>322</v>
      </c>
      <c r="C16" s="88">
        <v>7.710376407075159E-2</v>
      </c>
      <c r="D16" s="88">
        <v>7.6817986732573645E-2</v>
      </c>
      <c r="E16" s="88">
        <v>7.5063005008976766E-2</v>
      </c>
      <c r="F16" s="88">
        <v>7.4948551052346712E-2</v>
      </c>
      <c r="G16" s="88">
        <v>7.5801962324273359E-2</v>
      </c>
      <c r="H16" s="88">
        <v>7.5485132791663231E-2</v>
      </c>
      <c r="I16" s="88">
        <v>7.4602627251839415E-2</v>
      </c>
      <c r="J16" s="88">
        <v>8.0478983745796415E-2</v>
      </c>
      <c r="K16" s="88">
        <v>8.0360555016609339E-2</v>
      </c>
      <c r="L16" s="88">
        <v>8.117532195825003E-2</v>
      </c>
      <c r="M16" s="88">
        <v>8.3803107625292944E-2</v>
      </c>
      <c r="N16" s="88">
        <v>9.0121896754348382E-2</v>
      </c>
      <c r="O16" s="88">
        <v>8.9597388994325608E-2</v>
      </c>
      <c r="P16" s="88">
        <v>9.0425754955959364E-2</v>
      </c>
      <c r="Q16" s="88">
        <v>9.006825934420494E-2</v>
      </c>
      <c r="R16" s="88">
        <v>9.0184750582431125E-2</v>
      </c>
      <c r="S16" s="88">
        <v>9.0239851770438695E-2</v>
      </c>
      <c r="T16" s="88">
        <v>9.0456846333506008E-2</v>
      </c>
      <c r="U16" s="88">
        <v>9.0622852782763177E-2</v>
      </c>
      <c r="V16" s="88">
        <v>9.0283676688851761E-2</v>
      </c>
      <c r="W16" s="88">
        <v>8.988099058856594E-2</v>
      </c>
      <c r="X16" s="88">
        <v>8.9832889308828948E-2</v>
      </c>
      <c r="Y16" s="88">
        <v>9.0437500774616528E-2</v>
      </c>
      <c r="Z16" s="88">
        <v>9.118898679542449E-2</v>
      </c>
      <c r="AA16" s="88">
        <v>8.9764498024524381E-2</v>
      </c>
      <c r="AB16" s="88">
        <v>9.0352057544066153E-2</v>
      </c>
      <c r="AC16" s="88">
        <v>9.1460717794432711E-2</v>
      </c>
      <c r="AD16" s="106">
        <v>9.1515112913594349E-2</v>
      </c>
      <c r="AE16" s="106">
        <v>9.1567248715154342E-2</v>
      </c>
      <c r="AF16"/>
      <c r="AG16" s="15">
        <v>-0.3706399312953273</v>
      </c>
      <c r="AH16" s="15">
        <v>-2.2845973947566409</v>
      </c>
      <c r="AI16" s="15">
        <v>-0.152477184488372</v>
      </c>
      <c r="AJ16" s="15">
        <v>1.1386628026078764</v>
      </c>
      <c r="AK16" s="15">
        <v>-0.41797009324740381</v>
      </c>
      <c r="AL16" s="15">
        <v>-1.16911172728477</v>
      </c>
      <c r="AM16" s="15">
        <v>7.8768760704900131</v>
      </c>
      <c r="AN16" s="15">
        <v>-0.14715485170780548</v>
      </c>
      <c r="AO16" s="15">
        <v>1.0138891418461335</v>
      </c>
      <c r="AP16" s="15">
        <v>3.2371730763130615</v>
      </c>
      <c r="AQ16" s="15">
        <v>7.5400415427414762</v>
      </c>
      <c r="AR16" s="15">
        <v>-0.58199813687062329</v>
      </c>
      <c r="AS16" s="15">
        <v>0.92454252398607117</v>
      </c>
      <c r="AT16" s="15">
        <v>-0.39534711314109305</v>
      </c>
      <c r="AU16" s="15">
        <v>0.12933661544518374</v>
      </c>
      <c r="AV16" s="15">
        <v>6.109812097024743E-2</v>
      </c>
      <c r="AW16" s="15">
        <v>0.24046422817640031</v>
      </c>
      <c r="AX16" s="15">
        <v>0.18352004959925208</v>
      </c>
      <c r="AY16" s="15">
        <v>-0.37427214383161589</v>
      </c>
      <c r="AZ16" s="15">
        <v>-0.44602315175268487</v>
      </c>
      <c r="BA16" s="15">
        <v>-5.3516632851965278E-2</v>
      </c>
      <c r="BB16" s="15">
        <v>0.67304020881376425</v>
      </c>
      <c r="BC16" s="15">
        <v>0.83094514374161565</v>
      </c>
      <c r="BD16" s="15">
        <v>-1.5621280825236503</v>
      </c>
      <c r="BE16" s="15">
        <v>0.65455668161954872</v>
      </c>
      <c r="BF16" s="15">
        <v>1.2270448294172458</v>
      </c>
      <c r="BG16" s="15">
        <v>5.9473750560209045E-2</v>
      </c>
      <c r="BH16" s="15">
        <v>5.6969608516157018E-2</v>
      </c>
      <c r="BI16"/>
      <c r="BJ16" s="19"/>
    </row>
    <row r="17" spans="1:67" customFormat="1" ht="6" customHeight="1" x14ac:dyDescent="0.35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2"/>
      <c r="Y17" s="12"/>
      <c r="Z17" s="12"/>
      <c r="AA17" s="12"/>
      <c r="AB17" s="12"/>
      <c r="AC17" s="12"/>
      <c r="AD17" s="355"/>
      <c r="AE17" s="355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</row>
    <row r="18" spans="1:67" s="99" customFormat="1" ht="15" customHeight="1" x14ac:dyDescent="0.35">
      <c r="A18"/>
      <c r="B18" s="13" t="s">
        <v>323</v>
      </c>
      <c r="C18" s="14">
        <v>188.15300000000002</v>
      </c>
      <c r="D18" s="14">
        <v>182.74299999999999</v>
      </c>
      <c r="E18" s="14">
        <v>179.154</v>
      </c>
      <c r="F18" s="14">
        <v>178.48900000000003</v>
      </c>
      <c r="G18" s="14">
        <v>188.786</v>
      </c>
      <c r="H18" s="14">
        <v>198.88000000000002</v>
      </c>
      <c r="I18" s="14">
        <v>205.52800000000002</v>
      </c>
      <c r="J18" s="14">
        <v>220.69800000000001</v>
      </c>
      <c r="K18" s="14">
        <v>240.55900000000003</v>
      </c>
      <c r="L18" s="14">
        <v>246.18600000000001</v>
      </c>
      <c r="M18" s="14">
        <v>262.07</v>
      </c>
      <c r="N18" s="14">
        <v>295.62100000000004</v>
      </c>
      <c r="O18" s="14">
        <v>298.79000000000002</v>
      </c>
      <c r="P18" s="14">
        <v>293.28400000000005</v>
      </c>
      <c r="Q18" s="14">
        <v>296.57099999999997</v>
      </c>
      <c r="R18" s="14">
        <v>294.81899999999996</v>
      </c>
      <c r="S18" s="14">
        <v>296.892</v>
      </c>
      <c r="T18" s="14">
        <v>298.608</v>
      </c>
      <c r="U18" s="14">
        <v>298.46699999999998</v>
      </c>
      <c r="V18" s="14">
        <v>309.50399999999996</v>
      </c>
      <c r="W18" s="14">
        <v>317.85899999999998</v>
      </c>
      <c r="X18" s="14">
        <v>327.81799999999998</v>
      </c>
      <c r="Y18" s="14">
        <v>342.95699999999999</v>
      </c>
      <c r="Z18" s="14">
        <v>348.89800000000002</v>
      </c>
      <c r="AA18" s="14">
        <v>357.88099999999997</v>
      </c>
      <c r="AB18" s="14">
        <v>321.76499999999999</v>
      </c>
      <c r="AC18" s="14">
        <v>349.48000000000008</v>
      </c>
      <c r="AD18" s="72">
        <v>370.70099999999996</v>
      </c>
      <c r="AE18" s="72">
        <v>370.78500000000008</v>
      </c>
      <c r="AF18"/>
      <c r="AG18" s="15">
        <v>-2.8753195537674259</v>
      </c>
      <c r="AH18" s="15">
        <v>-1.9639603158534109</v>
      </c>
      <c r="AI18" s="15">
        <v>-0.37118903289904975</v>
      </c>
      <c r="AJ18" s="15">
        <v>5.768982962535488</v>
      </c>
      <c r="AK18" s="15">
        <v>5.3467947835115011</v>
      </c>
      <c r="AL18" s="15">
        <v>3.3427192276749778</v>
      </c>
      <c r="AM18" s="15">
        <v>7.3809894515589045</v>
      </c>
      <c r="AN18" s="15">
        <v>8.9991753436823245</v>
      </c>
      <c r="AO18" s="15">
        <v>2.3391350978346188</v>
      </c>
      <c r="AP18" s="15">
        <v>6.4520322032934398</v>
      </c>
      <c r="AQ18" s="15">
        <v>12.802304727744513</v>
      </c>
      <c r="AR18" s="15">
        <v>1.0719806779626557</v>
      </c>
      <c r="AS18" s="15">
        <v>-1.8427658221493262</v>
      </c>
      <c r="AT18" s="15">
        <v>1.1207566727131109</v>
      </c>
      <c r="AU18" s="15">
        <v>-0.59075229877500146</v>
      </c>
      <c r="AV18" s="15">
        <v>0.70314328452373698</v>
      </c>
      <c r="AW18" s="15">
        <v>0.57798795521604096</v>
      </c>
      <c r="AX18" s="15">
        <v>-4.7219096608268882E-2</v>
      </c>
      <c r="AY18" s="15">
        <v>3.6978962498366581</v>
      </c>
      <c r="AZ18" s="15">
        <v>2.699480459057078</v>
      </c>
      <c r="BA18" s="15">
        <v>3.1331502332795371</v>
      </c>
      <c r="BB18" s="15">
        <v>4.6181112690578345</v>
      </c>
      <c r="BC18" s="15">
        <v>1.7322871380377223</v>
      </c>
      <c r="BD18" s="15">
        <v>2.5746779861162707</v>
      </c>
      <c r="BE18" s="15">
        <v>-10.091622634339345</v>
      </c>
      <c r="BF18" s="15">
        <v>8.613429055366522</v>
      </c>
      <c r="BG18" s="15">
        <v>6.0721643584754164</v>
      </c>
      <c r="BH18" s="15">
        <v>2.2659771621904683E-2</v>
      </c>
      <c r="BI18"/>
      <c r="BJ18" s="19"/>
      <c r="BM18" s="63"/>
      <c r="BN18" s="63"/>
      <c r="BO18" s="63"/>
    </row>
    <row r="19" spans="1:67" customFormat="1" ht="6" customHeight="1" x14ac:dyDescent="0.35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2"/>
      <c r="Y19" s="12"/>
      <c r="Z19" s="12"/>
      <c r="AA19" s="12"/>
      <c r="AB19" s="12"/>
      <c r="AC19" s="12"/>
      <c r="AD19" s="355"/>
      <c r="AE19" s="355"/>
      <c r="BE19" s="334"/>
      <c r="BF19" s="355"/>
      <c r="BG19" s="355"/>
      <c r="BH19" s="355"/>
    </row>
    <row r="20" spans="1:67" s="46" customFormat="1" ht="15" customHeight="1" x14ac:dyDescent="0.35">
      <c r="A20"/>
      <c r="B20" s="13" t="s">
        <v>175</v>
      </c>
      <c r="C20" s="17">
        <v>3.5999999999999659</v>
      </c>
      <c r="D20" s="17">
        <v>2.2189999999999941</v>
      </c>
      <c r="E20" s="17">
        <v>-14.200999999999993</v>
      </c>
      <c r="F20" s="17">
        <v>-1.1960000000000264</v>
      </c>
      <c r="G20" s="17">
        <v>-7.6730000000000018</v>
      </c>
      <c r="H20" s="17">
        <v>-7.2200000000000273</v>
      </c>
      <c r="I20" s="17">
        <v>-7.4250000000000114</v>
      </c>
      <c r="J20" s="17">
        <v>-12.623000000000019</v>
      </c>
      <c r="K20" s="17">
        <v>-11.552000000000021</v>
      </c>
      <c r="L20" s="17">
        <v>-12.943000000000012</v>
      </c>
      <c r="M20" s="17">
        <v>-18.898000000000025</v>
      </c>
      <c r="N20" s="17">
        <v>-16.165000000000077</v>
      </c>
      <c r="O20" s="17">
        <v>-12.433999999999969</v>
      </c>
      <c r="P20" s="17">
        <v>-8.2930000000000632</v>
      </c>
      <c r="Q20" s="17">
        <v>-19.911999999999978</v>
      </c>
      <c r="R20" s="17">
        <v>-16.065999999999974</v>
      </c>
      <c r="S20" s="17">
        <v>-17.966999999999985</v>
      </c>
      <c r="T20" s="17">
        <v>-15.656999999999982</v>
      </c>
      <c r="U20" s="17">
        <v>-23.634000000000015</v>
      </c>
      <c r="V20" s="17">
        <v>-16.81699999999995</v>
      </c>
      <c r="W20" s="17">
        <v>-21.328999999999951</v>
      </c>
      <c r="X20" s="17">
        <v>-24.574999999999932</v>
      </c>
      <c r="Y20" s="17">
        <v>-29.036999999999978</v>
      </c>
      <c r="Z20" s="17">
        <v>-29.203000000000031</v>
      </c>
      <c r="AA20" s="17">
        <v>-25.379999999999939</v>
      </c>
      <c r="AB20" s="17">
        <v>-15.22199999999998</v>
      </c>
      <c r="AC20" s="17">
        <v>-37.937000000000069</v>
      </c>
      <c r="AD20" s="73">
        <v>-29.491999999999962</v>
      </c>
      <c r="AE20" s="73">
        <v>-29.63800000000009</v>
      </c>
      <c r="AF20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/>
      <c r="BJ20" s="7"/>
    </row>
    <row r="21" spans="1:67" s="46" customFormat="1" ht="15" customHeight="1" x14ac:dyDescent="0.35">
      <c r="A21"/>
      <c r="B21" s="16" t="s">
        <v>200</v>
      </c>
      <c r="C21" s="17">
        <v>-0.623</v>
      </c>
      <c r="D21" s="17">
        <v>2.4889999999999999</v>
      </c>
      <c r="E21" s="17">
        <v>-0.52</v>
      </c>
      <c r="F21" s="17">
        <v>1.1870000000000001</v>
      </c>
      <c r="G21" s="17">
        <v>-3.06</v>
      </c>
      <c r="H21" s="17">
        <v>-1.222</v>
      </c>
      <c r="I21" s="17">
        <v>-1.5870000000000175</v>
      </c>
      <c r="J21" s="17">
        <v>-2.7810000000000343</v>
      </c>
      <c r="K21" s="17">
        <v>-2.6029999999999802</v>
      </c>
      <c r="L21" s="17">
        <v>-4.6410000000000196</v>
      </c>
      <c r="M21" s="17">
        <v>-5.8280000000000314</v>
      </c>
      <c r="N21" s="17">
        <v>-4.7890000000000441</v>
      </c>
      <c r="O21" s="17">
        <v>-0.29000000000002046</v>
      </c>
      <c r="P21" s="17">
        <v>6.0529999999999404</v>
      </c>
      <c r="Q21" s="17">
        <v>-5.4589999999999463</v>
      </c>
      <c r="R21" s="17">
        <v>0.39999999999992042</v>
      </c>
      <c r="S21" s="17">
        <v>-0.30500000000000682</v>
      </c>
      <c r="T21" s="17">
        <v>0.73399999999998045</v>
      </c>
      <c r="U21" s="17">
        <v>-1.1250000000000568</v>
      </c>
      <c r="V21" s="17">
        <v>-3.0159999999999627</v>
      </c>
      <c r="W21" s="17">
        <v>-1.7930000000000064</v>
      </c>
      <c r="X21" s="17">
        <v>-1.5769999999999413</v>
      </c>
      <c r="Y21" s="17">
        <v>-4.8269999999999413</v>
      </c>
      <c r="Z21" s="17">
        <v>-0.32500000000004547</v>
      </c>
      <c r="AA21" s="17">
        <v>-4.4969999999999573</v>
      </c>
      <c r="AB21" s="17">
        <v>8.2299999999999613</v>
      </c>
      <c r="AC21" s="17">
        <v>-11.994999999999948</v>
      </c>
      <c r="AD21" s="73">
        <v>1.8930000000000291</v>
      </c>
      <c r="AE21" s="73">
        <v>-1.5450000000000159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/>
      <c r="BJ21" s="7"/>
    </row>
    <row r="22" spans="1:67" s="46" customFormat="1" ht="15" customHeight="1" x14ac:dyDescent="0.35">
      <c r="A22"/>
      <c r="B22" s="16" t="s">
        <v>642</v>
      </c>
      <c r="C22" s="17"/>
      <c r="D22" s="17"/>
      <c r="E22" s="17">
        <v>-8.827</v>
      </c>
      <c r="F22" s="17">
        <v>-9.1839999999999993</v>
      </c>
      <c r="G22" s="17">
        <v>-8.0539999999999985</v>
      </c>
      <c r="H22" s="17">
        <v>-9.0129999999999999</v>
      </c>
      <c r="I22" s="17">
        <v>-9.6370000000000005</v>
      </c>
      <c r="J22" s="17">
        <v>-11.504</v>
      </c>
      <c r="K22" s="17">
        <v>-11.656000000000001</v>
      </c>
      <c r="L22" s="17">
        <v>-12.222</v>
      </c>
      <c r="M22" s="17">
        <v>-14.987000000000002</v>
      </c>
      <c r="N22" s="17">
        <v>-14.619</v>
      </c>
      <c r="O22" s="17">
        <v>-13.617000000000001</v>
      </c>
      <c r="P22" s="17">
        <v>-16.317999999999998</v>
      </c>
      <c r="Q22" s="17">
        <v>-16.696000000000002</v>
      </c>
      <c r="R22" s="17">
        <v>-19.334196000000002</v>
      </c>
      <c r="S22" s="17">
        <v>-19.923999999999999</v>
      </c>
      <c r="T22" s="17">
        <v>-19.198</v>
      </c>
      <c r="U22" s="17">
        <v>-24.747999999999998</v>
      </c>
      <c r="V22" s="17">
        <v>-15.623999999999999</v>
      </c>
      <c r="W22" s="17">
        <v>-19.835000000000001</v>
      </c>
      <c r="X22" s="17">
        <v>-22.202999999999999</v>
      </c>
      <c r="Y22" s="17">
        <v>-23.949999999999996</v>
      </c>
      <c r="Z22" s="17">
        <v>-26.533000000000001</v>
      </c>
      <c r="AA22" s="17">
        <v>-22.125</v>
      </c>
      <c r="AB22" s="17">
        <v>-23.899999999999995</v>
      </c>
      <c r="AC22" s="17">
        <v>-24.967999999999996</v>
      </c>
      <c r="AD22" s="73">
        <v>-28.998999999999995</v>
      </c>
      <c r="AE22" s="73">
        <v>-27.838000000000001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/>
      <c r="BJ22" s="7"/>
    </row>
    <row r="23" spans="1:67" s="46" customFormat="1" ht="15" customHeight="1" x14ac:dyDescent="0.35">
      <c r="A23"/>
      <c r="B23" s="16" t="s">
        <v>201</v>
      </c>
      <c r="C23" s="17">
        <v>4.2229999999999661</v>
      </c>
      <c r="D23" s="17">
        <v>-0.27000000000000579</v>
      </c>
      <c r="E23" s="17">
        <v>-4.8539999999999939</v>
      </c>
      <c r="F23" s="17">
        <v>6.8009999999999726</v>
      </c>
      <c r="G23" s="17">
        <v>3.4409999999999972</v>
      </c>
      <c r="H23" s="17">
        <v>3.0149999999999721</v>
      </c>
      <c r="I23" s="17">
        <v>3.7990000000000066</v>
      </c>
      <c r="J23" s="17">
        <v>1.662000000000015</v>
      </c>
      <c r="K23" s="17">
        <v>2.7069999999999599</v>
      </c>
      <c r="L23" s="17">
        <v>3.920000000000007</v>
      </c>
      <c r="M23" s="17">
        <v>1.9170000000000087</v>
      </c>
      <c r="N23" s="17">
        <v>3.2429999999999666</v>
      </c>
      <c r="O23" s="17">
        <v>1.4730000000000523</v>
      </c>
      <c r="P23" s="17">
        <v>1.9719999999999942</v>
      </c>
      <c r="Q23" s="17">
        <v>2.2429999999999701</v>
      </c>
      <c r="R23" s="17">
        <v>2.8681960000001077</v>
      </c>
      <c r="S23" s="17">
        <v>2.2620000000000218</v>
      </c>
      <c r="T23" s="17">
        <v>2.8070000000000377</v>
      </c>
      <c r="U23" s="17">
        <v>2.2390000000000398</v>
      </c>
      <c r="V23" s="17">
        <v>1.8230000000000111</v>
      </c>
      <c r="W23" s="17">
        <v>0.29900000000005633</v>
      </c>
      <c r="X23" s="17">
        <v>-0.79499999999999105</v>
      </c>
      <c r="Y23" s="17">
        <v>-0.26000000000004064</v>
      </c>
      <c r="Z23" s="17">
        <v>-2.3449999999999847</v>
      </c>
      <c r="AA23" s="17">
        <v>1.2420000000000186</v>
      </c>
      <c r="AB23" s="17">
        <v>0.44800000000005369</v>
      </c>
      <c r="AC23" s="17">
        <v>-0.97400000000012454</v>
      </c>
      <c r="AD23" s="73">
        <v>-2.3859999999999957</v>
      </c>
      <c r="AE23" s="73">
        <v>-0.25500000000007361</v>
      </c>
      <c r="AF23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/>
      <c r="BJ23" s="7"/>
    </row>
    <row r="24" spans="1:67" customFormat="1" ht="6" customHeight="1" x14ac:dyDescent="0.35"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2"/>
      <c r="Y24" s="12"/>
      <c r="Z24" s="12"/>
      <c r="AA24" s="12"/>
      <c r="AB24" s="12"/>
      <c r="AC24" s="12"/>
      <c r="AD24" s="355"/>
      <c r="AE24" s="355"/>
      <c r="BE24" s="334"/>
      <c r="BF24" s="355"/>
      <c r="BG24" s="355"/>
      <c r="BH24" s="355"/>
    </row>
    <row r="25" spans="1:67" s="46" customFormat="1" ht="15" customHeight="1" x14ac:dyDescent="0.35">
      <c r="A25"/>
      <c r="B25" s="13" t="s">
        <v>176</v>
      </c>
      <c r="C25" s="14">
        <v>191.75299999999999</v>
      </c>
      <c r="D25" s="14">
        <v>184.96199999999999</v>
      </c>
      <c r="E25" s="14">
        <v>164.953</v>
      </c>
      <c r="F25" s="14">
        <v>177.29300000000001</v>
      </c>
      <c r="G25" s="14">
        <v>181.113</v>
      </c>
      <c r="H25" s="14">
        <v>191.66</v>
      </c>
      <c r="I25" s="14">
        <v>198.10300000000001</v>
      </c>
      <c r="J25" s="14">
        <v>208.07499999999999</v>
      </c>
      <c r="K25" s="14">
        <v>229.00700000000001</v>
      </c>
      <c r="L25" s="14">
        <v>233.24299999999999</v>
      </c>
      <c r="M25" s="14">
        <v>243.17199999999997</v>
      </c>
      <c r="N25" s="14">
        <v>279.45599999999996</v>
      </c>
      <c r="O25" s="14">
        <v>286.35600000000005</v>
      </c>
      <c r="P25" s="14">
        <v>284.99099999999999</v>
      </c>
      <c r="Q25" s="14">
        <v>276.65899999999999</v>
      </c>
      <c r="R25" s="14">
        <v>278.75299999999999</v>
      </c>
      <c r="S25" s="14">
        <v>278.92500000000001</v>
      </c>
      <c r="T25" s="14">
        <v>282.95100000000002</v>
      </c>
      <c r="U25" s="14">
        <v>274.83299999999997</v>
      </c>
      <c r="V25" s="14">
        <v>292.68700000000001</v>
      </c>
      <c r="W25" s="14">
        <v>296.53000000000003</v>
      </c>
      <c r="X25" s="14">
        <v>303.24300000000005</v>
      </c>
      <c r="Y25" s="14">
        <v>313.92</v>
      </c>
      <c r="Z25" s="14">
        <v>319.69499999999999</v>
      </c>
      <c r="AA25" s="14">
        <v>332.50100000000003</v>
      </c>
      <c r="AB25" s="14">
        <v>306.54300000000001</v>
      </c>
      <c r="AC25" s="14">
        <v>311.54300000000001</v>
      </c>
      <c r="AD25" s="14">
        <v>341.209</v>
      </c>
      <c r="AE25" s="14">
        <v>341.14699999999999</v>
      </c>
      <c r="AF25"/>
      <c r="AG25" s="15">
        <v>-3.5415352041428281</v>
      </c>
      <c r="AH25" s="15">
        <v>-10.817897730344605</v>
      </c>
      <c r="AI25" s="15">
        <v>7.4809188071753798</v>
      </c>
      <c r="AJ25" s="15">
        <v>2.1546253941215916</v>
      </c>
      <c r="AK25" s="15">
        <v>5.8234361972911932</v>
      </c>
      <c r="AL25" s="15">
        <v>3.3616821454659358</v>
      </c>
      <c r="AM25" s="15">
        <v>5.0337450720079859</v>
      </c>
      <c r="AN25" s="15">
        <v>10.059834194401066</v>
      </c>
      <c r="AO25" s="15">
        <v>1.8497251175728209</v>
      </c>
      <c r="AP25" s="15">
        <v>4.256933755782585</v>
      </c>
      <c r="AQ25" s="15">
        <v>14.921125787508428</v>
      </c>
      <c r="AR25" s="15">
        <v>2.4690827894194762</v>
      </c>
      <c r="AS25" s="15">
        <v>-0.47667937811677275</v>
      </c>
      <c r="AT25" s="15">
        <v>-2.923601096174965</v>
      </c>
      <c r="AU25" s="15">
        <v>0.75688844389663601</v>
      </c>
      <c r="AV25" s="15">
        <v>6.1703371802285703E-2</v>
      </c>
      <c r="AW25" s="15">
        <v>1.4433987631083662</v>
      </c>
      <c r="AX25" s="15">
        <v>-2.8690479977098691</v>
      </c>
      <c r="AY25" s="15">
        <v>6.4963086674453372</v>
      </c>
      <c r="AZ25" s="15">
        <v>1.3130067273230508</v>
      </c>
      <c r="BA25" s="15">
        <v>2.2638518868242747</v>
      </c>
      <c r="BB25" s="15">
        <v>3.5209386531593352</v>
      </c>
      <c r="BC25" s="15">
        <v>1.8396406727828674</v>
      </c>
      <c r="BD25" s="15">
        <v>4.0056929260701732</v>
      </c>
      <c r="BE25" s="15">
        <v>-7.8068938138531996</v>
      </c>
      <c r="BF25" s="15">
        <v>1.6310925384040738</v>
      </c>
      <c r="BG25" s="15">
        <v>9.5222810334367942</v>
      </c>
      <c r="BH25" s="15">
        <v>-1.8170681312630037E-2</v>
      </c>
      <c r="BI25"/>
      <c r="BJ25" s="7"/>
    </row>
    <row r="26" spans="1:67" s="46" customFormat="1" ht="15" customHeight="1" x14ac:dyDescent="0.35">
      <c r="A26"/>
      <c r="B26" s="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2"/>
      <c r="Y26" s="12"/>
      <c r="Z26" s="12"/>
      <c r="AA26" s="12"/>
      <c r="AB26" s="12"/>
      <c r="AC26" s="12"/>
      <c r="AD26" s="355"/>
      <c r="AE26" s="355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 s="334"/>
      <c r="BF26" s="355"/>
      <c r="BG26" s="355"/>
      <c r="BH26" s="355"/>
      <c r="BI26"/>
      <c r="BJ26"/>
      <c r="BK26"/>
      <c r="BL26"/>
      <c r="BM26"/>
      <c r="BN26"/>
    </row>
    <row r="27" spans="1:67" s="46" customFormat="1" ht="15" customHeight="1" x14ac:dyDescent="0.35">
      <c r="A27"/>
      <c r="B27" s="70" t="s">
        <v>85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2"/>
      <c r="Y27" s="12"/>
      <c r="Z27" s="12"/>
      <c r="AA27" s="12"/>
      <c r="AB27" s="12"/>
      <c r="AC27" s="12"/>
      <c r="AD27" s="355"/>
      <c r="AE27" s="355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 s="334"/>
      <c r="BF27" s="355"/>
      <c r="BG27" s="355"/>
      <c r="BH27" s="355"/>
      <c r="BI27"/>
      <c r="BJ27"/>
      <c r="BK27"/>
      <c r="BL27"/>
      <c r="BM27"/>
      <c r="BN27"/>
    </row>
    <row r="28" spans="1:67" s="55" customFormat="1" ht="15" customHeight="1" x14ac:dyDescent="0.35">
      <c r="A28"/>
      <c r="B28" s="107" t="s">
        <v>324</v>
      </c>
      <c r="C28" s="71">
        <v>1.3827074771222874</v>
      </c>
      <c r="D28" s="71">
        <v>1.3794049120836489</v>
      </c>
      <c r="E28" s="71">
        <v>1.3740365649019677</v>
      </c>
      <c r="F28" s="71">
        <v>1.3811040748910237</v>
      </c>
      <c r="G28" s="71">
        <v>1.3554171745935382</v>
      </c>
      <c r="H28" s="71">
        <v>1.3529766336925277</v>
      </c>
      <c r="I28" s="71">
        <v>1.359520067369155</v>
      </c>
      <c r="J28" s="71">
        <v>1.3351603358633208</v>
      </c>
      <c r="K28" s="71">
        <v>1.3525598697977212</v>
      </c>
      <c r="L28" s="71">
        <v>1.3745998986404833</v>
      </c>
      <c r="M28" s="71">
        <v>1.4154320511151948</v>
      </c>
      <c r="N28" s="71">
        <v>1.453028249500417</v>
      </c>
      <c r="O28" s="71">
        <v>1.5043861908650182</v>
      </c>
      <c r="P28" s="71">
        <v>1.5879871417612799</v>
      </c>
      <c r="Q28" s="71">
        <v>1.6565152262434644</v>
      </c>
      <c r="R28" s="71">
        <v>1.6824598110280156</v>
      </c>
      <c r="S28" s="71">
        <v>1.6968399942614538</v>
      </c>
      <c r="T28" s="71">
        <v>1.729070061282417</v>
      </c>
      <c r="U28" s="71">
        <v>1.7557097586250765</v>
      </c>
      <c r="V28" s="71">
        <v>1.784749717630147</v>
      </c>
      <c r="W28" s="71">
        <v>1.808434279868218</v>
      </c>
      <c r="X28" s="71">
        <v>1.8170756889596014</v>
      </c>
      <c r="Y28" s="71">
        <v>1.8057747127721937</v>
      </c>
      <c r="Z28" s="71">
        <v>1.809843558633365</v>
      </c>
      <c r="AA28" s="71">
        <v>1.86036883905442</v>
      </c>
      <c r="AB28" s="71">
        <v>1.9164239662858624</v>
      </c>
      <c r="AC28" s="71">
        <v>1.9272466681008109</v>
      </c>
      <c r="AD28" s="76">
        <v>2.0511695362884712</v>
      </c>
      <c r="AE28" s="76">
        <v>2.3027432341092418</v>
      </c>
      <c r="AF28"/>
      <c r="AG28" s="18">
        <v>-0.23884770230011421</v>
      </c>
      <c r="AH28" s="18">
        <v>-0.38917848810412803</v>
      </c>
      <c r="AI28" s="18">
        <v>0.51436112906939058</v>
      </c>
      <c r="AJ28" s="18">
        <v>-1.8598815805762052</v>
      </c>
      <c r="AK28" s="18">
        <v>-0.18005828366032711</v>
      </c>
      <c r="AL28" s="18">
        <v>0.4836324230351991</v>
      </c>
      <c r="AM28" s="18">
        <v>-1.7917890357421014</v>
      </c>
      <c r="AN28" s="18">
        <v>1.3031793610877298</v>
      </c>
      <c r="AO28" s="18">
        <v>1.6295048622179038</v>
      </c>
      <c r="AP28" s="18">
        <v>2.9704754463531979</v>
      </c>
      <c r="AQ28" s="18">
        <v>2.6561641271017433</v>
      </c>
      <c r="AR28" s="18">
        <v>3.5345452768904697</v>
      </c>
      <c r="AS28" s="18">
        <v>5.5571469217084015</v>
      </c>
      <c r="AT28" s="18">
        <v>4.3154055017207593</v>
      </c>
      <c r="AU28" s="18">
        <v>1.5662146881309753</v>
      </c>
      <c r="AV28" s="18">
        <v>0.8547118415061391</v>
      </c>
      <c r="AW28" s="18">
        <v>1.8994169827421634</v>
      </c>
      <c r="AX28" s="18">
        <v>1.5406950787697602</v>
      </c>
      <c r="AY28" s="18">
        <v>1.6540295947214045</v>
      </c>
      <c r="AZ28" s="18">
        <v>1.3270523034187793</v>
      </c>
      <c r="BA28" s="18">
        <v>0.47783926613097821</v>
      </c>
      <c r="BB28" s="18">
        <v>-0.62193205577904331</v>
      </c>
      <c r="BC28" s="18">
        <v>0.22532411337873193</v>
      </c>
      <c r="BD28" s="18">
        <v>2.7916932477416574</v>
      </c>
      <c r="BE28" s="18">
        <v>3.0131190146107754</v>
      </c>
      <c r="BF28" s="18">
        <v>0.56473421358445508</v>
      </c>
      <c r="BG28" s="18">
        <v>6.4300470842053157</v>
      </c>
      <c r="BH28" s="18">
        <v>12.264890511000154</v>
      </c>
      <c r="BI28"/>
      <c r="BJ28"/>
      <c r="BK28"/>
      <c r="BL28"/>
      <c r="BM28"/>
      <c r="BN28"/>
    </row>
    <row r="29" spans="1:67" s="46" customFormat="1" ht="15" customHeight="1" x14ac:dyDescent="0.35">
      <c r="A29"/>
      <c r="B29" s="16" t="s">
        <v>325</v>
      </c>
      <c r="C29" s="71">
        <v>1.1148854403450135</v>
      </c>
      <c r="D29" s="71">
        <v>1.1123241788567788</v>
      </c>
      <c r="E29" s="71">
        <v>1.1094512750789265</v>
      </c>
      <c r="F29" s="71">
        <v>1.1156584100606048</v>
      </c>
      <c r="G29" s="71">
        <v>1.0926611192218803</v>
      </c>
      <c r="H29" s="71">
        <v>1.0908740341846537</v>
      </c>
      <c r="I29" s="71">
        <v>1.0973974308250183</v>
      </c>
      <c r="J29" s="71">
        <v>1.0705213057915492</v>
      </c>
      <c r="K29" s="71">
        <v>1.0856393327400469</v>
      </c>
      <c r="L29" s="71">
        <v>1.1038245906628561</v>
      </c>
      <c r="M29" s="71">
        <v>1.1363969364395301</v>
      </c>
      <c r="N29" s="71">
        <v>1.1624886631598041</v>
      </c>
      <c r="O29" s="71">
        <v>1.207287258303104</v>
      </c>
      <c r="P29" s="71">
        <v>1.2785286775968681</v>
      </c>
      <c r="Q29" s="71">
        <v>1.3379621081070574</v>
      </c>
      <c r="R29" s="71">
        <v>1.3478150879030524</v>
      </c>
      <c r="S29" s="71">
        <v>1.3477601433663866</v>
      </c>
      <c r="T29" s="71">
        <v>1.3625432051643234</v>
      </c>
      <c r="U29" s="71">
        <v>1.360376947733829</v>
      </c>
      <c r="V29" s="71">
        <v>1.3847160899476334</v>
      </c>
      <c r="W29" s="71">
        <v>1.4046927944264902</v>
      </c>
      <c r="X29" s="71">
        <v>1.4118825561123292</v>
      </c>
      <c r="Y29" s="71">
        <v>1.4019382949048824</v>
      </c>
      <c r="Z29" s="71">
        <v>1.404549491413968</v>
      </c>
      <c r="AA29" s="71">
        <v>1.4477304102849136</v>
      </c>
      <c r="AB29" s="71">
        <v>1.493469402196316</v>
      </c>
      <c r="AC29" s="71">
        <v>1.5013051236111961</v>
      </c>
      <c r="AD29" s="76">
        <v>1.6036663220355554</v>
      </c>
      <c r="AE29" s="76">
        <v>1.8115263331933098</v>
      </c>
      <c r="AF29"/>
      <c r="AG29" s="18">
        <v>-0.22973315423708879</v>
      </c>
      <c r="AH29" s="18">
        <v>-0.25827936068107632</v>
      </c>
      <c r="AI29" s="18">
        <v>0.5594779258094752</v>
      </c>
      <c r="AJ29" s="18">
        <v>-2.0613200807113832</v>
      </c>
      <c r="AK29" s="18">
        <v>-0.16355345731522125</v>
      </c>
      <c r="AL29" s="18">
        <v>0.59799724220591222</v>
      </c>
      <c r="AM29" s="18">
        <v>-2.4490785451596775</v>
      </c>
      <c r="AN29" s="18">
        <v>1.4122116829164151</v>
      </c>
      <c r="AO29" s="18">
        <v>1.675073606343225</v>
      </c>
      <c r="AP29" s="18">
        <v>2.9508624877720866</v>
      </c>
      <c r="AQ29" s="18">
        <v>2.29600466910995</v>
      </c>
      <c r="AR29" s="18">
        <v>3.853680174525842</v>
      </c>
      <c r="AS29" s="18">
        <v>5.9009501511593045</v>
      </c>
      <c r="AT29" s="18">
        <v>4.6485801649675045</v>
      </c>
      <c r="AU29" s="18">
        <v>0.73641695353651881</v>
      </c>
      <c r="AV29" s="18">
        <v>-4.0765634068729703E-3</v>
      </c>
      <c r="AW29" s="18">
        <v>1.0968614757379722</v>
      </c>
      <c r="AX29" s="18">
        <v>-0.1589863295551876</v>
      </c>
      <c r="AY29" s="18">
        <v>1.7891469165476177</v>
      </c>
      <c r="AZ29" s="18">
        <v>1.4426570633415743</v>
      </c>
      <c r="BA29" s="18">
        <v>0.51183872476361658</v>
      </c>
      <c r="BB29" s="18">
        <v>-0.70432637363469008</v>
      </c>
      <c r="BC29" s="18">
        <v>0.18625616538014261</v>
      </c>
      <c r="BD29" s="18">
        <v>3.0743607921907454</v>
      </c>
      <c r="BE29" s="18">
        <v>3.1593583713145161</v>
      </c>
      <c r="BF29" s="18">
        <v>0.52466568135622837</v>
      </c>
      <c r="BG29" s="18">
        <v>6.8181475447271263</v>
      </c>
      <c r="BH29" s="18">
        <v>12.961549937265932</v>
      </c>
      <c r="BI29"/>
      <c r="BJ29" s="7"/>
    </row>
    <row r="30" spans="1:67" s="46" customFormat="1" ht="15" customHeight="1" x14ac:dyDescent="0.35">
      <c r="A30"/>
      <c r="B30" s="16" t="s">
        <v>326</v>
      </c>
      <c r="C30" s="71">
        <v>0.19071827270652239</v>
      </c>
      <c r="D30" s="71">
        <v>0.19026274649429639</v>
      </c>
      <c r="E30" s="71">
        <v>0.18952228481406455</v>
      </c>
      <c r="F30" s="71">
        <v>0.19049711377807224</v>
      </c>
      <c r="G30" s="71">
        <v>0.18695409304738458</v>
      </c>
      <c r="H30" s="71">
        <v>0.18661746671621071</v>
      </c>
      <c r="I30" s="71">
        <v>0.18752000929229723</v>
      </c>
      <c r="J30" s="71">
        <v>0.1841600463259753</v>
      </c>
      <c r="K30" s="71">
        <v>0.18655998204106503</v>
      </c>
      <c r="L30" s="71">
        <v>0.189599986019377</v>
      </c>
      <c r="M30" s="71">
        <v>0.19523200705037169</v>
      </c>
      <c r="N30" s="71">
        <v>0.20041768958626441</v>
      </c>
      <c r="O30" s="71">
        <v>0.20750154356758874</v>
      </c>
      <c r="P30" s="71">
        <v>0.21903270920845239</v>
      </c>
      <c r="Q30" s="71">
        <v>0.22848485879220196</v>
      </c>
      <c r="R30" s="71">
        <v>0.24445997254253218</v>
      </c>
      <c r="S30" s="71">
        <v>0.25883999912462857</v>
      </c>
      <c r="T30" s="71">
        <v>0.27607000978458757</v>
      </c>
      <c r="U30" s="71">
        <v>0.30470995810848434</v>
      </c>
      <c r="V30" s="71">
        <v>0.30974995099366193</v>
      </c>
      <c r="W30" s="71">
        <v>0.31386049485316181</v>
      </c>
      <c r="X30" s="71">
        <v>0.31536024353844322</v>
      </c>
      <c r="Y30" s="71">
        <v>0.3133989170926948</v>
      </c>
      <c r="Z30" s="71">
        <v>0.3141050804239725</v>
      </c>
      <c r="AA30" s="71">
        <v>0.322873930744982</v>
      </c>
      <c r="AB30" s="71">
        <v>0.33260250654548024</v>
      </c>
      <c r="AC30" s="71">
        <v>0.33448082669518209</v>
      </c>
      <c r="AD30" s="76">
        <v>0.35598810133932141</v>
      </c>
      <c r="AE30" s="76">
        <v>0.39964965220077753</v>
      </c>
      <c r="AF30"/>
      <c r="AG30" s="18">
        <v>-0.23884770230011623</v>
      </c>
      <c r="AH30" s="18">
        <v>-0.38917848810410088</v>
      </c>
      <c r="AI30" s="18">
        <v>0.51436112906937026</v>
      </c>
      <c r="AJ30" s="18">
        <v>-1.8598815805762026</v>
      </c>
      <c r="AK30" s="18">
        <v>-0.18005828366033835</v>
      </c>
      <c r="AL30" s="18">
        <v>0.48363242303520015</v>
      </c>
      <c r="AM30" s="18">
        <v>-1.7917890357420916</v>
      </c>
      <c r="AN30" s="18">
        <v>1.3031793610877391</v>
      </c>
      <c r="AO30" s="18">
        <v>1.6295048622178876</v>
      </c>
      <c r="AP30" s="18">
        <v>2.9704754463532002</v>
      </c>
      <c r="AQ30" s="18">
        <v>2.6561641271017415</v>
      </c>
      <c r="AR30" s="18">
        <v>3.5345452768904781</v>
      </c>
      <c r="AS30" s="18">
        <v>5.5571469217083891</v>
      </c>
      <c r="AT30" s="18">
        <v>4.3154055017207513</v>
      </c>
      <c r="AU30" s="18">
        <v>6.9917603445482435</v>
      </c>
      <c r="AV30" s="18">
        <v>5.8823644756789335</v>
      </c>
      <c r="AW30" s="18">
        <v>6.6566259922072311</v>
      </c>
      <c r="AX30" s="18">
        <v>10.374161375313459</v>
      </c>
      <c r="AY30" s="18">
        <v>1.6540295947214263</v>
      </c>
      <c r="AZ30" s="18">
        <v>1.3270523034187636</v>
      </c>
      <c r="BA30" s="18">
        <v>0.47783926613097982</v>
      </c>
      <c r="BB30" s="18">
        <v>-0.62193205577903887</v>
      </c>
      <c r="BC30" s="18">
        <v>0.22532411337874714</v>
      </c>
      <c r="BD30" s="18">
        <v>2.791693247741641</v>
      </c>
      <c r="BE30" s="18">
        <v>3.0131190146107634</v>
      </c>
      <c r="BF30" s="18">
        <v>0.56473421358446929</v>
      </c>
      <c r="BG30" s="18">
        <v>6.4300470842052944</v>
      </c>
      <c r="BH30" s="18">
        <v>12.264890511000177</v>
      </c>
      <c r="BI30"/>
      <c r="BJ30" s="7"/>
    </row>
    <row r="31" spans="1:67" s="46" customFormat="1" ht="15" customHeight="1" x14ac:dyDescent="0.35">
      <c r="A31"/>
      <c r="B31" s="16" t="s">
        <v>327</v>
      </c>
      <c r="C31" s="71">
        <v>7.710376407075159E-2</v>
      </c>
      <c r="D31" s="71">
        <v>7.6817986732573645E-2</v>
      </c>
      <c r="E31" s="71">
        <v>7.5063005008976766E-2</v>
      </c>
      <c r="F31" s="71">
        <v>7.4948551052346712E-2</v>
      </c>
      <c r="G31" s="71">
        <v>7.5801962324273359E-2</v>
      </c>
      <c r="H31" s="71">
        <v>7.5485132791663231E-2</v>
      </c>
      <c r="I31" s="71">
        <v>7.4602627251839415E-2</v>
      </c>
      <c r="J31" s="71">
        <v>8.0478983745796415E-2</v>
      </c>
      <c r="K31" s="71">
        <v>8.0360555016609339E-2</v>
      </c>
      <c r="L31" s="71">
        <v>8.117532195825003E-2</v>
      </c>
      <c r="M31" s="71">
        <v>8.3803107625292944E-2</v>
      </c>
      <c r="N31" s="71">
        <v>9.0121896754348382E-2</v>
      </c>
      <c r="O31" s="71">
        <v>8.9597388994325608E-2</v>
      </c>
      <c r="P31" s="71">
        <v>9.0425754955959364E-2</v>
      </c>
      <c r="Q31" s="71">
        <v>9.006825934420494E-2</v>
      </c>
      <c r="R31" s="71">
        <v>9.0184750582431125E-2</v>
      </c>
      <c r="S31" s="71">
        <v>9.0239851770438695E-2</v>
      </c>
      <c r="T31" s="71">
        <v>9.0456846333506008E-2</v>
      </c>
      <c r="U31" s="71">
        <v>9.0622852782763177E-2</v>
      </c>
      <c r="V31" s="71">
        <v>9.0283676688851761E-2</v>
      </c>
      <c r="W31" s="71">
        <v>8.988099058856594E-2</v>
      </c>
      <c r="X31" s="71">
        <v>8.9832889308828948E-2</v>
      </c>
      <c r="Y31" s="71">
        <v>9.0437500774616528E-2</v>
      </c>
      <c r="Z31" s="71">
        <v>9.118898679542449E-2</v>
      </c>
      <c r="AA31" s="71">
        <v>8.9764498024524381E-2</v>
      </c>
      <c r="AB31" s="71">
        <v>9.0352057544066153E-2</v>
      </c>
      <c r="AC31" s="71">
        <v>9.1460717794432711E-2</v>
      </c>
      <c r="AD31" s="76">
        <v>9.1515112913594349E-2</v>
      </c>
      <c r="AE31" s="76">
        <v>9.1567248715154342E-2</v>
      </c>
      <c r="AF31"/>
      <c r="AG31" s="18">
        <v>-0.3706399312953273</v>
      </c>
      <c r="AH31" s="18">
        <v>-2.2845973947566409</v>
      </c>
      <c r="AI31" s="18">
        <v>-0.152477184488372</v>
      </c>
      <c r="AJ31" s="18">
        <v>1.1386628026078764</v>
      </c>
      <c r="AK31" s="18">
        <v>-0.41797009324740381</v>
      </c>
      <c r="AL31" s="18">
        <v>-1.16911172728477</v>
      </c>
      <c r="AM31" s="18">
        <v>7.8768760704900131</v>
      </c>
      <c r="AN31" s="18">
        <v>-0.14715485170780548</v>
      </c>
      <c r="AO31" s="18">
        <v>1.0138891418461335</v>
      </c>
      <c r="AP31" s="18">
        <v>3.2371730763130615</v>
      </c>
      <c r="AQ31" s="18">
        <v>7.5400415427414762</v>
      </c>
      <c r="AR31" s="18">
        <v>-0.58199813687062329</v>
      </c>
      <c r="AS31" s="18">
        <v>0.92454252398607117</v>
      </c>
      <c r="AT31" s="18">
        <v>-0.39534711314109305</v>
      </c>
      <c r="AU31" s="18">
        <v>0.12933661544518374</v>
      </c>
      <c r="AV31" s="18">
        <v>6.109812097024743E-2</v>
      </c>
      <c r="AW31" s="18">
        <v>0.24046422817640031</v>
      </c>
      <c r="AX31" s="18">
        <v>0.18352004959925208</v>
      </c>
      <c r="AY31" s="18">
        <v>-0.37427214383161589</v>
      </c>
      <c r="AZ31" s="18">
        <v>-0.44602315175268487</v>
      </c>
      <c r="BA31" s="18">
        <v>-5.3516632851965278E-2</v>
      </c>
      <c r="BB31" s="18">
        <v>0.67304020881376425</v>
      </c>
      <c r="BC31" s="18">
        <v>0.83094514374161565</v>
      </c>
      <c r="BD31" s="18">
        <v>-1.5621280825236503</v>
      </c>
      <c r="BE31" s="18">
        <v>0.65455668161954872</v>
      </c>
      <c r="BF31" s="18">
        <v>1.2270448294172458</v>
      </c>
      <c r="BG31" s="18">
        <v>5.9473750560209045E-2</v>
      </c>
      <c r="BH31" s="18">
        <v>5.6969608516157018E-2</v>
      </c>
      <c r="BI31"/>
      <c r="BJ31" s="7"/>
    </row>
    <row r="32" spans="1:67" s="46" customFormat="1" ht="15" customHeight="1" x14ac:dyDescent="0.35">
      <c r="A32"/>
      <c r="B32" s="16" t="s">
        <v>319</v>
      </c>
      <c r="C32" s="17">
        <v>2908.7600000000007</v>
      </c>
      <c r="D32" s="17">
        <v>2828.8610000000003</v>
      </c>
      <c r="E32" s="17">
        <v>2827.0980000000004</v>
      </c>
      <c r="F32" s="17">
        <v>2835.4149999999995</v>
      </c>
      <c r="G32" s="17">
        <v>2910.0760000000005</v>
      </c>
      <c r="H32" s="17">
        <v>3072.9959999999996</v>
      </c>
      <c r="I32" s="17">
        <v>3228.8250000000003</v>
      </c>
      <c r="J32" s="17">
        <v>3156.3950000000004</v>
      </c>
      <c r="K32" s="17">
        <v>3490.4160000000002</v>
      </c>
      <c r="L32" s="17">
        <v>3593.8310000000001</v>
      </c>
      <c r="M32" s="17">
        <v>3815.8229999999999</v>
      </c>
      <c r="N32" s="17">
        <v>4108.8570000000009</v>
      </c>
      <c r="O32" s="17">
        <v>4324.8599999999997</v>
      </c>
      <c r="P32" s="17">
        <v>4440.0229999999992</v>
      </c>
      <c r="Q32" s="17">
        <v>4702.1269999999995</v>
      </c>
      <c r="R32" s="17">
        <v>4700.902</v>
      </c>
      <c r="S32" s="17">
        <v>4731.0659999999998</v>
      </c>
      <c r="T32" s="17">
        <v>4796.512999999999</v>
      </c>
      <c r="U32" s="17">
        <v>4778.8779999999988</v>
      </c>
      <c r="V32" s="17">
        <v>5056.4879999999994</v>
      </c>
      <c r="W32" s="17">
        <v>5285.4750000000013</v>
      </c>
      <c r="X32" s="17">
        <v>5480.0569999999998</v>
      </c>
      <c r="Y32" s="17">
        <v>5659.3860000000004</v>
      </c>
      <c r="Z32" s="17">
        <v>5722.8420000000006</v>
      </c>
      <c r="AA32" s="17">
        <v>6129.8199999999988</v>
      </c>
      <c r="AB32" s="17">
        <v>5640.3620000000001</v>
      </c>
      <c r="AC32" s="17">
        <v>6086.1080000000002</v>
      </c>
      <c r="AD32" s="73">
        <v>6866.6850000000004</v>
      </c>
      <c r="AE32" s="73">
        <v>7706.2330000000002</v>
      </c>
      <c r="AF32"/>
      <c r="AG32" s="18">
        <v>-2.7468405781157719</v>
      </c>
      <c r="AH32" s="18">
        <v>-6.2321902702180125E-2</v>
      </c>
      <c r="AI32" s="18">
        <v>0.29418859905100908</v>
      </c>
      <c r="AJ32" s="18">
        <v>2.6331595198586797</v>
      </c>
      <c r="AK32" s="18">
        <v>5.5984792149757991</v>
      </c>
      <c r="AL32" s="18">
        <v>5.0709145081868199</v>
      </c>
      <c r="AM32" s="18">
        <v>-2.2432308966884187</v>
      </c>
      <c r="AN32" s="18">
        <v>10.582357404570711</v>
      </c>
      <c r="AO32" s="18">
        <v>2.9628273535303515</v>
      </c>
      <c r="AP32" s="18">
        <v>6.1770294707792255</v>
      </c>
      <c r="AQ32" s="18">
        <v>7.679444250951919</v>
      </c>
      <c r="AR32" s="18">
        <v>5.2570094310899291</v>
      </c>
      <c r="AS32" s="18">
        <v>2.6628145188514671</v>
      </c>
      <c r="AT32" s="18">
        <v>5.9032126635380111</v>
      </c>
      <c r="AU32" s="18">
        <v>-2.6052039853441952E-2</v>
      </c>
      <c r="AV32" s="18">
        <v>0.64166408914714157</v>
      </c>
      <c r="AW32" s="18">
        <v>1.3833457406850636</v>
      </c>
      <c r="AX32" s="18">
        <v>-0.36766292512915572</v>
      </c>
      <c r="AY32" s="18">
        <v>5.8091041453663523</v>
      </c>
      <c r="AZ32" s="18">
        <v>4.5285779378889446</v>
      </c>
      <c r="BA32" s="18">
        <v>3.6814477412152828</v>
      </c>
      <c r="BB32" s="18">
        <v>3.2723929696351814</v>
      </c>
      <c r="BC32" s="18">
        <v>1.1212523761411597</v>
      </c>
      <c r="BD32" s="18">
        <v>7.1114666454184521</v>
      </c>
      <c r="BE32" s="18">
        <v>-7.9848674186191246</v>
      </c>
      <c r="BF32" s="18">
        <v>7.9027906364875173</v>
      </c>
      <c r="BG32" s="18">
        <v>12.825552882071765</v>
      </c>
      <c r="BH32" s="18">
        <v>12.226394541179619</v>
      </c>
      <c r="BI32"/>
      <c r="BJ32" s="7"/>
    </row>
    <row r="33" spans="1:62" s="46" customFormat="1" ht="15" customHeight="1" x14ac:dyDescent="0.35">
      <c r="A33"/>
      <c r="B33" s="16" t="s">
        <v>987</v>
      </c>
      <c r="C33" s="313">
        <v>4.91</v>
      </c>
      <c r="D33" s="312">
        <v>4.82</v>
      </c>
      <c r="E33" s="312">
        <v>4.7300000000000004</v>
      </c>
      <c r="F33" s="312">
        <v>4.72</v>
      </c>
      <c r="G33" s="312">
        <v>4.72</v>
      </c>
      <c r="H33" s="312">
        <v>4.7300000000000004</v>
      </c>
      <c r="I33" s="312">
        <v>4.71</v>
      </c>
      <c r="J33" s="312">
        <v>4.6900000000000004</v>
      </c>
      <c r="K33" s="312">
        <v>4.6900000000000004</v>
      </c>
      <c r="L33" s="312">
        <v>4.71</v>
      </c>
      <c r="M33" s="312">
        <v>4.6900000000000004</v>
      </c>
      <c r="N33" s="312">
        <v>4.68</v>
      </c>
      <c r="O33" s="312">
        <v>4.6500000000000004</v>
      </c>
      <c r="P33" s="312">
        <v>4.6900000000000004</v>
      </c>
      <c r="Q33" s="312">
        <v>4.68</v>
      </c>
      <c r="R33" s="312">
        <v>4.68</v>
      </c>
      <c r="S33" s="312">
        <v>4.6900000000000004</v>
      </c>
      <c r="T33" s="312">
        <v>4.7</v>
      </c>
      <c r="U33" s="312">
        <v>4.71</v>
      </c>
      <c r="V33" s="312">
        <v>4.7</v>
      </c>
      <c r="W33" s="312">
        <v>4.68</v>
      </c>
      <c r="X33" s="312">
        <v>4.6900000000000004</v>
      </c>
      <c r="Y33" s="19">
        <v>4.72</v>
      </c>
      <c r="Z33" s="19">
        <v>4.76</v>
      </c>
      <c r="AA33" s="19">
        <v>4.75</v>
      </c>
      <c r="AB33" s="19">
        <v>4.7699999999999996</v>
      </c>
      <c r="AC33" s="19">
        <v>4.8099999999999996</v>
      </c>
      <c r="AD33" s="106">
        <v>4.8099999999999996</v>
      </c>
      <c r="AE33" s="106">
        <v>4.82</v>
      </c>
      <c r="AF33" s="309"/>
      <c r="AG33" s="18">
        <v>-1.8329938900203637</v>
      </c>
      <c r="AH33" s="18">
        <v>-1.8672199170124451</v>
      </c>
      <c r="AI33" s="18">
        <v>-0.21141649048627217</v>
      </c>
      <c r="AJ33" s="18">
        <v>0</v>
      </c>
      <c r="AK33" s="18">
        <v>0.21186440677967533</v>
      </c>
      <c r="AL33" s="18">
        <v>-0.42283298097252559</v>
      </c>
      <c r="AM33" s="18">
        <v>-0.42462845010614808</v>
      </c>
      <c r="AN33" s="18">
        <v>0</v>
      </c>
      <c r="AO33" s="18">
        <v>0.42643923240937254</v>
      </c>
      <c r="AP33" s="18">
        <v>-0.42462845010614808</v>
      </c>
      <c r="AQ33" s="18">
        <v>-0.2132196162047052</v>
      </c>
      <c r="AR33" s="18">
        <v>-0.64102564102562742</v>
      </c>
      <c r="AS33" s="18">
        <v>0.86021505376344154</v>
      </c>
      <c r="AT33" s="18">
        <v>-0.2132196162047052</v>
      </c>
      <c r="AU33" s="18">
        <v>0</v>
      </c>
      <c r="AV33" s="18">
        <v>0.2136752136752281</v>
      </c>
      <c r="AW33" s="18">
        <v>0.21321961620468627</v>
      </c>
      <c r="AX33" s="18">
        <v>0.21276595744680396</v>
      </c>
      <c r="AY33" s="18">
        <v>-0.21231422505307404</v>
      </c>
      <c r="AZ33" s="18">
        <v>-0.42553191489362685</v>
      </c>
      <c r="BA33" s="18">
        <v>0.2136752136752281</v>
      </c>
      <c r="BB33" s="18">
        <v>0.63965884861405886</v>
      </c>
      <c r="BC33" s="18">
        <v>0.84745762711864492</v>
      </c>
      <c r="BD33" s="18">
        <v>-0.21008403361344091</v>
      </c>
      <c r="BE33" s="18">
        <v>0.42105263157893841</v>
      </c>
      <c r="BF33" s="18">
        <v>0.83857442348008471</v>
      </c>
      <c r="BG33" s="18">
        <v>0</v>
      </c>
      <c r="BH33" s="18">
        <v>0.20790020790022196</v>
      </c>
      <c r="BI33" s="309"/>
      <c r="BJ33" s="7"/>
    </row>
    <row r="34" spans="1:62" s="46" customFormat="1" ht="6" customHeight="1" x14ac:dyDescent="0.35">
      <c r="A34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309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309"/>
      <c r="BJ34" s="7"/>
    </row>
    <row r="35" spans="1:62" s="46" customFormat="1" ht="15" customHeight="1" x14ac:dyDescent="0.35">
      <c r="A35"/>
      <c r="B35" s="16" t="s">
        <v>982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309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309"/>
      <c r="BJ35" s="7"/>
    </row>
    <row r="36" spans="1:62" s="46" customFormat="1" ht="15" customHeight="1" x14ac:dyDescent="0.35">
      <c r="A36"/>
      <c r="B36" s="16" t="s">
        <v>321</v>
      </c>
      <c r="C36" s="17">
        <v>2488.3910000000001</v>
      </c>
      <c r="D36" s="17">
        <v>2428.8420000000001</v>
      </c>
      <c r="E36" s="17">
        <v>2439.1089999999999</v>
      </c>
      <c r="F36" s="17">
        <v>2434.7429999999999</v>
      </c>
      <c r="G36" s="17">
        <v>2541.335</v>
      </c>
      <c r="H36" s="17">
        <v>2679.826</v>
      </c>
      <c r="I36" s="17">
        <v>2808.9929999999999</v>
      </c>
      <c r="J36" s="17">
        <v>2796.143</v>
      </c>
      <c r="K36" s="17">
        <v>3048.05</v>
      </c>
      <c r="L36" s="17">
        <v>3088.2939999999999</v>
      </c>
      <c r="M36" s="17">
        <v>3177.768</v>
      </c>
      <c r="N36" s="17">
        <v>3336.5549999999998</v>
      </c>
      <c r="O36" s="17">
        <v>3389.8240000000001</v>
      </c>
      <c r="P36" s="17">
        <v>3294.1149999999998</v>
      </c>
      <c r="Q36" s="17">
        <v>3301.8020000000001</v>
      </c>
      <c r="R36" s="17">
        <v>3269.3040000000001</v>
      </c>
      <c r="S36" s="17">
        <v>3290.2370000000001</v>
      </c>
      <c r="T36" s="17">
        <v>3301.3110000000001</v>
      </c>
      <c r="U36" s="17">
        <v>3293.6909999999998</v>
      </c>
      <c r="V36" s="17">
        <v>3428.3829999999998</v>
      </c>
      <c r="W36" s="17">
        <v>3537.0920000000001</v>
      </c>
      <c r="X36" s="17">
        <v>3651.5729999999999</v>
      </c>
      <c r="Y36" s="17">
        <v>3793.2660000000001</v>
      </c>
      <c r="Z36" s="17">
        <v>3827.6749999999997</v>
      </c>
      <c r="AA36" s="17">
        <v>3988.4060000000004</v>
      </c>
      <c r="AB36" s="17">
        <v>3562.8449999999998</v>
      </c>
      <c r="AC36" s="17">
        <v>3822.6790000000001</v>
      </c>
      <c r="AD36" s="73">
        <v>4052.3920000000003</v>
      </c>
      <c r="AE36" s="73">
        <v>4050.9090000000001</v>
      </c>
      <c r="AF36" s="309"/>
      <c r="AG36" s="18">
        <v>-2.3930724713278573</v>
      </c>
      <c r="AH36" s="18">
        <v>0.42271172846977384</v>
      </c>
      <c r="AI36" s="18">
        <v>-0.17899979049726705</v>
      </c>
      <c r="AJ36" s="18">
        <v>4.377956934263703</v>
      </c>
      <c r="AK36" s="18">
        <v>5.4495373494639621</v>
      </c>
      <c r="AL36" s="18">
        <v>4.8199771179173538</v>
      </c>
      <c r="AM36" s="18">
        <v>-0.45745931015135705</v>
      </c>
      <c r="AN36" s="18">
        <v>9.0090885909626284</v>
      </c>
      <c r="AO36" s="18">
        <v>1.3203195485638255</v>
      </c>
      <c r="AP36" s="18">
        <v>2.8971982589740537</v>
      </c>
      <c r="AQ36" s="18">
        <v>4.9968090810908725</v>
      </c>
      <c r="AR36" s="18">
        <v>1.59652695669636</v>
      </c>
      <c r="AS36" s="18">
        <v>-2.8234209209681769</v>
      </c>
      <c r="AT36" s="18">
        <v>0.23335554466071626</v>
      </c>
      <c r="AU36" s="18">
        <v>-0.98425041840788896</v>
      </c>
      <c r="AV36" s="18">
        <v>0.64028918693397718</v>
      </c>
      <c r="AW36" s="18">
        <v>0.33657149925674257</v>
      </c>
      <c r="AX36" s="18">
        <v>-0.23081739345370203</v>
      </c>
      <c r="AY36" s="18">
        <v>4.0893939352537929</v>
      </c>
      <c r="AZ36" s="18">
        <v>3.1708534314865142</v>
      </c>
      <c r="BA36" s="18">
        <v>3.2365853079309153</v>
      </c>
      <c r="BB36" s="18">
        <v>3.8803277382103607</v>
      </c>
      <c r="BC36" s="18">
        <v>0.90710748995719392</v>
      </c>
      <c r="BD36" s="18">
        <v>4.1991809649461018</v>
      </c>
      <c r="BE36" s="18">
        <v>-10.669951855453046</v>
      </c>
      <c r="BF36" s="18">
        <v>7.2928797070880247</v>
      </c>
      <c r="BG36" s="18">
        <v>6.0092150034046847</v>
      </c>
      <c r="BH36" s="18">
        <v>-3.6595669915451774E-2</v>
      </c>
      <c r="BI36" s="309"/>
      <c r="BJ36" s="7"/>
    </row>
    <row r="37" spans="1:62" ht="6" customHeight="1" thickBot="1" x14ac:dyDescent="0.4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136"/>
      <c r="Y37" s="136"/>
      <c r="Z37" s="136"/>
      <c r="AA37" s="136"/>
      <c r="AB37" s="32"/>
      <c r="AC37" s="136"/>
      <c r="AD37" s="32"/>
      <c r="AE37" s="32"/>
      <c r="AF37"/>
      <c r="AG37" s="34" t="s">
        <v>233</v>
      </c>
      <c r="AH37" s="34" t="s">
        <v>233</v>
      </c>
      <c r="AI37" s="34" t="s">
        <v>233</v>
      </c>
      <c r="AJ37" s="34" t="s">
        <v>233</v>
      </c>
      <c r="AK37" s="34" t="s">
        <v>233</v>
      </c>
      <c r="AL37" s="34" t="s">
        <v>233</v>
      </c>
      <c r="AM37" s="34" t="s">
        <v>233</v>
      </c>
      <c r="AN37" s="34" t="s">
        <v>233</v>
      </c>
      <c r="AO37" s="34" t="s">
        <v>233</v>
      </c>
      <c r="AP37" s="34" t="s">
        <v>233</v>
      </c>
      <c r="AQ37" s="34" t="s">
        <v>233</v>
      </c>
      <c r="AR37" s="34" t="s">
        <v>233</v>
      </c>
      <c r="AS37" s="34" t="s">
        <v>233</v>
      </c>
      <c r="AT37" s="34" t="s">
        <v>233</v>
      </c>
      <c r="AU37" s="34" t="s">
        <v>233</v>
      </c>
      <c r="AV37" s="34" t="s">
        <v>233</v>
      </c>
      <c r="AW37" s="34" t="s">
        <v>233</v>
      </c>
      <c r="AX37" s="34" t="s">
        <v>233</v>
      </c>
      <c r="AY37" s="34" t="s">
        <v>233</v>
      </c>
      <c r="AZ37" s="34" t="s">
        <v>233</v>
      </c>
      <c r="BA37" s="34" t="s">
        <v>233</v>
      </c>
      <c r="BB37" s="34"/>
      <c r="BC37" s="34"/>
      <c r="BD37" s="34"/>
      <c r="BE37" s="34"/>
      <c r="BF37" s="34"/>
      <c r="BG37" s="34"/>
      <c r="BH37" s="34"/>
      <c r="BI37"/>
      <c r="BJ37" s="2"/>
    </row>
    <row r="38" spans="1:62" s="55" customFormat="1" ht="6" customHeight="1" x14ac:dyDescent="0.35">
      <c r="A38"/>
      <c r="X38" s="52"/>
      <c r="Y38" s="52"/>
      <c r="Z38" s="52"/>
      <c r="AA38" s="52"/>
      <c r="AC38" s="52"/>
      <c r="AF38"/>
      <c r="BI38"/>
    </row>
    <row r="39" spans="1:62" ht="12" customHeight="1" x14ac:dyDescent="0.35">
      <c r="B39" s="35" t="s">
        <v>824</v>
      </c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230"/>
      <c r="Y39" s="230"/>
      <c r="Z39" s="230"/>
      <c r="AA39" s="230"/>
      <c r="AB39" s="185"/>
      <c r="AC39" s="7"/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36"/>
      <c r="BC39" s="36"/>
      <c r="BD39" s="36"/>
      <c r="BE39" s="36"/>
      <c r="BF39" s="36"/>
      <c r="BG39" s="36"/>
      <c r="BH39" s="36"/>
      <c r="BI39"/>
      <c r="BJ39" s="2"/>
    </row>
    <row r="40" spans="1:62" ht="12" customHeight="1" x14ac:dyDescent="0.35">
      <c r="B40" s="35" t="s">
        <v>1019</v>
      </c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AC40" s="230"/>
      <c r="AD40" s="185"/>
      <c r="AE40" s="185"/>
      <c r="AF40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36"/>
      <c r="BC40" s="36"/>
      <c r="BD40" s="36"/>
      <c r="BE40" s="36"/>
      <c r="BF40" s="36"/>
      <c r="BG40" s="36"/>
      <c r="BH40" s="36"/>
      <c r="BI40"/>
      <c r="BJ40" s="2"/>
    </row>
    <row r="41" spans="1:62" s="55" customFormat="1" ht="12" customHeight="1" x14ac:dyDescent="0.35">
      <c r="A41"/>
      <c r="B41" s="35" t="s">
        <v>988</v>
      </c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230"/>
      <c r="Y41" s="230"/>
      <c r="Z41" s="230"/>
      <c r="AA41" s="230"/>
      <c r="AB41" s="185"/>
      <c r="AC41" s="230"/>
      <c r="AD41" s="185"/>
      <c r="AE41" s="185"/>
      <c r="AF41"/>
      <c r="BI41"/>
    </row>
    <row r="42" spans="1:62" s="55" customFormat="1" ht="12" customHeight="1" x14ac:dyDescent="0.35">
      <c r="A42"/>
      <c r="B42" s="56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230"/>
      <c r="Y42" s="230"/>
      <c r="Z42" s="230"/>
      <c r="AA42" s="230"/>
      <c r="AB42" s="185"/>
      <c r="AC42" s="230"/>
      <c r="AD42" s="185"/>
      <c r="AE42" s="185"/>
      <c r="AF42" s="309"/>
      <c r="BI42" s="309"/>
    </row>
    <row r="43" spans="1:62" ht="12" customHeight="1" x14ac:dyDescent="0.35">
      <c r="B43" s="2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C43" s="7"/>
      <c r="AF43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/>
      <c r="BJ43" s="2"/>
    </row>
    <row r="44" spans="1:62" ht="12" customHeight="1" x14ac:dyDescent="0.35">
      <c r="B44" s="2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C44" s="7"/>
      <c r="AF44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/>
      <c r="BJ44" s="2"/>
    </row>
    <row r="45" spans="1:62" ht="12" customHeight="1" x14ac:dyDescent="0.35">
      <c r="B45" s="311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42"/>
      <c r="Z45" s="342"/>
      <c r="AC45" s="7"/>
      <c r="AF45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/>
      <c r="BJ45" s="2"/>
    </row>
    <row r="46" spans="1:62" ht="15" customHeight="1" x14ac:dyDescent="0.35">
      <c r="B46" s="6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C46" s="7"/>
      <c r="AF4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/>
      <c r="BJ46" s="2"/>
    </row>
    <row r="47" spans="1:62" ht="15" customHeight="1" x14ac:dyDescent="0.35">
      <c r="B47" s="38"/>
      <c r="C47" s="313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19"/>
      <c r="Z47" s="19"/>
      <c r="AC47" s="7"/>
      <c r="AF47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/>
      <c r="BJ47" s="2"/>
    </row>
    <row r="48" spans="1:62" x14ac:dyDescent="0.35">
      <c r="B48" s="39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C48" s="7"/>
      <c r="AF48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/>
      <c r="BJ48" s="2"/>
    </row>
    <row r="49" spans="2:62" x14ac:dyDescent="0.35">
      <c r="B49" s="41"/>
      <c r="C49" s="4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AC49" s="7"/>
      <c r="AF49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/>
      <c r="BJ49" s="2"/>
    </row>
    <row r="50" spans="2:62" x14ac:dyDescent="0.35">
      <c r="B50" s="43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F50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/>
      <c r="BJ50" s="2"/>
    </row>
    <row r="51" spans="2:62" x14ac:dyDescent="0.35">
      <c r="B51" s="43"/>
      <c r="C51" s="4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AF51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/>
      <c r="BJ51" s="2"/>
    </row>
    <row r="52" spans="2:62" x14ac:dyDescent="0.35">
      <c r="B52" s="43"/>
      <c r="C52" s="4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AF52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/>
      <c r="BJ52" s="2"/>
    </row>
    <row r="53" spans="2:62" x14ac:dyDescent="0.35">
      <c r="B53" s="43"/>
      <c r="C53" s="4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AF53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/>
      <c r="BJ53" s="2"/>
    </row>
    <row r="54" spans="2:62" x14ac:dyDescent="0.35">
      <c r="B54" s="40"/>
      <c r="C54" s="4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F54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/>
      <c r="BJ54" s="2"/>
    </row>
    <row r="55" spans="2:62" x14ac:dyDescent="0.35">
      <c r="B55" s="43"/>
      <c r="C55" s="4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AF55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/>
      <c r="BJ55" s="2"/>
    </row>
    <row r="56" spans="2:62" x14ac:dyDescent="0.35">
      <c r="B56" s="41"/>
      <c r="C56" s="4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F5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/>
      <c r="BJ56" s="2"/>
    </row>
    <row r="57" spans="2:62" x14ac:dyDescent="0.35">
      <c r="B57" s="41"/>
      <c r="C57" s="4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AF57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/>
      <c r="BJ57" s="2"/>
    </row>
    <row r="58" spans="2:62" x14ac:dyDescent="0.35">
      <c r="B58" s="43"/>
      <c r="C58" s="4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AF58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/>
      <c r="BJ58" s="2"/>
    </row>
    <row r="59" spans="2:62" x14ac:dyDescent="0.35">
      <c r="B59" s="43"/>
      <c r="C59" s="4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AF59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/>
      <c r="BJ59" s="2"/>
    </row>
    <row r="60" spans="2:62" x14ac:dyDescent="0.35">
      <c r="B60" s="40"/>
      <c r="C60" s="4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AF60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/>
      <c r="BJ60" s="2"/>
    </row>
    <row r="61" spans="2:62" x14ac:dyDescent="0.35">
      <c r="B61" s="43"/>
      <c r="C61" s="4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AF61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/>
      <c r="BJ61" s="2"/>
    </row>
    <row r="62" spans="2:62" x14ac:dyDescent="0.35">
      <c r="B62" s="40"/>
      <c r="C62" s="4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F62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/>
      <c r="BJ62" s="2"/>
    </row>
    <row r="63" spans="2:62" x14ac:dyDescent="0.35">
      <c r="B63" s="43"/>
      <c r="C63" s="4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AF63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/>
      <c r="BJ63" s="2"/>
    </row>
    <row r="64" spans="2:62" x14ac:dyDescent="0.35">
      <c r="B64" s="43"/>
      <c r="C64" s="4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AF64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/>
      <c r="BJ64" s="2"/>
    </row>
    <row r="65" spans="2:62" x14ac:dyDescent="0.35">
      <c r="B65" s="43"/>
      <c r="C65" s="4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AF65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/>
      <c r="BJ65" s="2"/>
    </row>
    <row r="66" spans="2:62" x14ac:dyDescent="0.35">
      <c r="B66" s="43"/>
      <c r="C66" s="4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AF6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/>
      <c r="BJ66" s="2"/>
    </row>
    <row r="67" spans="2:62" x14ac:dyDescent="0.35">
      <c r="B67" s="40"/>
      <c r="C67" s="4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AF67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/>
      <c r="BJ67" s="2"/>
    </row>
    <row r="68" spans="2:62" x14ac:dyDescent="0.35">
      <c r="B68" s="43"/>
      <c r="C68" s="4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AF68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/>
      <c r="BJ68" s="2"/>
    </row>
    <row r="69" spans="2:62" x14ac:dyDescent="0.35">
      <c r="B69" s="44"/>
      <c r="C69" s="4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AF69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/>
      <c r="BJ69" s="2"/>
    </row>
    <row r="70" spans="2:62" x14ac:dyDescent="0.35">
      <c r="B70" s="61"/>
      <c r="C70" s="6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AF70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/>
      <c r="BJ70" s="2"/>
    </row>
    <row r="71" spans="2:62" x14ac:dyDescent="0.35">
      <c r="B71" s="61"/>
      <c r="C71" s="6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AF7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/>
      <c r="BJ71" s="2"/>
    </row>
    <row r="72" spans="2:62" x14ac:dyDescent="0.35">
      <c r="B72" s="61"/>
      <c r="C72" s="6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AF7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/>
      <c r="BJ72" s="2"/>
    </row>
    <row r="73" spans="2:62" x14ac:dyDescent="0.35">
      <c r="B73" s="61"/>
      <c r="C73" s="6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AF7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/>
      <c r="BJ73" s="2"/>
    </row>
    <row r="74" spans="2:62" x14ac:dyDescent="0.35">
      <c r="B74" s="61"/>
      <c r="C74" s="6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AF7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/>
      <c r="BJ74" s="2"/>
    </row>
    <row r="75" spans="2:62" x14ac:dyDescent="0.35">
      <c r="B75" s="61"/>
      <c r="C75" s="6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AF7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/>
      <c r="BJ75" s="2"/>
    </row>
    <row r="76" spans="2:62" x14ac:dyDescent="0.35">
      <c r="B76" s="61"/>
      <c r="C76" s="6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AF76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/>
      <c r="BJ76" s="2"/>
    </row>
    <row r="77" spans="2:62" x14ac:dyDescent="0.35">
      <c r="B77" s="61"/>
      <c r="C77" s="6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AF77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/>
      <c r="BJ77" s="2"/>
    </row>
    <row r="78" spans="2:62" x14ac:dyDescent="0.35">
      <c r="B78" s="61"/>
      <c r="C78" s="6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AF78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/>
      <c r="BJ78" s="2"/>
    </row>
    <row r="79" spans="2:62" x14ac:dyDescent="0.35">
      <c r="B79" s="61"/>
      <c r="C79" s="6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AF79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/>
      <c r="BJ79" s="2"/>
    </row>
    <row r="80" spans="2:62" x14ac:dyDescent="0.35">
      <c r="B80" s="61"/>
      <c r="C80" s="6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F80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/>
      <c r="BJ80" s="2"/>
    </row>
    <row r="81" spans="2:62" x14ac:dyDescent="0.35">
      <c r="B81" s="61"/>
      <c r="C81" s="6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AF81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/>
      <c r="BJ81" s="2"/>
    </row>
    <row r="82" spans="2:62" x14ac:dyDescent="0.35">
      <c r="B82" s="61"/>
      <c r="C82" s="6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F8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/>
      <c r="BJ82" s="2"/>
    </row>
    <row r="83" spans="2:62" x14ac:dyDescent="0.35">
      <c r="B83" s="61"/>
      <c r="C83" s="6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F83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/>
      <c r="BJ83" s="2"/>
    </row>
    <row r="84" spans="2:62" x14ac:dyDescent="0.35">
      <c r="B84" s="61"/>
      <c r="C84" s="6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F84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/>
      <c r="BJ84" s="2"/>
    </row>
    <row r="85" spans="2:62" x14ac:dyDescent="0.35">
      <c r="B85" s="61"/>
      <c r="C85" s="6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F85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/>
      <c r="BJ85" s="2"/>
    </row>
    <row r="86" spans="2:62" x14ac:dyDescent="0.35">
      <c r="B86" s="61"/>
      <c r="C86" s="6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F86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/>
      <c r="BJ86" s="2"/>
    </row>
    <row r="87" spans="2:62" x14ac:dyDescent="0.35">
      <c r="B87" s="61"/>
      <c r="C87" s="6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F87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/>
      <c r="BJ87" s="2"/>
    </row>
    <row r="88" spans="2:62" x14ac:dyDescent="0.35">
      <c r="B88" s="61"/>
      <c r="C88" s="6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F88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/>
      <c r="BJ88" s="2"/>
    </row>
    <row r="89" spans="2:62" x14ac:dyDescent="0.35">
      <c r="B89" s="61"/>
      <c r="C89" s="6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F89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/>
      <c r="BJ89" s="2"/>
    </row>
    <row r="90" spans="2:62" x14ac:dyDescent="0.35">
      <c r="B90" s="61"/>
      <c r="C90" s="6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F90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/>
      <c r="BJ90" s="2"/>
    </row>
    <row r="91" spans="2:62" x14ac:dyDescent="0.35">
      <c r="B91" s="61"/>
      <c r="C91" s="6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AF91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/>
      <c r="BJ91" s="2"/>
    </row>
    <row r="92" spans="2:62" x14ac:dyDescent="0.35">
      <c r="B92" s="61"/>
      <c r="C92" s="6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AF9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/>
      <c r="BJ92" s="2"/>
    </row>
    <row r="93" spans="2:62" x14ac:dyDescent="0.35">
      <c r="B93" s="2"/>
      <c r="C93" s="6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AF93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/>
      <c r="BJ93" s="2"/>
    </row>
    <row r="94" spans="2:62" x14ac:dyDescent="0.35">
      <c r="C94" s="49"/>
      <c r="AF94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/>
      <c r="BJ94" s="2"/>
    </row>
    <row r="95" spans="2:62" x14ac:dyDescent="0.35">
      <c r="C95" s="49"/>
      <c r="AF95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/>
      <c r="BJ95" s="2"/>
    </row>
    <row r="96" spans="2:62" x14ac:dyDescent="0.35">
      <c r="C96" s="49"/>
      <c r="AF96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/>
      <c r="BJ96" s="2"/>
    </row>
    <row r="97" spans="3:61" x14ac:dyDescent="0.35">
      <c r="C97" s="49"/>
      <c r="AF97"/>
      <c r="BI97"/>
    </row>
    <row r="98" spans="3:61" x14ac:dyDescent="0.35">
      <c r="C98" s="49"/>
      <c r="AF98"/>
      <c r="BI98"/>
    </row>
    <row r="99" spans="3:61" x14ac:dyDescent="0.35">
      <c r="AF99"/>
      <c r="BI99"/>
    </row>
    <row r="100" spans="3:61" x14ac:dyDescent="0.35">
      <c r="AF100"/>
      <c r="BI100"/>
    </row>
    <row r="101" spans="3:61" x14ac:dyDescent="0.35">
      <c r="AF101"/>
      <c r="BI101"/>
    </row>
    <row r="102" spans="3:61" x14ac:dyDescent="0.35">
      <c r="AF102"/>
      <c r="BI102"/>
    </row>
    <row r="103" spans="3:61" x14ac:dyDescent="0.35">
      <c r="AF103"/>
      <c r="BI103"/>
    </row>
    <row r="104" spans="3:61" x14ac:dyDescent="0.35">
      <c r="AF104"/>
      <c r="BI104"/>
    </row>
    <row r="105" spans="3:61" x14ac:dyDescent="0.35">
      <c r="AF105"/>
      <c r="BI105"/>
    </row>
    <row r="106" spans="3:61" x14ac:dyDescent="0.35">
      <c r="AF106"/>
      <c r="BI106"/>
    </row>
    <row r="107" spans="3:61" x14ac:dyDescent="0.35">
      <c r="AF107"/>
      <c r="BI107"/>
    </row>
    <row r="108" spans="3:61" x14ac:dyDescent="0.35">
      <c r="AF108"/>
      <c r="BI108"/>
    </row>
    <row r="109" spans="3:61" x14ac:dyDescent="0.35">
      <c r="AF109"/>
      <c r="BI109"/>
    </row>
    <row r="110" spans="3:61" x14ac:dyDescent="0.35">
      <c r="AF110"/>
      <c r="BI110"/>
    </row>
    <row r="111" spans="3:61" x14ac:dyDescent="0.35">
      <c r="AF111"/>
      <c r="BI111"/>
    </row>
    <row r="112" spans="3:61" x14ac:dyDescent="0.35">
      <c r="AF112"/>
      <c r="BI112"/>
    </row>
  </sheetData>
  <mergeCells count="1">
    <mergeCell ref="BB5:BH5"/>
  </mergeCells>
  <hyperlinks>
    <hyperlink ref="B4" location="Indice!A1" display="Volver al índice" xr:uid="{00000000-0004-0000-19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BN36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5" width="10.54296875" style="7" customWidth="1"/>
    <col min="26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6" ht="15" customHeight="1" x14ac:dyDescent="0.35">
      <c r="B1" s="1" t="s">
        <v>338</v>
      </c>
    </row>
    <row r="2" spans="1:66" ht="15" customHeight="1" x14ac:dyDescent="0.35">
      <c r="B2" s="114" t="s">
        <v>996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 x14ac:dyDescent="0.35">
      <c r="B3" s="5" t="s">
        <v>0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/>
      <c r="AD3"/>
      <c r="AE3"/>
    </row>
    <row r="4" spans="1:66" ht="12" customHeight="1" thickBot="1" x14ac:dyDescent="0.4">
      <c r="B4" s="186" t="s">
        <v>758</v>
      </c>
      <c r="W4" s="314"/>
      <c r="X4" s="314"/>
      <c r="Z4" s="297"/>
      <c r="AA4"/>
      <c r="AB4"/>
      <c r="AC4"/>
      <c r="AD4"/>
      <c r="AE4"/>
    </row>
    <row r="5" spans="1:66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6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6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314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314"/>
    </row>
    <row r="8" spans="1:66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314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314"/>
    </row>
    <row r="9" spans="1:66" s="7" customFormat="1" ht="15" customHeight="1" x14ac:dyDescent="0.35">
      <c r="A9"/>
      <c r="B9" s="87" t="s">
        <v>1004</v>
      </c>
      <c r="C9" s="14">
        <v>52.969000000000001</v>
      </c>
      <c r="D9" s="14">
        <v>51.866</v>
      </c>
      <c r="E9" s="14">
        <v>53.233999999999995</v>
      </c>
      <c r="F9" s="14">
        <v>56.21</v>
      </c>
      <c r="G9" s="14">
        <v>54.97</v>
      </c>
      <c r="H9" s="14">
        <v>58.072999999999993</v>
      </c>
      <c r="I9" s="14">
        <v>58.227999999999994</v>
      </c>
      <c r="J9" s="14">
        <v>50.677</v>
      </c>
      <c r="K9" s="14">
        <v>53.811</v>
      </c>
      <c r="L9" s="14">
        <v>56.121000000000002</v>
      </c>
      <c r="M9" s="14">
        <v>54.587000000000003</v>
      </c>
      <c r="N9" s="14">
        <v>56.516000000000005</v>
      </c>
      <c r="O9" s="14">
        <v>56.252000000000002</v>
      </c>
      <c r="P9" s="14">
        <v>51.102999999999994</v>
      </c>
      <c r="Q9" s="14">
        <v>48.567</v>
      </c>
      <c r="R9" s="14">
        <v>47.255000000000003</v>
      </c>
      <c r="S9" s="14">
        <v>47.415000000000006</v>
      </c>
      <c r="T9" s="14">
        <v>47.315999999999995</v>
      </c>
      <c r="U9" s="14">
        <v>45.524000000000001</v>
      </c>
      <c r="V9" s="14">
        <v>46.991</v>
      </c>
      <c r="W9" s="14">
        <v>49.097999999999985</v>
      </c>
      <c r="X9" s="14">
        <v>51.842999999999996</v>
      </c>
      <c r="Y9" s="14">
        <v>50.861000000000004</v>
      </c>
      <c r="Z9" s="14">
        <v>50.94400000000001</v>
      </c>
      <c r="AA9" s="14">
        <v>52.935000000000009</v>
      </c>
      <c r="AB9" s="14">
        <v>45.995000000000005</v>
      </c>
      <c r="AC9" s="14">
        <v>55.826999999999998</v>
      </c>
      <c r="AD9" s="72">
        <v>56.052</v>
      </c>
      <c r="AE9" s="72">
        <v>52.911000000000001</v>
      </c>
      <c r="AF9" s="314"/>
      <c r="AG9" s="18">
        <v>-2.0823500538050586</v>
      </c>
      <c r="AH9" s="18">
        <v>2.6375660355531467</v>
      </c>
      <c r="AI9" s="18">
        <v>5.5904121426156337</v>
      </c>
      <c r="AJ9" s="18">
        <v>-2.2060131649172781</v>
      </c>
      <c r="AK9" s="18">
        <v>5.6448972166636251</v>
      </c>
      <c r="AL9" s="18">
        <v>0.26690544659308313</v>
      </c>
      <c r="AM9" s="18">
        <v>-12.967987909596749</v>
      </c>
      <c r="AN9" s="18">
        <v>6.1842650512066628</v>
      </c>
      <c r="AO9" s="18">
        <v>4.2928025868316926</v>
      </c>
      <c r="AP9" s="18">
        <v>-2.7333796618021755</v>
      </c>
      <c r="AQ9" s="18">
        <v>3.5338084159232088</v>
      </c>
      <c r="AR9" s="18">
        <v>-0.46712435416519726</v>
      </c>
      <c r="AS9" s="18">
        <v>-9.1534523216952426</v>
      </c>
      <c r="AT9" s="18">
        <v>-4.962526661839803</v>
      </c>
      <c r="AU9" s="18">
        <v>-2.701422776782584</v>
      </c>
      <c r="AV9" s="18">
        <v>0.33858850915247846</v>
      </c>
      <c r="AW9" s="18">
        <v>-0.20879468522621711</v>
      </c>
      <c r="AX9" s="18">
        <v>-3.7873023924253841</v>
      </c>
      <c r="AY9" s="18">
        <v>3.2224760565855344</v>
      </c>
      <c r="AZ9" s="18">
        <v>4.4838373305526273</v>
      </c>
      <c r="BA9" s="18">
        <v>5.590859098130295</v>
      </c>
      <c r="BB9" s="18">
        <v>-1.894180506529314</v>
      </c>
      <c r="BC9" s="18">
        <v>0.16318987043118599</v>
      </c>
      <c r="BD9" s="18">
        <v>3.9082129396984913</v>
      </c>
      <c r="BE9" s="18">
        <v>-13.110418437706628</v>
      </c>
      <c r="BF9" s="18">
        <v>21.376236547450794</v>
      </c>
      <c r="BG9" s="18">
        <v>0.40303079155247717</v>
      </c>
      <c r="BH9" s="18">
        <v>-5.6037251123956286</v>
      </c>
      <c r="BI9" s="314"/>
    </row>
    <row r="10" spans="1:66" s="7" customFormat="1" ht="6" customHeight="1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 s="12"/>
      <c r="Z10"/>
      <c r="AA10" s="12"/>
      <c r="AB10" s="12"/>
      <c r="AC10" s="12"/>
      <c r="AD10" s="355"/>
      <c r="AE10" s="355"/>
      <c r="AF10" s="314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14"/>
      <c r="BJ10" s="33"/>
      <c r="BK10" s="33"/>
      <c r="BL10" s="33"/>
      <c r="BM10" s="33"/>
      <c r="BN10" s="33"/>
    </row>
    <row r="11" spans="1:66" s="33" customFormat="1" ht="15" customHeight="1" x14ac:dyDescent="0.35">
      <c r="A11"/>
      <c r="B11" s="87" t="s">
        <v>1003</v>
      </c>
      <c r="C11" s="88">
        <v>0.44103154675376172</v>
      </c>
      <c r="D11" s="88">
        <v>0.49028265144796201</v>
      </c>
      <c r="E11" s="88">
        <v>0.46188526129916968</v>
      </c>
      <c r="F11" s="88">
        <v>0.38630136986301372</v>
      </c>
      <c r="G11" s="88">
        <v>0.33316354375113699</v>
      </c>
      <c r="H11" s="88">
        <v>0.30657964975117524</v>
      </c>
      <c r="I11" s="88">
        <v>0.30937006251288041</v>
      </c>
      <c r="J11" s="88">
        <v>0.33468832014523353</v>
      </c>
      <c r="K11" s="88">
        <v>0.33134489230826408</v>
      </c>
      <c r="L11" s="88">
        <v>0.33661196343614691</v>
      </c>
      <c r="M11" s="88">
        <v>0.36127649440342946</v>
      </c>
      <c r="N11" s="88">
        <v>0.36161441007856177</v>
      </c>
      <c r="O11" s="88">
        <v>0.36007608618360237</v>
      </c>
      <c r="P11" s="88">
        <v>0.37948848404203284</v>
      </c>
      <c r="Q11" s="88">
        <v>0.38085531327856365</v>
      </c>
      <c r="R11" s="88">
        <v>0.38249920643318169</v>
      </c>
      <c r="S11" s="88">
        <v>0.37823473584308759</v>
      </c>
      <c r="T11" s="88">
        <v>0.3611463352777074</v>
      </c>
      <c r="U11" s="88">
        <v>0.37690009665231522</v>
      </c>
      <c r="V11" s="88">
        <v>0.3971185971781831</v>
      </c>
      <c r="W11" s="88">
        <v>0.39639089168601582</v>
      </c>
      <c r="X11" s="88">
        <v>0.40202148795401499</v>
      </c>
      <c r="Y11" s="88">
        <v>0.41933898271760284</v>
      </c>
      <c r="Z11" s="88">
        <v>0.42036353643216073</v>
      </c>
      <c r="AA11" s="88">
        <v>0.42212146972702375</v>
      </c>
      <c r="AB11" s="88">
        <v>0.42182845961517546</v>
      </c>
      <c r="AC11" s="88">
        <v>0.42157020796388844</v>
      </c>
      <c r="AD11" s="106">
        <v>0.42585456361949608</v>
      </c>
      <c r="AE11" s="106">
        <v>0.42492109391241889</v>
      </c>
      <c r="AF11" s="314"/>
      <c r="AG11" s="18">
        <v>11.167252106275823</v>
      </c>
      <c r="AH11" s="18">
        <v>-5.792044663405024</v>
      </c>
      <c r="AI11" s="18">
        <v>-16.364213749440079</v>
      </c>
      <c r="AJ11" s="18">
        <v>-13.755536546691493</v>
      </c>
      <c r="AK11" s="18">
        <v>-7.9792325716823047</v>
      </c>
      <c r="AL11" s="18">
        <v>0.91017546793138593</v>
      </c>
      <c r="AM11" s="18">
        <v>8.1838098446578105</v>
      </c>
      <c r="AN11" s="18">
        <v>-0.9989675873716215</v>
      </c>
      <c r="AO11" s="18">
        <v>1.58960383882503</v>
      </c>
      <c r="AP11" s="18">
        <v>7.3272888804979308</v>
      </c>
      <c r="AQ11" s="18">
        <v>9.3533811462132493E-2</v>
      </c>
      <c r="AR11" s="18">
        <v>-0.4254044783849148</v>
      </c>
      <c r="AS11" s="18">
        <v>5.3911933069979288</v>
      </c>
      <c r="AT11" s="18">
        <v>0.36017673631946528</v>
      </c>
      <c r="AU11" s="18">
        <v>0.43163193404516803</v>
      </c>
      <c r="AV11" s="18">
        <v>-1.1148965849786827</v>
      </c>
      <c r="AW11" s="18">
        <v>-4.5179352782842743</v>
      </c>
      <c r="AX11" s="18">
        <v>4.3621545716347354</v>
      </c>
      <c r="AY11" s="18">
        <v>5.36441903450058</v>
      </c>
      <c r="AZ11" s="18">
        <v>-0.18324638970276183</v>
      </c>
      <c r="BA11" s="18">
        <v>1.4204656025394256</v>
      </c>
      <c r="BB11" s="18">
        <v>4.3076042655632127</v>
      </c>
      <c r="BC11" s="18">
        <v>0.24432589308012553</v>
      </c>
      <c r="BD11" s="18">
        <v>0.4181935735395812</v>
      </c>
      <c r="BE11" s="18">
        <v>-6.9413695550186949E-2</v>
      </c>
      <c r="BF11" s="18">
        <v>-6.1221960112081718E-2</v>
      </c>
      <c r="BG11" s="18">
        <v>1.016285205802455</v>
      </c>
      <c r="BH11" s="18">
        <v>-0.21919917897398797</v>
      </c>
      <c r="BI11" s="314"/>
    </row>
    <row r="12" spans="1:66" s="7" customFormat="1" ht="6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 s="12"/>
      <c r="Z12"/>
      <c r="AA12" s="12"/>
      <c r="AB12" s="12"/>
      <c r="AC12" s="12"/>
      <c r="AD12" s="355"/>
      <c r="AE12" s="355"/>
      <c r="AF12" s="314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233</v>
      </c>
      <c r="BE12" s="18" t="s">
        <v>233</v>
      </c>
      <c r="BF12" s="18" t="s">
        <v>233</v>
      </c>
      <c r="BG12" s="18" t="s">
        <v>233</v>
      </c>
      <c r="BH12" s="18" t="s">
        <v>233</v>
      </c>
      <c r="BI12" s="314"/>
    </row>
    <row r="13" spans="1:66" s="7" customFormat="1" ht="15" customHeight="1" x14ac:dyDescent="0.35">
      <c r="A13"/>
      <c r="B13" s="13" t="s">
        <v>323</v>
      </c>
      <c r="C13" s="14">
        <v>23.361000000000004</v>
      </c>
      <c r="D13" s="14">
        <v>25.428999999999998</v>
      </c>
      <c r="E13" s="14">
        <v>24.587999999999997</v>
      </c>
      <c r="F13" s="14">
        <v>21.714000000000002</v>
      </c>
      <c r="G13" s="14">
        <v>18.314</v>
      </c>
      <c r="H13" s="14">
        <v>17.803999999999998</v>
      </c>
      <c r="I13" s="14">
        <v>18.013999999999999</v>
      </c>
      <c r="J13" s="14">
        <v>16.960999999999999</v>
      </c>
      <c r="K13" s="14">
        <v>17.829999999999998</v>
      </c>
      <c r="L13" s="14">
        <v>18.891000000000002</v>
      </c>
      <c r="M13" s="14">
        <v>19.721000000000004</v>
      </c>
      <c r="N13" s="14">
        <v>20.436999999999998</v>
      </c>
      <c r="O13" s="14">
        <v>20.255000000000003</v>
      </c>
      <c r="P13" s="14">
        <v>19.393000000000001</v>
      </c>
      <c r="Q13" s="14">
        <v>18.497</v>
      </c>
      <c r="R13" s="14">
        <v>18.075000000000003</v>
      </c>
      <c r="S13" s="14">
        <v>17.934000000000001</v>
      </c>
      <c r="T13" s="14">
        <v>17.088000000000001</v>
      </c>
      <c r="U13" s="14">
        <v>17.157999999999998</v>
      </c>
      <c r="V13" s="14">
        <v>18.661000000000001</v>
      </c>
      <c r="W13" s="14">
        <v>19.462</v>
      </c>
      <c r="X13" s="14">
        <v>20.841999999999999</v>
      </c>
      <c r="Y13" s="14">
        <v>21.327999999999999</v>
      </c>
      <c r="Z13" s="14">
        <v>21.414999999999999</v>
      </c>
      <c r="AA13" s="14">
        <v>22.345000000000006</v>
      </c>
      <c r="AB13" s="14">
        <v>19.401999999999997</v>
      </c>
      <c r="AC13" s="14">
        <v>23.535</v>
      </c>
      <c r="AD13" s="72">
        <v>23.869999999999994</v>
      </c>
      <c r="AE13" s="72">
        <v>22.482999999999997</v>
      </c>
      <c r="AF13" s="314"/>
      <c r="AG13" s="18">
        <v>8.8523607722271915</v>
      </c>
      <c r="AH13" s="18">
        <v>-3.3072476306579146</v>
      </c>
      <c r="AI13" s="18">
        <v>-11.688628599316722</v>
      </c>
      <c r="AJ13" s="18">
        <v>-15.658100764483752</v>
      </c>
      <c r="AK13" s="18">
        <v>-2.7847548323686881</v>
      </c>
      <c r="AL13" s="18">
        <v>1.1795102224219325</v>
      </c>
      <c r="AM13" s="18">
        <v>-5.8454535361385638</v>
      </c>
      <c r="AN13" s="18">
        <v>5.1235186604563401</v>
      </c>
      <c r="AO13" s="18">
        <v>5.9506449803701829</v>
      </c>
      <c r="AP13" s="18">
        <v>4.3936265946747222</v>
      </c>
      <c r="AQ13" s="18">
        <v>3.6306475330865262</v>
      </c>
      <c r="AR13" s="18">
        <v>-0.89054166462785667</v>
      </c>
      <c r="AS13" s="18">
        <v>-4.2557393236238052</v>
      </c>
      <c r="AT13" s="18">
        <v>-4.6202237920899334</v>
      </c>
      <c r="AU13" s="18">
        <v>-2.2814510461155701</v>
      </c>
      <c r="AV13" s="18">
        <v>-0.78008298755187699</v>
      </c>
      <c r="AW13" s="18">
        <v>-4.7172967547674807</v>
      </c>
      <c r="AX13" s="18">
        <v>0.40964419475653513</v>
      </c>
      <c r="AY13" s="18">
        <v>8.7597622100478123</v>
      </c>
      <c r="AZ13" s="18">
        <v>4.2923744708214908</v>
      </c>
      <c r="BA13" s="18">
        <v>7.0907409310451079</v>
      </c>
      <c r="BB13" s="18">
        <v>2.3318299587371687</v>
      </c>
      <c r="BC13" s="18">
        <v>0.40791447861965374</v>
      </c>
      <c r="BD13" s="18">
        <v>4.3427504085921402</v>
      </c>
      <c r="BE13" s="18">
        <v>-13.170731707317108</v>
      </c>
      <c r="BF13" s="18">
        <v>21.30192763632617</v>
      </c>
      <c r="BG13" s="18">
        <v>1.4234119396643032</v>
      </c>
      <c r="BH13" s="18">
        <v>-5.8106409719312833</v>
      </c>
      <c r="BI13" s="314"/>
    </row>
    <row r="14" spans="1:66" s="7" customFormat="1" ht="6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 s="12"/>
      <c r="Z14"/>
      <c r="AA14" s="12"/>
      <c r="AB14" s="12"/>
      <c r="AC14" s="12"/>
      <c r="AD14" s="355"/>
      <c r="AE14" s="355"/>
      <c r="AF14" s="314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233</v>
      </c>
      <c r="BE14" s="18" t="s">
        <v>233</v>
      </c>
      <c r="BF14" s="18" t="s">
        <v>233</v>
      </c>
      <c r="BG14" s="18" t="s">
        <v>233</v>
      </c>
      <c r="BH14" s="18" t="s">
        <v>233</v>
      </c>
      <c r="BI14" s="314"/>
    </row>
    <row r="15" spans="1:66" s="7" customFormat="1" ht="15" customHeight="1" x14ac:dyDescent="0.35">
      <c r="A15"/>
      <c r="B15" s="13" t="s">
        <v>175</v>
      </c>
      <c r="C15" s="110">
        <v>-0.75100000000000122</v>
      </c>
      <c r="D15" s="110">
        <v>0.85899999999999821</v>
      </c>
      <c r="E15" s="110">
        <v>-1.0600000000000023</v>
      </c>
      <c r="F15" s="110">
        <v>-7.6000000000000512E-2</v>
      </c>
      <c r="G15" s="110">
        <v>1.5060000000000002</v>
      </c>
      <c r="H15" s="110">
        <v>-0.23499999999999588</v>
      </c>
      <c r="I15" s="110">
        <v>-1.3760000000000012</v>
      </c>
      <c r="J15" s="110">
        <v>-0.10299999999999798</v>
      </c>
      <c r="K15" s="110">
        <v>0.4269999999999996</v>
      </c>
      <c r="L15" s="110">
        <v>-0.5540000000000056</v>
      </c>
      <c r="M15" s="110">
        <v>-1.585000000000008</v>
      </c>
      <c r="N15" s="110">
        <v>0.21000000000000085</v>
      </c>
      <c r="O15" s="110">
        <v>0.57499999999999574</v>
      </c>
      <c r="P15" s="110">
        <v>0.37099999999999866</v>
      </c>
      <c r="Q15" s="110">
        <v>-0.29800000000000182</v>
      </c>
      <c r="R15" s="110">
        <v>-3.6000000000004917E-2</v>
      </c>
      <c r="S15" s="110">
        <v>-0.67800000000000082</v>
      </c>
      <c r="T15" s="110">
        <v>5.3000000000000824E-2</v>
      </c>
      <c r="U15" s="110">
        <v>0.52600000000000335</v>
      </c>
      <c r="V15" s="110">
        <v>0.49799999999999756</v>
      </c>
      <c r="W15" s="110">
        <v>0.86899999999999977</v>
      </c>
      <c r="X15" s="110">
        <v>0.64700000000000202</v>
      </c>
      <c r="Y15" s="233">
        <v>0.38800000000000168</v>
      </c>
      <c r="Z15" s="110">
        <v>-0.17500000000000426</v>
      </c>
      <c r="AA15" s="233">
        <v>-0.4080000000000048</v>
      </c>
      <c r="AB15" s="233">
        <v>0.59500000000000242</v>
      </c>
      <c r="AC15" s="233">
        <v>-1.9460000000000051</v>
      </c>
      <c r="AD15" s="350">
        <v>1.5440000000000076</v>
      </c>
      <c r="AE15" s="350">
        <v>5.4999999999999716E-2</v>
      </c>
      <c r="AF15" s="314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314"/>
    </row>
    <row r="16" spans="1:66" s="7" customFormat="1" ht="6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 s="12"/>
      <c r="Z16"/>
      <c r="AA16" s="12"/>
      <c r="AB16" s="334"/>
      <c r="AC16" s="12"/>
      <c r="AD16" s="355"/>
      <c r="AE16" s="355"/>
      <c r="AF16" s="314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233</v>
      </c>
      <c r="BE16" s="18" t="s">
        <v>233</v>
      </c>
      <c r="BF16" s="18" t="s">
        <v>233</v>
      </c>
      <c r="BG16" s="18" t="s">
        <v>233</v>
      </c>
      <c r="BH16" s="18" t="s">
        <v>233</v>
      </c>
      <c r="BI16" s="314"/>
    </row>
    <row r="17" spans="1:62" s="7" customFormat="1" ht="15" customHeight="1" x14ac:dyDescent="0.35">
      <c r="A17"/>
      <c r="B17" s="13" t="s">
        <v>176</v>
      </c>
      <c r="C17" s="14">
        <v>22.610000000000003</v>
      </c>
      <c r="D17" s="14">
        <v>26.287999999999997</v>
      </c>
      <c r="E17" s="14">
        <v>23.527999999999995</v>
      </c>
      <c r="F17" s="14">
        <v>21.638000000000002</v>
      </c>
      <c r="G17" s="14">
        <v>19.82</v>
      </c>
      <c r="H17" s="14">
        <v>17.569000000000003</v>
      </c>
      <c r="I17" s="14">
        <v>16.637999999999998</v>
      </c>
      <c r="J17" s="14">
        <v>16.858000000000001</v>
      </c>
      <c r="K17" s="14">
        <v>18.256999999999998</v>
      </c>
      <c r="L17" s="14">
        <v>18.336999999999996</v>
      </c>
      <c r="M17" s="14">
        <v>18.135999999999996</v>
      </c>
      <c r="N17" s="14">
        <v>20.646999999999998</v>
      </c>
      <c r="O17" s="14">
        <v>20.83</v>
      </c>
      <c r="P17" s="14">
        <v>19.763999999999999</v>
      </c>
      <c r="Q17" s="14">
        <v>18.198999999999998</v>
      </c>
      <c r="R17" s="14">
        <v>18.038999999999998</v>
      </c>
      <c r="S17" s="14">
        <v>17.256</v>
      </c>
      <c r="T17" s="14">
        <v>17.141000000000002</v>
      </c>
      <c r="U17" s="14">
        <v>17.684000000000001</v>
      </c>
      <c r="V17" s="14">
        <v>19.158999999999999</v>
      </c>
      <c r="W17" s="14">
        <v>20.331</v>
      </c>
      <c r="X17" s="14">
        <v>21.489000000000001</v>
      </c>
      <c r="Y17" s="14">
        <v>21.716000000000001</v>
      </c>
      <c r="Z17" s="14">
        <v>21.239999999999995</v>
      </c>
      <c r="AA17" s="14">
        <v>21.937000000000001</v>
      </c>
      <c r="AB17" s="14">
        <v>19.997</v>
      </c>
      <c r="AC17" s="14">
        <v>21.588999999999995</v>
      </c>
      <c r="AD17" s="14">
        <v>25.414000000000001</v>
      </c>
      <c r="AE17" s="14">
        <v>22.537999999999997</v>
      </c>
      <c r="AF17" s="314"/>
      <c r="AG17" s="18">
        <v>16.267138434321069</v>
      </c>
      <c r="AH17" s="18">
        <v>-10.499087035909929</v>
      </c>
      <c r="AI17" s="18">
        <v>-8.0329819789187091</v>
      </c>
      <c r="AJ17" s="18">
        <v>-8.4018855716794576</v>
      </c>
      <c r="AK17" s="18">
        <v>-11.357214934409676</v>
      </c>
      <c r="AL17" s="18">
        <v>-5.2991063805566867</v>
      </c>
      <c r="AM17" s="18">
        <v>1.3222743118163387</v>
      </c>
      <c r="AN17" s="18">
        <v>8.2987305730216949</v>
      </c>
      <c r="AO17" s="18">
        <v>0.43818809223858413</v>
      </c>
      <c r="AP17" s="18">
        <v>-1.0961444074821429</v>
      </c>
      <c r="AQ17" s="18">
        <v>13.845390383767112</v>
      </c>
      <c r="AR17" s="18">
        <v>0.88632731147382116</v>
      </c>
      <c r="AS17" s="18">
        <v>-5.117618819011037</v>
      </c>
      <c r="AT17" s="18">
        <v>-7.9184375632463126</v>
      </c>
      <c r="AU17" s="18">
        <v>-0.87916918512006237</v>
      </c>
      <c r="AV17" s="18">
        <v>-4.3405953766838392</v>
      </c>
      <c r="AW17" s="18">
        <v>-0.66643486323596679</v>
      </c>
      <c r="AX17" s="18">
        <v>3.1678431830114882</v>
      </c>
      <c r="AY17" s="18">
        <v>8.3408731056321965</v>
      </c>
      <c r="AZ17" s="18">
        <v>6.1172295004958537</v>
      </c>
      <c r="BA17" s="18">
        <v>5.6957355762136705</v>
      </c>
      <c r="BB17" s="18">
        <v>1.0563544138861758</v>
      </c>
      <c r="BC17" s="18">
        <v>-2.1919322158777224</v>
      </c>
      <c r="BD17" s="18">
        <v>3.2815442561205579</v>
      </c>
      <c r="BE17" s="18">
        <v>-8.8435064047043852</v>
      </c>
      <c r="BF17" s="18">
        <v>7.9611941791268457</v>
      </c>
      <c r="BG17" s="18">
        <v>17.717356060957002</v>
      </c>
      <c r="BH17" s="18">
        <v>-11.316597151176534</v>
      </c>
      <c r="BI17" s="314"/>
    </row>
    <row r="18" spans="1:62" s="7" customFormat="1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 s="12"/>
      <c r="Z18"/>
      <c r="AA18"/>
      <c r="AB18" s="334"/>
      <c r="AC18" s="12"/>
      <c r="AD18" s="355"/>
      <c r="AE18" s="355"/>
      <c r="AF18" s="314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314"/>
    </row>
    <row r="19" spans="1:62" s="7" customFormat="1" ht="15" customHeight="1" x14ac:dyDescent="0.35">
      <c r="A19"/>
      <c r="B19" s="70" t="s">
        <v>85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 s="12"/>
      <c r="Z19"/>
      <c r="AA19"/>
      <c r="AB19" s="334"/>
      <c r="AC19" s="12"/>
      <c r="AD19" s="355"/>
      <c r="AE19" s="355"/>
      <c r="AF19" s="314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314"/>
    </row>
    <row r="20" spans="1:62" s="7" customFormat="1" ht="15" customHeight="1" x14ac:dyDescent="0.35">
      <c r="A20"/>
      <c r="B20" s="16" t="s">
        <v>319</v>
      </c>
      <c r="C20" s="17">
        <v>220.55000000000004</v>
      </c>
      <c r="D20" s="17">
        <v>233.23500000000001</v>
      </c>
      <c r="E20" s="17">
        <v>246.48000000000002</v>
      </c>
      <c r="F20" s="17">
        <v>265.93099999999998</v>
      </c>
      <c r="G20" s="17">
        <v>272.48700000000002</v>
      </c>
      <c r="H20" s="17">
        <v>292.46600000000001</v>
      </c>
      <c r="I20" s="17">
        <v>298.11799999999994</v>
      </c>
      <c r="J20" s="17">
        <v>266.61400000000003</v>
      </c>
      <c r="K20" s="17">
        <v>289.93</v>
      </c>
      <c r="L20" s="17">
        <v>301.88300000000004</v>
      </c>
      <c r="M20" s="17">
        <v>301.20800000000003</v>
      </c>
      <c r="N20" s="17">
        <v>326.48200000000003</v>
      </c>
      <c r="O20" s="17">
        <v>323.59199999999998</v>
      </c>
      <c r="P20" s="17">
        <v>307.95100000000002</v>
      </c>
      <c r="Q20" s="17">
        <v>292.94900000000001</v>
      </c>
      <c r="R20" s="17">
        <v>288.70999999999998</v>
      </c>
      <c r="S20" s="17">
        <v>288.90000000000003</v>
      </c>
      <c r="T20" s="17">
        <v>299.721</v>
      </c>
      <c r="U20" s="17">
        <v>303.62300000000005</v>
      </c>
      <c r="V20" s="17">
        <v>304.31000000000006</v>
      </c>
      <c r="W20" s="17">
        <v>314.32100000000003</v>
      </c>
      <c r="X20" s="17">
        <v>335.68399999999997</v>
      </c>
      <c r="Y20" s="17">
        <v>334.99099999999999</v>
      </c>
      <c r="Z20" s="17">
        <v>363.07099999999997</v>
      </c>
      <c r="AA20" s="17">
        <v>376.94500000000011</v>
      </c>
      <c r="AB20" s="17">
        <v>327.226</v>
      </c>
      <c r="AC20" s="17">
        <v>389.66800000000001</v>
      </c>
      <c r="AD20" s="73">
        <v>416.60499999999996</v>
      </c>
      <c r="AE20" s="73">
        <v>412.822</v>
      </c>
      <c r="AF20" s="315"/>
      <c r="AG20" s="18">
        <v>5.7515302652459628</v>
      </c>
      <c r="AH20" s="18">
        <v>5.6788217891825861</v>
      </c>
      <c r="AI20" s="18">
        <v>7.8915124959428606</v>
      </c>
      <c r="AJ20" s="18">
        <v>2.4653011495463262</v>
      </c>
      <c r="AK20" s="18">
        <v>7.3320929071845571</v>
      </c>
      <c r="AL20" s="18">
        <v>1.9325323285441487</v>
      </c>
      <c r="AM20" s="18">
        <v>-10.567627583708434</v>
      </c>
      <c r="AN20" s="18">
        <v>8.7452271823685077</v>
      </c>
      <c r="AO20" s="18">
        <v>4.1227192770668886</v>
      </c>
      <c r="AP20" s="18">
        <v>-0.22359655893177532</v>
      </c>
      <c r="AQ20" s="18">
        <v>8.3908793923136162</v>
      </c>
      <c r="AR20" s="18">
        <v>-0.88519428329893923</v>
      </c>
      <c r="AS20" s="18">
        <v>-4.8335558357437645</v>
      </c>
      <c r="AT20" s="18">
        <v>-4.871554240772074</v>
      </c>
      <c r="AU20" s="18">
        <v>-1.4470095477369893</v>
      </c>
      <c r="AV20" s="18">
        <v>6.5809982335234177E-2</v>
      </c>
      <c r="AW20" s="18">
        <v>3.7455867082035197</v>
      </c>
      <c r="AX20" s="18">
        <v>1.3018774126604555</v>
      </c>
      <c r="AY20" s="18">
        <v>0.22626744350724803</v>
      </c>
      <c r="AZ20" s="18">
        <v>3.289737438795953</v>
      </c>
      <c r="BA20" s="18">
        <v>6.7965551140394505</v>
      </c>
      <c r="BB20" s="18">
        <v>-0.20644415581320041</v>
      </c>
      <c r="BC20" s="18">
        <v>8.3823147487544389</v>
      </c>
      <c r="BD20" s="18">
        <v>3.8212911524192621</v>
      </c>
      <c r="BE20" s="18">
        <v>-13.189987929273526</v>
      </c>
      <c r="BF20" s="18">
        <v>19.082224517611685</v>
      </c>
      <c r="BG20" s="18">
        <v>6.9128078261494279</v>
      </c>
      <c r="BH20" s="18">
        <v>-0.90805439205001359</v>
      </c>
      <c r="BI20" s="315"/>
    </row>
    <row r="21" spans="1:62" s="7" customFormat="1" ht="15" customHeight="1" x14ac:dyDescent="0.35">
      <c r="A21"/>
      <c r="B21" s="16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12"/>
      <c r="Z21" s="315"/>
      <c r="AA21" s="315"/>
      <c r="AB21" s="334"/>
      <c r="AC21" s="12"/>
      <c r="AD21" s="355"/>
      <c r="AE21" s="355"/>
      <c r="AF21" s="315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315"/>
    </row>
    <row r="22" spans="1:62" s="7" customFormat="1" ht="15" customHeight="1" x14ac:dyDescent="0.35">
      <c r="A22"/>
      <c r="B22" s="16" t="s">
        <v>982</v>
      </c>
      <c r="C22" s="315"/>
      <c r="D22" s="315"/>
      <c r="E22" s="315"/>
      <c r="F22" s="315"/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15"/>
      <c r="X22" s="315"/>
      <c r="Y22" s="12"/>
      <c r="Z22" s="315"/>
      <c r="AA22" s="315"/>
      <c r="AB22" s="334"/>
      <c r="AC22" s="12"/>
      <c r="AD22" s="355"/>
      <c r="AE22" s="355"/>
      <c r="AF22" s="315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315"/>
    </row>
    <row r="23" spans="1:62" s="7" customFormat="1" ht="15" customHeight="1" x14ac:dyDescent="0.35">
      <c r="A23"/>
      <c r="B23" s="320" t="s">
        <v>1005</v>
      </c>
      <c r="C23" s="315"/>
      <c r="D23" s="315"/>
      <c r="E23" s="315"/>
      <c r="F23" s="321">
        <v>58.347999999999999</v>
      </c>
      <c r="G23" s="321">
        <v>56.180000000000007</v>
      </c>
      <c r="H23" s="321">
        <v>59.907999999999994</v>
      </c>
      <c r="I23" s="321">
        <v>58.823999999999998</v>
      </c>
      <c r="J23" s="321">
        <v>51.372999999999998</v>
      </c>
      <c r="K23" s="321">
        <v>54.448999999999998</v>
      </c>
      <c r="L23" s="321">
        <v>56.965000000000003</v>
      </c>
      <c r="M23" s="321">
        <v>56.874999999999993</v>
      </c>
      <c r="N23" s="321">
        <v>57.111999999999995</v>
      </c>
      <c r="O23" s="321">
        <v>56.871000000000002</v>
      </c>
      <c r="P23" s="321">
        <v>51.567</v>
      </c>
      <c r="Q23" s="321">
        <v>49.022000000000006</v>
      </c>
      <c r="R23" s="321">
        <v>47.713000000000008</v>
      </c>
      <c r="S23" s="321">
        <v>48.007999999999996</v>
      </c>
      <c r="T23" s="321">
        <v>47.872</v>
      </c>
      <c r="U23" s="321">
        <v>46.192</v>
      </c>
      <c r="V23" s="321">
        <v>47.609000000000002</v>
      </c>
      <c r="W23" s="321">
        <v>49.599999999999994</v>
      </c>
      <c r="X23" s="321">
        <v>52.358000000000004</v>
      </c>
      <c r="Y23" s="232">
        <v>51.271000000000001</v>
      </c>
      <c r="Z23" s="321">
        <v>51.372999999999998</v>
      </c>
      <c r="AA23" s="321">
        <v>53.434000000000005</v>
      </c>
      <c r="AB23" s="321">
        <v>46.268000000000001</v>
      </c>
      <c r="AC23" s="321">
        <v>56.274000000000001</v>
      </c>
      <c r="AD23" s="182">
        <v>56.500999999999998</v>
      </c>
      <c r="AE23" s="182">
        <v>53.33</v>
      </c>
      <c r="AF23" s="315"/>
      <c r="AG23" s="18"/>
      <c r="AH23" s="18"/>
      <c r="AI23" s="18"/>
      <c r="AJ23" s="18">
        <v>-3.7156372112154523</v>
      </c>
      <c r="AK23" s="18">
        <v>6.6358134567461491</v>
      </c>
      <c r="AL23" s="18">
        <v>-1.8094411430860589</v>
      </c>
      <c r="AM23" s="18">
        <v>-12.666598667210662</v>
      </c>
      <c r="AN23" s="18">
        <v>5.9875810250520711</v>
      </c>
      <c r="AO23" s="18">
        <v>4.6208378482616856</v>
      </c>
      <c r="AP23" s="18">
        <v>-0.15799174931977619</v>
      </c>
      <c r="AQ23" s="18">
        <v>0.41670329670330003</v>
      </c>
      <c r="AR23" s="18">
        <v>-0.42197786804873333</v>
      </c>
      <c r="AS23" s="18">
        <v>-9.3263702062562679</v>
      </c>
      <c r="AT23" s="18">
        <v>-4.9353268563228321</v>
      </c>
      <c r="AU23" s="18">
        <v>-2.6702296927909863</v>
      </c>
      <c r="AV23" s="18">
        <v>0.61828013329697873</v>
      </c>
      <c r="AW23" s="18">
        <v>-0.28328611898016098</v>
      </c>
      <c r="AX23" s="18">
        <v>-3.509358288770053</v>
      </c>
      <c r="AY23" s="18">
        <v>3.0676307585729163</v>
      </c>
      <c r="AZ23" s="18">
        <v>4.1819823982860225</v>
      </c>
      <c r="BA23" s="18">
        <v>5.5604838709677624</v>
      </c>
      <c r="BB23" s="18">
        <v>-2.0760915237404087</v>
      </c>
      <c r="BC23" s="18">
        <v>0.1989428721889504</v>
      </c>
      <c r="BD23" s="18">
        <v>4.0118350106086993</v>
      </c>
      <c r="BE23" s="18">
        <v>-13.410936856683016</v>
      </c>
      <c r="BF23" s="18">
        <v>21.62617791994467</v>
      </c>
      <c r="BG23" s="18">
        <v>0.4033834452855613</v>
      </c>
      <c r="BH23" s="18">
        <v>-5.6122900479637519</v>
      </c>
      <c r="BI23" s="315"/>
    </row>
    <row r="24" spans="1:62" s="7" customFormat="1" ht="15" customHeight="1" x14ac:dyDescent="0.35">
      <c r="A24"/>
      <c r="B24" s="317" t="s">
        <v>998</v>
      </c>
      <c r="C24" s="315"/>
      <c r="D24" s="315"/>
      <c r="E24" s="315"/>
      <c r="F24" s="321">
        <v>24.765000000000001</v>
      </c>
      <c r="G24" s="321">
        <v>40.868000000000002</v>
      </c>
      <c r="H24" s="321">
        <v>51.518999999999998</v>
      </c>
      <c r="I24" s="321">
        <v>50.807999999999993</v>
      </c>
      <c r="J24" s="321">
        <v>43.878000000000007</v>
      </c>
      <c r="K24" s="321">
        <v>46.865000000000002</v>
      </c>
      <c r="L24" s="321">
        <v>49.652000000000001</v>
      </c>
      <c r="M24" s="321">
        <v>48.774999999999999</v>
      </c>
      <c r="N24" s="321">
        <v>48.964999999999996</v>
      </c>
      <c r="O24" s="321">
        <v>48.945999999999998</v>
      </c>
      <c r="P24" s="321">
        <v>44.117000000000004</v>
      </c>
      <c r="Q24" s="321">
        <v>41.645000000000003</v>
      </c>
      <c r="R24" s="321">
        <v>40.429999999999993</v>
      </c>
      <c r="S24" s="321">
        <v>41.317999999999998</v>
      </c>
      <c r="T24" s="321">
        <v>41.507999999999996</v>
      </c>
      <c r="U24" s="321">
        <v>40.530999999999999</v>
      </c>
      <c r="V24" s="321">
        <v>41.341999999999999</v>
      </c>
      <c r="W24" s="321">
        <v>43.207999999999998</v>
      </c>
      <c r="X24" s="321">
        <v>45.167000000000002</v>
      </c>
      <c r="Y24" s="232">
        <v>44.053999999999995</v>
      </c>
      <c r="Z24" s="321">
        <v>43.977000000000004</v>
      </c>
      <c r="AA24" s="321">
        <v>45.423000000000002</v>
      </c>
      <c r="AB24" s="321">
        <v>39.394999999999996</v>
      </c>
      <c r="AC24" s="321">
        <v>47.975000000000001</v>
      </c>
      <c r="AD24" s="182">
        <v>48.244</v>
      </c>
      <c r="AE24" s="182">
        <v>45.478999999999999</v>
      </c>
      <c r="AF24" s="315"/>
      <c r="AG24" s="18"/>
      <c r="AH24" s="18"/>
      <c r="AI24" s="18"/>
      <c r="AJ24" s="18">
        <v>65.023218251564714</v>
      </c>
      <c r="AK24" s="18">
        <v>26.061955564255644</v>
      </c>
      <c r="AL24" s="18">
        <v>-1.3800733709893547</v>
      </c>
      <c r="AM24" s="18">
        <v>-13.639584317430298</v>
      </c>
      <c r="AN24" s="18">
        <v>6.8075117370891887</v>
      </c>
      <c r="AO24" s="18">
        <v>5.9468686653152654</v>
      </c>
      <c r="AP24" s="18">
        <v>-1.7662934020784711</v>
      </c>
      <c r="AQ24" s="18">
        <v>0.38954382368015938</v>
      </c>
      <c r="AR24" s="18">
        <v>-3.8803226794645873E-2</v>
      </c>
      <c r="AS24" s="18">
        <v>-9.8659747476811059</v>
      </c>
      <c r="AT24" s="18">
        <v>-5.6032821814719975</v>
      </c>
      <c r="AU24" s="18">
        <v>-2.9175171088966514</v>
      </c>
      <c r="AV24" s="18">
        <v>2.1963888201830457</v>
      </c>
      <c r="AW24" s="18">
        <v>0.45984800813204352</v>
      </c>
      <c r="AX24" s="18">
        <v>-2.3537631299990287</v>
      </c>
      <c r="AY24" s="18">
        <v>2.0009375539710343</v>
      </c>
      <c r="AZ24" s="18">
        <v>4.5135697353780655</v>
      </c>
      <c r="BA24" s="18">
        <v>4.533882614330687</v>
      </c>
      <c r="BB24" s="18">
        <v>-2.4641884561737699</v>
      </c>
      <c r="BC24" s="18">
        <v>-0.17478549053432399</v>
      </c>
      <c r="BD24" s="18">
        <v>3.2880824067125949</v>
      </c>
      <c r="BE24" s="18">
        <v>-13.270809942099831</v>
      </c>
      <c r="BF24" s="18">
        <v>21.779413631171487</v>
      </c>
      <c r="BG24" s="18">
        <v>0.5607087024491888</v>
      </c>
      <c r="BH24" s="18">
        <v>-5.7312826465467221</v>
      </c>
      <c r="BI24" s="315"/>
    </row>
    <row r="25" spans="1:62" s="7" customFormat="1" ht="15" customHeight="1" x14ac:dyDescent="0.35">
      <c r="A25"/>
      <c r="B25" s="317" t="s">
        <v>999</v>
      </c>
      <c r="C25" s="315"/>
      <c r="D25" s="315"/>
      <c r="E25" s="315"/>
      <c r="F25" s="321">
        <v>33.582999999999998</v>
      </c>
      <c r="G25" s="321">
        <v>15.312000000000005</v>
      </c>
      <c r="H25" s="321">
        <v>8.3889999999999958</v>
      </c>
      <c r="I25" s="321">
        <v>8.0160000000000053</v>
      </c>
      <c r="J25" s="321">
        <v>7.4949999999999903</v>
      </c>
      <c r="K25" s="321">
        <v>7.5839999999999961</v>
      </c>
      <c r="L25" s="321">
        <v>7.3130000000000024</v>
      </c>
      <c r="M25" s="321">
        <v>8.0999999999999943</v>
      </c>
      <c r="N25" s="321">
        <v>8.1469999999999985</v>
      </c>
      <c r="O25" s="321">
        <v>7.9250000000000043</v>
      </c>
      <c r="P25" s="321">
        <v>7.4499999999999957</v>
      </c>
      <c r="Q25" s="321">
        <v>7.3770000000000024</v>
      </c>
      <c r="R25" s="321">
        <v>7.2830000000000155</v>
      </c>
      <c r="S25" s="321">
        <v>6.6899999999999977</v>
      </c>
      <c r="T25" s="321">
        <v>6.3640000000000043</v>
      </c>
      <c r="U25" s="321">
        <v>5.6610000000000014</v>
      </c>
      <c r="V25" s="321">
        <v>6.267000000000003</v>
      </c>
      <c r="W25" s="321">
        <v>6.3919999999999959</v>
      </c>
      <c r="X25" s="321">
        <v>7.1910000000000025</v>
      </c>
      <c r="Y25" s="232">
        <v>7.2170000000000059</v>
      </c>
      <c r="Z25" s="321">
        <v>7.3959999999999937</v>
      </c>
      <c r="AA25" s="232">
        <v>8.0110000000000028</v>
      </c>
      <c r="AB25" s="232">
        <v>6.8730000000000047</v>
      </c>
      <c r="AC25" s="232">
        <v>8.2989999999999995</v>
      </c>
      <c r="AD25" s="182">
        <v>8.2569999999999979</v>
      </c>
      <c r="AE25" s="182">
        <v>7.8509999999999991</v>
      </c>
      <c r="AF25" s="315"/>
      <c r="AG25" s="18"/>
      <c r="AH25" s="18"/>
      <c r="AI25" s="18"/>
      <c r="AJ25" s="18">
        <v>-54.405502784146726</v>
      </c>
      <c r="AK25" s="18">
        <v>-45.212904911180814</v>
      </c>
      <c r="AL25" s="18">
        <v>-4.4462987245200933</v>
      </c>
      <c r="AM25" s="18">
        <v>-6.4995009980041747</v>
      </c>
      <c r="AN25" s="18">
        <v>1.1874583055371029</v>
      </c>
      <c r="AO25" s="18">
        <v>-3.5733122362868386</v>
      </c>
      <c r="AP25" s="18">
        <v>10.76165732257612</v>
      </c>
      <c r="AQ25" s="18">
        <v>0.58024691358029856</v>
      </c>
      <c r="AR25" s="18">
        <v>-2.7249294218730116</v>
      </c>
      <c r="AS25" s="18">
        <v>-5.9936908517351197</v>
      </c>
      <c r="AT25" s="18">
        <v>-0.97986577181199108</v>
      </c>
      <c r="AU25" s="18">
        <v>-1.2742307170934926</v>
      </c>
      <c r="AV25" s="18">
        <v>-8.1422490731843542</v>
      </c>
      <c r="AW25" s="18">
        <v>-4.872944693572399</v>
      </c>
      <c r="AX25" s="18">
        <v>-11.046511627907016</v>
      </c>
      <c r="AY25" s="18">
        <v>10.704822469528379</v>
      </c>
      <c r="AZ25" s="18">
        <v>1.9945747566617653</v>
      </c>
      <c r="BA25" s="18">
        <v>12.500000000000112</v>
      </c>
      <c r="BB25" s="18">
        <v>0.36156306494233548</v>
      </c>
      <c r="BC25" s="18">
        <v>2.48025495358165</v>
      </c>
      <c r="BD25" s="18">
        <v>8.3153055705788219</v>
      </c>
      <c r="BE25" s="18">
        <v>-14.20546748221193</v>
      </c>
      <c r="BF25" s="18">
        <v>20.747853921140607</v>
      </c>
      <c r="BG25" s="18">
        <v>-0.50608507049043971</v>
      </c>
      <c r="BH25" s="18">
        <v>-4.9170400871987274</v>
      </c>
      <c r="BI25" s="315"/>
    </row>
    <row r="26" spans="1:62" s="7" customFormat="1" ht="15" customHeight="1" x14ac:dyDescent="0.35">
      <c r="A26"/>
      <c r="B26" s="320" t="s">
        <v>1000</v>
      </c>
      <c r="C26" s="315"/>
      <c r="D26" s="315"/>
      <c r="E26" s="315"/>
      <c r="F26" s="319">
        <v>15.151127716459861</v>
      </c>
      <c r="G26" s="319">
        <v>14.545105019579921</v>
      </c>
      <c r="H26" s="319">
        <v>14.280062762903118</v>
      </c>
      <c r="I26" s="319">
        <v>14.272541819665445</v>
      </c>
      <c r="J26" s="319">
        <v>14.291787514842426</v>
      </c>
      <c r="K26" s="319">
        <v>14.278572609230658</v>
      </c>
      <c r="L26" s="319">
        <v>14.25675414728342</v>
      </c>
      <c r="M26" s="319">
        <v>14.284835164835165</v>
      </c>
      <c r="N26" s="319">
        <v>14.285299061493205</v>
      </c>
      <c r="O26" s="319">
        <v>14.278700919625116</v>
      </c>
      <c r="P26" s="319">
        <v>14.288944479996896</v>
      </c>
      <c r="Q26" s="319">
        <v>14.300966912814655</v>
      </c>
      <c r="R26" s="319">
        <v>14.305283675308617</v>
      </c>
      <c r="S26" s="319">
        <v>14.278703549408432</v>
      </c>
      <c r="T26" s="319">
        <v>14.265875668449198</v>
      </c>
      <c r="U26" s="319">
        <v>14.245107377900936</v>
      </c>
      <c r="V26" s="319">
        <v>14.263269549875023</v>
      </c>
      <c r="W26" s="319">
        <v>14.257741935483871</v>
      </c>
      <c r="X26" s="319">
        <v>14.274685816876122</v>
      </c>
      <c r="Y26" s="67">
        <v>14.28152366835053</v>
      </c>
      <c r="Z26" s="319">
        <v>14.287933350203414</v>
      </c>
      <c r="AA26" s="67">
        <v>14.299846539656397</v>
      </c>
      <c r="AB26" s="67">
        <v>14.297095184576813</v>
      </c>
      <c r="AC26" s="67">
        <v>14.294949710345808</v>
      </c>
      <c r="AD26" s="75">
        <v>14.292278012778535</v>
      </c>
      <c r="AE26" s="75">
        <v>14.294430901931371</v>
      </c>
      <c r="AF26" s="315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315"/>
    </row>
    <row r="27" spans="1:62" s="7" customFormat="1" ht="15" customHeight="1" x14ac:dyDescent="0.35">
      <c r="A27"/>
      <c r="B27" s="320" t="s">
        <v>1001</v>
      </c>
      <c r="C27" s="315"/>
      <c r="D27" s="315"/>
      <c r="E27" s="315"/>
      <c r="F27" s="319">
        <v>8.84</v>
      </c>
      <c r="G27" s="319">
        <v>8.1709999999999994</v>
      </c>
      <c r="H27" s="319">
        <v>8.5549999999999997</v>
      </c>
      <c r="I27" s="319">
        <v>8.3960000000000008</v>
      </c>
      <c r="J27" s="319">
        <v>7.3419999999999996</v>
      </c>
      <c r="K27" s="319">
        <v>7.7750000000000004</v>
      </c>
      <c r="L27" s="319">
        <v>8.1210000000000004</v>
      </c>
      <c r="M27" s="319">
        <v>8.125</v>
      </c>
      <c r="N27" s="319">
        <v>8.1590000000000007</v>
      </c>
      <c r="O27" s="319">
        <v>8.1199999999999992</v>
      </c>
      <c r="P27" s="319">
        <v>7.3680000000000003</v>
      </c>
      <c r="Q27" s="319">
        <v>7.0110000000000001</v>
      </c>
      <c r="R27" s="319">
        <v>6.8250000000000002</v>
      </c>
      <c r="S27" s="319">
        <v>6.8550000000000004</v>
      </c>
      <c r="T27" s="319">
        <v>6.8289999999999997</v>
      </c>
      <c r="U27" s="319">
        <v>6.58</v>
      </c>
      <c r="V27" s="319">
        <v>6.7910000000000004</v>
      </c>
      <c r="W27" s="319">
        <v>7.0720000000000001</v>
      </c>
      <c r="X27" s="319">
        <v>7.4740000000000002</v>
      </c>
      <c r="Y27" s="67">
        <v>7.3220000000000001</v>
      </c>
      <c r="Z27" s="319">
        <v>7.34</v>
      </c>
      <c r="AA27" s="67">
        <v>7.641</v>
      </c>
      <c r="AB27" s="67">
        <v>6.6150000000000002</v>
      </c>
      <c r="AC27" s="67">
        <v>8.0440000000000005</v>
      </c>
      <c r="AD27" s="75">
        <v>8.0749999999999993</v>
      </c>
      <c r="AE27" s="75">
        <v>7.6230000000000002</v>
      </c>
      <c r="AF27" s="315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315"/>
    </row>
    <row r="28" spans="1:62" s="2" customFormat="1" ht="6" customHeight="1" thickBot="1" x14ac:dyDescent="0.4">
      <c r="A28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136"/>
      <c r="Z28" s="32"/>
      <c r="AA28" s="32"/>
      <c r="AB28" s="32"/>
      <c r="AC28" s="32"/>
      <c r="AD28" s="32"/>
      <c r="AE28" s="32"/>
      <c r="AF28" s="314"/>
      <c r="AG28" s="34" t="s">
        <v>233</v>
      </c>
      <c r="AH28" s="34" t="s">
        <v>233</v>
      </c>
      <c r="AI28" s="34" t="s">
        <v>233</v>
      </c>
      <c r="AJ28" s="34" t="s">
        <v>233</v>
      </c>
      <c r="AK28" s="34" t="s">
        <v>233</v>
      </c>
      <c r="AL28" s="34" t="s">
        <v>233</v>
      </c>
      <c r="AM28" s="34" t="s">
        <v>233</v>
      </c>
      <c r="AN28" s="34" t="s">
        <v>233</v>
      </c>
      <c r="AO28" s="34" t="s">
        <v>233</v>
      </c>
      <c r="AP28" s="34" t="s">
        <v>233</v>
      </c>
      <c r="AQ28" s="34" t="s">
        <v>233</v>
      </c>
      <c r="AR28" s="34" t="s">
        <v>233</v>
      </c>
      <c r="AS28" s="34" t="s">
        <v>233</v>
      </c>
      <c r="AT28" s="34" t="s">
        <v>233</v>
      </c>
      <c r="AU28" s="34" t="s">
        <v>233</v>
      </c>
      <c r="AV28" s="34" t="s">
        <v>233</v>
      </c>
      <c r="AW28" s="34" t="s">
        <v>233</v>
      </c>
      <c r="AX28" s="34" t="s">
        <v>233</v>
      </c>
      <c r="AY28" s="34" t="s">
        <v>233</v>
      </c>
      <c r="AZ28" s="34" t="s">
        <v>233</v>
      </c>
      <c r="BA28" s="34" t="s">
        <v>233</v>
      </c>
      <c r="BB28" s="34"/>
      <c r="BC28" s="34"/>
      <c r="BD28" s="34"/>
      <c r="BE28" s="34"/>
      <c r="BF28" s="34"/>
      <c r="BG28" s="34"/>
      <c r="BH28" s="34"/>
      <c r="BI28" s="314"/>
    </row>
    <row r="29" spans="1:62" s="55" customFormat="1" ht="6" customHeight="1" x14ac:dyDescent="0.35">
      <c r="A29"/>
      <c r="Y29" s="52"/>
      <c r="AF29" s="314"/>
      <c r="BI29" s="314"/>
    </row>
    <row r="30" spans="1:62" ht="12" customHeight="1" x14ac:dyDescent="0.35">
      <c r="B30" s="35" t="s">
        <v>824</v>
      </c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230"/>
      <c r="Z30" s="185"/>
      <c r="AA30" s="185"/>
      <c r="AB30" s="185"/>
      <c r="AC30" s="185"/>
      <c r="AD30" s="185"/>
      <c r="AE30" s="185"/>
      <c r="AF30" s="314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36"/>
      <c r="BC30" s="36"/>
      <c r="BD30" s="36"/>
      <c r="BE30" s="36"/>
      <c r="BF30" s="36"/>
      <c r="BG30" s="36"/>
      <c r="BH30" s="36"/>
      <c r="BI30" s="314"/>
      <c r="BJ30" s="2"/>
    </row>
    <row r="31" spans="1:62" ht="12" customHeight="1" x14ac:dyDescent="0.35">
      <c r="B31" s="35"/>
      <c r="C31" s="185"/>
      <c r="D31" s="185"/>
      <c r="E31" s="185"/>
      <c r="AC31" s="351"/>
      <c r="AD31" s="351"/>
      <c r="AE31" s="351"/>
      <c r="AF31" s="314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36"/>
      <c r="BC31" s="36"/>
      <c r="BD31" s="36"/>
      <c r="BE31" s="36"/>
      <c r="BF31" s="36"/>
      <c r="BG31" s="36"/>
      <c r="BH31" s="36"/>
      <c r="BI31" s="314"/>
      <c r="BJ31" s="2"/>
    </row>
    <row r="32" spans="1:62" x14ac:dyDescent="0.35">
      <c r="R32" s="319"/>
      <c r="S32" s="319"/>
      <c r="T32" s="319"/>
      <c r="U32" s="319"/>
      <c r="V32" s="319"/>
      <c r="W32" s="319"/>
      <c r="X32" s="319"/>
      <c r="Y32" s="67"/>
      <c r="Z32" s="319"/>
    </row>
    <row r="33" spans="2:31" x14ac:dyDescent="0.35">
      <c r="R33" s="319"/>
      <c r="S33" s="319"/>
      <c r="T33" s="319"/>
      <c r="U33" s="319"/>
      <c r="V33" s="319"/>
      <c r="W33" s="319"/>
      <c r="X33" s="319"/>
      <c r="Y33" s="67"/>
      <c r="Z33" s="319"/>
    </row>
    <row r="34" spans="2:31" x14ac:dyDescent="0.35">
      <c r="B34" s="1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53"/>
      <c r="Z34" s="226"/>
      <c r="AA34" s="226"/>
      <c r="AB34" s="226"/>
      <c r="AC34" s="226"/>
      <c r="AD34" s="226"/>
      <c r="AE34" s="226"/>
    </row>
    <row r="35" spans="2:31" x14ac:dyDescent="0.35">
      <c r="B35" s="1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53"/>
      <c r="Z35" s="226"/>
      <c r="AA35" s="226"/>
      <c r="AB35" s="226"/>
      <c r="AC35" s="226"/>
      <c r="AD35" s="226"/>
      <c r="AE35" s="226"/>
    </row>
    <row r="36" spans="2:31" x14ac:dyDescent="0.35">
      <c r="B36" s="1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53"/>
      <c r="Z36" s="226"/>
      <c r="AA36" s="226"/>
      <c r="AB36" s="226"/>
      <c r="AC36" s="226"/>
      <c r="AD36" s="226"/>
      <c r="AE36" s="226"/>
    </row>
  </sheetData>
  <mergeCells count="1">
    <mergeCell ref="BA5:BH5"/>
  </mergeCells>
  <conditionalFormatting sqref="C34:AE36">
    <cfRule type="cellIs" dxfId="4" priority="1" operator="lessThan">
      <formula>0</formula>
    </cfRule>
  </conditionalFormatting>
  <hyperlinks>
    <hyperlink ref="B4" location="Indice!A1" display="Volver al índice" xr:uid="{00000000-0004-0000-1A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BV54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7" ht="15" customHeight="1" x14ac:dyDescent="0.35">
      <c r="B1" s="1" t="s">
        <v>341</v>
      </c>
    </row>
    <row r="2" spans="1:67" ht="15" customHeight="1" x14ac:dyDescent="0.35">
      <c r="B2" s="3" t="s">
        <v>655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7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34"/>
      <c r="AC3"/>
      <c r="AD3"/>
      <c r="AE3"/>
    </row>
    <row r="4" spans="1:67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7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09"/>
      <c r="BB5" s="484" t="s">
        <v>1</v>
      </c>
      <c r="BC5" s="485"/>
      <c r="BD5" s="485"/>
      <c r="BE5" s="485"/>
      <c r="BF5" s="485"/>
      <c r="BG5" s="485"/>
      <c r="BH5" s="486"/>
      <c r="BI5" s="46"/>
    </row>
    <row r="6" spans="1:67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282">
        <v>16</v>
      </c>
      <c r="BB6" s="280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7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7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7" s="7" customFormat="1" ht="15" customHeight="1" x14ac:dyDescent="0.35">
      <c r="A9"/>
      <c r="B9" s="65" t="s">
        <v>342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s="12"/>
      <c r="Z9" s="12"/>
      <c r="AA9" s="12"/>
      <c r="AB9" s="334"/>
      <c r="AC9" s="355"/>
      <c r="AD9" s="355"/>
      <c r="AE9" s="355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 s="334"/>
      <c r="BF9" s="355"/>
      <c r="BG9" s="355"/>
      <c r="BH9" s="355"/>
      <c r="BI9"/>
      <c r="BJ9"/>
      <c r="BK9"/>
      <c r="BL9"/>
    </row>
    <row r="10" spans="1:67" s="7" customFormat="1" ht="15" customHeight="1" x14ac:dyDescent="0.35">
      <c r="A10"/>
      <c r="B10" s="13" t="s">
        <v>311</v>
      </c>
      <c r="C10" s="14">
        <v>26530.802</v>
      </c>
      <c r="D10" s="14">
        <v>27704.038000000004</v>
      </c>
      <c r="E10" s="14">
        <v>28804.565000000006</v>
      </c>
      <c r="F10" s="14">
        <v>31102.822</v>
      </c>
      <c r="G10" s="14">
        <v>32858.880000000005</v>
      </c>
      <c r="H10" s="14">
        <v>33213.600000000006</v>
      </c>
      <c r="I10" s="14">
        <v>34837.618999999999</v>
      </c>
      <c r="J10" s="14">
        <v>35504.923999999999</v>
      </c>
      <c r="K10" s="14">
        <v>37329.019000000008</v>
      </c>
      <c r="L10" s="14">
        <v>38875.796000000002</v>
      </c>
      <c r="M10" s="14">
        <v>39533.669000000002</v>
      </c>
      <c r="N10" s="14">
        <v>40128.675000000003</v>
      </c>
      <c r="O10" s="14">
        <v>41401.271000000001</v>
      </c>
      <c r="P10" s="14">
        <v>40644.334999999999</v>
      </c>
      <c r="Q10" s="14">
        <v>38182.324000000001</v>
      </c>
      <c r="R10" s="14">
        <v>37317.166000000005</v>
      </c>
      <c r="S10" s="14">
        <v>34761.53</v>
      </c>
      <c r="T10" s="14">
        <v>32557.432999999997</v>
      </c>
      <c r="U10" s="14">
        <v>31396.925000000003</v>
      </c>
      <c r="V10" s="14">
        <v>31215.346000000001</v>
      </c>
      <c r="W10" s="14">
        <v>32349.857</v>
      </c>
      <c r="X10" s="14">
        <v>33081.843000000001</v>
      </c>
      <c r="Y10" s="14">
        <v>33760.540999999997</v>
      </c>
      <c r="Z10" s="14">
        <v>34565.775999999998</v>
      </c>
      <c r="AA10" s="14">
        <v>34728.601999999999</v>
      </c>
      <c r="AB10" s="14">
        <v>29550.300000000003</v>
      </c>
      <c r="AC10" s="14">
        <v>32906.536</v>
      </c>
      <c r="AD10" s="72">
        <v>33403.348999999995</v>
      </c>
      <c r="AE10" s="72">
        <v>32993.387999999999</v>
      </c>
      <c r="AF10"/>
      <c r="AG10" s="15">
        <v>4.4221656020801952</v>
      </c>
      <c r="AH10" s="15">
        <v>3.9724425731729132</v>
      </c>
      <c r="AI10" s="15">
        <v>7.9787943334676079</v>
      </c>
      <c r="AJ10" s="15">
        <v>5.6459764326208228</v>
      </c>
      <c r="AK10" s="15">
        <v>1.0795255346499975</v>
      </c>
      <c r="AL10" s="15">
        <v>4.8896205168966711</v>
      </c>
      <c r="AM10" s="15">
        <v>1.9154724667033081</v>
      </c>
      <c r="AN10" s="15">
        <v>5.1375831701541133</v>
      </c>
      <c r="AO10" s="15">
        <v>4.1436315269897506</v>
      </c>
      <c r="AP10" s="15">
        <v>1.6922431633296964</v>
      </c>
      <c r="AQ10" s="15">
        <v>1.5050614199253836</v>
      </c>
      <c r="AR10" s="15">
        <v>3.1712883617512855</v>
      </c>
      <c r="AS10" s="15">
        <v>-1.8282916966486404</v>
      </c>
      <c r="AT10" s="15">
        <v>-6.0574517949426374</v>
      </c>
      <c r="AU10" s="15">
        <v>-2.2658599827501225</v>
      </c>
      <c r="AV10" s="15">
        <v>-6.8484193038667662</v>
      </c>
      <c r="AW10" s="15">
        <v>-6.3406213708084822</v>
      </c>
      <c r="AX10" s="15">
        <v>-3.5644947806542193</v>
      </c>
      <c r="AY10" s="15">
        <v>-0.57833370624671532</v>
      </c>
      <c r="AZ10" s="15">
        <v>3.6344655606252085</v>
      </c>
      <c r="BA10" s="15">
        <v>2.2627178846571123</v>
      </c>
      <c r="BB10" s="15">
        <v>2.0515725197051347</v>
      </c>
      <c r="BC10" s="15">
        <v>2.3851365415026988</v>
      </c>
      <c r="BD10" s="15">
        <v>0.47106131799269008</v>
      </c>
      <c r="BE10" s="15">
        <v>-14.910770090889338</v>
      </c>
      <c r="BF10" s="15">
        <v>11.357705336324832</v>
      </c>
      <c r="BG10" s="15">
        <v>1.5097699739650343</v>
      </c>
      <c r="BH10" s="15">
        <v>-1.2273050824933625</v>
      </c>
      <c r="BI10"/>
      <c r="BO10" s="17"/>
    </row>
    <row r="11" spans="1:67" s="7" customFormat="1" ht="15" customHeight="1" x14ac:dyDescent="0.35">
      <c r="A11"/>
      <c r="B11" s="16" t="s">
        <v>343</v>
      </c>
      <c r="C11" s="17">
        <v>10166.045</v>
      </c>
      <c r="D11" s="17">
        <v>10178.866999999998</v>
      </c>
      <c r="E11" s="17">
        <v>10309.547</v>
      </c>
      <c r="F11" s="17">
        <v>10129.526000000002</v>
      </c>
      <c r="G11" s="17">
        <v>9982.1220000000012</v>
      </c>
      <c r="H11" s="17">
        <v>9513.2440000000006</v>
      </c>
      <c r="I11" s="17">
        <v>9418.9030000000002</v>
      </c>
      <c r="J11" s="17">
        <v>9157.1190000000024</v>
      </c>
      <c r="K11" s="17">
        <v>9027.8109999999997</v>
      </c>
      <c r="L11" s="17">
        <v>8640.1219999999994</v>
      </c>
      <c r="M11" s="17">
        <v>8057.4690000000001</v>
      </c>
      <c r="N11" s="17">
        <v>7699.0590000000002</v>
      </c>
      <c r="O11" s="17">
        <v>7402.9009999999989</v>
      </c>
      <c r="P11" s="17">
        <v>6948.4940000000006</v>
      </c>
      <c r="Q11" s="17">
        <v>6581.2740000000003</v>
      </c>
      <c r="R11" s="17">
        <v>6236.5879999999997</v>
      </c>
      <c r="S11" s="17">
        <v>5776.1490000000003</v>
      </c>
      <c r="T11" s="17">
        <v>5357.1229999999996</v>
      </c>
      <c r="U11" s="17">
        <v>5056.2450000000008</v>
      </c>
      <c r="V11" s="17">
        <v>5003.84</v>
      </c>
      <c r="W11" s="17">
        <v>5053.0540000000001</v>
      </c>
      <c r="X11" s="17">
        <v>5161.0929999999998</v>
      </c>
      <c r="Y11" s="17">
        <v>5284.7570000000005</v>
      </c>
      <c r="Z11" s="17">
        <v>5521.4190000000008</v>
      </c>
      <c r="AA11" s="17">
        <v>5889.6310000000003</v>
      </c>
      <c r="AB11" s="17">
        <v>4655.9129999999996</v>
      </c>
      <c r="AC11" s="17">
        <v>5775.866</v>
      </c>
      <c r="AD11" s="73">
        <v>6352.4569999999994</v>
      </c>
      <c r="AE11" s="73">
        <v>6729.6509999999998</v>
      </c>
      <c r="AF11"/>
      <c r="AG11" s="18">
        <v>0.12612574506603402</v>
      </c>
      <c r="AH11" s="18">
        <v>1.2838364034032681</v>
      </c>
      <c r="AI11" s="18">
        <v>-1.7461581968635365</v>
      </c>
      <c r="AJ11" s="18">
        <v>-1.4551914867487425</v>
      </c>
      <c r="AK11" s="18">
        <v>-4.6971776141385622</v>
      </c>
      <c r="AL11" s="18">
        <v>-0.99168065068025524</v>
      </c>
      <c r="AM11" s="18">
        <v>-2.7793470216223461</v>
      </c>
      <c r="AN11" s="18">
        <v>-1.4121035229530454</v>
      </c>
      <c r="AO11" s="18">
        <v>-4.2943854274308615</v>
      </c>
      <c r="AP11" s="18">
        <v>-6.7435737597223664</v>
      </c>
      <c r="AQ11" s="18">
        <v>-4.4481710075459162</v>
      </c>
      <c r="AR11" s="18">
        <v>-3.8466778862196178</v>
      </c>
      <c r="AS11" s="18">
        <v>-6.1382287835538856</v>
      </c>
      <c r="AT11" s="18">
        <v>-5.2848861926051924</v>
      </c>
      <c r="AU11" s="18">
        <v>-5.2373750128014827</v>
      </c>
      <c r="AV11" s="18">
        <v>-7.382867042042851</v>
      </c>
      <c r="AW11" s="18">
        <v>-7.2544181252942188</v>
      </c>
      <c r="AX11" s="18">
        <v>-5.6164101514936062</v>
      </c>
      <c r="AY11" s="18">
        <v>-1.036441074354598</v>
      </c>
      <c r="AZ11" s="18">
        <v>0.98352465306644377</v>
      </c>
      <c r="BA11" s="18">
        <v>2.1380931215063161</v>
      </c>
      <c r="BB11" s="18">
        <v>2.3960816051948814</v>
      </c>
      <c r="BC11" s="18">
        <v>4.4782002275601362</v>
      </c>
      <c r="BD11" s="18">
        <v>6.6687929316720842</v>
      </c>
      <c r="BE11" s="18">
        <v>-20.947288548297859</v>
      </c>
      <c r="BF11" s="18">
        <v>24.054422838227445</v>
      </c>
      <c r="BG11" s="18">
        <v>9.9827627580002627</v>
      </c>
      <c r="BH11" s="18">
        <v>5.9377654976649259</v>
      </c>
      <c r="BI11"/>
    </row>
    <row r="12" spans="1:67" s="23" customFormat="1" ht="15" customHeight="1" x14ac:dyDescent="0.35">
      <c r="A12"/>
      <c r="B12" s="16" t="s">
        <v>344</v>
      </c>
      <c r="C12" s="17">
        <v>10959.341</v>
      </c>
      <c r="D12" s="17">
        <v>11628.856</v>
      </c>
      <c r="E12" s="17">
        <v>12726.314999999999</v>
      </c>
      <c r="F12" s="17">
        <v>14249.266</v>
      </c>
      <c r="G12" s="17">
        <v>15738.025000000001</v>
      </c>
      <c r="H12" s="17">
        <v>16780.926999999996</v>
      </c>
      <c r="I12" s="17">
        <v>18088.014999999999</v>
      </c>
      <c r="J12" s="17">
        <v>19233.077000000001</v>
      </c>
      <c r="K12" s="17">
        <v>20731.201000000005</v>
      </c>
      <c r="L12" s="17">
        <v>22217.427000000007</v>
      </c>
      <c r="M12" s="17">
        <v>23452.18</v>
      </c>
      <c r="N12" s="17">
        <v>24873.573000000004</v>
      </c>
      <c r="O12" s="17">
        <v>26080.644999999997</v>
      </c>
      <c r="P12" s="17">
        <v>26065.107999999997</v>
      </c>
      <c r="Q12" s="17">
        <v>24536.026000000002</v>
      </c>
      <c r="R12" s="17">
        <v>23960.969000000001</v>
      </c>
      <c r="S12" s="17">
        <v>22700.966000000004</v>
      </c>
      <c r="T12" s="17">
        <v>21273.688000000002</v>
      </c>
      <c r="U12" s="17">
        <v>20547.603999999999</v>
      </c>
      <c r="V12" s="17">
        <v>20862.25</v>
      </c>
      <c r="W12" s="17">
        <v>21750.672999999995</v>
      </c>
      <c r="X12" s="17">
        <v>22415.947999999997</v>
      </c>
      <c r="Y12" s="17">
        <v>22951.426000000003</v>
      </c>
      <c r="Z12" s="17">
        <v>23249.564999999995</v>
      </c>
      <c r="AA12" s="17">
        <v>23208.337</v>
      </c>
      <c r="AB12" s="17">
        <v>19217.544000000002</v>
      </c>
      <c r="AC12" s="17">
        <v>21422.035000000003</v>
      </c>
      <c r="AD12" s="73">
        <v>21704.702000000001</v>
      </c>
      <c r="AE12" s="73">
        <v>21451.150999999998</v>
      </c>
      <c r="AF12"/>
      <c r="AG12" s="18">
        <v>6.1090808288564009</v>
      </c>
      <c r="AH12" s="18">
        <v>9.4373771590257807</v>
      </c>
      <c r="AI12" s="18">
        <v>11.966944083970899</v>
      </c>
      <c r="AJ12" s="18">
        <v>10.447969741037904</v>
      </c>
      <c r="AK12" s="18">
        <v>6.6266383488397969</v>
      </c>
      <c r="AL12" s="18">
        <v>7.7891286935459743</v>
      </c>
      <c r="AM12" s="18">
        <v>6.3305011633393811</v>
      </c>
      <c r="AN12" s="18">
        <v>7.7893100516365807</v>
      </c>
      <c r="AO12" s="18">
        <v>7.169029908108083</v>
      </c>
      <c r="AP12" s="18">
        <v>5.5575877440713226</v>
      </c>
      <c r="AQ12" s="18">
        <v>6.060813962710518</v>
      </c>
      <c r="AR12" s="18">
        <v>4.8528291452136481</v>
      </c>
      <c r="AS12" s="18">
        <v>-5.9572913169901529E-2</v>
      </c>
      <c r="AT12" s="18">
        <v>-5.8663942616312781</v>
      </c>
      <c r="AU12" s="18">
        <v>-2.3437251003891202</v>
      </c>
      <c r="AV12" s="18">
        <v>-5.2585644595591976</v>
      </c>
      <c r="AW12" s="18">
        <v>-6.2873007254405033</v>
      </c>
      <c r="AX12" s="18">
        <v>-3.4130612426016707</v>
      </c>
      <c r="AY12" s="18">
        <v>1.5313026277905719</v>
      </c>
      <c r="AZ12" s="18">
        <v>4.258519574830113</v>
      </c>
      <c r="BA12" s="18">
        <v>3.0586409900971874</v>
      </c>
      <c r="BB12" s="18">
        <v>2.3888260268983785</v>
      </c>
      <c r="BC12" s="18">
        <v>1.2989998965641258</v>
      </c>
      <c r="BD12" s="18">
        <v>-0.1773280489333694</v>
      </c>
      <c r="BE12" s="18">
        <v>-17.195514698015625</v>
      </c>
      <c r="BF12" s="18">
        <v>11.471242110854549</v>
      </c>
      <c r="BG12" s="18">
        <v>1.3195151627751407</v>
      </c>
      <c r="BH12" s="18">
        <v>-1.1681846633969133</v>
      </c>
      <c r="BI12"/>
    </row>
    <row r="13" spans="1:67" s="7" customFormat="1" ht="15" customHeight="1" x14ac:dyDescent="0.35">
      <c r="A13"/>
      <c r="B13" s="16" t="s">
        <v>345</v>
      </c>
      <c r="C13" s="17">
        <v>5405.4160000000002</v>
      </c>
      <c r="D13" s="17">
        <v>5896.3150000000005</v>
      </c>
      <c r="E13" s="17">
        <v>5768.7029999999995</v>
      </c>
      <c r="F13" s="17">
        <v>6724.03</v>
      </c>
      <c r="G13" s="17">
        <v>7138.7329999999993</v>
      </c>
      <c r="H13" s="17">
        <v>6919.4290000000001</v>
      </c>
      <c r="I13" s="17">
        <v>7330.701</v>
      </c>
      <c r="J13" s="17">
        <v>7114.7280000000001</v>
      </c>
      <c r="K13" s="17">
        <v>7570.0070000000005</v>
      </c>
      <c r="L13" s="17">
        <v>8018.2469999999994</v>
      </c>
      <c r="M13" s="17">
        <v>8024.02</v>
      </c>
      <c r="N13" s="17">
        <v>7556.0429999999997</v>
      </c>
      <c r="O13" s="17">
        <v>7917.7250000000004</v>
      </c>
      <c r="P13" s="17">
        <v>7630.7330000000011</v>
      </c>
      <c r="Q13" s="17">
        <v>7065.0240000000013</v>
      </c>
      <c r="R13" s="17">
        <v>7119.6089999999986</v>
      </c>
      <c r="S13" s="17">
        <v>6284.415</v>
      </c>
      <c r="T13" s="17">
        <v>5926.6219999999994</v>
      </c>
      <c r="U13" s="17">
        <v>5793.0759999999991</v>
      </c>
      <c r="V13" s="17">
        <v>5349.2560000000003</v>
      </c>
      <c r="W13" s="17">
        <v>5546.13</v>
      </c>
      <c r="X13" s="17">
        <v>5504.8019999999997</v>
      </c>
      <c r="Y13" s="17">
        <v>5524.3579999999993</v>
      </c>
      <c r="Z13" s="17">
        <v>5794.7920000000004</v>
      </c>
      <c r="AA13" s="17">
        <v>5630.634</v>
      </c>
      <c r="AB13" s="17">
        <v>5676.8429999999998</v>
      </c>
      <c r="AC13" s="17">
        <v>5708.6349999999993</v>
      </c>
      <c r="AD13" s="73">
        <v>5346.1899999999987</v>
      </c>
      <c r="AE13" s="73">
        <v>4812.5860000000002</v>
      </c>
      <c r="AF13"/>
      <c r="AG13" s="18">
        <v>9.0816137000371544</v>
      </c>
      <c r="AH13" s="18">
        <v>-2.1642670040525478</v>
      </c>
      <c r="AI13" s="18">
        <v>16.560516289363491</v>
      </c>
      <c r="AJ13" s="18">
        <v>6.1674769446299251</v>
      </c>
      <c r="AK13" s="18">
        <v>-3.0720297285246443</v>
      </c>
      <c r="AL13" s="18">
        <v>5.943727437625272</v>
      </c>
      <c r="AM13" s="18">
        <v>-2.9461438953791728</v>
      </c>
      <c r="AN13" s="18">
        <v>6.3991061921130425</v>
      </c>
      <c r="AO13" s="18">
        <v>5.9212626883964417</v>
      </c>
      <c r="AP13" s="18">
        <v>7.1998280921017371E-2</v>
      </c>
      <c r="AQ13" s="18">
        <v>-5.83220131555007</v>
      </c>
      <c r="AR13" s="18">
        <v>4.7866588371717933</v>
      </c>
      <c r="AS13" s="18">
        <v>-3.6246775431073859</v>
      </c>
      <c r="AT13" s="18">
        <v>-7.4135604010781107</v>
      </c>
      <c r="AU13" s="18">
        <v>0.77260884039455913</v>
      </c>
      <c r="AV13" s="18">
        <v>-11.730897019766097</v>
      </c>
      <c r="AW13" s="18">
        <v>-5.6933382025216446</v>
      </c>
      <c r="AX13" s="18">
        <v>-2.2533240689215592</v>
      </c>
      <c r="AY13" s="18">
        <v>-7.6612148709942511</v>
      </c>
      <c r="AZ13" s="18">
        <v>3.6803996667947803</v>
      </c>
      <c r="BA13" s="18">
        <v>-0.74516825245712648</v>
      </c>
      <c r="BB13" s="18">
        <v>0.35525346779047795</v>
      </c>
      <c r="BC13" s="18">
        <v>4.8953018613203767</v>
      </c>
      <c r="BD13" s="18">
        <v>-2.8328540523974</v>
      </c>
      <c r="BE13" s="18">
        <v>0.82067134891026183</v>
      </c>
      <c r="BF13" s="18">
        <v>0.56002957982102841</v>
      </c>
      <c r="BG13" s="18">
        <v>-6.349065932574085</v>
      </c>
      <c r="BH13" s="18">
        <v>-9.9810145168802205</v>
      </c>
      <c r="BI13"/>
      <c r="BM13" s="17"/>
      <c r="BN13" s="17"/>
      <c r="BO13" s="17"/>
    </row>
    <row r="14" spans="1:67" s="7" customFormat="1" ht="15" customHeight="1" x14ac:dyDescent="0.35">
      <c r="A14"/>
      <c r="B14" s="16" t="s">
        <v>648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>
        <v>1047.2179999999998</v>
      </c>
      <c r="V14" s="17">
        <v>760.851</v>
      </c>
      <c r="W14" s="17">
        <v>904.28099999999984</v>
      </c>
      <c r="X14" s="17">
        <v>874.42000000000007</v>
      </c>
      <c r="Y14" s="17">
        <v>939.13900000000001</v>
      </c>
      <c r="Z14" s="17">
        <v>906.56200000000001</v>
      </c>
      <c r="AA14" s="17">
        <v>483.56799999999998</v>
      </c>
      <c r="AB14" s="17">
        <v>455.78500000000003</v>
      </c>
      <c r="AC14" s="17">
        <v>500.82500000000005</v>
      </c>
      <c r="AD14" s="73">
        <v>476.14800000000002</v>
      </c>
      <c r="AE14" s="73">
        <v>438.66700000000003</v>
      </c>
      <c r="AF14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>
        <v>-27.345500172838882</v>
      </c>
      <c r="AZ14" s="18">
        <v>18.851259970743264</v>
      </c>
      <c r="BA14" s="18">
        <v>-3.3021815121626759</v>
      </c>
      <c r="BB14" s="18">
        <v>7.4013631893140523</v>
      </c>
      <c r="BC14" s="18">
        <v>-3.4688155853393372</v>
      </c>
      <c r="BD14" s="18">
        <v>-46.659136385597456</v>
      </c>
      <c r="BE14" s="18">
        <v>-5.7454173973463831</v>
      </c>
      <c r="BF14" s="18">
        <v>9.8818521890803819</v>
      </c>
      <c r="BG14" s="18">
        <v>-4.9272700044925912</v>
      </c>
      <c r="BH14" s="18">
        <v>-7.871712156724378</v>
      </c>
      <c r="BI14"/>
    </row>
    <row r="15" spans="1:67" s="33" customFormat="1" ht="6" customHeight="1" x14ac:dyDescent="0.35">
      <c r="A15"/>
      <c r="B15" s="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233"/>
      <c r="Y15" s="233"/>
      <c r="Z15" s="233"/>
      <c r="AA15" s="233"/>
      <c r="AB15" s="233"/>
      <c r="AC15" s="233"/>
      <c r="AD15" s="110"/>
      <c r="AE15" s="110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 s="334"/>
      <c r="BF15" s="355"/>
      <c r="BG15" s="355"/>
      <c r="BH15" s="355"/>
      <c r="BI15"/>
    </row>
    <row r="16" spans="1:67" s="7" customFormat="1" ht="15" customHeight="1" x14ac:dyDescent="0.35">
      <c r="A16"/>
      <c r="B16" s="65" t="s">
        <v>1177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233"/>
      <c r="Y16" s="233"/>
      <c r="Z16" s="233"/>
      <c r="AA16" s="233"/>
      <c r="AB16" s="233"/>
      <c r="AC16" s="233"/>
      <c r="AD16" s="110"/>
      <c r="AE16" s="110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334"/>
      <c r="BF16" s="355"/>
      <c r="BG16" s="355"/>
      <c r="BH16" s="355"/>
      <c r="BI16"/>
    </row>
    <row r="17" spans="1:74" s="7" customFormat="1" ht="15" customHeight="1" x14ac:dyDescent="0.35">
      <c r="A17"/>
      <c r="B17" s="13" t="s">
        <v>346</v>
      </c>
      <c r="C17" s="88"/>
      <c r="D17" s="88"/>
      <c r="E17" s="88"/>
      <c r="F17" s="88"/>
      <c r="G17" s="88"/>
      <c r="H17" s="88">
        <v>26.342085772093363</v>
      </c>
      <c r="I17" s="88">
        <v>26.020678967756094</v>
      </c>
      <c r="J17" s="88">
        <v>26.019331853801464</v>
      </c>
      <c r="K17" s="88">
        <v>25.766835715666677</v>
      </c>
      <c r="L17" s="88">
        <v>25.457323111789144</v>
      </c>
      <c r="M17" s="88">
        <v>25.207733691502298</v>
      </c>
      <c r="N17" s="88">
        <v>25.263657471870179</v>
      </c>
      <c r="O17" s="88">
        <v>25.438281834391031</v>
      </c>
      <c r="P17" s="88">
        <v>24.598023316164483</v>
      </c>
      <c r="Q17" s="88">
        <v>25.543992555298626</v>
      </c>
      <c r="R17" s="88">
        <v>26.327221633068277</v>
      </c>
      <c r="S17" s="88">
        <v>26.271067470275327</v>
      </c>
      <c r="T17" s="88">
        <v>25.650492776872181</v>
      </c>
      <c r="U17" s="88">
        <v>28.020310906243196</v>
      </c>
      <c r="V17" s="88">
        <v>28.313679431905065</v>
      </c>
      <c r="W17" s="88">
        <v>28.274925604771603</v>
      </c>
      <c r="X17" s="88">
        <v>28.391002883364138</v>
      </c>
      <c r="Y17" s="88">
        <v>28.459514318801926</v>
      </c>
      <c r="Z17" s="88">
        <v>28.397881187449695</v>
      </c>
      <c r="AA17" s="88">
        <v>28.61725329456107</v>
      </c>
      <c r="AB17" s="88">
        <v>27.819406232762429</v>
      </c>
      <c r="AC17" s="88">
        <v>28.413683530834117</v>
      </c>
      <c r="AD17" s="106">
        <v>28.851810637310646</v>
      </c>
      <c r="AE17" s="106">
        <v>29.306723516845246</v>
      </c>
      <c r="AF17"/>
      <c r="AG17" s="15"/>
      <c r="AH17" s="15"/>
      <c r="AI17" s="15"/>
      <c r="AJ17" s="15"/>
      <c r="AK17" s="15"/>
      <c r="AL17" s="15">
        <v>-1.2201266335476166</v>
      </c>
      <c r="AM17" s="15">
        <v>-5.1770899456505936E-3</v>
      </c>
      <c r="AN17" s="15">
        <v>-0.97041745558081194</v>
      </c>
      <c r="AO17" s="15">
        <v>-1.2012053295676648</v>
      </c>
      <c r="AP17" s="15">
        <v>-0.98042287946316764</v>
      </c>
      <c r="AQ17" s="15">
        <v>0.22185167874386413</v>
      </c>
      <c r="AR17" s="15">
        <v>0.69120776639442494</v>
      </c>
      <c r="AS17" s="15">
        <v>-3.3031260668343143</v>
      </c>
      <c r="AT17" s="15">
        <v>3.8457124256504951</v>
      </c>
      <c r="AU17" s="15">
        <v>3.0661967821752452</v>
      </c>
      <c r="AV17" s="15">
        <v>-0.21329315936026336</v>
      </c>
      <c r="AW17" s="15">
        <v>-2.3621982399660832</v>
      </c>
      <c r="AX17" s="15">
        <v>9.2388795411672042</v>
      </c>
      <c r="AY17" s="15">
        <v>1.0469852623815941</v>
      </c>
      <c r="AZ17" s="15">
        <v>-0.13687315781993531</v>
      </c>
      <c r="BA17" s="15">
        <v>0.41053080108881235</v>
      </c>
      <c r="BB17" s="15">
        <v>0.24131389693857094</v>
      </c>
      <c r="BC17" s="15">
        <v>-0.21656424161642376</v>
      </c>
      <c r="BD17" s="15">
        <v>0.77249462966387117</v>
      </c>
      <c r="BE17" s="15">
        <v>-2.7879931507971758</v>
      </c>
      <c r="BF17" s="15">
        <v>2.1361969162800398</v>
      </c>
      <c r="BG17" s="15">
        <v>1.5419581414042267</v>
      </c>
      <c r="BH17" s="15">
        <v>1.5767221172119952</v>
      </c>
      <c r="BI17"/>
    </row>
    <row r="18" spans="1:74" s="7" customFormat="1" ht="15" customHeight="1" x14ac:dyDescent="0.35">
      <c r="A18"/>
      <c r="B18" s="16" t="s">
        <v>343</v>
      </c>
      <c r="C18" s="71"/>
      <c r="D18" s="71"/>
      <c r="E18" s="71"/>
      <c r="F18" s="71"/>
      <c r="G18" s="71"/>
      <c r="H18" s="71">
        <v>38.640709730560886</v>
      </c>
      <c r="I18" s="71">
        <v>38.292261848327769</v>
      </c>
      <c r="J18" s="71">
        <v>38.08909767362421</v>
      </c>
      <c r="K18" s="71">
        <v>37.972704568139498</v>
      </c>
      <c r="L18" s="71">
        <v>37.846467908670732</v>
      </c>
      <c r="M18" s="71">
        <v>37.350078542033486</v>
      </c>
      <c r="N18" s="71">
        <v>36.971557173415611</v>
      </c>
      <c r="O18" s="71">
        <v>36.89792690730296</v>
      </c>
      <c r="P18" s="71">
        <v>36.315797351195812</v>
      </c>
      <c r="Q18" s="71">
        <v>37.541135652458784</v>
      </c>
      <c r="R18" s="71">
        <v>37.712560137049302</v>
      </c>
      <c r="S18" s="71">
        <v>37.832663250203552</v>
      </c>
      <c r="T18" s="71">
        <v>37.893492458545381</v>
      </c>
      <c r="U18" s="71">
        <v>40.216188100062404</v>
      </c>
      <c r="V18" s="71">
        <v>40.218352305429413</v>
      </c>
      <c r="W18" s="71">
        <v>40.23123441783919</v>
      </c>
      <c r="X18" s="71">
        <v>40.248993769343045</v>
      </c>
      <c r="Y18" s="71">
        <v>40.251160081721828</v>
      </c>
      <c r="Z18" s="71">
        <v>40.247407414651924</v>
      </c>
      <c r="AA18" s="71">
        <v>40.244066224182816</v>
      </c>
      <c r="AB18" s="71">
        <v>40.252234094580373</v>
      </c>
      <c r="AC18" s="71">
        <v>40.237533211469938</v>
      </c>
      <c r="AD18" s="76">
        <v>40.194400371383864</v>
      </c>
      <c r="AE18" s="76">
        <v>40.194996739058233</v>
      </c>
      <c r="AF18"/>
      <c r="AG18" s="18"/>
      <c r="AH18" s="18"/>
      <c r="AI18" s="18"/>
      <c r="AJ18" s="18"/>
      <c r="AK18" s="18"/>
      <c r="AL18" s="18">
        <v>-0.90176367013655034</v>
      </c>
      <c r="AM18" s="18">
        <v>-0.53056195924982041</v>
      </c>
      <c r="AN18" s="18">
        <v>-0.30558115732237628</v>
      </c>
      <c r="AO18" s="18">
        <v>-0.33244052775393695</v>
      </c>
      <c r="AP18" s="18">
        <v>-1.3115870359028179</v>
      </c>
      <c r="AQ18" s="18">
        <v>-1.0134419615527448</v>
      </c>
      <c r="AR18" s="18">
        <v>-0.19915381374738356</v>
      </c>
      <c r="AS18" s="18">
        <v>-1.577675508896764</v>
      </c>
      <c r="AT18" s="18">
        <v>3.374119228095716</v>
      </c>
      <c r="AU18" s="18">
        <v>0.45663105713555974</v>
      </c>
      <c r="AV18" s="18">
        <v>0.31846979552114751</v>
      </c>
      <c r="AW18" s="18">
        <v>0.16078489621399272</v>
      </c>
      <c r="AX18" s="18">
        <v>6.1295370017899469</v>
      </c>
      <c r="AY18" s="18">
        <v>5.381428397998449E-3</v>
      </c>
      <c r="AZ18" s="18">
        <v>3.2030433051922456E-2</v>
      </c>
      <c r="BA18" s="18">
        <v>4.4143193120568101E-2</v>
      </c>
      <c r="BB18" s="18">
        <v>5.3822771103242267E-3</v>
      </c>
      <c r="BC18" s="18">
        <v>-9.3231277366533204E-3</v>
      </c>
      <c r="BD18" s="18">
        <v>-8.3016290582024147E-3</v>
      </c>
      <c r="BE18" s="18">
        <v>2.0295837781543178E-2</v>
      </c>
      <c r="BF18" s="18">
        <v>-3.652190602860271E-2</v>
      </c>
      <c r="BG18" s="18">
        <v>-0.10719553770701401</v>
      </c>
      <c r="BH18" s="18">
        <v>1.4837083495679454E-3</v>
      </c>
      <c r="BI18"/>
    </row>
    <row r="19" spans="1:74" s="7" customFormat="1" ht="15" customHeight="1" x14ac:dyDescent="0.35">
      <c r="A19"/>
      <c r="B19" s="16" t="s">
        <v>344</v>
      </c>
      <c r="C19" s="71"/>
      <c r="D19" s="71"/>
      <c r="E19" s="71"/>
      <c r="F19" s="71"/>
      <c r="G19" s="71"/>
      <c r="H19" s="71">
        <v>26.986059828518421</v>
      </c>
      <c r="I19" s="71">
        <v>26.986045732491935</v>
      </c>
      <c r="J19" s="71">
        <v>26.986051165915885</v>
      </c>
      <c r="K19" s="71">
        <v>26.9860487098649</v>
      </c>
      <c r="L19" s="71">
        <v>26.986036681925395</v>
      </c>
      <c r="M19" s="71">
        <v>26.967488736654754</v>
      </c>
      <c r="N19" s="71">
        <v>26.923108312585413</v>
      </c>
      <c r="O19" s="71">
        <v>27.518552551135148</v>
      </c>
      <c r="P19" s="71">
        <v>26.371688158744636</v>
      </c>
      <c r="Q19" s="71">
        <v>27.415385034234962</v>
      </c>
      <c r="R19" s="71">
        <v>28.847835828342333</v>
      </c>
      <c r="S19" s="71">
        <v>28.423120848689873</v>
      </c>
      <c r="T19" s="71">
        <v>27.521057937862029</v>
      </c>
      <c r="U19" s="71">
        <v>30.699997917032068</v>
      </c>
      <c r="V19" s="71">
        <v>30.700001198336714</v>
      </c>
      <c r="W19" s="71">
        <v>30.699997190891523</v>
      </c>
      <c r="X19" s="71">
        <v>30.699999839400054</v>
      </c>
      <c r="Y19" s="71">
        <v>30.699996592804293</v>
      </c>
      <c r="Z19" s="71">
        <v>30.699993741818403</v>
      </c>
      <c r="AA19" s="71">
        <v>30.700002331058879</v>
      </c>
      <c r="AB19" s="71">
        <v>30.700010365528485</v>
      </c>
      <c r="AC19" s="71">
        <v>30.700005858453682</v>
      </c>
      <c r="AD19" s="76">
        <v>30.699988417256318</v>
      </c>
      <c r="AE19" s="76">
        <v>30.699989012244608</v>
      </c>
      <c r="AF19"/>
      <c r="AG19" s="18"/>
      <c r="AH19" s="18"/>
      <c r="AI19" s="18"/>
      <c r="AJ19" s="18"/>
      <c r="AK19" s="18"/>
      <c r="AL19" s="18">
        <v>-5.2234474302922175E-5</v>
      </c>
      <c r="AM19" s="18">
        <v>2.0134198261661311E-5</v>
      </c>
      <c r="AN19" s="18">
        <v>-9.1011870191728343E-6</v>
      </c>
      <c r="AO19" s="18">
        <v>-4.4570954548214202E-5</v>
      </c>
      <c r="AP19" s="18">
        <v>-6.8731638844407528E-2</v>
      </c>
      <c r="AQ19" s="18">
        <v>-0.16457010329263236</v>
      </c>
      <c r="AR19" s="18">
        <v>2.211647450348035</v>
      </c>
      <c r="AS19" s="18">
        <v>-4.1676043471378126</v>
      </c>
      <c r="AT19" s="18">
        <v>3.9576415025378071</v>
      </c>
      <c r="AU19" s="18">
        <v>5.2249887875679955</v>
      </c>
      <c r="AV19" s="18">
        <v>-1.4722594172391525</v>
      </c>
      <c r="AW19" s="18">
        <v>-3.173694104985743</v>
      </c>
      <c r="AX19" s="18">
        <v>11.550936691269488</v>
      </c>
      <c r="AY19" s="18">
        <v>1.0688289476535887E-5</v>
      </c>
      <c r="AZ19" s="18">
        <v>-1.3053566890109774E-5</v>
      </c>
      <c r="BA19" s="18">
        <v>8.6270644073456734E-6</v>
      </c>
      <c r="BB19" s="18">
        <v>-1.0575230544674413E-5</v>
      </c>
      <c r="BC19" s="18">
        <v>-9.2866000210019534E-6</v>
      </c>
      <c r="BD19" s="18">
        <v>2.7977987710459543E-5</v>
      </c>
      <c r="BE19" s="18">
        <v>2.6170908778888864E-5</v>
      </c>
      <c r="BF19" s="18">
        <v>-1.4681020457645164E-5</v>
      </c>
      <c r="BG19" s="18">
        <v>-5.6811706958594518E-5</v>
      </c>
      <c r="BH19" s="18">
        <v>1.9380733362550839E-6</v>
      </c>
      <c r="BI19"/>
    </row>
    <row r="20" spans="1:74" s="7" customFormat="1" ht="15" customHeight="1" x14ac:dyDescent="0.35">
      <c r="A20"/>
      <c r="B20" s="16" t="s">
        <v>345</v>
      </c>
      <c r="C20" s="71"/>
      <c r="D20" s="71"/>
      <c r="E20" s="71"/>
      <c r="F20" s="71"/>
      <c r="G20" s="71"/>
      <c r="H20" s="71">
        <v>7.8714443055922656</v>
      </c>
      <c r="I20" s="71">
        <v>7.8714709548241029</v>
      </c>
      <c r="J20" s="71">
        <v>7.8714463855821322</v>
      </c>
      <c r="K20" s="71">
        <v>7.8714722456663511</v>
      </c>
      <c r="L20" s="71">
        <v>7.8714586866680456</v>
      </c>
      <c r="M20" s="71">
        <v>7.8714534609833944</v>
      </c>
      <c r="N20" s="71">
        <v>7.8714480581965987</v>
      </c>
      <c r="O20" s="71">
        <v>7.8714403442908161</v>
      </c>
      <c r="P20" s="71">
        <v>7.8694012750806515</v>
      </c>
      <c r="Q20" s="71">
        <v>7.8691735512858818</v>
      </c>
      <c r="R20" s="71">
        <v>7.87086762770259</v>
      </c>
      <c r="S20" s="71">
        <v>7.8707564665923568</v>
      </c>
      <c r="T20" s="71">
        <v>7.8695250009195785</v>
      </c>
      <c r="U20" s="71">
        <v>7.8709997935466411</v>
      </c>
      <c r="V20" s="71">
        <v>7.8710011261379131</v>
      </c>
      <c r="W20" s="71">
        <v>7.871001941894618</v>
      </c>
      <c r="X20" s="71">
        <v>7.8710006281788178</v>
      </c>
      <c r="Y20" s="71">
        <v>7.8710141522327124</v>
      </c>
      <c r="Z20" s="71">
        <v>7.8709468778171843</v>
      </c>
      <c r="AA20" s="71">
        <v>7.8709608900170025</v>
      </c>
      <c r="AB20" s="71">
        <v>7.8709416483774524</v>
      </c>
      <c r="AC20" s="71">
        <v>7.8710059409999058</v>
      </c>
      <c r="AD20" s="76">
        <v>7.8709884983511618</v>
      </c>
      <c r="AE20" s="76">
        <v>7.870965838324758</v>
      </c>
      <c r="AF20"/>
      <c r="AG20" s="18"/>
      <c r="AH20" s="18"/>
      <c r="AI20" s="18"/>
      <c r="AJ20" s="18"/>
      <c r="AK20" s="18"/>
      <c r="AL20" s="18">
        <v>3.3855580758322044E-4</v>
      </c>
      <c r="AM20" s="18">
        <v>-3.1213025000921915E-4</v>
      </c>
      <c r="AN20" s="18">
        <v>3.2853027197473332E-4</v>
      </c>
      <c r="AO20" s="18">
        <v>-1.7225492109087783E-4</v>
      </c>
      <c r="AP20" s="18">
        <v>-6.6387754280829554E-5</v>
      </c>
      <c r="AQ20" s="18">
        <v>-6.8637727739959047E-5</v>
      </c>
      <c r="AR20" s="18">
        <v>-9.7998560437019037E-5</v>
      </c>
      <c r="AS20" s="18">
        <v>-2.5904651766097124E-2</v>
      </c>
      <c r="AT20" s="18">
        <v>-2.8937880635311495E-3</v>
      </c>
      <c r="AU20" s="18">
        <v>2.1528009334999761E-2</v>
      </c>
      <c r="AV20" s="18">
        <v>-1.4123107577350181E-3</v>
      </c>
      <c r="AW20" s="18">
        <v>-1.5646090410817694E-2</v>
      </c>
      <c r="AX20" s="18">
        <v>1.8740554568290876E-2</v>
      </c>
      <c r="AY20" s="18">
        <v>1.6930393939140273E-5</v>
      </c>
      <c r="AZ20" s="18">
        <v>1.0364078111281604E-5</v>
      </c>
      <c r="BA20" s="18">
        <v>-1.6690579037361327E-5</v>
      </c>
      <c r="BB20" s="18">
        <v>1.7182127830259942E-4</v>
      </c>
      <c r="BC20" s="18">
        <v>-8.547108952794188E-4</v>
      </c>
      <c r="BD20" s="18">
        <v>1.7802432205095959E-4</v>
      </c>
      <c r="BE20" s="18">
        <v>-2.4446366611404521E-4</v>
      </c>
      <c r="BF20" s="18">
        <v>8.1683520632753017E-4</v>
      </c>
      <c r="BG20" s="18">
        <v>-2.2160634707666426E-4</v>
      </c>
      <c r="BH20" s="18">
        <v>-2.8789301888151804E-4</v>
      </c>
      <c r="BI20"/>
    </row>
    <row r="21" spans="1:74" s="7" customFormat="1" ht="15" customHeight="1" x14ac:dyDescent="0.35">
      <c r="A21"/>
      <c r="B21" s="16" t="s">
        <v>649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>
        <v>42.522760303967281</v>
      </c>
      <c r="V21" s="71">
        <v>40.808252864227029</v>
      </c>
      <c r="W21" s="71">
        <v>41.544940123700499</v>
      </c>
      <c r="X21" s="71">
        <v>43.720408956794209</v>
      </c>
      <c r="Y21" s="71">
        <v>44.623000429116459</v>
      </c>
      <c r="Z21" s="71">
        <v>43.121926575347302</v>
      </c>
      <c r="AA21" s="71">
        <v>36.307820203156545</v>
      </c>
      <c r="AB21" s="71">
        <v>35.912107682350225</v>
      </c>
      <c r="AC21" s="71">
        <v>35.400589028103632</v>
      </c>
      <c r="AD21" s="76">
        <v>36.608575484933262</v>
      </c>
      <c r="AE21" s="76">
        <v>35.008104097185338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>
        <v>-4.031975881820383</v>
      </c>
      <c r="AZ21" s="18">
        <v>1.8052408710671817</v>
      </c>
      <c r="BA21" s="18">
        <v>5.2364230797209688</v>
      </c>
      <c r="BB21" s="18">
        <v>2.0644625561810672</v>
      </c>
      <c r="BC21" s="18">
        <v>-3.363901663568341</v>
      </c>
      <c r="BD21" s="18">
        <v>-15.801952540975673</v>
      </c>
      <c r="BE21" s="18">
        <v>-1.0898823410277814</v>
      </c>
      <c r="BF21" s="18">
        <v>-1.4243626655697246</v>
      </c>
      <c r="BG21" s="18">
        <v>3.4123343424332298</v>
      </c>
      <c r="BH21" s="18">
        <v>-4.3718483075273395</v>
      </c>
      <c r="BI21"/>
    </row>
    <row r="22" spans="1:74" s="7" customFormat="1" ht="6" customHeight="1" x14ac:dyDescent="0.35">
      <c r="A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233"/>
      <c r="Y22" s="233"/>
      <c r="Z22" s="233"/>
      <c r="AA22" s="233"/>
      <c r="AB22" s="233"/>
      <c r="AC22" s="233"/>
      <c r="AD22" s="110"/>
      <c r="AE22" s="110"/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/>
      <c r="BJ22"/>
      <c r="BK22"/>
      <c r="BL22"/>
      <c r="BM22"/>
      <c r="BN22"/>
      <c r="BO22"/>
      <c r="BP22"/>
      <c r="BQ22"/>
      <c r="BR22"/>
    </row>
    <row r="23" spans="1:74" s="7" customFormat="1" ht="15" customHeight="1" x14ac:dyDescent="0.35">
      <c r="A23"/>
      <c r="B23" s="13" t="s">
        <v>323</v>
      </c>
      <c r="C23" s="14">
        <v>7760.0869999999995</v>
      </c>
      <c r="D23" s="14">
        <v>8234.509</v>
      </c>
      <c r="E23" s="14">
        <v>8204.9120000000003</v>
      </c>
      <c r="F23" s="14">
        <v>8324.2709999999988</v>
      </c>
      <c r="G23" s="14">
        <v>8774.5939999999991</v>
      </c>
      <c r="H23" s="14">
        <v>8799.8619999999992</v>
      </c>
      <c r="I23" s="14">
        <v>9115.9969999999994</v>
      </c>
      <c r="J23" s="14">
        <v>9262.2749999999996</v>
      </c>
      <c r="K23" s="14">
        <v>9644.896999999999</v>
      </c>
      <c r="L23" s="14">
        <v>9918.6560000000027</v>
      </c>
      <c r="M23" s="14">
        <v>9986.0730000000003</v>
      </c>
      <c r="N23" s="14">
        <v>10157.725</v>
      </c>
      <c r="O23" s="14">
        <v>10568.821</v>
      </c>
      <c r="P23" s="14">
        <v>10042.948</v>
      </c>
      <c r="Q23" s="14">
        <v>9771.6610000000001</v>
      </c>
      <c r="R23" s="14">
        <v>9843.7379999999994</v>
      </c>
      <c r="S23" s="14">
        <v>9151.9060000000009</v>
      </c>
      <c r="T23" s="14">
        <v>8370.1479999999992</v>
      </c>
      <c r="U23" s="14">
        <v>9948.7170000000006</v>
      </c>
      <c r="V23" s="14">
        <v>9857.3859999999986</v>
      </c>
      <c r="W23" s="14">
        <v>10256.829999999998</v>
      </c>
      <c r="X23" s="14">
        <v>10526.723</v>
      </c>
      <c r="Y23" s="14">
        <v>10797.320999999998</v>
      </c>
      <c r="Z23" s="14">
        <v>10989.530999999999</v>
      </c>
      <c r="AA23" s="14">
        <v>12366.578000000001</v>
      </c>
      <c r="AB23" s="14">
        <v>10253.395</v>
      </c>
      <c r="AC23" s="14">
        <v>11646.75</v>
      </c>
      <c r="AD23" s="72">
        <v>11984.092000000001</v>
      </c>
      <c r="AE23" s="72">
        <v>11993.605</v>
      </c>
      <c r="AF23"/>
      <c r="AG23" s="15">
        <v>6.1136170251699564</v>
      </c>
      <c r="AH23" s="15">
        <v>-0.35942640903057793</v>
      </c>
      <c r="AI23" s="15">
        <v>1.4547261445338908</v>
      </c>
      <c r="AJ23" s="15">
        <v>5.40975900472246</v>
      </c>
      <c r="AK23" s="15">
        <v>0.28796773959000305</v>
      </c>
      <c r="AL23" s="15">
        <v>3.5924995187424558</v>
      </c>
      <c r="AM23" s="15">
        <v>1.6046297514139183</v>
      </c>
      <c r="AN23" s="15">
        <v>4.1309721423732224</v>
      </c>
      <c r="AO23" s="15">
        <v>2.8383817888361449</v>
      </c>
      <c r="AP23" s="15">
        <v>0.67969894308258727</v>
      </c>
      <c r="AQ23" s="15">
        <v>1.7189139314323061</v>
      </c>
      <c r="AR23" s="15">
        <v>4.047126694215482</v>
      </c>
      <c r="AS23" s="15">
        <v>-4.9757016416495237</v>
      </c>
      <c r="AT23" s="15">
        <v>-2.7012685916525729</v>
      </c>
      <c r="AU23" s="15">
        <v>0.73761257170095562</v>
      </c>
      <c r="AV23" s="15">
        <v>-7.0281431708157873</v>
      </c>
      <c r="AW23" s="15">
        <v>-8.5420239237597233</v>
      </c>
      <c r="AX23" s="15">
        <v>18.85951120577559</v>
      </c>
      <c r="AY23" s="15">
        <v>-0.9180178710481155</v>
      </c>
      <c r="AZ23" s="15">
        <v>4.0522304797641038</v>
      </c>
      <c r="BA23" s="15">
        <v>2.6313490620396545</v>
      </c>
      <c r="BB23" s="15">
        <v>2.570581557052448</v>
      </c>
      <c r="BC23" s="15">
        <v>1.7801638017430526</v>
      </c>
      <c r="BD23" s="15">
        <v>12.53053474256547</v>
      </c>
      <c r="BE23" s="15">
        <v>-17.087855670339852</v>
      </c>
      <c r="BF23" s="15">
        <v>13.58920630678911</v>
      </c>
      <c r="BG23" s="15">
        <v>2.8964475068152109</v>
      </c>
      <c r="BH23" s="15">
        <v>7.9380231727184752E-2</v>
      </c>
      <c r="BI23"/>
      <c r="BJ23"/>
      <c r="BK23" s="355"/>
      <c r="BL23" s="110"/>
      <c r="BM23" s="110"/>
      <c r="BN23"/>
      <c r="BO23"/>
      <c r="BP23"/>
      <c r="BQ23"/>
      <c r="BR23"/>
    </row>
    <row r="24" spans="1:74" s="7" customFormat="1" ht="15" customHeight="1" x14ac:dyDescent="0.35">
      <c r="A24"/>
      <c r="B24" s="13" t="s">
        <v>1170</v>
      </c>
      <c r="C24" s="14">
        <v>6878.1210000000001</v>
      </c>
      <c r="D24" s="14">
        <v>7320.0159999999996</v>
      </c>
      <c r="E24" s="14">
        <v>7673.5339999999997</v>
      </c>
      <c r="F24" s="14">
        <v>8199.8539999999994</v>
      </c>
      <c r="G24" s="14">
        <v>8702.1039999999994</v>
      </c>
      <c r="H24" s="14">
        <v>8749.1550000000007</v>
      </c>
      <c r="I24" s="14">
        <v>9064.9849999999988</v>
      </c>
      <c r="J24" s="14">
        <v>9238.1440000000002</v>
      </c>
      <c r="K24" s="14">
        <v>9618.5069999999978</v>
      </c>
      <c r="L24" s="14">
        <v>9896.737000000001</v>
      </c>
      <c r="M24" s="14">
        <v>9965.5420000000013</v>
      </c>
      <c r="N24" s="14">
        <v>10137.971</v>
      </c>
      <c r="O24" s="14">
        <v>10531.772000000001</v>
      </c>
      <c r="P24" s="14">
        <v>9997.7030000000013</v>
      </c>
      <c r="Q24" s="14">
        <v>9753.2899999999991</v>
      </c>
      <c r="R24" s="14">
        <v>9824.5730000000003</v>
      </c>
      <c r="S24" s="14">
        <v>9132.2250000000004</v>
      </c>
      <c r="T24" s="14">
        <v>8351.1419999999998</v>
      </c>
      <c r="U24" s="14">
        <v>8797.5160000000014</v>
      </c>
      <c r="V24" s="14">
        <v>8838.2129999999997</v>
      </c>
      <c r="W24" s="14">
        <v>9146.8979999999992</v>
      </c>
      <c r="X24" s="14">
        <v>9392.2670000000016</v>
      </c>
      <c r="Y24" s="14">
        <v>9608.0860000000011</v>
      </c>
      <c r="Z24" s="14">
        <v>9815.9480000000003</v>
      </c>
      <c r="AA24" s="14">
        <v>9938.3720000000012</v>
      </c>
      <c r="AB24" s="14">
        <v>8220.7179999999989</v>
      </c>
      <c r="AC24" s="14">
        <v>9349.9589999999989</v>
      </c>
      <c r="AD24" s="72">
        <v>9637.4709999999995</v>
      </c>
      <c r="AE24" s="72">
        <v>9669.280999999999</v>
      </c>
      <c r="AF24"/>
      <c r="AG24" s="15">
        <v>6.4246470802127433</v>
      </c>
      <c r="AH24" s="15">
        <v>4.8294703180976661</v>
      </c>
      <c r="AI24" s="15">
        <v>6.8588996934137478</v>
      </c>
      <c r="AJ24" s="15">
        <v>6.1251090568197926</v>
      </c>
      <c r="AK24" s="15">
        <v>0.54068533311026046</v>
      </c>
      <c r="AL24" s="15">
        <v>3.6098343211429915</v>
      </c>
      <c r="AM24" s="15">
        <v>1.9101962110251864</v>
      </c>
      <c r="AN24" s="15">
        <v>4.1173097106951086</v>
      </c>
      <c r="AO24" s="15">
        <v>2.8926526746822896</v>
      </c>
      <c r="AP24" s="15">
        <v>0.69522914471709496</v>
      </c>
      <c r="AQ24" s="15">
        <v>1.7302521026954505</v>
      </c>
      <c r="AR24" s="15">
        <v>3.8844163195969026</v>
      </c>
      <c r="AS24" s="15">
        <v>-5.0710269838731739</v>
      </c>
      <c r="AT24" s="15">
        <v>-2.444691545648058</v>
      </c>
      <c r="AU24" s="15">
        <v>0.7308610735454526</v>
      </c>
      <c r="AV24" s="15">
        <v>-7.0471052533275476</v>
      </c>
      <c r="AW24" s="15">
        <v>-8.5530415643504227</v>
      </c>
      <c r="AX24" s="15">
        <v>5.3450653814771876</v>
      </c>
      <c r="AY24" s="15">
        <v>0.46259648746303267</v>
      </c>
      <c r="AZ24" s="15">
        <v>3.4926177950225856</v>
      </c>
      <c r="BA24" s="15">
        <v>2.6825378396042292</v>
      </c>
      <c r="BB24" s="15">
        <v>2.297837146239555</v>
      </c>
      <c r="BC24" s="15">
        <v>2.1634069470235708</v>
      </c>
      <c r="BD24" s="15">
        <v>1.2471948710404832</v>
      </c>
      <c r="BE24" s="15">
        <v>-17.283051992821381</v>
      </c>
      <c r="BF24" s="15">
        <v>13.736525203759577</v>
      </c>
      <c r="BG24" s="15">
        <v>3.0750081363993216</v>
      </c>
      <c r="BH24" s="15">
        <v>0.33006584403729455</v>
      </c>
      <c r="BI24"/>
      <c r="BJ24" s="71"/>
    </row>
    <row r="25" spans="1:74" s="33" customFormat="1" ht="15" customHeight="1" x14ac:dyDescent="0.35">
      <c r="A25"/>
      <c r="B25" s="16" t="s">
        <v>343</v>
      </c>
      <c r="C25" s="17">
        <v>3735.1280000000002</v>
      </c>
      <c r="D25" s="17">
        <v>3854.2249999999999</v>
      </c>
      <c r="E25" s="17">
        <v>3911.6039999999998</v>
      </c>
      <c r="F25" s="17">
        <v>3902.6469999999999</v>
      </c>
      <c r="G25" s="17">
        <v>3893.12</v>
      </c>
      <c r="H25" s="17">
        <v>3675.9850000000006</v>
      </c>
      <c r="I25" s="17">
        <v>3606.7110000000002</v>
      </c>
      <c r="J25" s="17">
        <v>3487.8640000000005</v>
      </c>
      <c r="K25" s="17">
        <v>3428.1039999999998</v>
      </c>
      <c r="L25" s="17">
        <v>3269.9809999999998</v>
      </c>
      <c r="M25" s="17">
        <v>3009.4710000000005</v>
      </c>
      <c r="N25" s="17">
        <v>2846.462</v>
      </c>
      <c r="O25" s="17">
        <v>2731.5169999999998</v>
      </c>
      <c r="P25" s="17">
        <v>2523.4010000000003</v>
      </c>
      <c r="Q25" s="17">
        <v>2470.6849999999995</v>
      </c>
      <c r="R25" s="17">
        <v>2351.9769999999999</v>
      </c>
      <c r="S25" s="17">
        <v>2185.2710000000002</v>
      </c>
      <c r="T25" s="17">
        <v>2030.001</v>
      </c>
      <c r="U25" s="17">
        <v>2033.4289999999999</v>
      </c>
      <c r="V25" s="17">
        <v>2012.4620000000002</v>
      </c>
      <c r="W25" s="17">
        <v>2032.9059999999999</v>
      </c>
      <c r="X25" s="17">
        <v>2077.288</v>
      </c>
      <c r="Y25" s="17">
        <v>2127.1759999999999</v>
      </c>
      <c r="Z25" s="17">
        <v>2222.2280000000001</v>
      </c>
      <c r="AA25" s="17">
        <v>2370.2270000000003</v>
      </c>
      <c r="AB25" s="17">
        <v>1874.1090000000002</v>
      </c>
      <c r="AC25" s="17">
        <v>2324.0660000000003</v>
      </c>
      <c r="AD25" s="73">
        <v>2553.3319999999999</v>
      </c>
      <c r="AE25" s="73">
        <v>2704.9829999999997</v>
      </c>
      <c r="AF25"/>
      <c r="AG25" s="18">
        <v>3.1885654253348146</v>
      </c>
      <c r="AH25" s="18">
        <v>1.4887299003042092</v>
      </c>
      <c r="AI25" s="18">
        <v>-0.22898534718749342</v>
      </c>
      <c r="AJ25" s="18">
        <v>-0.24411636512346732</v>
      </c>
      <c r="AK25" s="18">
        <v>-5.5774032138747156</v>
      </c>
      <c r="AL25" s="18">
        <v>-1.8845017049852035</v>
      </c>
      <c r="AM25" s="18">
        <v>-3.2951628228599339</v>
      </c>
      <c r="AN25" s="18">
        <v>-1.7133695579873718</v>
      </c>
      <c r="AO25" s="18">
        <v>-4.6125496776060482</v>
      </c>
      <c r="AP25" s="18">
        <v>-7.9667129564361181</v>
      </c>
      <c r="AQ25" s="18">
        <v>-5.4165333375865874</v>
      </c>
      <c r="AR25" s="18">
        <v>-4.0381708942539953</v>
      </c>
      <c r="AS25" s="18">
        <v>-7.6190629602524735</v>
      </c>
      <c r="AT25" s="18">
        <v>-2.0890853257171886</v>
      </c>
      <c r="AU25" s="18">
        <v>-4.8046594365530071</v>
      </c>
      <c r="AV25" s="18">
        <v>-7.0879094480940799</v>
      </c>
      <c r="AW25" s="18">
        <v>-7.105297237733911</v>
      </c>
      <c r="AX25" s="18">
        <v>0.16886691188821501</v>
      </c>
      <c r="AY25" s="18">
        <v>-1.0311154212908169</v>
      </c>
      <c r="AZ25" s="18">
        <v>1.0158701133238655</v>
      </c>
      <c r="BA25" s="18">
        <v>2.1831801372026085</v>
      </c>
      <c r="BB25" s="18">
        <v>2.4015928460569702</v>
      </c>
      <c r="BC25" s="18">
        <v>4.4684595914959617</v>
      </c>
      <c r="BD25" s="18">
        <v>6.6599376841620321</v>
      </c>
      <c r="BE25" s="18">
        <v>-20.931244138219679</v>
      </c>
      <c r="BF25" s="18">
        <v>24.009115798494115</v>
      </c>
      <c r="BG25" s="18">
        <v>9.8648661440767853</v>
      </c>
      <c r="BH25" s="18">
        <v>5.9393373051369682</v>
      </c>
      <c r="BI25"/>
      <c r="BK25" s="17"/>
    </row>
    <row r="26" spans="1:74" s="33" customFormat="1" ht="15" customHeight="1" x14ac:dyDescent="0.35">
      <c r="A26"/>
      <c r="B26" s="16" t="s">
        <v>344</v>
      </c>
      <c r="C26" s="17">
        <v>2746.6460000000002</v>
      </c>
      <c r="D26" s="17">
        <v>3019.2750000000001</v>
      </c>
      <c r="E26" s="17">
        <v>3333.6669999999999</v>
      </c>
      <c r="F26" s="17">
        <v>3777.3049999999998</v>
      </c>
      <c r="G26" s="17">
        <v>4247.0590000000002</v>
      </c>
      <c r="H26" s="17">
        <v>4528.5110000000004</v>
      </c>
      <c r="I26" s="17">
        <v>4881.2400000000007</v>
      </c>
      <c r="J26" s="17">
        <v>5190.2480000000005</v>
      </c>
      <c r="K26" s="17">
        <v>5594.5320000000002</v>
      </c>
      <c r="L26" s="17">
        <v>5995.6029999999992</v>
      </c>
      <c r="M26" s="17">
        <v>6324.4639999999999</v>
      </c>
      <c r="N26" s="17">
        <v>6696.7389999999996</v>
      </c>
      <c r="O26" s="17">
        <v>7177.0159999999996</v>
      </c>
      <c r="P26" s="17">
        <v>6873.8090000000002</v>
      </c>
      <c r="Q26" s="17">
        <v>6726.6459999999997</v>
      </c>
      <c r="R26" s="17">
        <v>6912.2210000000005</v>
      </c>
      <c r="S26" s="17">
        <v>6452.3230000000003</v>
      </c>
      <c r="T26" s="17">
        <v>5854.7440000000006</v>
      </c>
      <c r="U26" s="17">
        <v>6308.1140000000005</v>
      </c>
      <c r="V26" s="17">
        <v>6404.7109999999993</v>
      </c>
      <c r="W26" s="17">
        <v>6677.4559999999992</v>
      </c>
      <c r="X26" s="17">
        <v>6881.6960000000017</v>
      </c>
      <c r="Y26" s="17">
        <v>7046.0870000000004</v>
      </c>
      <c r="Z26" s="17">
        <v>7137.6149999999998</v>
      </c>
      <c r="AA26" s="17">
        <v>7124.9600000000009</v>
      </c>
      <c r="AB26" s="17">
        <v>5899.7880000000005</v>
      </c>
      <c r="AC26" s="17">
        <v>6576.5659999999998</v>
      </c>
      <c r="AD26" s="73">
        <v>6663.3410000000003</v>
      </c>
      <c r="AE26" s="73">
        <v>6585.5010000000002</v>
      </c>
      <c r="AF26"/>
      <c r="AG26" s="18">
        <v>9.9258877918741586</v>
      </c>
      <c r="AH26" s="18">
        <v>10.412830894834018</v>
      </c>
      <c r="AI26" s="18">
        <v>13.307807888430364</v>
      </c>
      <c r="AJ26" s="18">
        <v>12.436221062371198</v>
      </c>
      <c r="AK26" s="18">
        <v>6.6269858742249683</v>
      </c>
      <c r="AL26" s="18">
        <v>7.7890723904612402</v>
      </c>
      <c r="AM26" s="18">
        <v>6.3305225721333054</v>
      </c>
      <c r="AN26" s="18">
        <v>7.7893002415298769</v>
      </c>
      <c r="AO26" s="18">
        <v>7.1689821418484874</v>
      </c>
      <c r="AP26" s="18">
        <v>5.4850362840902047</v>
      </c>
      <c r="AQ26" s="18">
        <v>5.8862695716190281</v>
      </c>
      <c r="AR26" s="18">
        <v>7.1718040676215704</v>
      </c>
      <c r="AS26" s="18">
        <v>-4.2246944969887128</v>
      </c>
      <c r="AT26" s="18">
        <v>-2.1409236130942895</v>
      </c>
      <c r="AU26" s="18">
        <v>2.7588043134721336</v>
      </c>
      <c r="AV26" s="18">
        <v>-6.6534041663309109</v>
      </c>
      <c r="AW26" s="18">
        <v>-9.2614551379402386</v>
      </c>
      <c r="AX26" s="18">
        <v>7.7436349053007234</v>
      </c>
      <c r="AY26" s="18">
        <v>1.5313134797500305</v>
      </c>
      <c r="AZ26" s="18">
        <v>4.2585059653745487</v>
      </c>
      <c r="BA26" s="18">
        <v>3.0586498810325748</v>
      </c>
      <c r="BB26" s="18">
        <v>2.3888151990439375</v>
      </c>
      <c r="BC26" s="18">
        <v>1.2989904893311612</v>
      </c>
      <c r="BD26" s="18">
        <v>-0.17730012055846156</v>
      </c>
      <c r="BE26" s="18">
        <v>-17.195493027329281</v>
      </c>
      <c r="BF26" s="18">
        <v>11.471225745738648</v>
      </c>
      <c r="BG26" s="18">
        <v>1.3194576014290824</v>
      </c>
      <c r="BH26" s="18">
        <v>-1.1681827479638238</v>
      </c>
      <c r="BI26"/>
    </row>
    <row r="27" spans="1:74" s="33" customFormat="1" ht="15" customHeight="1" x14ac:dyDescent="0.35">
      <c r="A27"/>
      <c r="B27" s="16" t="s">
        <v>345</v>
      </c>
      <c r="C27" s="17">
        <v>396.34699999999998</v>
      </c>
      <c r="D27" s="17">
        <v>446.51600000000002</v>
      </c>
      <c r="E27" s="17">
        <v>428.26299999999998</v>
      </c>
      <c r="F27" s="17">
        <v>519.90200000000004</v>
      </c>
      <c r="G27" s="17">
        <v>561.92499999999995</v>
      </c>
      <c r="H27" s="17">
        <v>544.65899999999988</v>
      </c>
      <c r="I27" s="17">
        <v>577.03400000000011</v>
      </c>
      <c r="J27" s="17">
        <v>560.03199999999993</v>
      </c>
      <c r="K27" s="17">
        <v>595.87099999999998</v>
      </c>
      <c r="L27" s="17">
        <v>631.15299999999991</v>
      </c>
      <c r="M27" s="17">
        <v>631.60699999999986</v>
      </c>
      <c r="N27" s="17">
        <v>594.77</v>
      </c>
      <c r="O27" s="17">
        <v>623.23900000000003</v>
      </c>
      <c r="P27" s="17">
        <v>600.49299999999994</v>
      </c>
      <c r="Q27" s="17">
        <v>555.95899999999995</v>
      </c>
      <c r="R27" s="17">
        <v>560.375</v>
      </c>
      <c r="S27" s="17">
        <v>494.63100000000003</v>
      </c>
      <c r="T27" s="17">
        <v>466.39699999999993</v>
      </c>
      <c r="U27" s="17">
        <v>455.97300000000001</v>
      </c>
      <c r="V27" s="17">
        <v>421.04000000000008</v>
      </c>
      <c r="W27" s="17">
        <v>436.53600000000006</v>
      </c>
      <c r="X27" s="17">
        <v>433.28300000000002</v>
      </c>
      <c r="Y27" s="17">
        <v>434.82299999999998</v>
      </c>
      <c r="Z27" s="17">
        <v>456.10500000000002</v>
      </c>
      <c r="AA27" s="17">
        <v>443.18499999999989</v>
      </c>
      <c r="AB27" s="17">
        <v>446.82100000000003</v>
      </c>
      <c r="AC27" s="17">
        <v>449.327</v>
      </c>
      <c r="AD27" s="73">
        <v>420.798</v>
      </c>
      <c r="AE27" s="73">
        <v>378.79700000000003</v>
      </c>
      <c r="AF27"/>
      <c r="AG27" s="18">
        <v>12.657847794987736</v>
      </c>
      <c r="AH27" s="18">
        <v>-4.0878714312589119</v>
      </c>
      <c r="AI27" s="18">
        <v>21.397832640223431</v>
      </c>
      <c r="AJ27" s="18">
        <v>8.0828694638604794</v>
      </c>
      <c r="AK27" s="18">
        <v>-3.0726520443119774</v>
      </c>
      <c r="AL27" s="18">
        <v>5.9440861162672851</v>
      </c>
      <c r="AM27" s="18">
        <v>-2.9464468298228832</v>
      </c>
      <c r="AN27" s="18">
        <v>6.399455745385989</v>
      </c>
      <c r="AO27" s="18">
        <v>5.9210802338089836</v>
      </c>
      <c r="AP27" s="18">
        <v>7.193184536870631E-2</v>
      </c>
      <c r="AQ27" s="18">
        <v>-5.8322659501873604</v>
      </c>
      <c r="AR27" s="18">
        <v>4.7865561477546033</v>
      </c>
      <c r="AS27" s="18">
        <v>-3.6496432347783263</v>
      </c>
      <c r="AT27" s="18">
        <v>-7.4162396564156454</v>
      </c>
      <c r="AU27" s="18">
        <v>0.79430317703284847</v>
      </c>
      <c r="AV27" s="18">
        <v>-11.73214365380325</v>
      </c>
      <c r="AW27" s="18">
        <v>-5.7080935080898882</v>
      </c>
      <c r="AX27" s="18">
        <v>-2.2350057997799992</v>
      </c>
      <c r="AY27" s="18">
        <v>-7.6611992376741469</v>
      </c>
      <c r="AZ27" s="18">
        <v>3.680410412312364</v>
      </c>
      <c r="BA27" s="18">
        <v>-0.74518481866330433</v>
      </c>
      <c r="BB27" s="18">
        <v>0.35542589946985309</v>
      </c>
      <c r="BC27" s="18">
        <v>4.8944053097467339</v>
      </c>
      <c r="BD27" s="18">
        <v>-2.832681071244588</v>
      </c>
      <c r="BE27" s="18">
        <v>0.8204248790009</v>
      </c>
      <c r="BF27" s="18">
        <v>0.56085098954614299</v>
      </c>
      <c r="BG27" s="18">
        <v>-6.3492734689880637</v>
      </c>
      <c r="BH27" s="18">
        <v>-9.981273675255105</v>
      </c>
      <c r="BI27"/>
    </row>
    <row r="28" spans="1:74" s="33" customFormat="1" ht="15" customHeight="1" x14ac:dyDescent="0.35">
      <c r="A28"/>
      <c r="B28" s="16" t="s">
        <v>1171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>
        <v>649.25</v>
      </c>
      <c r="V28" s="17">
        <v>652.87799999999993</v>
      </c>
      <c r="W28" s="17">
        <v>676.56700000000001</v>
      </c>
      <c r="X28" s="17">
        <v>694.87700000000007</v>
      </c>
      <c r="Y28" s="17">
        <v>710.81399999999996</v>
      </c>
      <c r="Z28" s="17">
        <v>725.27099999999996</v>
      </c>
      <c r="AA28" s="17">
        <v>2204.4029999999998</v>
      </c>
      <c r="AB28" s="17">
        <v>1829.6750000000002</v>
      </c>
      <c r="AC28" s="17">
        <v>2071.4659999999999</v>
      </c>
      <c r="AD28" s="73">
        <v>2116.65</v>
      </c>
      <c r="AE28" s="73">
        <v>2116.2570000000001</v>
      </c>
      <c r="AF2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>
        <v>0.55879861378512574</v>
      </c>
      <c r="AZ28" s="18">
        <v>3.6283961168855559</v>
      </c>
      <c r="BA28" s="18">
        <v>2.7063099441740519</v>
      </c>
      <c r="BB28" s="18">
        <v>2.2934994250780925</v>
      </c>
      <c r="BC28" s="18">
        <v>2.0338653993871807</v>
      </c>
      <c r="BD28" s="18" t="s">
        <v>233</v>
      </c>
      <c r="BE28" s="18">
        <v>-16.999069589362726</v>
      </c>
      <c r="BF28" s="18">
        <v>13.214969871698507</v>
      </c>
      <c r="BG28" s="18">
        <v>2.1812571386641246</v>
      </c>
      <c r="BH28" s="18">
        <v>-1.8567075331303196E-2</v>
      </c>
      <c r="BI28"/>
    </row>
    <row r="29" spans="1:74" s="33" customFormat="1" ht="15" customHeight="1" x14ac:dyDescent="0.35">
      <c r="A29"/>
      <c r="B29" s="16" t="s">
        <v>650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>
        <v>445.30599999999998</v>
      </c>
      <c r="V29" s="17">
        <v>310.49</v>
      </c>
      <c r="W29" s="17">
        <v>375.68300000000005</v>
      </c>
      <c r="X29" s="17">
        <v>382.29999999999995</v>
      </c>
      <c r="Y29" s="17">
        <v>419.07200000000006</v>
      </c>
      <c r="Z29" s="17">
        <v>390.92700000000002</v>
      </c>
      <c r="AA29" s="17">
        <v>175.57300000000004</v>
      </c>
      <c r="AB29" s="17">
        <v>163.68199999999999</v>
      </c>
      <c r="AC29" s="17">
        <v>177.29500000000004</v>
      </c>
      <c r="AD29" s="73">
        <v>174.31100000000004</v>
      </c>
      <c r="AE29" s="73">
        <v>153.56900000000002</v>
      </c>
      <c r="AF29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>
        <v>-30.274912082927241</v>
      </c>
      <c r="AZ29" s="18">
        <v>20.996811491513427</v>
      </c>
      <c r="BA29" s="18">
        <v>1.7613253727211251</v>
      </c>
      <c r="BB29" s="18">
        <v>9.6186241171854849</v>
      </c>
      <c r="BC29" s="18">
        <v>-6.7160297037263366</v>
      </c>
      <c r="BD29" s="18">
        <v>-55.088034338891909</v>
      </c>
      <c r="BE29" s="18">
        <v>-6.7726814487421452</v>
      </c>
      <c r="BF29" s="18">
        <v>8.3167361102626174</v>
      </c>
      <c r="BG29" s="18">
        <v>-1.683070588567082</v>
      </c>
      <c r="BH29" s="18">
        <v>-11.89942114955454</v>
      </c>
      <c r="BI29"/>
      <c r="BJ29" s="189"/>
    </row>
    <row r="30" spans="1:74" s="33" customFormat="1" ht="15" customHeight="1" x14ac:dyDescent="0.35">
      <c r="A30"/>
      <c r="B30" s="16" t="s">
        <v>742</v>
      </c>
      <c r="C30" s="17">
        <v>881.96599999999944</v>
      </c>
      <c r="D30" s="17">
        <v>914.49300000000039</v>
      </c>
      <c r="E30" s="17">
        <v>531.37800000000061</v>
      </c>
      <c r="F30" s="17">
        <v>124.41699999999946</v>
      </c>
      <c r="G30" s="17">
        <v>72.489999999999782</v>
      </c>
      <c r="H30" s="17">
        <v>50.706999999999312</v>
      </c>
      <c r="I30" s="17">
        <v>51.01199999999983</v>
      </c>
      <c r="J30" s="17">
        <v>24.13099999999929</v>
      </c>
      <c r="K30" s="17">
        <v>26.390000000000782</v>
      </c>
      <c r="L30" s="17">
        <v>21.919000000000324</v>
      </c>
      <c r="M30" s="17">
        <v>20.531000000000518</v>
      </c>
      <c r="N30" s="17">
        <v>19.754000000000246</v>
      </c>
      <c r="O30" s="17">
        <v>37.049000000000206</v>
      </c>
      <c r="P30" s="17">
        <v>45.245000000000459</v>
      </c>
      <c r="Q30" s="17">
        <v>18.370999999999754</v>
      </c>
      <c r="R30" s="17">
        <v>19.164999999999395</v>
      </c>
      <c r="S30" s="17">
        <v>19.680999999999813</v>
      </c>
      <c r="T30" s="17">
        <v>19.005999999999744</v>
      </c>
      <c r="U30" s="17">
        <v>56.64499999999888</v>
      </c>
      <c r="V30" s="17">
        <v>55.804999999998863</v>
      </c>
      <c r="W30" s="17">
        <v>57.682000000000556</v>
      </c>
      <c r="X30" s="17">
        <v>57.278999999999883</v>
      </c>
      <c r="Y30" s="17">
        <v>59.348999999999897</v>
      </c>
      <c r="Z30" s="17">
        <v>57.385000000000204</v>
      </c>
      <c r="AA30" s="17">
        <v>48.229999999999592</v>
      </c>
      <c r="AB30" s="17">
        <v>39.320000000000249</v>
      </c>
      <c r="AC30" s="17">
        <v>48.030000000000115</v>
      </c>
      <c r="AD30" s="73">
        <v>55.660000000000338</v>
      </c>
      <c r="AE30" s="73">
        <v>54.497999999999649</v>
      </c>
      <c r="AF30"/>
      <c r="AG30" s="18">
        <v>3.6880106489366908</v>
      </c>
      <c r="AH30" s="18">
        <v>-41.893705036561201</v>
      </c>
      <c r="AI30" s="18">
        <v>-76.585970815502463</v>
      </c>
      <c r="AJ30" s="18">
        <v>-41.736257906877604</v>
      </c>
      <c r="AK30" s="18">
        <v>-30.049662022348649</v>
      </c>
      <c r="AL30" s="18">
        <v>0.60149486264326923</v>
      </c>
      <c r="AM30" s="18">
        <v>-52.695444209206912</v>
      </c>
      <c r="AN30" s="18">
        <v>9.3614023455371065</v>
      </c>
      <c r="AO30" s="18">
        <v>-16.942023493748867</v>
      </c>
      <c r="AP30" s="18">
        <v>-6.3324056754404205</v>
      </c>
      <c r="AQ30" s="18">
        <v>-3.784520968293076</v>
      </c>
      <c r="AR30" s="18">
        <v>87.551888225168284</v>
      </c>
      <c r="AS30" s="18">
        <v>22.122054576372395</v>
      </c>
      <c r="AT30" s="18">
        <v>-59.396618410875085</v>
      </c>
      <c r="AU30" s="18">
        <v>4.3220292852847004</v>
      </c>
      <c r="AV30" s="18">
        <v>2.6924080354836093</v>
      </c>
      <c r="AW30" s="18">
        <v>-3.4297037752150534</v>
      </c>
      <c r="AX30" s="18" t="s">
        <v>233</v>
      </c>
      <c r="AY30" s="18">
        <v>-1.4829199399771105</v>
      </c>
      <c r="AZ30" s="18">
        <v>3.3634978944570051</v>
      </c>
      <c r="BA30" s="18">
        <v>-0.6986581602591273</v>
      </c>
      <c r="BB30" s="18">
        <v>3.6138899072959001</v>
      </c>
      <c r="BC30" s="18">
        <v>-3.3092385718372617</v>
      </c>
      <c r="BD30" s="18">
        <v>-15.953646423282354</v>
      </c>
      <c r="BE30" s="18">
        <v>-18.473978851336135</v>
      </c>
      <c r="BF30" s="18">
        <v>22.151576805696365</v>
      </c>
      <c r="BG30" s="18">
        <v>15.885904642931926</v>
      </c>
      <c r="BH30" s="18">
        <v>-2.0876751706803471</v>
      </c>
      <c r="BI30"/>
      <c r="BJ30" s="189"/>
    </row>
    <row r="31" spans="1:74" s="33" customFormat="1" ht="6" customHeight="1" x14ac:dyDescent="0.35">
      <c r="A31"/>
      <c r="B31" s="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2"/>
      <c r="Y31" s="12"/>
      <c r="Z31" s="12"/>
      <c r="AA31" s="12"/>
      <c r="AB31" s="12"/>
      <c r="AC31" s="12"/>
      <c r="AD31" s="355"/>
      <c r="AE31" s="355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 s="334"/>
      <c r="BF31" s="355"/>
      <c r="BG31" s="355"/>
      <c r="BH31" s="355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</row>
    <row r="32" spans="1:74" s="33" customFormat="1" ht="15" customHeight="1" x14ac:dyDescent="0.35">
      <c r="A32"/>
      <c r="B32" s="13" t="s">
        <v>175</v>
      </c>
      <c r="C32" s="17">
        <v>-29.652999999999338</v>
      </c>
      <c r="D32" s="17">
        <v>-50.382999999999811</v>
      </c>
      <c r="E32" s="17">
        <v>-279.93000000000029</v>
      </c>
      <c r="F32" s="17">
        <v>74.173000000000684</v>
      </c>
      <c r="G32" s="17">
        <v>168.02900000000045</v>
      </c>
      <c r="H32" s="17">
        <v>277.63700000000063</v>
      </c>
      <c r="I32" s="17">
        <v>128.13800000000083</v>
      </c>
      <c r="J32" s="17">
        <v>242.81800000000112</v>
      </c>
      <c r="K32" s="17">
        <v>145.06400000000031</v>
      </c>
      <c r="L32" s="17">
        <v>204.13699999999699</v>
      </c>
      <c r="M32" s="17">
        <v>223.9369999999999</v>
      </c>
      <c r="N32" s="17">
        <v>256.0570000000007</v>
      </c>
      <c r="O32" s="17">
        <v>146.13400000000001</v>
      </c>
      <c r="P32" s="17">
        <v>109.0149999999976</v>
      </c>
      <c r="Q32" s="17">
        <v>79.618000000000393</v>
      </c>
      <c r="R32" s="17">
        <v>69.187000000001717</v>
      </c>
      <c r="S32" s="17">
        <v>137.14299999999821</v>
      </c>
      <c r="T32" s="17">
        <v>224.57900000000154</v>
      </c>
      <c r="U32" s="17">
        <v>-15.250000000001819</v>
      </c>
      <c r="V32" s="17">
        <v>-133.51199999999881</v>
      </c>
      <c r="W32" s="17">
        <v>-474.31399999999849</v>
      </c>
      <c r="X32" s="17">
        <v>29.150000000001455</v>
      </c>
      <c r="Y32" s="17">
        <v>83.75300000000243</v>
      </c>
      <c r="Z32" s="17">
        <v>220.36200000000099</v>
      </c>
      <c r="AA32" s="17">
        <v>-102.95399999999972</v>
      </c>
      <c r="AB32" s="17">
        <v>72.804999999998472</v>
      </c>
      <c r="AC32" s="17">
        <v>-154.84299999999894</v>
      </c>
      <c r="AD32" s="73">
        <v>3.200000000106229E-2</v>
      </c>
      <c r="AE32" s="73">
        <v>58.930999999998676</v>
      </c>
      <c r="AF32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/>
    </row>
    <row r="33" spans="1:67" s="7" customFormat="1" ht="15" customHeight="1" x14ac:dyDescent="0.35">
      <c r="A33"/>
      <c r="B33" s="16" t="s">
        <v>200</v>
      </c>
      <c r="C33" s="17">
        <v>-21.611999999999998</v>
      </c>
      <c r="D33" s="17">
        <v>-3.4369999999999998</v>
      </c>
      <c r="E33" s="17">
        <v>-11.141</v>
      </c>
      <c r="F33" s="17">
        <v>-41.100999999999999</v>
      </c>
      <c r="G33" s="17">
        <v>-46.429000000000002</v>
      </c>
      <c r="H33" s="17">
        <v>64.989999999999995</v>
      </c>
      <c r="I33" s="17">
        <v>-81.577000000001135</v>
      </c>
      <c r="J33" s="17">
        <v>34.759000000000015</v>
      </c>
      <c r="K33" s="17">
        <v>-69.036000000001877</v>
      </c>
      <c r="L33" s="17">
        <v>-17.73700000000099</v>
      </c>
      <c r="M33" s="17">
        <v>-2.6180000000003929</v>
      </c>
      <c r="N33" s="17">
        <v>4.4570000000003347</v>
      </c>
      <c r="O33" s="17">
        <v>-9.30000000007567E-2</v>
      </c>
      <c r="P33" s="17">
        <v>19.112000000002809</v>
      </c>
      <c r="Q33" s="17">
        <v>-5.2489999999997963</v>
      </c>
      <c r="R33" s="17">
        <v>21.900999999998021</v>
      </c>
      <c r="S33" s="17">
        <v>65.509000000001834</v>
      </c>
      <c r="T33" s="17">
        <v>76.213999999999942</v>
      </c>
      <c r="U33" s="17">
        <v>-156.25400000000081</v>
      </c>
      <c r="V33" s="17">
        <v>-24.312999999998283</v>
      </c>
      <c r="W33" s="17">
        <v>-27.840000000001965</v>
      </c>
      <c r="X33" s="17">
        <v>-11.641000000001441</v>
      </c>
      <c r="Y33" s="17">
        <v>-20.959000000000742</v>
      </c>
      <c r="Z33" s="17">
        <v>17.953000000001339</v>
      </c>
      <c r="AA33" s="17">
        <v>-113.28499999999804</v>
      </c>
      <c r="AB33" s="17">
        <v>101.18700000000172</v>
      </c>
      <c r="AC33" s="17">
        <v>-107.77499999999964</v>
      </c>
      <c r="AD33" s="73">
        <v>-48.910999999998239</v>
      </c>
      <c r="AE33" s="73">
        <v>72.417999999999665</v>
      </c>
      <c r="AF33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/>
    </row>
    <row r="34" spans="1:67" s="7" customFormat="1" ht="15" customHeight="1" x14ac:dyDescent="0.35">
      <c r="A34"/>
      <c r="B34" s="16" t="s">
        <v>948</v>
      </c>
      <c r="C34" s="17"/>
      <c r="D34" s="17"/>
      <c r="E34" s="17">
        <v>-313.584</v>
      </c>
      <c r="F34" s="17">
        <v>100.64699999999999</v>
      </c>
      <c r="G34" s="17">
        <v>202.416</v>
      </c>
      <c r="H34" s="17">
        <v>212.59399999999999</v>
      </c>
      <c r="I34" s="17">
        <v>209.98700000000002</v>
      </c>
      <c r="J34" s="17">
        <v>218.24299999999999</v>
      </c>
      <c r="K34" s="17">
        <v>212.47300000000001</v>
      </c>
      <c r="L34" s="17">
        <v>222.87299999999999</v>
      </c>
      <c r="M34" s="17">
        <v>227.75899999999996</v>
      </c>
      <c r="N34" s="17">
        <v>249.80699999999999</v>
      </c>
      <c r="O34" s="17">
        <v>245.67500000000001</v>
      </c>
      <c r="P34" s="17">
        <v>223.31800000000001</v>
      </c>
      <c r="Q34" s="17">
        <v>257.15899999999999</v>
      </c>
      <c r="R34" s="17">
        <v>273.53399999999999</v>
      </c>
      <c r="S34" s="17">
        <v>264.77</v>
      </c>
      <c r="T34" s="17">
        <v>271.33600000000001</v>
      </c>
      <c r="U34" s="17">
        <v>232.54500000000002</v>
      </c>
      <c r="V34" s="17">
        <v>313.745</v>
      </c>
      <c r="W34" s="17">
        <v>326.01900000000001</v>
      </c>
      <c r="X34" s="17">
        <v>334.45599999999996</v>
      </c>
      <c r="Y34" s="17">
        <v>213.09499999999997</v>
      </c>
      <c r="Z34" s="17">
        <v>319.51400000000007</v>
      </c>
      <c r="AA34" s="17">
        <v>304.67800000000005</v>
      </c>
      <c r="AB34" s="17">
        <v>354.92699999999996</v>
      </c>
      <c r="AC34" s="17">
        <v>364.19024400000001</v>
      </c>
      <c r="AD34" s="73">
        <v>424.166</v>
      </c>
      <c r="AE34" s="73">
        <v>424.012</v>
      </c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/>
    </row>
    <row r="35" spans="1:67" s="7" customFormat="1" ht="15" customHeight="1" x14ac:dyDescent="0.35">
      <c r="A35"/>
      <c r="B35" s="16" t="s">
        <v>201</v>
      </c>
      <c r="C35" s="17">
        <v>-8.0409999999993396</v>
      </c>
      <c r="D35" s="17">
        <v>-46.945999999999813</v>
      </c>
      <c r="E35" s="17">
        <v>44.794999999999732</v>
      </c>
      <c r="F35" s="17">
        <v>14.627000000000692</v>
      </c>
      <c r="G35" s="17">
        <v>12.042000000000456</v>
      </c>
      <c r="H35" s="17">
        <v>5.3000000000622549E-2</v>
      </c>
      <c r="I35" s="17">
        <v>-0.27199999999805868</v>
      </c>
      <c r="J35" s="17">
        <v>-10.183999999998889</v>
      </c>
      <c r="K35" s="17">
        <v>1.6270000000021696</v>
      </c>
      <c r="L35" s="17">
        <v>-0.99900000000201317</v>
      </c>
      <c r="M35" s="17">
        <v>-1.2039999999996667</v>
      </c>
      <c r="N35" s="17">
        <v>1.7930000000003758</v>
      </c>
      <c r="O35" s="17">
        <v>-99.44799999999924</v>
      </c>
      <c r="P35" s="17">
        <v>-133.41500000000522</v>
      </c>
      <c r="Q35" s="17">
        <v>-172.2919999999998</v>
      </c>
      <c r="R35" s="17">
        <v>-226.2479999999963</v>
      </c>
      <c r="S35" s="17">
        <v>-193.13600000000361</v>
      </c>
      <c r="T35" s="17">
        <v>-122.97099999999841</v>
      </c>
      <c r="U35" s="17">
        <v>-91.54100000000102</v>
      </c>
      <c r="V35" s="17">
        <v>-422.94400000000053</v>
      </c>
      <c r="W35" s="17">
        <v>-772.49299999999653</v>
      </c>
      <c r="X35" s="17">
        <v>-293.66499999999706</v>
      </c>
      <c r="Y35" s="17">
        <v>-108.3829999999968</v>
      </c>
      <c r="Z35" s="17">
        <v>-117.10500000000042</v>
      </c>
      <c r="AA35" s="17">
        <v>-294.34700000000174</v>
      </c>
      <c r="AB35" s="17">
        <v>-383.30900000000321</v>
      </c>
      <c r="AC35" s="17">
        <v>-411.25824399999931</v>
      </c>
      <c r="AD35" s="73">
        <v>-375.2230000000007</v>
      </c>
      <c r="AE35" s="73">
        <v>-437.49900000000099</v>
      </c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/>
    </row>
    <row r="36" spans="1:67" s="7" customFormat="1" ht="6" customHeight="1" x14ac:dyDescent="0.35">
      <c r="A3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233"/>
      <c r="Y36" s="233"/>
      <c r="Z36" s="233"/>
      <c r="AA36" s="233"/>
      <c r="AB36" s="233"/>
      <c r="AC36" s="233"/>
      <c r="AD36" s="110"/>
      <c r="AE36" s="110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 s="334"/>
      <c r="BF36" s="355"/>
      <c r="BG36" s="355"/>
      <c r="BH36" s="355"/>
      <c r="BI36"/>
      <c r="BJ36"/>
      <c r="BK36"/>
      <c r="BL36"/>
      <c r="BM36"/>
      <c r="BN36"/>
      <c r="BO36"/>
    </row>
    <row r="37" spans="1:67" s="7" customFormat="1" ht="15" customHeight="1" x14ac:dyDescent="0.35">
      <c r="A37"/>
      <c r="B37" s="13" t="s">
        <v>176</v>
      </c>
      <c r="C37" s="14">
        <v>7730.4340000000002</v>
      </c>
      <c r="D37" s="14">
        <v>8184.1260000000002</v>
      </c>
      <c r="E37" s="14">
        <v>7924.982</v>
      </c>
      <c r="F37" s="14">
        <v>8398.4439999999995</v>
      </c>
      <c r="G37" s="14">
        <v>8942.6229999999996</v>
      </c>
      <c r="H37" s="14">
        <v>9077.4989999999998</v>
      </c>
      <c r="I37" s="14">
        <v>9244.1350000000002</v>
      </c>
      <c r="J37" s="14">
        <v>9505.0930000000008</v>
      </c>
      <c r="K37" s="14">
        <v>9789.9609999999993</v>
      </c>
      <c r="L37" s="14">
        <v>10122.793</v>
      </c>
      <c r="M37" s="14">
        <v>10210.01</v>
      </c>
      <c r="N37" s="14">
        <v>10413.782000000001</v>
      </c>
      <c r="O37" s="14">
        <v>10714.955</v>
      </c>
      <c r="P37" s="14">
        <v>10151.962999999998</v>
      </c>
      <c r="Q37" s="14">
        <v>9851.2790000000005</v>
      </c>
      <c r="R37" s="14">
        <v>9912.9250000000011</v>
      </c>
      <c r="S37" s="14">
        <v>9289.0489999999991</v>
      </c>
      <c r="T37" s="14">
        <v>8594.7270000000008</v>
      </c>
      <c r="U37" s="14">
        <v>9933.4669999999987</v>
      </c>
      <c r="V37" s="14">
        <v>9723.8739999999998</v>
      </c>
      <c r="W37" s="14">
        <v>9782.5159999999996</v>
      </c>
      <c r="X37" s="14">
        <v>10555.873000000001</v>
      </c>
      <c r="Y37" s="14">
        <v>10881.074000000001</v>
      </c>
      <c r="Z37" s="14">
        <v>11209.893</v>
      </c>
      <c r="AA37" s="14">
        <v>12263.624000000002</v>
      </c>
      <c r="AB37" s="14">
        <v>10326.199999999999</v>
      </c>
      <c r="AC37" s="14">
        <v>11491.907000000001</v>
      </c>
      <c r="AD37" s="14">
        <v>11984.124000000002</v>
      </c>
      <c r="AE37" s="14">
        <v>12052.535999999998</v>
      </c>
      <c r="AF37"/>
      <c r="AG37" s="15">
        <v>5.8689072308230035</v>
      </c>
      <c r="AH37" s="15">
        <v>-3.1664224133401691</v>
      </c>
      <c r="AI37" s="15">
        <v>5.9742974810542098</v>
      </c>
      <c r="AJ37" s="15">
        <v>6.4795216828260109</v>
      </c>
      <c r="AK37" s="15">
        <v>1.5082375719070369</v>
      </c>
      <c r="AL37" s="15">
        <v>1.8357038651284945</v>
      </c>
      <c r="AM37" s="15">
        <v>2.8229574751991455</v>
      </c>
      <c r="AN37" s="15">
        <v>2.9970038167958855</v>
      </c>
      <c r="AO37" s="15">
        <v>3.3997275372189977</v>
      </c>
      <c r="AP37" s="15">
        <v>0.86159027454182413</v>
      </c>
      <c r="AQ37" s="15">
        <v>1.9958060765856336</v>
      </c>
      <c r="AR37" s="15">
        <v>2.8920616928604694</v>
      </c>
      <c r="AS37" s="15">
        <v>-5.2542637836556665</v>
      </c>
      <c r="AT37" s="15">
        <v>-2.9618311256650318</v>
      </c>
      <c r="AU37" s="15">
        <v>0.62576646139045133</v>
      </c>
      <c r="AV37" s="15">
        <v>-6.2935611840097847</v>
      </c>
      <c r="AW37" s="15">
        <v>-7.4746295341966489</v>
      </c>
      <c r="AX37" s="15">
        <v>15.576294628089965</v>
      </c>
      <c r="AY37" s="15">
        <v>-2.1099682517694878</v>
      </c>
      <c r="AZ37" s="15">
        <v>0.60307239686569192</v>
      </c>
      <c r="BA37" s="15">
        <v>7.9055020201347164</v>
      </c>
      <c r="BB37" s="15">
        <v>3.080758929176195</v>
      </c>
      <c r="BC37" s="15">
        <v>3.0219351508867551</v>
      </c>
      <c r="BD37" s="15">
        <v>9.4000094380918853</v>
      </c>
      <c r="BE37" s="15">
        <v>-15.798136015911792</v>
      </c>
      <c r="BF37" s="15">
        <v>11.288828417036299</v>
      </c>
      <c r="BG37" s="15">
        <v>4.2831620548269358</v>
      </c>
      <c r="BH37" s="15">
        <v>0.57085524148445577</v>
      </c>
      <c r="BI37"/>
    </row>
    <row r="38" spans="1:67" s="33" customFormat="1" ht="15" customHeight="1" x14ac:dyDescent="0.35">
      <c r="A38"/>
      <c r="B38" s="16" t="s">
        <v>32</v>
      </c>
      <c r="C38" s="17">
        <v>7738.5540000000001</v>
      </c>
      <c r="D38" s="17">
        <v>8213.0349999999999</v>
      </c>
      <c r="E38" s="17">
        <v>8322.3430000000008</v>
      </c>
      <c r="F38" s="17">
        <v>8514.4279999999999</v>
      </c>
      <c r="G38" s="17">
        <v>8980.6119999999992</v>
      </c>
      <c r="H38" s="17">
        <v>9136.8590000000004</v>
      </c>
      <c r="I38" s="17">
        <v>9277.1980000000003</v>
      </c>
      <c r="J38" s="17">
        <v>9527.3700000000008</v>
      </c>
      <c r="K38" s="17">
        <v>9829.7429999999986</v>
      </c>
      <c r="L38" s="17">
        <v>10171.379999999999</v>
      </c>
      <c r="M38" s="17">
        <v>10246.209000000001</v>
      </c>
      <c r="N38" s="17">
        <v>10472.186</v>
      </c>
      <c r="O38" s="17">
        <v>10863.047</v>
      </c>
      <c r="P38" s="17">
        <v>10326.24</v>
      </c>
      <c r="Q38" s="17">
        <v>10094.41</v>
      </c>
      <c r="R38" s="17">
        <v>10161.023999999999</v>
      </c>
      <c r="S38" s="17">
        <v>9525.0280000000002</v>
      </c>
      <c r="T38" s="17">
        <v>8744.6869999999981</v>
      </c>
      <c r="U38" s="17">
        <v>10111.347</v>
      </c>
      <c r="V38" s="17">
        <v>10211.582</v>
      </c>
      <c r="W38" s="17">
        <v>10608.531000000001</v>
      </c>
      <c r="X38" s="17">
        <v>10919.276</v>
      </c>
      <c r="Y38" s="17">
        <v>11207.518</v>
      </c>
      <c r="Z38" s="17">
        <v>11417.342999999999</v>
      </c>
      <c r="AA38" s="17">
        <v>12653.250999999998</v>
      </c>
      <c r="AB38" s="17">
        <v>10765.2</v>
      </c>
      <c r="AC38" s="17">
        <v>11979.061</v>
      </c>
      <c r="AD38" s="17">
        <v>12597.409</v>
      </c>
      <c r="AE38" s="17">
        <v>12593.306</v>
      </c>
      <c r="AF38"/>
      <c r="AG38" s="18">
        <v>6.1313909549510122</v>
      </c>
      <c r="AH38" s="18">
        <v>1.3309087322774213</v>
      </c>
      <c r="AI38" s="18">
        <v>2.3080639670823362</v>
      </c>
      <c r="AJ38" s="18">
        <v>5.4752239375328475</v>
      </c>
      <c r="AK38" s="18">
        <v>1.7398257490692308</v>
      </c>
      <c r="AL38" s="18">
        <v>1.5359654778518519</v>
      </c>
      <c r="AM38" s="18">
        <v>2.6966331860115571</v>
      </c>
      <c r="AN38" s="18">
        <v>3.1737300010390879</v>
      </c>
      <c r="AO38" s="18">
        <v>3.4755435620239581</v>
      </c>
      <c r="AP38" s="18">
        <v>0.73568188387417977</v>
      </c>
      <c r="AQ38" s="18">
        <v>2.2054693594479571</v>
      </c>
      <c r="AR38" s="18">
        <v>3.7323725915487063</v>
      </c>
      <c r="AS38" s="18">
        <v>-4.9415877515765203</v>
      </c>
      <c r="AT38" s="18">
        <v>-2.2450572522040928</v>
      </c>
      <c r="AU38" s="18">
        <v>0.6599097916569624</v>
      </c>
      <c r="AV38" s="18">
        <v>-6.2591723038937728</v>
      </c>
      <c r="AW38" s="18">
        <v>-8.1925323474114933</v>
      </c>
      <c r="AX38" s="18">
        <v>15.628461030108934</v>
      </c>
      <c r="AY38" s="18">
        <v>0.99131203785213373</v>
      </c>
      <c r="AZ38" s="18">
        <v>3.8872429365009311</v>
      </c>
      <c r="BA38" s="18">
        <v>2.9291991511359958</v>
      </c>
      <c r="BB38" s="18">
        <v>2.6397537712207311</v>
      </c>
      <c r="BC38" s="18">
        <v>1.8721807986389039</v>
      </c>
      <c r="BD38" s="18">
        <v>10.82483026042048</v>
      </c>
      <c r="BE38" s="18">
        <v>-14.921469589119807</v>
      </c>
      <c r="BF38" s="18">
        <v>11.275786794485924</v>
      </c>
      <c r="BG38" s="18">
        <v>5.1619070977266075</v>
      </c>
      <c r="BH38" s="18">
        <v>-3.2570189631845374E-2</v>
      </c>
      <c r="BI38"/>
    </row>
    <row r="39" spans="1:67" s="7" customFormat="1" ht="15" customHeight="1" x14ac:dyDescent="0.35">
      <c r="A39"/>
      <c r="B39" s="16" t="s">
        <v>33</v>
      </c>
      <c r="C39" s="17">
        <v>-8.1199999999998909</v>
      </c>
      <c r="D39" s="17">
        <v>-28.908999999999651</v>
      </c>
      <c r="E39" s="17">
        <v>-397.36100000000079</v>
      </c>
      <c r="F39" s="17">
        <v>-115.98400000000038</v>
      </c>
      <c r="G39" s="17">
        <v>-37.988999999999578</v>
      </c>
      <c r="H39" s="17">
        <v>-59.360000000000582</v>
      </c>
      <c r="I39" s="17">
        <v>-33.063000000000102</v>
      </c>
      <c r="J39" s="17">
        <v>-22.277000000000044</v>
      </c>
      <c r="K39" s="17">
        <v>-39.781999999999243</v>
      </c>
      <c r="L39" s="17">
        <v>-48.586999999999534</v>
      </c>
      <c r="M39" s="17">
        <v>-36.199000000000524</v>
      </c>
      <c r="N39" s="17">
        <v>-58.403999999998632</v>
      </c>
      <c r="O39" s="17">
        <v>-148.09200000000055</v>
      </c>
      <c r="P39" s="17">
        <v>-174.27700000000186</v>
      </c>
      <c r="Q39" s="17">
        <v>-243.1309999999994</v>
      </c>
      <c r="R39" s="17">
        <v>-248.09900000000002</v>
      </c>
      <c r="S39" s="17">
        <v>-235.97899999999996</v>
      </c>
      <c r="T39" s="17">
        <v>-149.96</v>
      </c>
      <c r="U39" s="17">
        <v>-177.88</v>
      </c>
      <c r="V39" s="17">
        <v>-487.70800000000003</v>
      </c>
      <c r="W39" s="17">
        <v>-826.01499999999987</v>
      </c>
      <c r="X39" s="17">
        <v>-363.40300000000008</v>
      </c>
      <c r="Y39" s="17">
        <v>-326.44400000000002</v>
      </c>
      <c r="Z39" s="17">
        <v>-207.45</v>
      </c>
      <c r="AA39" s="17">
        <v>-389.62699999999995</v>
      </c>
      <c r="AB39" s="17">
        <v>-438.99999999999994</v>
      </c>
      <c r="AC39" s="17">
        <v>-487.154</v>
      </c>
      <c r="AD39" s="17">
        <v>-613.28499999999985</v>
      </c>
      <c r="AE39" s="17">
        <v>-540.77</v>
      </c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/>
      <c r="BJ39" s="189"/>
    </row>
    <row r="40" spans="1:67" s="7" customFormat="1" ht="15" customHeight="1" x14ac:dyDescent="0.35">
      <c r="A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233"/>
      <c r="Y40" s="233"/>
      <c r="Z40" s="233"/>
      <c r="AA40" s="233"/>
      <c r="AB40" s="233"/>
      <c r="AC40" s="233"/>
      <c r="AD40" s="110"/>
      <c r="AE40" s="110"/>
      <c r="AF40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/>
      <c r="BJ40"/>
    </row>
    <row r="41" spans="1:67" s="7" customFormat="1" ht="15" customHeight="1" x14ac:dyDescent="0.35">
      <c r="A41"/>
      <c r="B41" s="70" t="s">
        <v>85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233"/>
      <c r="Y41" s="233"/>
      <c r="Z41" s="233"/>
      <c r="AA41" s="233"/>
      <c r="AB41" s="233"/>
      <c r="AC41" s="233"/>
      <c r="AD41" s="110"/>
      <c r="AE41" s="110"/>
      <c r="AF41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/>
      <c r="BJ41"/>
    </row>
    <row r="42" spans="1:67" s="33" customFormat="1" ht="15" customHeight="1" x14ac:dyDescent="0.35">
      <c r="A42"/>
      <c r="B42" s="107" t="s">
        <v>1185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>
        <v>1022.0730000000001</v>
      </c>
      <c r="V42" s="17">
        <v>1105.9929999999999</v>
      </c>
      <c r="W42" s="17">
        <v>1063.826</v>
      </c>
      <c r="X42" s="17">
        <v>1092.4179999999999</v>
      </c>
      <c r="Y42" s="17">
        <v>1112.3559999999998</v>
      </c>
      <c r="Z42" s="17">
        <v>1134.703</v>
      </c>
      <c r="AA42" s="17">
        <v>1471.2130000000002</v>
      </c>
      <c r="AB42" s="17">
        <v>1220.5319999999999</v>
      </c>
      <c r="AC42" s="17">
        <v>1382.175</v>
      </c>
      <c r="AD42" s="73">
        <v>1412.7840000000001</v>
      </c>
      <c r="AE42" s="73">
        <v>1412.2369999999999</v>
      </c>
      <c r="AF42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>
        <v>8.2107638104127449</v>
      </c>
      <c r="AZ42" s="18">
        <v>-3.8125919422636416</v>
      </c>
      <c r="BA42" s="18">
        <v>2.68765756806093</v>
      </c>
      <c r="BB42" s="18">
        <v>1.8251255471806467</v>
      </c>
      <c r="BC42" s="18">
        <v>2.0089791397718186</v>
      </c>
      <c r="BD42" s="18">
        <v>29.656218411337612</v>
      </c>
      <c r="BE42" s="18">
        <v>-17.039069121874281</v>
      </c>
      <c r="BF42" s="18">
        <v>13.243651129179739</v>
      </c>
      <c r="BG42" s="18">
        <v>2.2145531499267568</v>
      </c>
      <c r="BH42" s="18">
        <v>-3.8717879024695409E-2</v>
      </c>
      <c r="BI42"/>
    </row>
    <row r="43" spans="1:67" s="7" customFormat="1" ht="15" customHeight="1" x14ac:dyDescent="0.35">
      <c r="A43"/>
      <c r="B43" s="16" t="s">
        <v>347</v>
      </c>
      <c r="C43" s="17">
        <v>11671.123999999998</v>
      </c>
      <c r="D43" s="17">
        <v>12900.104000000003</v>
      </c>
      <c r="E43" s="17">
        <v>14071.271000000001</v>
      </c>
      <c r="F43" s="17">
        <v>14172.593999999999</v>
      </c>
      <c r="G43" s="17">
        <v>15910.151999999998</v>
      </c>
      <c r="H43" s="17">
        <v>19865.776999999998</v>
      </c>
      <c r="I43" s="17">
        <v>20279.220999999998</v>
      </c>
      <c r="J43" s="17">
        <v>20464.679000000004</v>
      </c>
      <c r="K43" s="17">
        <v>21761.267</v>
      </c>
      <c r="L43" s="17">
        <v>24387.862000000001</v>
      </c>
      <c r="M43" s="17">
        <v>29174.321999999996</v>
      </c>
      <c r="N43" s="17">
        <v>31806.606</v>
      </c>
      <c r="O43" s="17">
        <v>33245.544999999998</v>
      </c>
      <c r="P43" s="17">
        <v>38361.337000000007</v>
      </c>
      <c r="Q43" s="17">
        <v>28756.767999999993</v>
      </c>
      <c r="R43" s="17">
        <v>32926.957999999999</v>
      </c>
      <c r="S43" s="17">
        <v>35958.625</v>
      </c>
      <c r="T43" s="17">
        <v>36117.856</v>
      </c>
      <c r="U43" s="17">
        <v>33936.313999999998</v>
      </c>
      <c r="V43" s="17">
        <v>32427.659999999996</v>
      </c>
      <c r="W43" s="17">
        <v>28533.311000000005</v>
      </c>
      <c r="X43" s="17">
        <v>26608.148000000001</v>
      </c>
      <c r="Y43" s="17">
        <v>29561.86</v>
      </c>
      <c r="Z43" s="17">
        <v>33065.576999999997</v>
      </c>
      <c r="AA43" s="17">
        <v>33645.350000000006</v>
      </c>
      <c r="AB43" s="17">
        <v>24712.709000000003</v>
      </c>
      <c r="AC43" s="17">
        <v>32623.302999999996</v>
      </c>
      <c r="AD43" s="73">
        <v>47905.072</v>
      </c>
      <c r="AE43" s="73">
        <v>41402.719000000005</v>
      </c>
      <c r="AF43"/>
      <c r="AG43" s="18">
        <v>10.530091189160574</v>
      </c>
      <c r="AH43" s="18">
        <v>9.0787407605395849</v>
      </c>
      <c r="AI43" s="18">
        <v>0.72006999225584167</v>
      </c>
      <c r="AJ43" s="18">
        <v>12.259985716094027</v>
      </c>
      <c r="AK43" s="18">
        <v>24.862270329032686</v>
      </c>
      <c r="AL43" s="18">
        <v>2.0811871592034863</v>
      </c>
      <c r="AM43" s="18">
        <v>0.91452230832735648</v>
      </c>
      <c r="AN43" s="18">
        <v>6.335735830500913</v>
      </c>
      <c r="AO43" s="18">
        <v>12.070046289124623</v>
      </c>
      <c r="AP43" s="18">
        <v>19.626402675232438</v>
      </c>
      <c r="AQ43" s="18">
        <v>9.0226055638928084</v>
      </c>
      <c r="AR43" s="18">
        <v>4.5240256065045052</v>
      </c>
      <c r="AS43" s="18">
        <v>15.387902349021529</v>
      </c>
      <c r="AT43" s="18">
        <v>-25.037107022625442</v>
      </c>
      <c r="AU43" s="18">
        <v>14.501594894113298</v>
      </c>
      <c r="AV43" s="18">
        <v>9.2072489660296029</v>
      </c>
      <c r="AW43" s="18">
        <v>0.44281726567687102</v>
      </c>
      <c r="AX43" s="18">
        <v>-6.0400650581252702</v>
      </c>
      <c r="AY43" s="18">
        <v>-4.4455446752408125</v>
      </c>
      <c r="AZ43" s="18">
        <v>-12.00934325819375</v>
      </c>
      <c r="BA43" s="18">
        <v>-6.7470718697875744</v>
      </c>
      <c r="BB43" s="18">
        <v>11.100780106905598</v>
      </c>
      <c r="BC43" s="18">
        <v>11.85215341659827</v>
      </c>
      <c r="BD43" s="18">
        <v>1.7534035471390939</v>
      </c>
      <c r="BE43" s="18">
        <v>-26.549407273219039</v>
      </c>
      <c r="BF43" s="18">
        <v>32.010225993435171</v>
      </c>
      <c r="BG43" s="18">
        <v>46.843107823876707</v>
      </c>
      <c r="BH43" s="18">
        <v>-13.573412435326254</v>
      </c>
      <c r="BI43"/>
    </row>
    <row r="44" spans="1:67" ht="6" customHeight="1" thickBot="1" x14ac:dyDescent="0.4"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136"/>
      <c r="Y44" s="136"/>
      <c r="Z44" s="136"/>
      <c r="AA44" s="136"/>
      <c r="AB44" s="136"/>
      <c r="AC44" s="136"/>
      <c r="AD44" s="32"/>
      <c r="AE44" s="32"/>
      <c r="AF44"/>
      <c r="AG44" s="34" t="s">
        <v>233</v>
      </c>
      <c r="AH44" s="34" t="s">
        <v>233</v>
      </c>
      <c r="AI44" s="34" t="s">
        <v>233</v>
      </c>
      <c r="AJ44" s="34" t="s">
        <v>233</v>
      </c>
      <c r="AK44" s="34" t="s">
        <v>233</v>
      </c>
      <c r="AL44" s="34" t="s">
        <v>233</v>
      </c>
      <c r="AM44" s="34" t="s">
        <v>233</v>
      </c>
      <c r="AN44" s="34" t="s">
        <v>233</v>
      </c>
      <c r="AO44" s="34" t="s">
        <v>233</v>
      </c>
      <c r="AP44" s="34" t="s">
        <v>233</v>
      </c>
      <c r="AQ44" s="34" t="s">
        <v>233</v>
      </c>
      <c r="AR44" s="34" t="s">
        <v>233</v>
      </c>
      <c r="AS44" s="34" t="s">
        <v>233</v>
      </c>
      <c r="AT44" s="34" t="s">
        <v>233</v>
      </c>
      <c r="AU44" s="34" t="s">
        <v>233</v>
      </c>
      <c r="AV44" s="34" t="s">
        <v>233</v>
      </c>
      <c r="AW44" s="34" t="s">
        <v>233</v>
      </c>
      <c r="AX44" s="34" t="s">
        <v>233</v>
      </c>
      <c r="AY44" s="34" t="s">
        <v>233</v>
      </c>
      <c r="AZ44" s="34" t="s">
        <v>233</v>
      </c>
      <c r="BA44" s="34" t="s">
        <v>233</v>
      </c>
      <c r="BB44" s="34"/>
      <c r="BC44" s="34"/>
      <c r="BD44" s="34"/>
      <c r="BE44" s="34"/>
      <c r="BF44" s="34"/>
      <c r="BG44" s="34"/>
      <c r="BH44" s="34"/>
      <c r="BI44"/>
      <c r="BJ44" s="2"/>
    </row>
    <row r="45" spans="1:67" s="55" customFormat="1" ht="6" customHeight="1" x14ac:dyDescent="0.35">
      <c r="A45"/>
      <c r="X45" s="52"/>
      <c r="Y45" s="52"/>
      <c r="Z45" s="52"/>
      <c r="AA45" s="52"/>
      <c r="AB45" s="52"/>
      <c r="AC45" s="52"/>
      <c r="AF45"/>
      <c r="BI45"/>
    </row>
    <row r="46" spans="1:67" ht="12" customHeight="1" x14ac:dyDescent="0.35">
      <c r="B46" s="35" t="s">
        <v>824</v>
      </c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230"/>
      <c r="Y46" s="230"/>
      <c r="Z46" s="230"/>
      <c r="AA46" s="230"/>
      <c r="AB46" s="230"/>
      <c r="AC46" s="230"/>
      <c r="AD46" s="185"/>
      <c r="AE46" s="185"/>
      <c r="AF46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36"/>
      <c r="BC46" s="36"/>
      <c r="BD46" s="36"/>
      <c r="BE46" s="36"/>
      <c r="BF46" s="36"/>
      <c r="BG46" s="36"/>
      <c r="BH46" s="36"/>
      <c r="BI46"/>
      <c r="BJ46" s="2"/>
    </row>
    <row r="47" spans="1:67" ht="12" customHeight="1" x14ac:dyDescent="0.35">
      <c r="B47" s="35" t="s">
        <v>658</v>
      </c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230"/>
      <c r="Y47" s="230"/>
      <c r="Z47" s="230"/>
      <c r="AA47" s="230"/>
      <c r="AB47" s="230"/>
      <c r="AC47" s="230"/>
      <c r="AD47" s="185"/>
      <c r="AE47" s="185"/>
      <c r="AF47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36"/>
      <c r="BC47" s="36"/>
      <c r="BD47" s="36"/>
      <c r="BE47" s="36"/>
      <c r="BF47" s="36"/>
      <c r="BG47" s="36"/>
      <c r="BH47" s="36"/>
      <c r="BI47"/>
      <c r="BJ47" s="2"/>
    </row>
    <row r="48" spans="1:67" s="55" customFormat="1" ht="12" customHeight="1" x14ac:dyDescent="0.35">
      <c r="A48"/>
      <c r="B48" s="35" t="s">
        <v>740</v>
      </c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230"/>
      <c r="Y48" s="230"/>
      <c r="Z48" s="230"/>
      <c r="AA48" s="230"/>
      <c r="AB48" s="230"/>
      <c r="AC48" s="230"/>
      <c r="AD48" s="185"/>
      <c r="AE48" s="185"/>
      <c r="AF48"/>
      <c r="BI48"/>
    </row>
    <row r="49" spans="1:62" s="55" customFormat="1" ht="12" customHeight="1" x14ac:dyDescent="0.35">
      <c r="A49"/>
      <c r="B49" s="35" t="s">
        <v>741</v>
      </c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230"/>
      <c r="Y49" s="230"/>
      <c r="Z49" s="230"/>
      <c r="AA49" s="230"/>
      <c r="AB49" s="230"/>
      <c r="AC49" s="230"/>
      <c r="AD49" s="185"/>
      <c r="AE49" s="185"/>
      <c r="AF49"/>
      <c r="BI49"/>
    </row>
    <row r="50" spans="1:62" s="55" customFormat="1" ht="12" customHeight="1" x14ac:dyDescent="0.35">
      <c r="A50"/>
      <c r="B50" s="35" t="s">
        <v>1026</v>
      </c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230"/>
      <c r="Y50" s="230"/>
      <c r="Z50" s="230"/>
      <c r="AA50" s="230"/>
      <c r="AB50" s="230"/>
      <c r="AC50" s="230"/>
      <c r="AD50" s="185"/>
      <c r="AE50" s="185"/>
      <c r="AF50"/>
      <c r="BI50"/>
    </row>
    <row r="51" spans="1:62" s="55" customFormat="1" ht="12" customHeight="1" x14ac:dyDescent="0.35">
      <c r="A51"/>
      <c r="B51" s="16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230"/>
      <c r="Y51" s="230"/>
      <c r="Z51" s="230"/>
      <c r="AA51" s="230"/>
      <c r="AB51" s="230"/>
      <c r="AC51" s="230"/>
      <c r="AD51" s="185"/>
      <c r="AE51" s="185"/>
      <c r="AF51"/>
      <c r="BI51"/>
    </row>
    <row r="52" spans="1:62" s="55" customFormat="1" ht="12" customHeight="1" x14ac:dyDescent="0.35">
      <c r="A52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230"/>
      <c r="Z52" s="230"/>
      <c r="AA52" s="230"/>
      <c r="AB52" s="230"/>
      <c r="AC52" s="230"/>
      <c r="AD52" s="185"/>
      <c r="AE52" s="185"/>
      <c r="AF52"/>
      <c r="BI52"/>
    </row>
    <row r="53" spans="1:62" s="55" customFormat="1" ht="12" customHeight="1" x14ac:dyDescent="0.35">
      <c r="A53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230"/>
      <c r="Z53" s="230"/>
      <c r="AA53" s="230"/>
      <c r="AB53" s="230"/>
      <c r="AC53" s="230"/>
      <c r="AD53" s="185"/>
      <c r="AE53" s="185"/>
      <c r="AF53"/>
      <c r="BI53"/>
    </row>
    <row r="54" spans="1:62" ht="12" customHeight="1" x14ac:dyDescent="0.35">
      <c r="B54" s="37"/>
      <c r="C54" s="6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B54" s="7"/>
      <c r="AC54" s="7"/>
      <c r="AF54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/>
      <c r="BJ54" s="2"/>
    </row>
  </sheetData>
  <mergeCells count="1">
    <mergeCell ref="BB5:BH5"/>
  </mergeCells>
  <hyperlinks>
    <hyperlink ref="B4" location="Indice!A1" display="Volver al índice" xr:uid="{00000000-0004-0000-1B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BO50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7" ht="15" customHeight="1" x14ac:dyDescent="0.35">
      <c r="B1" s="1" t="s">
        <v>348</v>
      </c>
    </row>
    <row r="2" spans="1:67" ht="15" customHeight="1" x14ac:dyDescent="0.35">
      <c r="B2" s="3" t="s">
        <v>656</v>
      </c>
      <c r="C2" s="46"/>
      <c r="I2" s="47"/>
      <c r="J2" s="47"/>
      <c r="K2" s="358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AB2" s="358"/>
      <c r="AC2" s="358"/>
      <c r="AD2" s="358"/>
      <c r="AE2" s="358"/>
    </row>
    <row r="3" spans="1:67" ht="15" customHeight="1" x14ac:dyDescent="0.35">
      <c r="B3" s="5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/>
      <c r="AD3"/>
      <c r="AE3"/>
    </row>
    <row r="4" spans="1:67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7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09"/>
      <c r="BB5" s="484" t="s">
        <v>1</v>
      </c>
      <c r="BC5" s="485"/>
      <c r="BD5" s="485"/>
      <c r="BE5" s="485"/>
      <c r="BF5" s="485"/>
      <c r="BG5" s="485"/>
      <c r="BH5" s="486"/>
      <c r="BI5" s="46"/>
    </row>
    <row r="6" spans="1:67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282">
        <v>16</v>
      </c>
      <c r="BB6" s="280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7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7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7" s="7" customFormat="1" ht="15" customHeight="1" x14ac:dyDescent="0.35">
      <c r="A9"/>
      <c r="B9" s="87" t="s">
        <v>358</v>
      </c>
      <c r="C9" s="14">
        <v>55613.603999999999</v>
      </c>
      <c r="D9" s="14">
        <v>52916.822999999997</v>
      </c>
      <c r="E9" s="14">
        <v>58331.934999999998</v>
      </c>
      <c r="F9" s="14">
        <v>65633.87</v>
      </c>
      <c r="G9" s="14">
        <v>64131.455000000002</v>
      </c>
      <c r="H9" s="14">
        <v>62424.682000000001</v>
      </c>
      <c r="I9" s="14">
        <v>67172.153000000006</v>
      </c>
      <c r="J9" s="14">
        <v>63165.807000000001</v>
      </c>
      <c r="K9" s="14">
        <v>67527.301000000007</v>
      </c>
      <c r="L9" s="14">
        <v>67209.98599999999</v>
      </c>
      <c r="M9" s="14">
        <v>66399.699000000008</v>
      </c>
      <c r="N9" s="14">
        <v>65091.35</v>
      </c>
      <c r="O9" s="14">
        <v>62479.260999999999</v>
      </c>
      <c r="P9" s="14">
        <v>66465.957999999999</v>
      </c>
      <c r="Q9" s="14">
        <v>60034.287000000004</v>
      </c>
      <c r="R9" s="14">
        <v>55958.11</v>
      </c>
      <c r="S9" s="14">
        <v>48332.003000000012</v>
      </c>
      <c r="T9" s="14">
        <v>46527.44</v>
      </c>
      <c r="U9" s="14">
        <v>40562.634000000005</v>
      </c>
      <c r="V9" s="14">
        <v>40523.211999999992</v>
      </c>
      <c r="W9" s="14">
        <v>39823.597999999998</v>
      </c>
      <c r="X9" s="14">
        <v>40454.481</v>
      </c>
      <c r="Y9" s="14">
        <v>37852.029000000002</v>
      </c>
      <c r="Z9" s="14">
        <v>38566.286</v>
      </c>
      <c r="AA9" s="14">
        <v>38192.797000000006</v>
      </c>
      <c r="AB9" s="14">
        <v>37130.93</v>
      </c>
      <c r="AC9" s="14">
        <v>37265.334000000003</v>
      </c>
      <c r="AD9" s="72">
        <v>39706.476999999999</v>
      </c>
      <c r="AE9" s="72">
        <v>38417.460999999996</v>
      </c>
      <c r="AF9"/>
      <c r="AG9" s="15">
        <v>-4.8491390703612787</v>
      </c>
      <c r="AH9" s="15">
        <v>10.23325228727356</v>
      </c>
      <c r="AI9" s="15">
        <v>12.517902929158785</v>
      </c>
      <c r="AJ9" s="15">
        <v>-2.2890848886405659</v>
      </c>
      <c r="AK9" s="15">
        <v>-2.6613664074828818</v>
      </c>
      <c r="AL9" s="15">
        <v>7.6051184369669755</v>
      </c>
      <c r="AM9" s="15">
        <v>-5.9642959486500375</v>
      </c>
      <c r="AN9" s="15">
        <v>6.9048338130153324</v>
      </c>
      <c r="AO9" s="15">
        <v>-0.46990623836722994</v>
      </c>
      <c r="AP9" s="15">
        <v>-1.2056050718415299</v>
      </c>
      <c r="AQ9" s="15">
        <v>-1.9704140526299811</v>
      </c>
      <c r="AR9" s="15">
        <v>-4.0129587111037024</v>
      </c>
      <c r="AS9" s="15">
        <v>6.380832513367916</v>
      </c>
      <c r="AT9" s="15">
        <v>-9.6766392805170955</v>
      </c>
      <c r="AU9" s="15">
        <v>-6.7897483316492169</v>
      </c>
      <c r="AV9" s="15">
        <v>-13.628242626493263</v>
      </c>
      <c r="AW9" s="15">
        <v>-3.7336813870511611</v>
      </c>
      <c r="AX9" s="15">
        <v>-12.81997462142769</v>
      </c>
      <c r="AY9" s="15">
        <v>-9.7187968611735634E-2</v>
      </c>
      <c r="AZ9" s="15">
        <v>-1.7264524835790269</v>
      </c>
      <c r="BA9" s="15">
        <v>1.5841938741948973</v>
      </c>
      <c r="BB9" s="15">
        <v>-6.4330376652218018</v>
      </c>
      <c r="BC9" s="15">
        <v>1.8869715015805302</v>
      </c>
      <c r="BD9" s="15">
        <v>-0.96843393216550366</v>
      </c>
      <c r="BE9" s="15">
        <v>-2.7802807948315635</v>
      </c>
      <c r="BF9" s="15">
        <v>0.36197315822685366</v>
      </c>
      <c r="BG9" s="15">
        <v>6.5507074215408778</v>
      </c>
      <c r="BH9" s="15">
        <v>-3.2463620481867563</v>
      </c>
      <c r="BI9"/>
    </row>
    <row r="10" spans="1:67" s="7" customFormat="1" ht="15" customHeight="1" x14ac:dyDescent="0.35">
      <c r="A10"/>
      <c r="B10" s="16" t="s">
        <v>312</v>
      </c>
      <c r="C10" s="17">
        <v>3746.7440000000006</v>
      </c>
      <c r="D10" s="17">
        <v>3524.0340000000001</v>
      </c>
      <c r="E10" s="17">
        <v>3893.3050000000003</v>
      </c>
      <c r="F10" s="17">
        <v>4428.4409999999998</v>
      </c>
      <c r="G10" s="17">
        <v>4293.0349999999999</v>
      </c>
      <c r="H10" s="17">
        <v>4165.9210000000003</v>
      </c>
      <c r="I10" s="17">
        <v>4452.3789999999999</v>
      </c>
      <c r="J10" s="17">
        <v>4225.5609999999997</v>
      </c>
      <c r="K10" s="17">
        <v>4468.384</v>
      </c>
      <c r="L10" s="17">
        <v>4458.2619999999997</v>
      </c>
      <c r="M10" s="17">
        <v>4404.2529999999997</v>
      </c>
      <c r="N10" s="17">
        <v>4326.4310000000005</v>
      </c>
      <c r="O10" s="17">
        <v>4096.9410000000007</v>
      </c>
      <c r="P10" s="17">
        <v>4310.0849999999991</v>
      </c>
      <c r="Q10" s="17">
        <v>3750.2450000000003</v>
      </c>
      <c r="R10" s="17">
        <v>3438.6460000000002</v>
      </c>
      <c r="S10" s="17">
        <v>2840.3480000000004</v>
      </c>
      <c r="T10" s="17">
        <v>2584.2409999999995</v>
      </c>
      <c r="U10" s="17">
        <v>2151.877</v>
      </c>
      <c r="V10" s="17">
        <v>2177.355</v>
      </c>
      <c r="W10" s="17">
        <v>2143.3490000000002</v>
      </c>
      <c r="X10" s="17">
        <v>2214.681</v>
      </c>
      <c r="Y10" s="17">
        <v>2067.5700000000002</v>
      </c>
      <c r="Z10" s="17">
        <v>2100.2809999999999</v>
      </c>
      <c r="AA10" s="17">
        <v>2060.569</v>
      </c>
      <c r="AB10" s="17">
        <v>1937.1780000000001</v>
      </c>
      <c r="AC10" s="17">
        <v>1941.5429999999999</v>
      </c>
      <c r="AD10" s="73">
        <v>2081.0040000000004</v>
      </c>
      <c r="AE10" s="73">
        <v>1994.7799999999997</v>
      </c>
      <c r="AF10"/>
      <c r="AG10" s="18">
        <v>-5.9440943923577505</v>
      </c>
      <c r="AH10" s="18">
        <v>10.478644644177672</v>
      </c>
      <c r="AI10" s="18">
        <v>13.745031534904134</v>
      </c>
      <c r="AJ10" s="18">
        <v>-3.05764489128341</v>
      </c>
      <c r="AK10" s="18">
        <v>-2.9609355619043307</v>
      </c>
      <c r="AL10" s="18">
        <v>6.8762225687909018</v>
      </c>
      <c r="AM10" s="18">
        <v>-5.0943102552590469</v>
      </c>
      <c r="AN10" s="18">
        <v>5.7465269108646249</v>
      </c>
      <c r="AO10" s="18">
        <v>-0.22652484656646113</v>
      </c>
      <c r="AP10" s="18">
        <v>-1.2114362054091934</v>
      </c>
      <c r="AQ10" s="18">
        <v>-1.7669738772954053</v>
      </c>
      <c r="AR10" s="18">
        <v>-5.3043721256620007</v>
      </c>
      <c r="AS10" s="18">
        <v>5.2025157306389911</v>
      </c>
      <c r="AT10" s="18">
        <v>-12.98907098119872</v>
      </c>
      <c r="AU10" s="18">
        <v>-8.308763827429944</v>
      </c>
      <c r="AV10" s="18">
        <v>-17.399232139627042</v>
      </c>
      <c r="AW10" s="18">
        <v>-9.0167472436476395</v>
      </c>
      <c r="AX10" s="18">
        <v>-16.730792522833578</v>
      </c>
      <c r="AY10" s="18">
        <v>1.1839896053538406</v>
      </c>
      <c r="AZ10" s="18">
        <v>-1.5618031969981863</v>
      </c>
      <c r="BA10" s="18">
        <v>3.3280627653265928</v>
      </c>
      <c r="BB10" s="18">
        <v>-6.6425367806921116</v>
      </c>
      <c r="BC10" s="18">
        <v>1.582098792302064</v>
      </c>
      <c r="BD10" s="18">
        <v>-1.8907946127208688</v>
      </c>
      <c r="BE10" s="18">
        <v>-5.9882003466032847</v>
      </c>
      <c r="BF10" s="18">
        <v>0.22532777060238043</v>
      </c>
      <c r="BG10" s="18">
        <v>7.1829982647822099</v>
      </c>
      <c r="BH10" s="18">
        <v>-4.1433846354932813</v>
      </c>
      <c r="BI10"/>
      <c r="BO10" s="17"/>
    </row>
    <row r="11" spans="1:67" s="7" customFormat="1" ht="15" customHeight="1" x14ac:dyDescent="0.35">
      <c r="A11"/>
      <c r="B11" s="16" t="s">
        <v>359</v>
      </c>
      <c r="C11" s="17">
        <v>3746.7440000000006</v>
      </c>
      <c r="D11" s="17">
        <v>3524.0340000000001</v>
      </c>
      <c r="E11" s="17">
        <v>3893.3050000000003</v>
      </c>
      <c r="F11" s="17">
        <v>4428.4409999999998</v>
      </c>
      <c r="G11" s="17">
        <v>4293.0349999999999</v>
      </c>
      <c r="H11" s="17">
        <v>4165.9210000000003</v>
      </c>
      <c r="I11" s="17">
        <v>4452.3789999999999</v>
      </c>
      <c r="J11" s="17">
        <v>4225.5609999999997</v>
      </c>
      <c r="K11" s="17">
        <v>4468.384</v>
      </c>
      <c r="L11" s="17">
        <v>4458.2619999999997</v>
      </c>
      <c r="M11" s="17">
        <v>4404.2530000000006</v>
      </c>
      <c r="N11" s="17">
        <v>4219.22</v>
      </c>
      <c r="O11" s="17">
        <v>3941.3579999999997</v>
      </c>
      <c r="P11" s="17">
        <v>4204.5010000000002</v>
      </c>
      <c r="Q11" s="17">
        <v>3458.9270000000001</v>
      </c>
      <c r="R11" s="17">
        <v>3223.6770000000001</v>
      </c>
      <c r="S11" s="17">
        <v>1690.585</v>
      </c>
      <c r="T11" s="17">
        <v>2406.9039999999995</v>
      </c>
      <c r="U11" s="17">
        <v>1972.8129999999996</v>
      </c>
      <c r="V11" s="17">
        <v>1894.4269999999999</v>
      </c>
      <c r="W11" s="17">
        <v>1921.9169999999999</v>
      </c>
      <c r="X11" s="17">
        <v>1957.8180000000002</v>
      </c>
      <c r="Y11" s="17">
        <v>1835.7310000000002</v>
      </c>
      <c r="Z11" s="17">
        <v>1846.6090000000004</v>
      </c>
      <c r="AA11" s="17">
        <v>1763.12825</v>
      </c>
      <c r="AB11" s="17">
        <v>1610.623337519902</v>
      </c>
      <c r="AC11" s="17">
        <v>1639.2483449423808</v>
      </c>
      <c r="AD11" s="73">
        <v>1844.7347425904134</v>
      </c>
      <c r="AE11" s="73">
        <v>1959.5213274365183</v>
      </c>
      <c r="AF11"/>
      <c r="AG11" s="18">
        <v>-5.9440943923577505</v>
      </c>
      <c r="AH11" s="18">
        <v>10.478644644177672</v>
      </c>
      <c r="AI11" s="18">
        <v>13.745031534904134</v>
      </c>
      <c r="AJ11" s="18">
        <v>-3.05764489128341</v>
      </c>
      <c r="AK11" s="18">
        <v>-2.9609355619043307</v>
      </c>
      <c r="AL11" s="18">
        <v>6.8762225687909018</v>
      </c>
      <c r="AM11" s="18">
        <v>-5.0943102552590469</v>
      </c>
      <c r="AN11" s="18">
        <v>5.7465269108646249</v>
      </c>
      <c r="AO11" s="18">
        <v>-0.22652484656646113</v>
      </c>
      <c r="AP11" s="18">
        <v>-1.2114362054091732</v>
      </c>
      <c r="AQ11" s="18">
        <v>-4.2012345793940611</v>
      </c>
      <c r="AR11" s="18">
        <v>-6.5856248311299375</v>
      </c>
      <c r="AS11" s="18">
        <v>6.67645517103497</v>
      </c>
      <c r="AT11" s="18">
        <v>-17.73275829878504</v>
      </c>
      <c r="AU11" s="18">
        <v>-6.8012421193046277</v>
      </c>
      <c r="AV11" s="18">
        <v>-47.55724596477873</v>
      </c>
      <c r="AW11" s="18">
        <v>42.371072735177435</v>
      </c>
      <c r="AX11" s="18">
        <v>-18.035243615865028</v>
      </c>
      <c r="AY11" s="18">
        <v>-3.9733112058770779</v>
      </c>
      <c r="AZ11" s="18">
        <v>1.4510984060087833</v>
      </c>
      <c r="BA11" s="18">
        <v>1.8679786900266919</v>
      </c>
      <c r="BB11" s="18">
        <v>-6.2358707499879955</v>
      </c>
      <c r="BC11" s="18">
        <v>0.59257048009758262</v>
      </c>
      <c r="BD11" s="18">
        <v>-4.5207594027755951</v>
      </c>
      <c r="BE11" s="18">
        <v>-8.6496777803939118</v>
      </c>
      <c r="BF11" s="18">
        <v>1.7772626756145642</v>
      </c>
      <c r="BG11" s="18">
        <v>12.535403697800007</v>
      </c>
      <c r="BH11" s="18">
        <v>6.2223897125133183</v>
      </c>
      <c r="BI11"/>
    </row>
    <row r="12" spans="1:67" s="23" customFormat="1" ht="15" customHeight="1" x14ac:dyDescent="0.35">
      <c r="A12"/>
      <c r="B12" s="16" t="s">
        <v>360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>
        <v>107.211</v>
      </c>
      <c r="O12" s="17">
        <v>155.58300000000003</v>
      </c>
      <c r="P12" s="17">
        <v>105.584</v>
      </c>
      <c r="Q12" s="17">
        <v>291.31799999999998</v>
      </c>
      <c r="R12" s="17">
        <v>214.96899999999999</v>
      </c>
      <c r="S12" s="17">
        <v>1149.7629999999999</v>
      </c>
      <c r="T12" s="17">
        <v>177.33700000000002</v>
      </c>
      <c r="U12" s="17">
        <v>179.06445000000002</v>
      </c>
      <c r="V12" s="17">
        <v>282.928</v>
      </c>
      <c r="W12" s="17">
        <v>221.43199999999999</v>
      </c>
      <c r="X12" s="17">
        <v>256.86367400000006</v>
      </c>
      <c r="Y12" s="17">
        <v>231.839</v>
      </c>
      <c r="Z12" s="17">
        <v>253.67200000000003</v>
      </c>
      <c r="AA12" s="17">
        <v>297.44</v>
      </c>
      <c r="AB12" s="17">
        <v>326.55400000000003</v>
      </c>
      <c r="AC12" s="17">
        <v>302.29500000000002</v>
      </c>
      <c r="AD12" s="73">
        <v>236.27</v>
      </c>
      <c r="AE12" s="73">
        <v>35.25800000000001</v>
      </c>
      <c r="AF12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>
        <v>45.118504631054677</v>
      </c>
      <c r="AS12" s="18">
        <v>-32.136544481080847</v>
      </c>
      <c r="AT12" s="18" t="s">
        <v>233</v>
      </c>
      <c r="AU12" s="18">
        <v>-26.208129947342762</v>
      </c>
      <c r="AV12" s="18" t="s">
        <v>233</v>
      </c>
      <c r="AW12" s="18">
        <v>-84.576212662957488</v>
      </c>
      <c r="AX12" s="18">
        <v>0.97410579856431789</v>
      </c>
      <c r="AY12" s="18">
        <v>58.003445128276418</v>
      </c>
      <c r="AZ12" s="18">
        <v>-21.735565232143873</v>
      </c>
      <c r="BA12" s="18">
        <v>16.001153401495753</v>
      </c>
      <c r="BB12" s="18">
        <v>-9.7423951041049328</v>
      </c>
      <c r="BC12" s="18">
        <v>9.4173111512730951</v>
      </c>
      <c r="BD12" s="18">
        <v>17.253776530322611</v>
      </c>
      <c r="BE12" s="18">
        <v>9.7881925766541258</v>
      </c>
      <c r="BF12" s="18">
        <v>-7.4287866631552557</v>
      </c>
      <c r="BG12" s="18">
        <v>-21.841247787756995</v>
      </c>
      <c r="BH12" s="18">
        <v>-85.077242138231682</v>
      </c>
      <c r="BI12"/>
    </row>
    <row r="13" spans="1:67" s="23" customFormat="1" ht="15" customHeight="1" x14ac:dyDescent="0.35">
      <c r="A13"/>
      <c r="B13" s="16" t="s">
        <v>1060</v>
      </c>
      <c r="C13" s="17">
        <v>3159.1880000000001</v>
      </c>
      <c r="D13" s="17">
        <v>3580.3470000000002</v>
      </c>
      <c r="E13" s="17">
        <v>3825.665</v>
      </c>
      <c r="F13" s="17">
        <v>3635.6959999999999</v>
      </c>
      <c r="G13" s="17">
        <v>4028.9650000000001</v>
      </c>
      <c r="H13" s="17">
        <v>4101.7879999999996</v>
      </c>
      <c r="I13" s="17">
        <v>4838.8469999999998</v>
      </c>
      <c r="J13" s="17">
        <v>4007.953</v>
      </c>
      <c r="K13" s="17">
        <v>4969.9250000000002</v>
      </c>
      <c r="L13" s="17">
        <v>4794.3180000000002</v>
      </c>
      <c r="M13" s="17">
        <v>4740.1570000000002</v>
      </c>
      <c r="N13" s="17">
        <v>4521.3159999999998</v>
      </c>
      <c r="O13" s="17">
        <v>5122.0870000000004</v>
      </c>
      <c r="P13" s="17">
        <v>6124.768</v>
      </c>
      <c r="Q13" s="17">
        <v>7530.8569999999991</v>
      </c>
      <c r="R13" s="17">
        <v>7817.0659999999998</v>
      </c>
      <c r="S13" s="17">
        <v>8567.1310000000012</v>
      </c>
      <c r="T13" s="17">
        <v>10348.066000000001</v>
      </c>
      <c r="U13" s="17">
        <v>10436.356</v>
      </c>
      <c r="V13" s="17">
        <v>10040.242</v>
      </c>
      <c r="W13" s="17">
        <v>9816.7120000000014</v>
      </c>
      <c r="X13" s="17">
        <v>9448.9470000000001</v>
      </c>
      <c r="Y13" s="17">
        <v>8906.0490000000009</v>
      </c>
      <c r="Z13" s="17">
        <v>9162.351999999999</v>
      </c>
      <c r="AA13" s="17">
        <v>9344.8310000000001</v>
      </c>
      <c r="AB13" s="17">
        <v>10010.438000000002</v>
      </c>
      <c r="AC13" s="17">
        <v>10083.732</v>
      </c>
      <c r="AD13" s="73">
        <v>10572.421000000002</v>
      </c>
      <c r="AE13" s="73">
        <v>10490.540999999999</v>
      </c>
      <c r="AF13" s="355"/>
      <c r="AG13" s="18">
        <v>13.331242078660722</v>
      </c>
      <c r="AH13" s="18">
        <v>6.85179397415948</v>
      </c>
      <c r="AI13" s="18">
        <v>-4.965646495445891</v>
      </c>
      <c r="AJ13" s="18">
        <v>10.816883479806899</v>
      </c>
      <c r="AK13" s="18">
        <v>1.8074865381059257</v>
      </c>
      <c r="AL13" s="18">
        <v>17.969212450765379</v>
      </c>
      <c r="AM13" s="18">
        <v>-17.171322011214652</v>
      </c>
      <c r="AN13" s="18">
        <v>24.001578860829962</v>
      </c>
      <c r="AO13" s="18">
        <v>-3.5333933610668162</v>
      </c>
      <c r="AP13" s="18">
        <v>-1.1296914389074746</v>
      </c>
      <c r="AQ13" s="18">
        <v>-4.6167458166470086</v>
      </c>
      <c r="AR13" s="18">
        <v>13.287525136486826</v>
      </c>
      <c r="AS13" s="18">
        <v>19.575633916409455</v>
      </c>
      <c r="AT13" s="18">
        <v>22.957424673065152</v>
      </c>
      <c r="AU13" s="18">
        <v>3.8004837962000977</v>
      </c>
      <c r="AV13" s="18">
        <v>9.5952240904707917</v>
      </c>
      <c r="AW13" s="18">
        <v>20.787997755608021</v>
      </c>
      <c r="AX13" s="18">
        <v>0.85320290767375317</v>
      </c>
      <c r="AY13" s="18">
        <v>-3.7955201988126852</v>
      </c>
      <c r="AZ13" s="18">
        <v>-2.226340759515546</v>
      </c>
      <c r="BA13" s="18">
        <v>-3.7463154669302838</v>
      </c>
      <c r="BB13" s="18">
        <v>-5.7455926041282614</v>
      </c>
      <c r="BC13" s="18">
        <v>2.8778530187740721</v>
      </c>
      <c r="BD13" s="18">
        <v>1.9916174362216295</v>
      </c>
      <c r="BE13" s="18">
        <v>7.1227291322871631</v>
      </c>
      <c r="BF13" s="18">
        <v>0.73217575494696674</v>
      </c>
      <c r="BG13" s="18">
        <v>4.8463108698248041</v>
      </c>
      <c r="BH13" s="18">
        <v>-0.77446783475613412</v>
      </c>
      <c r="BI13" s="355"/>
    </row>
    <row r="14" spans="1:67" s="23" customFormat="1" ht="15" customHeight="1" x14ac:dyDescent="0.35">
      <c r="A14"/>
      <c r="B14" s="16" t="s">
        <v>1061</v>
      </c>
      <c r="C14" s="17"/>
      <c r="D14" s="17"/>
      <c r="E14" s="17"/>
      <c r="F14" s="17"/>
      <c r="G14" s="17"/>
      <c r="H14" s="17"/>
      <c r="I14" s="17"/>
      <c r="J14" s="17"/>
      <c r="K14" s="17"/>
      <c r="L14" s="17">
        <v>2473.2240000000006</v>
      </c>
      <c r="M14" s="17">
        <v>2356.2060000000006</v>
      </c>
      <c r="N14" s="17">
        <v>2070.1379999999995</v>
      </c>
      <c r="O14" s="17">
        <v>2088.7440000000001</v>
      </c>
      <c r="P14" s="17">
        <v>2045.9129999999998</v>
      </c>
      <c r="Q14" s="17">
        <v>2178.5179999999991</v>
      </c>
      <c r="R14" s="17">
        <v>2330.2469999999985</v>
      </c>
      <c r="S14" s="17">
        <v>2515.4400000000014</v>
      </c>
      <c r="T14" s="17">
        <v>2996.7239999999997</v>
      </c>
      <c r="U14" s="17">
        <v>3402.8189999999986</v>
      </c>
      <c r="V14" s="17">
        <v>3818.4430000000007</v>
      </c>
      <c r="W14" s="17">
        <v>3587.1760000000008</v>
      </c>
      <c r="X14" s="17">
        <v>3229.7830000000004</v>
      </c>
      <c r="Y14" s="17">
        <v>3000.2020000000007</v>
      </c>
      <c r="Z14" s="17">
        <v>2981.6709999999994</v>
      </c>
      <c r="AA14" s="17">
        <v>2861.1269999999995</v>
      </c>
      <c r="AB14" s="17">
        <v>2734.6810000000019</v>
      </c>
      <c r="AC14" s="17">
        <v>2658.5690000000013</v>
      </c>
      <c r="AD14" s="73">
        <v>2799.9650000000024</v>
      </c>
      <c r="AE14" s="73">
        <v>2728.300999999999</v>
      </c>
      <c r="AF14" s="355"/>
      <c r="AG14" s="18"/>
      <c r="AH14" s="18"/>
      <c r="AI14" s="18"/>
      <c r="AJ14" s="18"/>
      <c r="AK14" s="18"/>
      <c r="AL14" s="18"/>
      <c r="AM14" s="18"/>
      <c r="AN14" s="18"/>
      <c r="AO14" s="18"/>
      <c r="AP14" s="18">
        <v>-4.7313951344479914</v>
      </c>
      <c r="AQ14" s="18">
        <v>-12.141043694821295</v>
      </c>
      <c r="AR14" s="18">
        <v>0.89878066099944454</v>
      </c>
      <c r="AS14" s="18">
        <v>-2.0505624432673586</v>
      </c>
      <c r="AT14" s="18">
        <v>6.481458400234974</v>
      </c>
      <c r="AU14" s="18">
        <v>6.9647806444564342</v>
      </c>
      <c r="AV14" s="18">
        <v>7.9473549370518688</v>
      </c>
      <c r="AW14" s="18">
        <v>19.133193397576488</v>
      </c>
      <c r="AX14" s="18">
        <v>13.551298017435004</v>
      </c>
      <c r="AY14" s="18">
        <v>12.214108361332244</v>
      </c>
      <c r="AZ14" s="18">
        <v>-6.0565785583286118</v>
      </c>
      <c r="BA14" s="18">
        <v>-9.9630740169983394</v>
      </c>
      <c r="BB14" s="18">
        <v>-7.1082484488895901</v>
      </c>
      <c r="BC14" s="18">
        <v>-0.61765841100036967</v>
      </c>
      <c r="BD14" s="18">
        <v>-4.0428336996268168</v>
      </c>
      <c r="BE14" s="18">
        <v>-4.4194473017100488</v>
      </c>
      <c r="BF14" s="18">
        <v>-2.7832131060259124</v>
      </c>
      <c r="BG14" s="18">
        <v>5.3185002909460328</v>
      </c>
      <c r="BH14" s="18">
        <v>-2.5594605646857493</v>
      </c>
      <c r="BI14" s="355"/>
    </row>
    <row r="15" spans="1:67" s="23" customFormat="1" ht="15" customHeight="1" x14ac:dyDescent="0.35">
      <c r="A15"/>
      <c r="B15" s="16" t="s">
        <v>1062</v>
      </c>
      <c r="C15" s="17"/>
      <c r="D15" s="17"/>
      <c r="E15" s="17"/>
      <c r="F15" s="17"/>
      <c r="G15" s="17"/>
      <c r="H15" s="17"/>
      <c r="I15" s="17"/>
      <c r="J15" s="17"/>
      <c r="K15" s="17"/>
      <c r="L15" s="17">
        <v>2191.0389999999998</v>
      </c>
      <c r="M15" s="17">
        <v>2262.4359999999997</v>
      </c>
      <c r="N15" s="17">
        <v>2339.3810000000003</v>
      </c>
      <c r="O15" s="17">
        <v>2909.6910000000003</v>
      </c>
      <c r="P15" s="17">
        <v>3942.1170000000002</v>
      </c>
      <c r="Q15" s="17">
        <v>5216.2060000000001</v>
      </c>
      <c r="R15" s="17">
        <v>5209.8960000000015</v>
      </c>
      <c r="S15" s="17">
        <v>4757.9679999999998</v>
      </c>
      <c r="T15" s="17">
        <v>6611.5490000000009</v>
      </c>
      <c r="U15" s="17">
        <v>6669.5760000000009</v>
      </c>
      <c r="V15" s="17">
        <v>5674.6939999999995</v>
      </c>
      <c r="W15" s="17">
        <v>5714.3600000000006</v>
      </c>
      <c r="X15" s="17">
        <v>5748.2049999999999</v>
      </c>
      <c r="Y15" s="17">
        <v>5350.0050000000001</v>
      </c>
      <c r="Z15" s="17">
        <v>5519.7289999999994</v>
      </c>
      <c r="AA15" s="17">
        <v>5686.4310000000005</v>
      </c>
      <c r="AB15" s="17">
        <v>5928.4059999999999</v>
      </c>
      <c r="AC15" s="17">
        <v>5747.2209999999986</v>
      </c>
      <c r="AD15" s="73">
        <v>6095.0940000000001</v>
      </c>
      <c r="AE15" s="73">
        <v>6053.2470000000003</v>
      </c>
      <c r="AF15" s="355"/>
      <c r="AG15" s="18"/>
      <c r="AH15" s="18"/>
      <c r="AI15" s="18"/>
      <c r="AJ15" s="18"/>
      <c r="AK15" s="18"/>
      <c r="AL15" s="18"/>
      <c r="AM15" s="18"/>
      <c r="AN15" s="18"/>
      <c r="AO15" s="18"/>
      <c r="AP15" s="18">
        <v>3.2585910154953854</v>
      </c>
      <c r="AQ15" s="18">
        <v>3.4009801824228676</v>
      </c>
      <c r="AR15" s="18">
        <v>24.3786711100073</v>
      </c>
      <c r="AS15" s="18">
        <v>35.482324411767429</v>
      </c>
      <c r="AT15" s="18">
        <v>32.319918460055852</v>
      </c>
      <c r="AU15" s="18">
        <v>-0.12096914884110369</v>
      </c>
      <c r="AV15" s="18">
        <v>-8.6744149979193743</v>
      </c>
      <c r="AW15" s="18">
        <v>38.957407868232849</v>
      </c>
      <c r="AX15" s="18">
        <v>0.87766119558366784</v>
      </c>
      <c r="AY15" s="18">
        <v>-14.916720343242229</v>
      </c>
      <c r="AZ15" s="18">
        <v>0.69899804289008505</v>
      </c>
      <c r="BA15" s="18">
        <v>0.59227980036258376</v>
      </c>
      <c r="BB15" s="18">
        <v>-6.9273799386069195</v>
      </c>
      <c r="BC15" s="18">
        <v>3.1724082500857333</v>
      </c>
      <c r="BD15" s="18">
        <v>3.0201120381091382</v>
      </c>
      <c r="BE15" s="18">
        <v>4.2553053048564102</v>
      </c>
      <c r="BF15" s="18">
        <v>-3.0562178096439636</v>
      </c>
      <c r="BG15" s="18">
        <v>6.052890605737999</v>
      </c>
      <c r="BH15" s="18">
        <v>-0.68656857466020627</v>
      </c>
      <c r="BI15" s="355"/>
    </row>
    <row r="16" spans="1:67" s="7" customFormat="1" ht="15" customHeight="1" x14ac:dyDescent="0.35">
      <c r="A16"/>
      <c r="B16" s="16" t="s">
        <v>1063</v>
      </c>
      <c r="C16" s="17"/>
      <c r="D16" s="17"/>
      <c r="E16" s="17"/>
      <c r="F16" s="17"/>
      <c r="G16" s="17"/>
      <c r="H16" s="17"/>
      <c r="I16" s="17"/>
      <c r="J16" s="17"/>
      <c r="K16" s="17"/>
      <c r="L16" s="17">
        <v>130.05500000000001</v>
      </c>
      <c r="M16" s="17">
        <v>121.51500000000001</v>
      </c>
      <c r="N16" s="17">
        <v>111.79700000000001</v>
      </c>
      <c r="O16" s="17">
        <v>123.65199999999999</v>
      </c>
      <c r="P16" s="17">
        <v>136.738</v>
      </c>
      <c r="Q16" s="17">
        <v>136.13299999999998</v>
      </c>
      <c r="R16" s="17">
        <v>276.923</v>
      </c>
      <c r="S16" s="17">
        <v>1293.723</v>
      </c>
      <c r="T16" s="17">
        <v>739.79300000000001</v>
      </c>
      <c r="U16" s="17">
        <v>363.96100000000001</v>
      </c>
      <c r="V16" s="17">
        <v>547.10500000000002</v>
      </c>
      <c r="W16" s="17">
        <v>515.17599999999993</v>
      </c>
      <c r="X16" s="17">
        <v>470.959</v>
      </c>
      <c r="Y16" s="17">
        <v>555.84199999999998</v>
      </c>
      <c r="Z16" s="17">
        <v>660.952</v>
      </c>
      <c r="AA16" s="17">
        <v>797.27299999999991</v>
      </c>
      <c r="AB16" s="17">
        <v>1347.3510000000001</v>
      </c>
      <c r="AC16" s="17">
        <v>1677.9419999999998</v>
      </c>
      <c r="AD16" s="73">
        <v>1677.3619999999996</v>
      </c>
      <c r="AE16" s="73">
        <v>1708.9929999999999</v>
      </c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>
        <v>-6.5664526546461044</v>
      </c>
      <c r="AQ16" s="18">
        <v>-7.9973665802575837</v>
      </c>
      <c r="AR16" s="18">
        <v>10.604041253343089</v>
      </c>
      <c r="AS16" s="18">
        <v>10.582926276970865</v>
      </c>
      <c r="AT16" s="18">
        <v>-0.44245198847432182</v>
      </c>
      <c r="AU16" s="18" t="s">
        <v>233</v>
      </c>
      <c r="AV16" s="18" t="s">
        <v>233</v>
      </c>
      <c r="AW16" s="18">
        <v>-42.816738977354497</v>
      </c>
      <c r="AX16" s="18">
        <v>-50.802319027079193</v>
      </c>
      <c r="AY16" s="18">
        <v>50.319677108261601</v>
      </c>
      <c r="AZ16" s="18">
        <v>-5.8359912631030761</v>
      </c>
      <c r="BA16" s="18">
        <v>-8.5828920601891259</v>
      </c>
      <c r="BB16" s="18">
        <v>18.023437284349587</v>
      </c>
      <c r="BC16" s="18">
        <v>18.910049978231228</v>
      </c>
      <c r="BD16" s="18">
        <v>20.624947046078976</v>
      </c>
      <c r="BE16" s="18">
        <v>68.994936489759496</v>
      </c>
      <c r="BF16" s="18">
        <v>24.536368028820974</v>
      </c>
      <c r="BG16" s="18">
        <v>-3.4566153061318848E-2</v>
      </c>
      <c r="BH16" s="18">
        <v>1.8857587092112686</v>
      </c>
      <c r="BI16"/>
      <c r="BM16" s="17"/>
      <c r="BN16" s="17"/>
      <c r="BO16" s="17"/>
    </row>
    <row r="17" spans="1:61" customFormat="1" ht="6" customHeight="1" x14ac:dyDescent="0.35"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233"/>
      <c r="Y17" s="233"/>
      <c r="Z17" s="233"/>
      <c r="AA17" s="233"/>
      <c r="AB17" s="233"/>
      <c r="AC17" s="233"/>
      <c r="AD17" s="110"/>
      <c r="AE17" s="110"/>
      <c r="BE17" s="334"/>
      <c r="BF17" s="355"/>
      <c r="BG17" s="355"/>
      <c r="BH17" s="355"/>
    </row>
    <row r="18" spans="1:61" s="33" customFormat="1" ht="15" customHeight="1" x14ac:dyDescent="0.35">
      <c r="A18"/>
      <c r="B18" s="87" t="s">
        <v>361</v>
      </c>
      <c r="C18" s="88">
        <v>40.72269799310255</v>
      </c>
      <c r="D18" s="88">
        <v>47.330694815144142</v>
      </c>
      <c r="E18" s="88">
        <v>56.207907383837004</v>
      </c>
      <c r="F18" s="88">
        <v>61.625377263294105</v>
      </c>
      <c r="G18" s="88">
        <v>64.407660796094518</v>
      </c>
      <c r="H18" s="88">
        <v>66.848494318321073</v>
      </c>
      <c r="I18" s="88">
        <v>70.241875379519243</v>
      </c>
      <c r="J18" s="88">
        <v>77.712741008754946</v>
      </c>
      <c r="K18" s="88">
        <v>80.075138794603973</v>
      </c>
      <c r="L18" s="88">
        <v>83.936306726800979</v>
      </c>
      <c r="M18" s="88">
        <v>86.229472214926744</v>
      </c>
      <c r="N18" s="88">
        <v>96.694076862747494</v>
      </c>
      <c r="O18" s="88">
        <v>106.64559556810381</v>
      </c>
      <c r="P18" s="88">
        <v>108.51172866567272</v>
      </c>
      <c r="Q18" s="88">
        <v>118.18977711853229</v>
      </c>
      <c r="R18" s="88">
        <v>135.25942888349871</v>
      </c>
      <c r="S18" s="88">
        <v>151.42076772609647</v>
      </c>
      <c r="T18" s="88">
        <v>155.37506469300695</v>
      </c>
      <c r="U18" s="88">
        <v>159.4520464326848</v>
      </c>
      <c r="V18" s="88">
        <v>162.61428141480988</v>
      </c>
      <c r="W18" s="88">
        <v>164.85916214803092</v>
      </c>
      <c r="X18" s="88">
        <v>167.30379015367913</v>
      </c>
      <c r="Y18" s="88">
        <v>170.28896918577334</v>
      </c>
      <c r="Z18" s="88">
        <v>171.12679712015824</v>
      </c>
      <c r="AA18" s="88">
        <v>170.3996237544477</v>
      </c>
      <c r="AB18" s="88">
        <v>167.84486679972736</v>
      </c>
      <c r="AC18" s="88">
        <v>165.96309052268253</v>
      </c>
      <c r="AD18" s="106">
        <v>168.53774259549644</v>
      </c>
      <c r="AE18" s="106">
        <v>175.48156032487418</v>
      </c>
      <c r="AF18"/>
      <c r="AG18" s="15">
        <v>16.226814891196131</v>
      </c>
      <c r="AH18" s="15">
        <v>18.75571994741237</v>
      </c>
      <c r="AI18" s="15">
        <v>9.6382700079222907</v>
      </c>
      <c r="AJ18" s="15">
        <v>4.5148340770606916</v>
      </c>
      <c r="AK18" s="15">
        <v>3.7896633600060188</v>
      </c>
      <c r="AL18" s="15">
        <v>5.076226616323579</v>
      </c>
      <c r="AM18" s="15">
        <v>10.635914244701414</v>
      </c>
      <c r="AN18" s="15">
        <v>3.0399105155522488</v>
      </c>
      <c r="AO18" s="15">
        <v>4.8219309892188393</v>
      </c>
      <c r="AP18" s="15">
        <v>2.7320304854365896</v>
      </c>
      <c r="AQ18" s="15">
        <v>12.135763305772937</v>
      </c>
      <c r="AR18" s="15">
        <v>10.291756256675384</v>
      </c>
      <c r="AS18" s="15">
        <v>1.7498454461508388</v>
      </c>
      <c r="AT18" s="15">
        <v>8.9188962076881797</v>
      </c>
      <c r="AU18" s="15">
        <v>14.442578860138896</v>
      </c>
      <c r="AV18" s="15">
        <v>11.948400918148041</v>
      </c>
      <c r="AW18" s="15">
        <v>2.6114627645154758</v>
      </c>
      <c r="AX18" s="15">
        <v>2.6239614108822589</v>
      </c>
      <c r="AY18" s="15">
        <v>1.9831887096288052</v>
      </c>
      <c r="AZ18" s="15">
        <v>1.3804942060990397</v>
      </c>
      <c r="BA18" s="15">
        <v>1.4828584434106995</v>
      </c>
      <c r="BB18" s="15">
        <v>1.7842865540297279</v>
      </c>
      <c r="BC18" s="15">
        <v>0.49200364438808297</v>
      </c>
      <c r="BD18" s="15">
        <v>-0.42493249330199878</v>
      </c>
      <c r="BE18" s="15">
        <v>-1.4992738237508363</v>
      </c>
      <c r="BF18" s="15">
        <v>-1.1211402010227447</v>
      </c>
      <c r="BG18" s="15">
        <v>1.5513401592518676</v>
      </c>
      <c r="BH18" s="15">
        <v>4.1200372227860189</v>
      </c>
      <c r="BI18"/>
    </row>
    <row r="19" spans="1:61" s="7" customFormat="1" ht="15" customHeight="1" x14ac:dyDescent="0.35">
      <c r="A19"/>
      <c r="B19" s="16" t="s">
        <v>362</v>
      </c>
      <c r="C19" s="71">
        <v>0.59882660784937514</v>
      </c>
      <c r="D19" s="71">
        <v>0.70257551431115584</v>
      </c>
      <c r="E19" s="71">
        <v>0.83258414123732916</v>
      </c>
      <c r="F19" s="71">
        <v>0.90454496288874575</v>
      </c>
      <c r="G19" s="71">
        <v>0.9512785244005697</v>
      </c>
      <c r="H19" s="71">
        <v>0.98895754384204593</v>
      </c>
      <c r="I19" s="71">
        <v>1.0444870034648892</v>
      </c>
      <c r="J19" s="71">
        <v>1.1449603969745081</v>
      </c>
      <c r="K19" s="71">
        <v>1.1909699345445692</v>
      </c>
      <c r="L19" s="71">
        <v>1.2443638350550059</v>
      </c>
      <c r="M19" s="71">
        <v>1.2780217212771383</v>
      </c>
      <c r="N19" s="71">
        <v>1.4295545219604797</v>
      </c>
      <c r="O19" s="71">
        <v>1.5951154776209857</v>
      </c>
      <c r="P19" s="71">
        <v>1.6395748575724149</v>
      </c>
      <c r="Q19" s="71">
        <v>1.8287650540164708</v>
      </c>
      <c r="R19" s="71">
        <v>2.1055552098122337</v>
      </c>
      <c r="S19" s="71">
        <v>2.422028216260824</v>
      </c>
      <c r="T19" s="71">
        <v>2.5688579354634502</v>
      </c>
      <c r="U19" s="71">
        <v>2.677799428127166</v>
      </c>
      <c r="V19" s="71">
        <v>2.7194003733888135</v>
      </c>
      <c r="W19" s="71">
        <v>2.7503173771513647</v>
      </c>
      <c r="X19" s="71">
        <v>2.7524221321264779</v>
      </c>
      <c r="Y19" s="71">
        <v>2.8062885416213232</v>
      </c>
      <c r="Z19" s="71">
        <v>2.8238530939431441</v>
      </c>
      <c r="AA19" s="71">
        <v>2.8218768699325283</v>
      </c>
      <c r="AB19" s="71">
        <v>2.8394344763361961</v>
      </c>
      <c r="AC19" s="71">
        <v>2.8104682718847842</v>
      </c>
      <c r="AD19" s="76">
        <v>2.8391286129195321</v>
      </c>
      <c r="AE19" s="76">
        <v>2.9706087889391317</v>
      </c>
      <c r="AF19"/>
      <c r="AG19" s="18">
        <v>17.325366826030717</v>
      </c>
      <c r="AH19" s="18">
        <v>18.504576985385125</v>
      </c>
      <c r="AI19" s="18">
        <v>8.6430689809288683</v>
      </c>
      <c r="AJ19" s="18">
        <v>5.1665271964564496</v>
      </c>
      <c r="AK19" s="18">
        <v>3.960881957807147</v>
      </c>
      <c r="AL19" s="18">
        <v>5.6149487881061475</v>
      </c>
      <c r="AM19" s="18">
        <v>9.6194010242652457</v>
      </c>
      <c r="AN19" s="18">
        <v>4.0184392134119795</v>
      </c>
      <c r="AO19" s="18">
        <v>4.4832282462994906</v>
      </c>
      <c r="AP19" s="18">
        <v>2.7048267776638317</v>
      </c>
      <c r="AQ19" s="18">
        <v>11.856825135328165</v>
      </c>
      <c r="AR19" s="18">
        <v>11.581297048639811</v>
      </c>
      <c r="AS19" s="18">
        <v>2.7872201464521931</v>
      </c>
      <c r="AT19" s="18">
        <v>11.538978874326872</v>
      </c>
      <c r="AU19" s="18">
        <v>15.135358978336532</v>
      </c>
      <c r="AV19" s="18">
        <v>15.030382721563132</v>
      </c>
      <c r="AW19" s="18">
        <v>6.0622629504005081</v>
      </c>
      <c r="AX19" s="18">
        <v>4.2408531495557984</v>
      </c>
      <c r="AY19" s="18">
        <v>1.5535497104330509</v>
      </c>
      <c r="AZ19" s="18">
        <v>1.1369051819325762</v>
      </c>
      <c r="BA19" s="18">
        <v>7.6527712495973621E-2</v>
      </c>
      <c r="BB19" s="18">
        <v>1.9570548015187264</v>
      </c>
      <c r="BC19" s="18">
        <v>0.62589972703494701</v>
      </c>
      <c r="BD19" s="18">
        <v>-6.9983244342795195E-2</v>
      </c>
      <c r="BE19" s="18">
        <v>0.62219604940053874</v>
      </c>
      <c r="BF19" s="18">
        <v>-1.020139914930799</v>
      </c>
      <c r="BG19" s="18">
        <v>1.0197710225537406</v>
      </c>
      <c r="BH19" s="18">
        <v>4.6310045772951423</v>
      </c>
      <c r="BI19"/>
    </row>
    <row r="20" spans="1:61" s="7" customFormat="1" ht="15" customHeight="1" x14ac:dyDescent="0.35">
      <c r="A20"/>
      <c r="B20" s="16" t="s">
        <v>359</v>
      </c>
      <c r="C20" s="71">
        <v>0.59882660784937514</v>
      </c>
      <c r="D20" s="71">
        <v>0.70257551431115584</v>
      </c>
      <c r="E20" s="71">
        <v>0.83258414123732916</v>
      </c>
      <c r="F20" s="71">
        <v>0.90454496288874575</v>
      </c>
      <c r="G20" s="71">
        <v>0.9512785244005697</v>
      </c>
      <c r="H20" s="71">
        <v>0.98895754384204593</v>
      </c>
      <c r="I20" s="71">
        <v>1.0444870034648894</v>
      </c>
      <c r="J20" s="71">
        <v>1.1449603969745081</v>
      </c>
      <c r="K20" s="71">
        <v>1.1909699345445692</v>
      </c>
      <c r="L20" s="71">
        <v>1.2443638350550059</v>
      </c>
      <c r="M20" s="71">
        <v>1.2780217212771381</v>
      </c>
      <c r="N20" s="71">
        <v>1.4324600281568627</v>
      </c>
      <c r="O20" s="71">
        <v>1.6027465660313018</v>
      </c>
      <c r="P20" s="71">
        <v>1.6456421344649459</v>
      </c>
      <c r="Q20" s="71">
        <v>1.8356730280806737</v>
      </c>
      <c r="R20" s="71">
        <v>2.1061210536911732</v>
      </c>
      <c r="S20" s="71">
        <v>2.4820875614062587</v>
      </c>
      <c r="T20" s="71">
        <v>2.5848139352462751</v>
      </c>
      <c r="U20" s="71">
        <v>2.6906442729239926</v>
      </c>
      <c r="V20" s="71">
        <v>2.7412653008007175</v>
      </c>
      <c r="W20" s="71">
        <v>2.7707466035213808</v>
      </c>
      <c r="X20" s="71">
        <v>2.7751547896689064</v>
      </c>
      <c r="Y20" s="71">
        <v>2.8285533120048632</v>
      </c>
      <c r="Z20" s="71">
        <v>2.8504832371119164</v>
      </c>
      <c r="AA20" s="71">
        <v>2.8542496774865929</v>
      </c>
      <c r="AB20" s="71">
        <v>2.8818978912520845</v>
      </c>
      <c r="AC20" s="71">
        <v>2.8437521467583697</v>
      </c>
      <c r="AD20" s="76">
        <v>2.8659117638648164</v>
      </c>
      <c r="AE20" s="76">
        <v>2.976739226222568</v>
      </c>
      <c r="AF20"/>
      <c r="AG20" s="18">
        <v>17.325366826030717</v>
      </c>
      <c r="AH20" s="18">
        <v>18.504576985385125</v>
      </c>
      <c r="AI20" s="18">
        <v>8.6430689809288683</v>
      </c>
      <c r="AJ20" s="18">
        <v>5.1665271964564496</v>
      </c>
      <c r="AK20" s="18">
        <v>3.960881957807147</v>
      </c>
      <c r="AL20" s="18">
        <v>5.6149487881061697</v>
      </c>
      <c r="AM20" s="18">
        <v>9.6194010242652226</v>
      </c>
      <c r="AN20" s="18">
        <v>4.0184392134119795</v>
      </c>
      <c r="AO20" s="18">
        <v>4.4832282462994906</v>
      </c>
      <c r="AP20" s="18">
        <v>2.704826777663814</v>
      </c>
      <c r="AQ20" s="18">
        <v>12.084169174010052</v>
      </c>
      <c r="AR20" s="18">
        <v>11.887699099956441</v>
      </c>
      <c r="AS20" s="18">
        <v>2.6763787452598606</v>
      </c>
      <c r="AT20" s="18">
        <v>11.547522370500877</v>
      </c>
      <c r="AU20" s="18">
        <v>14.732908392366156</v>
      </c>
      <c r="AV20" s="18">
        <v>17.851134770063158</v>
      </c>
      <c r="AW20" s="18">
        <v>4.1387086997775135</v>
      </c>
      <c r="AX20" s="18">
        <v>4.0943116343743391</v>
      </c>
      <c r="AY20" s="18">
        <v>1.8813719965186546</v>
      </c>
      <c r="AZ20" s="18">
        <v>1.0754633165951457</v>
      </c>
      <c r="BA20" s="18">
        <v>0.1590974122975792</v>
      </c>
      <c r="BB20" s="18">
        <v>1.9241637451987876</v>
      </c>
      <c r="BC20" s="18">
        <v>0.77530534828454267</v>
      </c>
      <c r="BD20" s="18">
        <v>0.13213339849325204</v>
      </c>
      <c r="BE20" s="18">
        <v>0.96866836785765098</v>
      </c>
      <c r="BF20" s="18">
        <v>-1.3236327563688168</v>
      </c>
      <c r="BG20" s="18">
        <v>0.77923869461361772</v>
      </c>
      <c r="BH20" s="18">
        <v>3.8670926214523651</v>
      </c>
      <c r="BI20"/>
    </row>
    <row r="21" spans="1:61" s="7" customFormat="1" ht="15" customHeight="1" x14ac:dyDescent="0.35">
      <c r="A21"/>
      <c r="B21" s="16" t="s">
        <v>360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>
        <v>1.3152101929839271</v>
      </c>
      <c r="O21" s="71">
        <v>1.4017983969971006</v>
      </c>
      <c r="P21" s="71">
        <v>1.3979674950750109</v>
      </c>
      <c r="Q21" s="71">
        <v>1.7467441078134558</v>
      </c>
      <c r="R21" s="71">
        <v>2.0970698100656375</v>
      </c>
      <c r="S21" s="71">
        <v>2.3337183402144621</v>
      </c>
      <c r="T21" s="71">
        <v>2.3522953472766526</v>
      </c>
      <c r="U21" s="71">
        <v>2.5362767428152266</v>
      </c>
      <c r="V21" s="71">
        <v>2.5729973703557105</v>
      </c>
      <c r="W21" s="71">
        <v>2.5730022760937898</v>
      </c>
      <c r="X21" s="71">
        <v>2.5791463217955837</v>
      </c>
      <c r="Y21" s="71">
        <v>2.6299932280591269</v>
      </c>
      <c r="Z21" s="71">
        <v>2.6299985808445552</v>
      </c>
      <c r="AA21" s="71">
        <v>2.6299892415277033</v>
      </c>
      <c r="AB21" s="71">
        <v>2.6300030010350506</v>
      </c>
      <c r="AC21" s="71">
        <v>2.6299773400155484</v>
      </c>
      <c r="AD21" s="76">
        <v>2.6300038092013378</v>
      </c>
      <c r="AE21" s="76">
        <v>2.6299563219694813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>
        <v>6.5836019577010489</v>
      </c>
      <c r="AS21" s="18">
        <v>-0.27328479832022545</v>
      </c>
      <c r="AT21" s="18">
        <v>24.948835646549167</v>
      </c>
      <c r="AU21" s="18">
        <v>20.055925804193116</v>
      </c>
      <c r="AV21" s="18">
        <v>11.284723522934012</v>
      </c>
      <c r="AW21" s="18">
        <v>0.79602609886860975</v>
      </c>
      <c r="AX21" s="18">
        <v>7.8213560959331385</v>
      </c>
      <c r="AY21" s="18">
        <v>1.4478162781134276</v>
      </c>
      <c r="AZ21" s="18">
        <v>1.9066238216330439E-4</v>
      </c>
      <c r="BA21" s="18">
        <v>0.23878897266742535</v>
      </c>
      <c r="BB21" s="18">
        <v>1.9714626438155709</v>
      </c>
      <c r="BC21" s="18">
        <v>2.035284871127483E-4</v>
      </c>
      <c r="BD21" s="18">
        <v>-3.5510729625093905E-4</v>
      </c>
      <c r="BE21" s="18">
        <v>5.2317732445493882E-4</v>
      </c>
      <c r="BF21" s="18">
        <v>-9.7570305022803318E-4</v>
      </c>
      <c r="BG21" s="18">
        <v>1.0064415912137226E-3</v>
      </c>
      <c r="BH21" s="18">
        <v>-1.8055955542880865E-3</v>
      </c>
      <c r="BI21"/>
    </row>
    <row r="22" spans="1:61" s="7" customFormat="1" ht="15" customHeight="1" x14ac:dyDescent="0.35">
      <c r="A22"/>
      <c r="B22" s="16" t="s">
        <v>1060</v>
      </c>
      <c r="C22" s="71">
        <v>6.6744999031397434</v>
      </c>
      <c r="D22" s="71">
        <v>8.0131897830016214</v>
      </c>
      <c r="E22" s="71">
        <v>9.7269363626977228</v>
      </c>
      <c r="F22" s="71">
        <v>10.723668865604054</v>
      </c>
      <c r="G22" s="71">
        <v>11.587343151404875</v>
      </c>
      <c r="H22" s="71">
        <v>12.93996666819436</v>
      </c>
      <c r="I22" s="71">
        <v>14.02110874760033</v>
      </c>
      <c r="J22" s="71">
        <v>17.636933367232697</v>
      </c>
      <c r="K22" s="71">
        <v>17.212935808890457</v>
      </c>
      <c r="L22" s="71">
        <v>19.535208135964258</v>
      </c>
      <c r="M22" s="71">
        <v>20.438141605858203</v>
      </c>
      <c r="N22" s="71">
        <v>24.125497974483586</v>
      </c>
      <c r="O22" s="71">
        <v>24.998403970881419</v>
      </c>
      <c r="P22" s="71">
        <v>23.777063882256403</v>
      </c>
      <c r="Q22" s="71">
        <v>31.486721896325939</v>
      </c>
      <c r="R22" s="71">
        <v>42.036615783978242</v>
      </c>
      <c r="S22" s="71">
        <v>51.250062593883506</v>
      </c>
      <c r="T22" s="71">
        <v>57.078878314073393</v>
      </c>
      <c r="U22" s="71">
        <v>67.600223679606117</v>
      </c>
      <c r="V22" s="71">
        <v>66.587339229472718</v>
      </c>
      <c r="W22" s="71">
        <v>68.291195667143938</v>
      </c>
      <c r="X22" s="71">
        <v>71.166765989903425</v>
      </c>
      <c r="Y22" s="71">
        <v>72.263806318604352</v>
      </c>
      <c r="Z22" s="71">
        <v>72.998723471877099</v>
      </c>
      <c r="AA22" s="71">
        <v>74.197810532903176</v>
      </c>
      <c r="AB22" s="71">
        <v>73.098299994465776</v>
      </c>
      <c r="AC22" s="71">
        <v>72.197971941340782</v>
      </c>
      <c r="AD22" s="76">
        <v>74.136472620604096</v>
      </c>
      <c r="AE22" s="76">
        <v>77.769583093951027</v>
      </c>
      <c r="AF22" s="355"/>
      <c r="AG22" s="18">
        <v>20.056781770753286</v>
      </c>
      <c r="AH22" s="18">
        <v>21.38657171619062</v>
      </c>
      <c r="AI22" s="18">
        <v>10.24713708140157</v>
      </c>
      <c r="AJ22" s="18">
        <v>8.0539067051113271</v>
      </c>
      <c r="AK22" s="18">
        <v>11.673284368259088</v>
      </c>
      <c r="AL22" s="18">
        <v>8.3550607751050094</v>
      </c>
      <c r="AM22" s="18">
        <v>25.788435741582877</v>
      </c>
      <c r="AN22" s="18">
        <v>-2.4040322062449726</v>
      </c>
      <c r="AO22" s="18">
        <v>13.491436631480092</v>
      </c>
      <c r="AP22" s="18">
        <v>4.6220826704766322</v>
      </c>
      <c r="AQ22" s="18">
        <v>18.041544283891614</v>
      </c>
      <c r="AR22" s="18">
        <v>3.6181885129213285</v>
      </c>
      <c r="AS22" s="18">
        <v>-4.8856722615077937</v>
      </c>
      <c r="AT22" s="18">
        <v>32.424768895973131</v>
      </c>
      <c r="AU22" s="18">
        <v>33.505850251382718</v>
      </c>
      <c r="AV22" s="18">
        <v>21.917670197934584</v>
      </c>
      <c r="AW22" s="18">
        <v>11.373285075529903</v>
      </c>
      <c r="AX22" s="18">
        <v>18.432992511940405</v>
      </c>
      <c r="AY22" s="18">
        <v>-1.4983448204757484</v>
      </c>
      <c r="AZ22" s="18">
        <v>2.5588294372289075</v>
      </c>
      <c r="BA22" s="18">
        <v>4.210748244583705</v>
      </c>
      <c r="BB22" s="18">
        <v>1.541506507203892</v>
      </c>
      <c r="BC22" s="18">
        <v>1.0169920333736171</v>
      </c>
      <c r="BD22" s="18">
        <v>1.6426137389758984</v>
      </c>
      <c r="BE22" s="18">
        <v>-1.4818638589744095</v>
      </c>
      <c r="BF22" s="18">
        <v>-1.2316675670886428</v>
      </c>
      <c r="BG22" s="18">
        <v>2.6849794075078748</v>
      </c>
      <c r="BH22" s="18">
        <v>4.9005709941711109</v>
      </c>
      <c r="BI22" s="355"/>
    </row>
    <row r="23" spans="1:61" s="7" customFormat="1" ht="15" customHeight="1" x14ac:dyDescent="0.35">
      <c r="A23"/>
      <c r="B23" s="16" t="s">
        <v>1064</v>
      </c>
      <c r="C23" s="71"/>
      <c r="D23" s="71"/>
      <c r="E23" s="71"/>
      <c r="F23" s="71"/>
      <c r="G23" s="71"/>
      <c r="H23" s="71"/>
      <c r="I23" s="71"/>
      <c r="J23" s="71"/>
      <c r="K23" s="71"/>
      <c r="L23" s="71">
        <v>15.650422282817846</v>
      </c>
      <c r="M23" s="71">
        <v>16.648374547896065</v>
      </c>
      <c r="N23" s="71">
        <v>18.919028586500151</v>
      </c>
      <c r="O23" s="71">
        <v>19.699877055302174</v>
      </c>
      <c r="P23" s="71">
        <v>20.152372070562041</v>
      </c>
      <c r="Q23" s="71">
        <v>20.297743695484492</v>
      </c>
      <c r="R23" s="71">
        <v>23.459744825333843</v>
      </c>
      <c r="S23" s="71">
        <v>26.021690042298673</v>
      </c>
      <c r="T23" s="71">
        <v>22.581992869546987</v>
      </c>
      <c r="U23" s="71">
        <v>27.091949351405262</v>
      </c>
      <c r="V23" s="71">
        <v>27.051863809411245</v>
      </c>
      <c r="W23" s="71">
        <v>28.623630398954472</v>
      </c>
      <c r="X23" s="71">
        <v>31.808948155340481</v>
      </c>
      <c r="Y23" s="71">
        <v>32.269160543190097</v>
      </c>
      <c r="Z23" s="71">
        <v>32.349310168693982</v>
      </c>
      <c r="AA23" s="71">
        <v>32.736750238629817</v>
      </c>
      <c r="AB23" s="71">
        <v>32.425719855442019</v>
      </c>
      <c r="AC23" s="71">
        <v>33.612067243693922</v>
      </c>
      <c r="AD23" s="76">
        <v>33.163628831074654</v>
      </c>
      <c r="AE23" s="76">
        <v>34.813240914400588</v>
      </c>
      <c r="AF23" s="355"/>
      <c r="AG23" s="18"/>
      <c r="AH23" s="18"/>
      <c r="AI23" s="18"/>
      <c r="AJ23" s="18"/>
      <c r="AK23" s="18"/>
      <c r="AL23" s="18"/>
      <c r="AM23" s="18"/>
      <c r="AN23" s="18"/>
      <c r="AO23" s="18"/>
      <c r="AP23" s="18">
        <v>6.3765197324665293</v>
      </c>
      <c r="AQ23" s="18">
        <v>13.638893286978814</v>
      </c>
      <c r="AR23" s="18">
        <v>4.1273179816388952</v>
      </c>
      <c r="AS23" s="18">
        <v>2.296943346344789</v>
      </c>
      <c r="AT23" s="18">
        <v>0.7213623508609438</v>
      </c>
      <c r="AU23" s="18">
        <v>15.578091719390374</v>
      </c>
      <c r="AV23" s="18">
        <v>10.920601379253801</v>
      </c>
      <c r="AW23" s="18">
        <v>-13.218577145298415</v>
      </c>
      <c r="AX23" s="18">
        <v>19.971472437847545</v>
      </c>
      <c r="AY23" s="18">
        <v>-0.1479610842101988</v>
      </c>
      <c r="AZ23" s="18">
        <v>5.8101970371313758</v>
      </c>
      <c r="BA23" s="18">
        <v>11.128280067864344</v>
      </c>
      <c r="BB23" s="18">
        <v>1.4468016534282968</v>
      </c>
      <c r="BC23" s="18">
        <v>0.24837840264425451</v>
      </c>
      <c r="BD23" s="18">
        <v>1.1976764509518953</v>
      </c>
      <c r="BE23" s="18">
        <v>-0.95009547655337634</v>
      </c>
      <c r="BF23" s="18">
        <v>3.6586616844307254</v>
      </c>
      <c r="BG23" s="18">
        <v>-1.334158977393457</v>
      </c>
      <c r="BH23" s="18">
        <v>4.9741603722817898</v>
      </c>
      <c r="BI23" s="355"/>
    </row>
    <row r="24" spans="1:61" s="7" customFormat="1" ht="15" customHeight="1" x14ac:dyDescent="0.35">
      <c r="A24"/>
      <c r="B24" s="16" t="s">
        <v>1065</v>
      </c>
      <c r="C24" s="71"/>
      <c r="D24" s="71"/>
      <c r="E24" s="71"/>
      <c r="F24" s="71"/>
      <c r="G24" s="71"/>
      <c r="H24" s="71"/>
      <c r="I24" s="71"/>
      <c r="J24" s="71"/>
      <c r="K24" s="71"/>
      <c r="L24" s="71">
        <v>24.258810546046885</v>
      </c>
      <c r="M24" s="71">
        <v>24.695947200274393</v>
      </c>
      <c r="N24" s="71">
        <v>29.083334437614045</v>
      </c>
      <c r="O24" s="71">
        <v>29.171482470131711</v>
      </c>
      <c r="P24" s="71">
        <v>25.94697214719908</v>
      </c>
      <c r="Q24" s="71">
        <v>36.573517226888654</v>
      </c>
      <c r="R24" s="71">
        <v>51.857273158619655</v>
      </c>
      <c r="S24" s="71">
        <v>75.025515093838379</v>
      </c>
      <c r="T24" s="71">
        <v>77.564728023644676</v>
      </c>
      <c r="U24" s="71">
        <v>90.67967738878751</v>
      </c>
      <c r="V24" s="71">
        <v>97.287184119531375</v>
      </c>
      <c r="W24" s="71">
        <v>97.183061620198941</v>
      </c>
      <c r="X24" s="71">
        <v>97.127538074929475</v>
      </c>
      <c r="Y24" s="71">
        <v>99.014113070922363</v>
      </c>
      <c r="Z24" s="71">
        <v>98.892717377972758</v>
      </c>
      <c r="AA24" s="71">
        <v>98.891730155522822</v>
      </c>
      <c r="AB24" s="71">
        <v>98.894880006531267</v>
      </c>
      <c r="AC24" s="71">
        <v>98.962263674913515</v>
      </c>
      <c r="AD24" s="76">
        <v>99.320863632291818</v>
      </c>
      <c r="AE24" s="76">
        <v>103.4129286315262</v>
      </c>
      <c r="AF24" s="355"/>
      <c r="AG24" s="18"/>
      <c r="AH24" s="18"/>
      <c r="AI24" s="18"/>
      <c r="AJ24" s="18"/>
      <c r="AK24" s="18"/>
      <c r="AL24" s="18"/>
      <c r="AM24" s="18"/>
      <c r="AN24" s="18"/>
      <c r="AO24" s="18"/>
      <c r="AP24" s="18">
        <v>1.8019706835904299</v>
      </c>
      <c r="AQ24" s="18">
        <v>17.765616365145551</v>
      </c>
      <c r="AR24" s="18">
        <v>0.30308777938358322</v>
      </c>
      <c r="AS24" s="18">
        <v>-11.053638861974749</v>
      </c>
      <c r="AT24" s="18">
        <v>40.954856001711505</v>
      </c>
      <c r="AU24" s="18">
        <v>41.789133478511779</v>
      </c>
      <c r="AV24" s="18">
        <v>44.676938304010548</v>
      </c>
      <c r="AW24" s="18">
        <v>3.3844658402283128</v>
      </c>
      <c r="AX24" s="18">
        <v>16.908393414523285</v>
      </c>
      <c r="AY24" s="18">
        <v>7.2866456090423615</v>
      </c>
      <c r="AZ24" s="18">
        <v>-0.10702591536055139</v>
      </c>
      <c r="BA24" s="18">
        <v>-5.7132945128295649E-2</v>
      </c>
      <c r="BB24" s="18">
        <v>1.9423688002237645</v>
      </c>
      <c r="BC24" s="18">
        <v>-0.1226044340392677</v>
      </c>
      <c r="BD24" s="18">
        <v>-9.9827618869333546E-4</v>
      </c>
      <c r="BE24" s="18">
        <v>3.1851510773358237E-3</v>
      </c>
      <c r="BF24" s="18">
        <v>6.8136660237414159E-2</v>
      </c>
      <c r="BG24" s="18">
        <v>0.3623603018583802</v>
      </c>
      <c r="BH24" s="18">
        <v>4.1200457281403899</v>
      </c>
      <c r="BI24" s="355"/>
    </row>
    <row r="25" spans="1:61" s="7" customFormat="1" ht="15" customHeight="1" x14ac:dyDescent="0.35">
      <c r="A25"/>
      <c r="B25" s="16" t="s">
        <v>456</v>
      </c>
      <c r="C25" s="71"/>
      <c r="D25" s="71"/>
      <c r="E25" s="71"/>
      <c r="F25" s="71"/>
      <c r="G25" s="71"/>
      <c r="H25" s="71"/>
      <c r="I25" s="71"/>
      <c r="J25" s="71"/>
      <c r="K25" s="71"/>
      <c r="L25" s="71">
        <v>13.832609280688938</v>
      </c>
      <c r="M25" s="71">
        <v>14.648397317203633</v>
      </c>
      <c r="N25" s="71">
        <v>16.789359285132871</v>
      </c>
      <c r="O25" s="71">
        <v>16.303820399184811</v>
      </c>
      <c r="P25" s="71">
        <v>15.452909944565519</v>
      </c>
      <c r="Q25" s="71">
        <v>15.631771870156394</v>
      </c>
      <c r="R25" s="71">
        <v>13.595837109954754</v>
      </c>
      <c r="S25" s="71">
        <v>12.862877138305498</v>
      </c>
      <c r="T25" s="71">
        <v>13.734923147420968</v>
      </c>
      <c r="U25" s="71">
        <v>23.398111336104691</v>
      </c>
      <c r="V25" s="71">
        <v>24.094095283355109</v>
      </c>
      <c r="W25" s="71">
        <v>24.026740376104478</v>
      </c>
      <c r="X25" s="71">
        <v>24.218668716385082</v>
      </c>
      <c r="Y25" s="71">
        <v>30.66518902853689</v>
      </c>
      <c r="Z25" s="71">
        <v>40.129994311235912</v>
      </c>
      <c r="AA25" s="71">
        <v>46.860987390768294</v>
      </c>
      <c r="AB25" s="71">
        <v>42.144177723547905</v>
      </c>
      <c r="AC25" s="71">
        <v>41.662345897534017</v>
      </c>
      <c r="AD25" s="76">
        <v>51.017609794427202</v>
      </c>
      <c r="AE25" s="76">
        <v>55.518074093925485</v>
      </c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>
        <v>5.8975716002734098</v>
      </c>
      <c r="AQ25" s="18">
        <v>14.61567379398435</v>
      </c>
      <c r="AR25" s="18">
        <v>-2.8919441040135991</v>
      </c>
      <c r="AS25" s="18">
        <v>-5.2190862864377339</v>
      </c>
      <c r="AT25" s="18">
        <v>1.1574643625861336</v>
      </c>
      <c r="AU25" s="18">
        <v>-13.024337721359482</v>
      </c>
      <c r="AV25" s="18">
        <v>-5.3910617325106776</v>
      </c>
      <c r="AW25" s="18">
        <v>6.7795563911477279</v>
      </c>
      <c r="AX25" s="18">
        <v>70.354876288464695</v>
      </c>
      <c r="AY25" s="18">
        <v>2.9745304535604697</v>
      </c>
      <c r="AZ25" s="18">
        <v>-0.27954943507325863</v>
      </c>
      <c r="BA25" s="18">
        <v>0.79881139628696618</v>
      </c>
      <c r="BB25" s="18">
        <v>26.617979657116457</v>
      </c>
      <c r="BC25" s="18">
        <v>30.864982680821289</v>
      </c>
      <c r="BD25" s="18">
        <v>16.772972922270725</v>
      </c>
      <c r="BE25" s="18">
        <v>-10.065536237825004</v>
      </c>
      <c r="BF25" s="18">
        <v>-1.1432939305983096</v>
      </c>
      <c r="BG25" s="18">
        <v>22.454961897493437</v>
      </c>
      <c r="BH25" s="18">
        <v>8.8213938630850581</v>
      </c>
      <c r="BI25"/>
    </row>
    <row r="26" spans="1:61" customFormat="1" ht="6" customHeight="1" x14ac:dyDescent="0.35"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233"/>
      <c r="Y26" s="233"/>
      <c r="Z26" s="233"/>
      <c r="AA26" s="233"/>
      <c r="AB26" s="233"/>
      <c r="AC26" s="233"/>
      <c r="AD26" s="110"/>
      <c r="AE26" s="110"/>
      <c r="BE26" s="334"/>
      <c r="BF26" s="355"/>
      <c r="BG26" s="355"/>
      <c r="BH26" s="355"/>
    </row>
    <row r="27" spans="1:61" s="7" customFormat="1" ht="15" customHeight="1" x14ac:dyDescent="0.35">
      <c r="A27"/>
      <c r="B27" s="13" t="s">
        <v>323</v>
      </c>
      <c r="C27" s="14">
        <v>2264.7359999999999</v>
      </c>
      <c r="D27" s="14">
        <v>2504.59</v>
      </c>
      <c r="E27" s="14">
        <v>3278.7159999999999</v>
      </c>
      <c r="F27" s="14">
        <v>4044.7120000000009</v>
      </c>
      <c r="G27" s="14">
        <v>4130.5569999999998</v>
      </c>
      <c r="H27" s="14">
        <v>4172.9960000000001</v>
      </c>
      <c r="I27" s="14">
        <v>4718.2979999999998</v>
      </c>
      <c r="J27" s="14">
        <v>4908.7879999999996</v>
      </c>
      <c r="K27" s="14">
        <v>5407.2579999999998</v>
      </c>
      <c r="L27" s="14">
        <v>5641.3579999999993</v>
      </c>
      <c r="M27" s="14">
        <v>5725.6109999999999</v>
      </c>
      <c r="N27" s="14">
        <v>6293.9479999999994</v>
      </c>
      <c r="O27" s="14">
        <v>6663.1380000000008</v>
      </c>
      <c r="P27" s="14">
        <v>7212.3359999999993</v>
      </c>
      <c r="Q27" s="14">
        <v>7095.4390000000012</v>
      </c>
      <c r="R27" s="14">
        <v>7568.8619999999992</v>
      </c>
      <c r="S27" s="14">
        <v>7318.4690000000001</v>
      </c>
      <c r="T27" s="14">
        <v>7229.2039999999997</v>
      </c>
      <c r="U27" s="14">
        <v>6467.7950000000001</v>
      </c>
      <c r="V27" s="14">
        <v>6589.6529999999993</v>
      </c>
      <c r="W27" s="14">
        <v>6565.2849999999999</v>
      </c>
      <c r="X27" s="14">
        <v>6768.1880000000001</v>
      </c>
      <c r="Y27" s="14">
        <v>6445.7829999999994</v>
      </c>
      <c r="Z27" s="14">
        <v>6599.7249999999995</v>
      </c>
      <c r="AA27" s="14">
        <v>6508.0382389300003</v>
      </c>
      <c r="AB27" s="14">
        <v>6232.2360000000008</v>
      </c>
      <c r="AC27" s="14">
        <v>6184.67</v>
      </c>
      <c r="AD27" s="72">
        <v>6692.0399999999991</v>
      </c>
      <c r="AE27" s="72">
        <v>6741.5559999999996</v>
      </c>
      <c r="AF27"/>
      <c r="AG27" s="15">
        <v>10.590815000070661</v>
      </c>
      <c r="AH27" s="15">
        <v>30.908292375199125</v>
      </c>
      <c r="AI27" s="15">
        <v>23.36268222072302</v>
      </c>
      <c r="AJ27" s="15">
        <v>2.1224008038149287</v>
      </c>
      <c r="AK27" s="15">
        <v>1.027440124903259</v>
      </c>
      <c r="AL27" s="15">
        <v>13.06739809959079</v>
      </c>
      <c r="AM27" s="15">
        <v>4.037260893652749</v>
      </c>
      <c r="AN27" s="15">
        <v>10.154645097730851</v>
      </c>
      <c r="AO27" s="15">
        <v>4.3293661963235239</v>
      </c>
      <c r="AP27" s="15">
        <v>1.4934879154983716</v>
      </c>
      <c r="AQ27" s="15">
        <v>9.9262244675720996</v>
      </c>
      <c r="AR27" s="15">
        <v>5.8657936163438515</v>
      </c>
      <c r="AS27" s="15">
        <v>8.2423326666804506</v>
      </c>
      <c r="AT27" s="15">
        <v>-1.6207924866506236</v>
      </c>
      <c r="AU27" s="15">
        <v>6.672215771286286</v>
      </c>
      <c r="AV27" s="15">
        <v>-3.3081987754565896</v>
      </c>
      <c r="AW27" s="15">
        <v>-1.219722321704175</v>
      </c>
      <c r="AX27" s="15">
        <v>-10.532404397496594</v>
      </c>
      <c r="AY27" s="15">
        <v>1.8840733201964388</v>
      </c>
      <c r="AZ27" s="15">
        <v>-0.369791853986841</v>
      </c>
      <c r="BA27" s="15">
        <v>3.0905436702290952</v>
      </c>
      <c r="BB27" s="15">
        <v>-4.7635349372683002</v>
      </c>
      <c r="BC27" s="15">
        <v>2.3882591145249541</v>
      </c>
      <c r="BD27" s="15">
        <v>-1.389251235013568</v>
      </c>
      <c r="BE27" s="15">
        <v>-4.2378705963987189</v>
      </c>
      <c r="BF27" s="15">
        <v>-0.76322526938968149</v>
      </c>
      <c r="BG27" s="15">
        <v>8.2036713357381874</v>
      </c>
      <c r="BH27" s="15">
        <v>0.73992384982756432</v>
      </c>
      <c r="BI27"/>
    </row>
    <row r="28" spans="1:61" s="7" customFormat="1" ht="15" customHeight="1" x14ac:dyDescent="0.35">
      <c r="A28"/>
      <c r="B28" s="16" t="s">
        <v>362</v>
      </c>
      <c r="C28" s="17">
        <v>2243.6499999999996</v>
      </c>
      <c r="D28" s="17">
        <v>2475.8999999999996</v>
      </c>
      <c r="E28" s="17">
        <v>3241.5039999999999</v>
      </c>
      <c r="F28" s="17">
        <v>4005.7239999999997</v>
      </c>
      <c r="G28" s="17">
        <v>4083.8719999999998</v>
      </c>
      <c r="H28" s="17">
        <v>4119.9189999999999</v>
      </c>
      <c r="I28" s="17">
        <v>4650.4520000000002</v>
      </c>
      <c r="J28" s="17">
        <v>4838.0999999999995</v>
      </c>
      <c r="K28" s="17">
        <v>5321.7110000000002</v>
      </c>
      <c r="L28" s="17">
        <v>5547.7000000000007</v>
      </c>
      <c r="M28" s="17">
        <v>5628.7309999999998</v>
      </c>
      <c r="N28" s="17">
        <v>6184.8690000000006</v>
      </c>
      <c r="O28" s="17">
        <v>6535.0940000000001</v>
      </c>
      <c r="P28" s="17">
        <v>7066.7070000000003</v>
      </c>
      <c r="Q28" s="17">
        <v>6858.317</v>
      </c>
      <c r="R28" s="17">
        <v>7240.2589999999991</v>
      </c>
      <c r="S28" s="17">
        <v>6879.4029999999993</v>
      </c>
      <c r="T28" s="17">
        <v>6638.5480000000007</v>
      </c>
      <c r="U28" s="17">
        <v>5762.295000000001</v>
      </c>
      <c r="V28" s="17">
        <v>5921.1</v>
      </c>
      <c r="W28" s="17">
        <v>5894.8900000000012</v>
      </c>
      <c r="X28" s="17">
        <v>6095.7370000000001</v>
      </c>
      <c r="Y28" s="17">
        <v>5802.1979999999994</v>
      </c>
      <c r="Z28" s="17">
        <v>5930.8850000000002</v>
      </c>
      <c r="AA28" s="17">
        <v>5814.6719999999996</v>
      </c>
      <c r="AB28" s="17">
        <v>5500.49</v>
      </c>
      <c r="AC28" s="17">
        <v>5456.6449999999995</v>
      </c>
      <c r="AD28" s="73">
        <v>5908.2379999999994</v>
      </c>
      <c r="AE28" s="73">
        <v>5925.7110000000002</v>
      </c>
      <c r="AF28"/>
      <c r="AG28" s="18">
        <v>10.351436275711453</v>
      </c>
      <c r="AH28" s="18">
        <v>30.922250494769592</v>
      </c>
      <c r="AI28" s="18">
        <v>23.576093072845193</v>
      </c>
      <c r="AJ28" s="18">
        <v>1.9509082502938331</v>
      </c>
      <c r="AK28" s="18">
        <v>0.88266723344904119</v>
      </c>
      <c r="AL28" s="18">
        <v>12.87726773269087</v>
      </c>
      <c r="AM28" s="18">
        <v>4.035048636132557</v>
      </c>
      <c r="AN28" s="18">
        <v>9.9958868150720495</v>
      </c>
      <c r="AO28" s="18">
        <v>4.2465477738268858</v>
      </c>
      <c r="AP28" s="18">
        <v>1.4606233213764088</v>
      </c>
      <c r="AQ28" s="18">
        <v>9.8803442552149114</v>
      </c>
      <c r="AR28" s="18">
        <v>5.6626098305396511</v>
      </c>
      <c r="AS28" s="18">
        <v>8.1347414436578926</v>
      </c>
      <c r="AT28" s="18">
        <v>-2.9488982633636902</v>
      </c>
      <c r="AU28" s="18">
        <v>5.5690339189629041</v>
      </c>
      <c r="AV28" s="18">
        <v>-4.9840205992630899</v>
      </c>
      <c r="AW28" s="18">
        <v>-3.5011032207300352</v>
      </c>
      <c r="AX28" s="18">
        <v>-13.199467714928018</v>
      </c>
      <c r="AY28" s="18">
        <v>2.7559331828724383</v>
      </c>
      <c r="AZ28" s="18">
        <v>-0.44265423654387065</v>
      </c>
      <c r="BA28" s="18">
        <v>3.4071373681272901</v>
      </c>
      <c r="BB28" s="18">
        <v>-4.8154800641825704</v>
      </c>
      <c r="BC28" s="18">
        <v>2.2179008713594541</v>
      </c>
      <c r="BD28" s="18">
        <v>-1.959454617649822</v>
      </c>
      <c r="BE28" s="18">
        <v>-5.4032626431895006</v>
      </c>
      <c r="BF28" s="18">
        <v>-0.7971108028557502</v>
      </c>
      <c r="BG28" s="18">
        <v>8.2760194221907408</v>
      </c>
      <c r="BH28" s="18">
        <v>0.29573960967721458</v>
      </c>
      <c r="BI28"/>
    </row>
    <row r="29" spans="1:61" s="7" customFormat="1" ht="15" customHeight="1" x14ac:dyDescent="0.35">
      <c r="A29"/>
      <c r="B29" s="16" t="s">
        <v>359</v>
      </c>
      <c r="C29" s="17">
        <v>2243.6499999999996</v>
      </c>
      <c r="D29" s="17">
        <v>2475.8999999999996</v>
      </c>
      <c r="E29" s="17">
        <v>3241.5039999999999</v>
      </c>
      <c r="F29" s="17">
        <v>4005.7239999999997</v>
      </c>
      <c r="G29" s="17">
        <v>4083.8719999999998</v>
      </c>
      <c r="H29" s="17">
        <v>4119.9189999999999</v>
      </c>
      <c r="I29" s="17">
        <v>4650.4520000000011</v>
      </c>
      <c r="J29" s="17">
        <v>4838.0999999999995</v>
      </c>
      <c r="K29" s="17">
        <v>5321.7110000000002</v>
      </c>
      <c r="L29" s="17">
        <v>5547.7000000000007</v>
      </c>
      <c r="M29" s="17">
        <v>5628.7309999999998</v>
      </c>
      <c r="N29" s="17">
        <v>6043.8639999999987</v>
      </c>
      <c r="O29" s="17">
        <v>6316.9979999999996</v>
      </c>
      <c r="P29" s="17">
        <v>6919.1039999999994</v>
      </c>
      <c r="Q29" s="17">
        <v>6349.4590000000007</v>
      </c>
      <c r="R29" s="17">
        <v>6789.4539999999997</v>
      </c>
      <c r="S29" s="17">
        <v>4196.18</v>
      </c>
      <c r="T29" s="17">
        <v>6221.3989999999994</v>
      </c>
      <c r="U29" s="17">
        <v>5308.1379999999999</v>
      </c>
      <c r="V29" s="17">
        <v>5193.1270000000004</v>
      </c>
      <c r="W29" s="17">
        <v>5325.1450000000013</v>
      </c>
      <c r="X29" s="17">
        <v>5433.2479999999996</v>
      </c>
      <c r="Y29" s="17">
        <v>5192.4629999999997</v>
      </c>
      <c r="Z29" s="17">
        <v>5263.7280000000001</v>
      </c>
      <c r="AA29" s="17">
        <v>5032.4082389300011</v>
      </c>
      <c r="AB29" s="17">
        <v>4641.652</v>
      </c>
      <c r="AC29" s="17">
        <v>4661.616</v>
      </c>
      <c r="AD29" s="73">
        <v>5286.8469999999998</v>
      </c>
      <c r="AE29" s="73">
        <v>5832.9840000000004</v>
      </c>
      <c r="AF29"/>
      <c r="AG29" s="18">
        <v>10.351436275711453</v>
      </c>
      <c r="AH29" s="18">
        <v>30.922250494769592</v>
      </c>
      <c r="AI29" s="18">
        <v>23.576093072845193</v>
      </c>
      <c r="AJ29" s="18">
        <v>1.9509082502938331</v>
      </c>
      <c r="AK29" s="18">
        <v>0.88266723344904119</v>
      </c>
      <c r="AL29" s="18">
        <v>12.877267732690893</v>
      </c>
      <c r="AM29" s="18">
        <v>4.0350486361325366</v>
      </c>
      <c r="AN29" s="18">
        <v>9.9958868150720495</v>
      </c>
      <c r="AO29" s="18">
        <v>4.2465477738268858</v>
      </c>
      <c r="AP29" s="18">
        <v>1.4606233213764088</v>
      </c>
      <c r="AQ29" s="18">
        <v>7.3752503006450096</v>
      </c>
      <c r="AR29" s="18">
        <v>4.5191950050497658</v>
      </c>
      <c r="AS29" s="18">
        <v>9.5315211434292024</v>
      </c>
      <c r="AT29" s="18">
        <v>-8.2329301597432085</v>
      </c>
      <c r="AU29" s="18">
        <v>6.9296455020813417</v>
      </c>
      <c r="AV29" s="18">
        <v>-38.195619264818639</v>
      </c>
      <c r="AW29" s="18">
        <v>48.26339670843479</v>
      </c>
      <c r="AX29" s="18">
        <v>-14.6793510591428</v>
      </c>
      <c r="AY29" s="18">
        <v>-2.1666919737203427</v>
      </c>
      <c r="AZ29" s="18">
        <v>2.5421677536482532</v>
      </c>
      <c r="BA29" s="18">
        <v>2.0300480080823755</v>
      </c>
      <c r="BB29" s="18">
        <v>-4.4316953689579393</v>
      </c>
      <c r="BC29" s="18">
        <v>1.3724700590066858</v>
      </c>
      <c r="BD29" s="18">
        <v>-4.3945994373189308</v>
      </c>
      <c r="BE29" s="18">
        <v>-7.7647961051165479</v>
      </c>
      <c r="BF29" s="18">
        <v>0.43010548830459372</v>
      </c>
      <c r="BG29" s="18">
        <v>13.41232310855291</v>
      </c>
      <c r="BH29" s="18">
        <v>10.330107907416286</v>
      </c>
      <c r="BI29"/>
    </row>
    <row r="30" spans="1:61" s="7" customFormat="1" ht="15" customHeight="1" x14ac:dyDescent="0.35">
      <c r="A30"/>
      <c r="B30" s="16" t="s">
        <v>360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>
        <v>141.0049999999998</v>
      </c>
      <c r="O30" s="17">
        <v>218.09599999999995</v>
      </c>
      <c r="P30" s="17">
        <v>147.60299999999995</v>
      </c>
      <c r="Q30" s="17">
        <v>508.85800000000029</v>
      </c>
      <c r="R30" s="17">
        <v>450.80500000000006</v>
      </c>
      <c r="S30" s="17">
        <v>2683.2230000000004</v>
      </c>
      <c r="T30" s="17">
        <v>417.14899999999977</v>
      </c>
      <c r="U30" s="17">
        <v>454.1570000000001</v>
      </c>
      <c r="V30" s="17">
        <v>727.97300000000041</v>
      </c>
      <c r="W30" s="17">
        <v>569.74504000000002</v>
      </c>
      <c r="X30" s="17">
        <v>662.48900000000003</v>
      </c>
      <c r="Y30" s="17">
        <v>609.7349999999999</v>
      </c>
      <c r="Z30" s="17">
        <v>667.15700000000004</v>
      </c>
      <c r="AA30" s="17">
        <v>782.26400000000012</v>
      </c>
      <c r="AB30" s="17">
        <v>858.83799999999997</v>
      </c>
      <c r="AC30" s="17">
        <v>795.02900000000022</v>
      </c>
      <c r="AD30" s="73">
        <v>621.39100000000008</v>
      </c>
      <c r="AE30" s="73">
        <v>92.72699999999999</v>
      </c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>
        <v>54.672529342931284</v>
      </c>
      <c r="AS30" s="18">
        <v>-32.322004988628862</v>
      </c>
      <c r="AT30" s="18" t="s">
        <v>233</v>
      </c>
      <c r="AU30" s="18">
        <v>-11.408487240055221</v>
      </c>
      <c r="AV30" s="18" t="s">
        <v>233</v>
      </c>
      <c r="AW30" s="18">
        <v>-84.453435290320641</v>
      </c>
      <c r="AX30" s="18">
        <v>8.8716501777543133</v>
      </c>
      <c r="AY30" s="18">
        <v>60.2910447268236</v>
      </c>
      <c r="AZ30" s="18">
        <v>-21.735416011308153</v>
      </c>
      <c r="BA30" s="18">
        <v>16.278151363985547</v>
      </c>
      <c r="BB30" s="18">
        <v>-7.9630001403797088</v>
      </c>
      <c r="BC30" s="18">
        <v>9.4175338466711178</v>
      </c>
      <c r="BD30" s="18">
        <v>17.253360153607034</v>
      </c>
      <c r="BE30" s="18">
        <v>9.7887669635826047</v>
      </c>
      <c r="BF30" s="18">
        <v>-7.4296898833074163</v>
      </c>
      <c r="BG30" s="18">
        <v>-21.840461165567557</v>
      </c>
      <c r="BH30" s="18">
        <v>-85.077511582884213</v>
      </c>
      <c r="BI30"/>
    </row>
    <row r="31" spans="1:61" s="7" customFormat="1" ht="15" customHeight="1" x14ac:dyDescent="0.35">
      <c r="A31"/>
      <c r="B31" s="16" t="s">
        <v>1060</v>
      </c>
      <c r="C31" s="17">
        <v>21.08600000000024</v>
      </c>
      <c r="D31" s="17">
        <v>28.690000000000509</v>
      </c>
      <c r="E31" s="17">
        <v>37.211999999999989</v>
      </c>
      <c r="F31" s="17">
        <v>38.988000000001193</v>
      </c>
      <c r="G31" s="17">
        <v>46.684999999999945</v>
      </c>
      <c r="H31" s="17">
        <v>53.0769999999996</v>
      </c>
      <c r="I31" s="17">
        <v>67.845999999999606</v>
      </c>
      <c r="J31" s="17">
        <v>70.688000000000386</v>
      </c>
      <c r="K31" s="17">
        <v>85.546999999999912</v>
      </c>
      <c r="L31" s="17">
        <v>93.657999999999902</v>
      </c>
      <c r="M31" s="17">
        <v>96.88</v>
      </c>
      <c r="N31" s="17">
        <v>109.07900000000024</v>
      </c>
      <c r="O31" s="17">
        <v>128.0440000000001</v>
      </c>
      <c r="P31" s="17">
        <v>145.62899999999979</v>
      </c>
      <c r="Q31" s="17">
        <v>237.12199999999945</v>
      </c>
      <c r="R31" s="17">
        <v>328.60299999999967</v>
      </c>
      <c r="S31" s="17">
        <v>439.0659999999998</v>
      </c>
      <c r="T31" s="17">
        <v>590.65600000000029</v>
      </c>
      <c r="U31" s="17">
        <v>705.49999999999943</v>
      </c>
      <c r="V31" s="17">
        <v>668.55299999999966</v>
      </c>
      <c r="W31" s="17">
        <v>670.39499999999998</v>
      </c>
      <c r="X31" s="17">
        <v>672.45100000000002</v>
      </c>
      <c r="Y31" s="17">
        <v>643.58500000000004</v>
      </c>
      <c r="Z31" s="17">
        <v>668.84</v>
      </c>
      <c r="AA31" s="17">
        <v>693.3660000000001</v>
      </c>
      <c r="AB31" s="17">
        <v>731.74600000000009</v>
      </c>
      <c r="AC31" s="17">
        <v>728.02500000000009</v>
      </c>
      <c r="AD31" s="73">
        <v>783.80200000000002</v>
      </c>
      <c r="AE31" s="73">
        <v>815.84500000000003</v>
      </c>
      <c r="AF31" s="355"/>
      <c r="AG31" s="18">
        <v>36.061841980461836</v>
      </c>
      <c r="AH31" s="18">
        <v>29.70372952247936</v>
      </c>
      <c r="AI31" s="18">
        <v>4.7726539825894996</v>
      </c>
      <c r="AJ31" s="18">
        <v>19.741971888782487</v>
      </c>
      <c r="AK31" s="18">
        <v>13.69176394987611</v>
      </c>
      <c r="AL31" s="18">
        <v>27.825611846939573</v>
      </c>
      <c r="AM31" s="18">
        <v>4.188898387525863</v>
      </c>
      <c r="AN31" s="18">
        <v>21.02054096876336</v>
      </c>
      <c r="AO31" s="18">
        <v>9.4813377441640245</v>
      </c>
      <c r="AP31" s="18">
        <v>3.4401759593415373</v>
      </c>
      <c r="AQ31" s="18">
        <v>12.591866226259539</v>
      </c>
      <c r="AR31" s="18">
        <v>17.386481357548035</v>
      </c>
      <c r="AS31" s="18">
        <v>13.733560338633346</v>
      </c>
      <c r="AT31" s="18">
        <v>62.826085463746765</v>
      </c>
      <c r="AU31" s="18">
        <v>38.579718457165697</v>
      </c>
      <c r="AV31" s="18">
        <v>33.615943859307507</v>
      </c>
      <c r="AW31" s="18">
        <v>34.525561077378015</v>
      </c>
      <c r="AX31" s="18">
        <v>19.443466247697319</v>
      </c>
      <c r="AY31" s="18">
        <v>-5.23699503897942</v>
      </c>
      <c r="AZ31" s="18">
        <v>0.27552041498584651</v>
      </c>
      <c r="BA31" s="18">
        <v>0.30668486489309138</v>
      </c>
      <c r="BB31" s="18">
        <v>-4.2926547807944351</v>
      </c>
      <c r="BC31" s="18">
        <v>3.9241125880808276</v>
      </c>
      <c r="BD31" s="18">
        <v>3.6669457568327353</v>
      </c>
      <c r="BE31" s="18">
        <v>5.5353161245287463</v>
      </c>
      <c r="BF31" s="18">
        <v>-0.50850978344944875</v>
      </c>
      <c r="BG31" s="18">
        <v>7.6614127262113154</v>
      </c>
      <c r="BH31" s="18">
        <v>4.0881498133457184</v>
      </c>
      <c r="BI31" s="355"/>
    </row>
    <row r="32" spans="1:61" s="7" customFormat="1" ht="15" customHeight="1" x14ac:dyDescent="0.35">
      <c r="A32"/>
      <c r="B32" s="16" t="s">
        <v>1064</v>
      </c>
      <c r="C32" s="17"/>
      <c r="D32" s="17"/>
      <c r="E32" s="17"/>
      <c r="F32" s="17"/>
      <c r="G32" s="17"/>
      <c r="H32" s="17"/>
      <c r="I32" s="17"/>
      <c r="J32" s="17"/>
      <c r="K32" s="17"/>
      <c r="L32" s="17">
        <v>38.706999999999894</v>
      </c>
      <c r="M32" s="17">
        <v>39.227000000000004</v>
      </c>
      <c r="N32" s="17">
        <v>39.165000000000241</v>
      </c>
      <c r="O32" s="17">
        <v>41.148000000000089</v>
      </c>
      <c r="P32" s="17">
        <v>41.229999999999791</v>
      </c>
      <c r="Q32" s="17">
        <v>44.218999999999468</v>
      </c>
      <c r="R32" s="17">
        <v>54.666999999999675</v>
      </c>
      <c r="S32" s="17">
        <v>65.455999999999804</v>
      </c>
      <c r="T32" s="17">
        <v>67.67200000000031</v>
      </c>
      <c r="U32" s="17">
        <v>92.188999999999467</v>
      </c>
      <c r="V32" s="17">
        <v>103.29599999999972</v>
      </c>
      <c r="W32" s="17">
        <v>102.67799999999993</v>
      </c>
      <c r="X32" s="17">
        <v>102.73600000000005</v>
      </c>
      <c r="Y32" s="17">
        <v>96.814000000000036</v>
      </c>
      <c r="Z32" s="17">
        <v>96.454999999999927</v>
      </c>
      <c r="AA32" s="17">
        <v>93.6640000000002</v>
      </c>
      <c r="AB32" s="17">
        <v>88.674000000000106</v>
      </c>
      <c r="AC32" s="17">
        <v>89.360000000000156</v>
      </c>
      <c r="AD32" s="73">
        <v>92.857000000000028</v>
      </c>
      <c r="AE32" s="73">
        <v>94.980999999999995</v>
      </c>
      <c r="AF32" s="355"/>
      <c r="AG32" s="18"/>
      <c r="AH32" s="18"/>
      <c r="AI32" s="18"/>
      <c r="AJ32" s="18"/>
      <c r="AK32" s="18"/>
      <c r="AL32" s="18"/>
      <c r="AM32" s="18"/>
      <c r="AN32" s="18"/>
      <c r="AO32" s="18"/>
      <c r="AP32" s="18">
        <v>1.3434262536494979</v>
      </c>
      <c r="AQ32" s="18">
        <v>-0.15805440130461959</v>
      </c>
      <c r="AR32" s="18">
        <v>5.0631941784752597</v>
      </c>
      <c r="AS32" s="18">
        <v>0.19928064547414731</v>
      </c>
      <c r="AT32" s="18">
        <v>7.2495755517819367</v>
      </c>
      <c r="AU32" s="18">
        <v>23.627852280694569</v>
      </c>
      <c r="AV32" s="18">
        <v>19.735855269175541</v>
      </c>
      <c r="AW32" s="18">
        <v>3.3854803226602788</v>
      </c>
      <c r="AX32" s="18">
        <v>36.229164203805183</v>
      </c>
      <c r="AY32" s="18">
        <v>12.048075149964008</v>
      </c>
      <c r="AZ32" s="18">
        <v>-0.59828066914478562</v>
      </c>
      <c r="BA32" s="18">
        <v>5.6487270885798968E-2</v>
      </c>
      <c r="BB32" s="18">
        <v>-5.7642890515496115</v>
      </c>
      <c r="BC32" s="18">
        <v>-0.37081413845116223</v>
      </c>
      <c r="BD32" s="18">
        <v>-2.8935773158464868</v>
      </c>
      <c r="BE32" s="18">
        <v>-5.32755380936121</v>
      </c>
      <c r="BF32" s="18">
        <v>0.77362022689858234</v>
      </c>
      <c r="BG32" s="18">
        <v>3.9133840644582207</v>
      </c>
      <c r="BH32" s="18">
        <v>2.2873881344432472</v>
      </c>
      <c r="BI32" s="355"/>
    </row>
    <row r="33" spans="1:62" s="7" customFormat="1" ht="15" customHeight="1" x14ac:dyDescent="0.35">
      <c r="A33"/>
      <c r="B33" s="16" t="s">
        <v>1065</v>
      </c>
      <c r="C33" s="17"/>
      <c r="D33" s="17"/>
      <c r="E33" s="17"/>
      <c r="F33" s="17"/>
      <c r="G33" s="17"/>
      <c r="H33" s="17"/>
      <c r="I33" s="17"/>
      <c r="J33" s="17"/>
      <c r="K33" s="17"/>
      <c r="L33" s="17">
        <v>53.152000000000008</v>
      </c>
      <c r="M33" s="17">
        <v>55.87299999999999</v>
      </c>
      <c r="N33" s="17">
        <v>68.036999999999992</v>
      </c>
      <c r="O33" s="17">
        <v>84.88000000000001</v>
      </c>
      <c r="P33" s="17">
        <v>102.286</v>
      </c>
      <c r="Q33" s="17">
        <v>190.77499999999998</v>
      </c>
      <c r="R33" s="17">
        <v>270.17099999999999</v>
      </c>
      <c r="S33" s="17">
        <v>356.96899999999999</v>
      </c>
      <c r="T33" s="17">
        <v>512.82299999999998</v>
      </c>
      <c r="U33" s="17">
        <v>604.79499999999996</v>
      </c>
      <c r="V33" s="17">
        <v>552.07499999999993</v>
      </c>
      <c r="W33" s="17">
        <v>555.33900000000006</v>
      </c>
      <c r="X33" s="17">
        <v>558.30899999999997</v>
      </c>
      <c r="Y33" s="17">
        <v>529.726</v>
      </c>
      <c r="Z33" s="17">
        <v>545.8610000000001</v>
      </c>
      <c r="AA33" s="17">
        <v>562.34099999999989</v>
      </c>
      <c r="AB33" s="17">
        <v>586.28899999999999</v>
      </c>
      <c r="AC33" s="17">
        <v>568.75799999999992</v>
      </c>
      <c r="AD33" s="73">
        <v>605.37</v>
      </c>
      <c r="AE33" s="73">
        <v>625.98400000000004</v>
      </c>
      <c r="AF33" s="355"/>
      <c r="AG33" s="18"/>
      <c r="AH33" s="18"/>
      <c r="AI33" s="18"/>
      <c r="AJ33" s="18"/>
      <c r="AK33" s="18"/>
      <c r="AL33" s="18"/>
      <c r="AM33" s="18"/>
      <c r="AN33" s="18"/>
      <c r="AO33" s="18"/>
      <c r="AP33" s="18">
        <v>5.1192805538831685</v>
      </c>
      <c r="AQ33" s="18">
        <v>21.770801639432289</v>
      </c>
      <c r="AR33" s="18">
        <v>24.755647662301424</v>
      </c>
      <c r="AS33" s="18">
        <v>20.506597549481608</v>
      </c>
      <c r="AT33" s="18">
        <v>86.511350526953819</v>
      </c>
      <c r="AU33" s="18">
        <v>41.61761237059364</v>
      </c>
      <c r="AV33" s="18">
        <v>32.127060269236885</v>
      </c>
      <c r="AW33" s="18">
        <v>43.660373869999908</v>
      </c>
      <c r="AX33" s="18">
        <v>17.934453017902857</v>
      </c>
      <c r="AY33" s="18">
        <v>-8.7170032821038586</v>
      </c>
      <c r="AZ33" s="18">
        <v>0.59122401847577311</v>
      </c>
      <c r="BA33" s="18">
        <v>0.53480846834094364</v>
      </c>
      <c r="BB33" s="18">
        <v>-5.1195664049836154</v>
      </c>
      <c r="BC33" s="18">
        <v>3.0459143028660298</v>
      </c>
      <c r="BD33" s="18">
        <v>3.0190836128611109</v>
      </c>
      <c r="BE33" s="18">
        <v>4.258625993836497</v>
      </c>
      <c r="BF33" s="18">
        <v>-2.990163554151632</v>
      </c>
      <c r="BG33" s="18">
        <v>6.43718418026649</v>
      </c>
      <c r="BH33" s="18">
        <v>3.4051902142491421</v>
      </c>
      <c r="BI33" s="355"/>
    </row>
    <row r="34" spans="1:62" s="33" customFormat="1" ht="15" customHeight="1" x14ac:dyDescent="0.35">
      <c r="A34"/>
      <c r="B34" s="16" t="s">
        <v>456</v>
      </c>
      <c r="C34" s="17"/>
      <c r="D34" s="17"/>
      <c r="E34" s="17"/>
      <c r="F34" s="17"/>
      <c r="G34" s="17"/>
      <c r="H34" s="17"/>
      <c r="I34" s="17"/>
      <c r="J34" s="17"/>
      <c r="K34" s="17"/>
      <c r="L34" s="17">
        <v>1.7989999999999999</v>
      </c>
      <c r="M34" s="17">
        <v>1.7799999999999998</v>
      </c>
      <c r="N34" s="17">
        <v>1.877</v>
      </c>
      <c r="O34" s="17">
        <v>2.016</v>
      </c>
      <c r="P34" s="17">
        <v>2.113</v>
      </c>
      <c r="Q34" s="17">
        <v>2.1280000000000001</v>
      </c>
      <c r="R34" s="17">
        <v>3.7650000000000006</v>
      </c>
      <c r="S34" s="17">
        <v>16.641000000000002</v>
      </c>
      <c r="T34" s="17">
        <v>10.161</v>
      </c>
      <c r="U34" s="17">
        <v>8.516</v>
      </c>
      <c r="V34" s="17">
        <v>13.181999999999999</v>
      </c>
      <c r="W34" s="17">
        <v>12.378</v>
      </c>
      <c r="X34" s="17">
        <v>11.406000000000002</v>
      </c>
      <c r="Y34" s="17">
        <v>17.045000000000002</v>
      </c>
      <c r="Z34" s="17">
        <v>26.524000000000001</v>
      </c>
      <c r="AA34" s="17">
        <v>37.361000000000004</v>
      </c>
      <c r="AB34" s="17">
        <v>56.783000000000001</v>
      </c>
      <c r="AC34" s="17">
        <v>69.907000000000011</v>
      </c>
      <c r="AD34" s="73">
        <v>85.574999999999989</v>
      </c>
      <c r="AE34" s="73">
        <v>94.88</v>
      </c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>
        <v>-1.0561423012784952</v>
      </c>
      <c r="AQ34" s="18">
        <v>5.4494382022472028</v>
      </c>
      <c r="AR34" s="18">
        <v>7.4054342035162506</v>
      </c>
      <c r="AS34" s="18">
        <v>4.811507936507935</v>
      </c>
      <c r="AT34" s="18">
        <v>0.70989115002366898</v>
      </c>
      <c r="AU34" s="18">
        <v>76.926691729323323</v>
      </c>
      <c r="AV34" s="18" t="s">
        <v>233</v>
      </c>
      <c r="AW34" s="18">
        <v>-38.939967550027049</v>
      </c>
      <c r="AX34" s="18">
        <v>-16.18935144178722</v>
      </c>
      <c r="AY34" s="18">
        <v>54.790981681540615</v>
      </c>
      <c r="AZ34" s="18">
        <v>-6.0992262175694023</v>
      </c>
      <c r="BA34" s="18">
        <v>-7.8526417838099674</v>
      </c>
      <c r="BB34" s="18">
        <v>49.438891811327359</v>
      </c>
      <c r="BC34" s="18">
        <v>55.611616309768245</v>
      </c>
      <c r="BD34" s="18">
        <v>40.857336751621183</v>
      </c>
      <c r="BE34" s="18">
        <v>51.984689917293423</v>
      </c>
      <c r="BF34" s="18">
        <v>23.112551291759875</v>
      </c>
      <c r="BG34" s="18">
        <v>22.412633927932792</v>
      </c>
      <c r="BH34" s="18">
        <v>10.873502775343276</v>
      </c>
      <c r="BI34"/>
    </row>
    <row r="35" spans="1:62" customFormat="1" ht="6" customHeight="1" x14ac:dyDescent="0.35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233"/>
      <c r="Y35" s="233"/>
      <c r="Z35" s="233"/>
      <c r="AA35" s="233"/>
      <c r="AB35" s="233"/>
      <c r="AC35" s="233"/>
      <c r="AD35" s="110"/>
      <c r="AE35" s="110"/>
      <c r="BE35" s="334"/>
      <c r="BF35" s="355"/>
      <c r="BG35" s="355"/>
      <c r="BH35" s="355"/>
    </row>
    <row r="36" spans="1:62" s="7" customFormat="1" ht="15" customHeight="1" x14ac:dyDescent="0.35">
      <c r="A36"/>
      <c r="B36" s="13" t="s">
        <v>175</v>
      </c>
      <c r="C36" s="17">
        <v>27.566000000000258</v>
      </c>
      <c r="D36" s="17">
        <v>183.154</v>
      </c>
      <c r="E36" s="17">
        <v>-264.42799999999988</v>
      </c>
      <c r="F36" s="17">
        <v>-364.996000000001</v>
      </c>
      <c r="G36" s="17">
        <v>-319.11099999999988</v>
      </c>
      <c r="H36" s="17">
        <v>13.211999999999534</v>
      </c>
      <c r="I36" s="17">
        <v>-241.12199999999939</v>
      </c>
      <c r="J36" s="17">
        <v>10.171000000000276</v>
      </c>
      <c r="K36" s="17">
        <v>-164.40899999999965</v>
      </c>
      <c r="L36" s="17">
        <v>-154.320999999999</v>
      </c>
      <c r="M36" s="17">
        <v>66.414999999999964</v>
      </c>
      <c r="N36" s="17">
        <v>-294.3760000000002</v>
      </c>
      <c r="O36" s="17">
        <v>102.17199999999866</v>
      </c>
      <c r="P36" s="17">
        <v>-188.64799999999923</v>
      </c>
      <c r="Q36" s="17">
        <v>35.567999999998392</v>
      </c>
      <c r="R36" s="17">
        <v>-145.89499999999953</v>
      </c>
      <c r="S36" s="17">
        <v>-65.523000000001048</v>
      </c>
      <c r="T36" s="17">
        <v>-165.59900000000016</v>
      </c>
      <c r="U36" s="17">
        <v>71.682999999999993</v>
      </c>
      <c r="V36" s="17">
        <v>70.90900000000056</v>
      </c>
      <c r="W36" s="17">
        <v>15.11200000000099</v>
      </c>
      <c r="X36" s="17">
        <v>-90.848000000000866</v>
      </c>
      <c r="Y36" s="17">
        <v>182.56800000000112</v>
      </c>
      <c r="Z36" s="17">
        <v>-66.742999999999483</v>
      </c>
      <c r="AA36" s="17">
        <v>-62.662238930000058</v>
      </c>
      <c r="AB36" s="17">
        <v>12.295000000000073</v>
      </c>
      <c r="AC36" s="17">
        <v>-69.632999999999811</v>
      </c>
      <c r="AD36" s="73">
        <v>-10.253999999998086</v>
      </c>
      <c r="AE36" s="73">
        <v>-29.227999999999156</v>
      </c>
      <c r="AF36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/>
    </row>
    <row r="37" spans="1:62" s="33" customFormat="1" ht="15" customHeight="1" x14ac:dyDescent="0.35">
      <c r="A37"/>
      <c r="B37" s="16" t="s">
        <v>200</v>
      </c>
      <c r="C37" s="17">
        <v>21.466999999999999</v>
      </c>
      <c r="D37" s="17">
        <v>176.155</v>
      </c>
      <c r="E37" s="17">
        <v>-150.05000000000001</v>
      </c>
      <c r="F37" s="17">
        <v>-131.376</v>
      </c>
      <c r="G37" s="17">
        <v>-89.212999999999994</v>
      </c>
      <c r="H37" s="17">
        <v>176.08799999999999</v>
      </c>
      <c r="I37" s="17">
        <v>-47.868999999999687</v>
      </c>
      <c r="J37" s="17">
        <v>151.14899999999943</v>
      </c>
      <c r="K37" s="17">
        <v>41.434000000000196</v>
      </c>
      <c r="L37" s="17">
        <v>-70.475999999999658</v>
      </c>
      <c r="M37" s="17">
        <v>131.1230000000005</v>
      </c>
      <c r="N37" s="17">
        <v>-219.45600000000104</v>
      </c>
      <c r="O37" s="17">
        <v>123.14899999999943</v>
      </c>
      <c r="P37" s="17">
        <v>-208.6279999999997</v>
      </c>
      <c r="Q37" s="17">
        <v>79.911000000000058</v>
      </c>
      <c r="R37" s="17">
        <v>-101.57600000000002</v>
      </c>
      <c r="S37" s="17">
        <v>65.640000000001237</v>
      </c>
      <c r="T37" s="17">
        <v>-93.85399999999936</v>
      </c>
      <c r="U37" s="17">
        <v>79.182999999998174</v>
      </c>
      <c r="V37" s="17">
        <v>84.355000000000473</v>
      </c>
      <c r="W37" s="17">
        <v>49.191999999999098</v>
      </c>
      <c r="X37" s="17">
        <v>-88.833999999999833</v>
      </c>
      <c r="Y37" s="17">
        <v>213.59399999999823</v>
      </c>
      <c r="Z37" s="17">
        <v>-53.172000000002299</v>
      </c>
      <c r="AA37" s="17">
        <v>-40.310999999999694</v>
      </c>
      <c r="AB37" s="17">
        <v>24.876000000000204</v>
      </c>
      <c r="AC37" s="17">
        <v>-15.768999999999323</v>
      </c>
      <c r="AD37" s="73">
        <v>25.907000000000153</v>
      </c>
      <c r="AE37" s="73">
        <v>8.2400000000006912</v>
      </c>
      <c r="AF37"/>
      <c r="BI37"/>
    </row>
    <row r="38" spans="1:62" s="7" customFormat="1" ht="15" customHeight="1" x14ac:dyDescent="0.35">
      <c r="A38"/>
      <c r="B38" s="16" t="s">
        <v>659</v>
      </c>
      <c r="C38" s="17"/>
      <c r="D38" s="17"/>
      <c r="E38" s="17">
        <v>-124.946</v>
      </c>
      <c r="F38" s="17">
        <v>-245.577</v>
      </c>
      <c r="G38" s="17">
        <v>-249.95699999999999</v>
      </c>
      <c r="H38" s="17">
        <v>-182.03899999999999</v>
      </c>
      <c r="I38" s="17">
        <v>-103.867</v>
      </c>
      <c r="J38" s="17">
        <v>-120.86799999999999</v>
      </c>
      <c r="K38" s="17">
        <v>-134.78</v>
      </c>
      <c r="L38" s="17">
        <v>-107.971</v>
      </c>
      <c r="M38" s="17">
        <v>-98.403999999999996</v>
      </c>
      <c r="N38" s="17">
        <v>-119.069</v>
      </c>
      <c r="O38" s="17">
        <v>-62.701999999999998</v>
      </c>
      <c r="P38" s="17">
        <v>-15.681000000000003</v>
      </c>
      <c r="Q38" s="17">
        <v>-80.033000000000001</v>
      </c>
      <c r="R38" s="17">
        <v>-87.027999999999992</v>
      </c>
      <c r="S38" s="17">
        <v>-160.80599999999998</v>
      </c>
      <c r="T38" s="17">
        <v>-110.767</v>
      </c>
      <c r="U38" s="17">
        <v>-31.961999999999996</v>
      </c>
      <c r="V38" s="17">
        <v>-78.221000000000004</v>
      </c>
      <c r="W38" s="17">
        <v>-58.798999999999999</v>
      </c>
      <c r="X38" s="17">
        <v>-29.040000000000003</v>
      </c>
      <c r="Y38" s="17">
        <v>-42.305999999999997</v>
      </c>
      <c r="Z38" s="17">
        <v>-33.353999999999999</v>
      </c>
      <c r="AA38" s="17">
        <v>-38.409999999999997</v>
      </c>
      <c r="AB38" s="17">
        <v>-26.684000000000001</v>
      </c>
      <c r="AC38" s="17">
        <v>-58.41</v>
      </c>
      <c r="AD38" s="73">
        <v>-41.347000000000001</v>
      </c>
      <c r="AE38" s="73">
        <v>-43.278000000000006</v>
      </c>
      <c r="AF3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/>
    </row>
    <row r="39" spans="1:62" s="7" customFormat="1" ht="15" customHeight="1" x14ac:dyDescent="0.35">
      <c r="A39"/>
      <c r="B39" s="16" t="s">
        <v>201</v>
      </c>
      <c r="C39" s="17">
        <v>6.0990000000002595</v>
      </c>
      <c r="D39" s="17">
        <v>6.9989999999999952</v>
      </c>
      <c r="E39" s="17">
        <v>10.568000000000126</v>
      </c>
      <c r="F39" s="17">
        <v>11.956999999998999</v>
      </c>
      <c r="G39" s="17">
        <v>20.059000000000111</v>
      </c>
      <c r="H39" s="17">
        <v>19.162999999999528</v>
      </c>
      <c r="I39" s="17">
        <v>-89.385999999999697</v>
      </c>
      <c r="J39" s="17">
        <v>-20.109999999999161</v>
      </c>
      <c r="K39" s="17">
        <v>-71.062999999999846</v>
      </c>
      <c r="L39" s="17">
        <v>24.126000000000658</v>
      </c>
      <c r="M39" s="17">
        <v>33.695999999999458</v>
      </c>
      <c r="N39" s="17">
        <v>44.149000000000839</v>
      </c>
      <c r="O39" s="17">
        <v>41.724999999999227</v>
      </c>
      <c r="P39" s="17">
        <v>35.661000000000477</v>
      </c>
      <c r="Q39" s="17">
        <v>35.689999999998335</v>
      </c>
      <c r="R39" s="17">
        <v>42.709000000000486</v>
      </c>
      <c r="S39" s="17">
        <v>29.642999999997699</v>
      </c>
      <c r="T39" s="17">
        <v>39.021999999999196</v>
      </c>
      <c r="U39" s="17">
        <v>24.462000000001815</v>
      </c>
      <c r="V39" s="17">
        <v>64.775000000000091</v>
      </c>
      <c r="W39" s="17">
        <v>24.719000000001891</v>
      </c>
      <c r="X39" s="17">
        <v>27.02599999999897</v>
      </c>
      <c r="Y39" s="17">
        <v>11.280000000002886</v>
      </c>
      <c r="Z39" s="17">
        <v>19.783000000002815</v>
      </c>
      <c r="AA39" s="17">
        <v>16.058761069999633</v>
      </c>
      <c r="AB39" s="17">
        <v>14.10299999999987</v>
      </c>
      <c r="AC39" s="17">
        <v>4.5459999999995091</v>
      </c>
      <c r="AD39" s="73">
        <v>5.1860000000017621</v>
      </c>
      <c r="AE39" s="73">
        <v>5.8100000000001586</v>
      </c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/>
    </row>
    <row r="40" spans="1:62" customFormat="1" ht="6" customHeight="1" x14ac:dyDescent="0.35"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233"/>
      <c r="Y40" s="233"/>
      <c r="Z40" s="233"/>
      <c r="AA40" s="233"/>
      <c r="AB40" s="233"/>
      <c r="AC40" s="233"/>
      <c r="AD40" s="110"/>
      <c r="AE40" s="110"/>
      <c r="BE40" s="334"/>
      <c r="BF40" s="355"/>
      <c r="BG40" s="355"/>
      <c r="BH40" s="355"/>
    </row>
    <row r="41" spans="1:62" s="7" customFormat="1" ht="15" customHeight="1" x14ac:dyDescent="0.35">
      <c r="A41"/>
      <c r="B41" s="13" t="s">
        <v>176</v>
      </c>
      <c r="C41" s="14">
        <v>2292.3020000000001</v>
      </c>
      <c r="D41" s="14">
        <v>2687.7440000000001</v>
      </c>
      <c r="E41" s="14">
        <v>3014.288</v>
      </c>
      <c r="F41" s="14">
        <v>3679.7159999999999</v>
      </c>
      <c r="G41" s="14">
        <v>3811.4459999999999</v>
      </c>
      <c r="H41" s="14">
        <v>4186.2079999999996</v>
      </c>
      <c r="I41" s="14">
        <v>4477.1760000000004</v>
      </c>
      <c r="J41" s="14">
        <v>4918.9589999999998</v>
      </c>
      <c r="K41" s="14">
        <v>5242.8490000000002</v>
      </c>
      <c r="L41" s="14">
        <v>5487.0370000000003</v>
      </c>
      <c r="M41" s="14">
        <v>5792.0259999999998</v>
      </c>
      <c r="N41" s="14">
        <v>5999.5719999999992</v>
      </c>
      <c r="O41" s="14">
        <v>6765.3099999999995</v>
      </c>
      <c r="P41" s="14">
        <v>7023.6880000000001</v>
      </c>
      <c r="Q41" s="14">
        <v>7131.0069999999996</v>
      </c>
      <c r="R41" s="14">
        <v>7422.9669999999996</v>
      </c>
      <c r="S41" s="14">
        <v>7252.945999999999</v>
      </c>
      <c r="T41" s="14">
        <v>7063.6049999999996</v>
      </c>
      <c r="U41" s="14">
        <v>6539.4780000000001</v>
      </c>
      <c r="V41" s="14">
        <v>6660.5619999999999</v>
      </c>
      <c r="W41" s="14">
        <v>6580.3970000000008</v>
      </c>
      <c r="X41" s="14">
        <v>6677.3399999999992</v>
      </c>
      <c r="Y41" s="14">
        <v>6628.3510000000006</v>
      </c>
      <c r="Z41" s="14">
        <v>6532.982</v>
      </c>
      <c r="AA41" s="14">
        <v>6445.3760000000002</v>
      </c>
      <c r="AB41" s="14">
        <v>6244.5310000000009</v>
      </c>
      <c r="AC41" s="14">
        <v>6115.0370000000003</v>
      </c>
      <c r="AD41" s="14">
        <v>6681.786000000001</v>
      </c>
      <c r="AE41" s="14">
        <v>6712.3280000000004</v>
      </c>
      <c r="AF41"/>
      <c r="AG41" s="15">
        <v>17.250868341082455</v>
      </c>
      <c r="AH41" s="15">
        <v>12.149371368701775</v>
      </c>
      <c r="AI41" s="15">
        <v>22.075793686601941</v>
      </c>
      <c r="AJ41" s="15">
        <v>3.5798958397876364</v>
      </c>
      <c r="AK41" s="15">
        <v>9.8325412455010426</v>
      </c>
      <c r="AL41" s="15">
        <v>6.9506340822052026</v>
      </c>
      <c r="AM41" s="15">
        <v>9.8674476947075433</v>
      </c>
      <c r="AN41" s="15">
        <v>6.5845232700658887</v>
      </c>
      <c r="AO41" s="15">
        <v>4.657544018528859</v>
      </c>
      <c r="AP41" s="15">
        <v>5.5583550830803503</v>
      </c>
      <c r="AQ41" s="15">
        <v>3.5833057379231268</v>
      </c>
      <c r="AR41" s="15">
        <v>12.763210442344894</v>
      </c>
      <c r="AS41" s="15">
        <v>3.8191598019898665</v>
      </c>
      <c r="AT41" s="15">
        <v>1.5279579616862182</v>
      </c>
      <c r="AU41" s="15">
        <v>4.0942324134585766</v>
      </c>
      <c r="AV41" s="15">
        <v>-2.2904722599467391</v>
      </c>
      <c r="AW41" s="15">
        <v>-2.6105392208903728</v>
      </c>
      <c r="AX41" s="15">
        <v>-7.4201063054913119</v>
      </c>
      <c r="AY41" s="15">
        <v>1.8515850959357893</v>
      </c>
      <c r="AZ41" s="15">
        <v>-1.2035771155647084</v>
      </c>
      <c r="BA41" s="15">
        <v>1.4732089872388912</v>
      </c>
      <c r="BB41" s="15">
        <v>-0.73366040968407586</v>
      </c>
      <c r="BC41" s="15">
        <v>-1.4388043119623657</v>
      </c>
      <c r="BD41" s="15">
        <v>-1.3409802751637732</v>
      </c>
      <c r="BE41" s="15">
        <v>-3.1161099057680941</v>
      </c>
      <c r="BF41" s="15">
        <v>-2.0737185867121259</v>
      </c>
      <c r="BG41" s="15">
        <v>9.2681205363107484</v>
      </c>
      <c r="BH41" s="15">
        <v>0.45709335797344386</v>
      </c>
      <c r="BI41"/>
    </row>
    <row r="42" spans="1:62" customFormat="1" ht="15" customHeight="1" x14ac:dyDescent="0.35">
      <c r="X42" s="12"/>
      <c r="Y42" s="12"/>
      <c r="Z42" s="12"/>
      <c r="AA42" s="12"/>
      <c r="AB42" s="12"/>
      <c r="AC42" s="12"/>
      <c r="AD42" s="355"/>
      <c r="AE42" s="355"/>
      <c r="BE42" s="334"/>
      <c r="BF42" s="355"/>
      <c r="BG42" s="355"/>
      <c r="BH42" s="355"/>
    </row>
    <row r="43" spans="1:62" customFormat="1" ht="15" customHeight="1" x14ac:dyDescent="0.35">
      <c r="B43" s="70" t="s">
        <v>85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233"/>
      <c r="Y43" s="233"/>
      <c r="Z43" s="233"/>
      <c r="AA43" s="233"/>
      <c r="AB43" s="233"/>
      <c r="AC43" s="233"/>
      <c r="AD43" s="110"/>
      <c r="AE43" s="110"/>
      <c r="BE43" s="334"/>
      <c r="BF43" s="355"/>
      <c r="BG43" s="355"/>
      <c r="BH43" s="355"/>
    </row>
    <row r="44" spans="1:62" s="7" customFormat="1" ht="15" customHeight="1" x14ac:dyDescent="0.35">
      <c r="A44"/>
      <c r="B44" s="16" t="s">
        <v>363</v>
      </c>
      <c r="C44" s="17">
        <v>3525.3119999999999</v>
      </c>
      <c r="D44" s="17">
        <v>3729.6390000000006</v>
      </c>
      <c r="E44" s="17">
        <v>4789.6990000000005</v>
      </c>
      <c r="F44" s="17">
        <v>5967.4930000000004</v>
      </c>
      <c r="G44" s="17">
        <v>6110.777</v>
      </c>
      <c r="H44" s="17">
        <v>6177.4380000000001</v>
      </c>
      <c r="I44" s="17">
        <v>6996.9080000000004</v>
      </c>
      <c r="J44" s="17">
        <v>7196.1480000000001</v>
      </c>
      <c r="K44" s="17">
        <v>7937.8820000000005</v>
      </c>
      <c r="L44" s="17">
        <v>8299.9220000000005</v>
      </c>
      <c r="M44" s="17">
        <v>8385.0879999999997</v>
      </c>
      <c r="N44" s="17">
        <v>8344.2819999999992</v>
      </c>
      <c r="O44" s="17">
        <v>8858.0689999999995</v>
      </c>
      <c r="P44" s="17">
        <v>9612.7339999999986</v>
      </c>
      <c r="Q44" s="17">
        <v>9290.7980000000007</v>
      </c>
      <c r="R44" s="17">
        <v>9765.4609999999993</v>
      </c>
      <c r="S44" s="17">
        <v>9057.7119999999995</v>
      </c>
      <c r="T44" s="17">
        <v>8797.5190000000002</v>
      </c>
      <c r="U44" s="17">
        <v>7692.2950000000001</v>
      </c>
      <c r="V44" s="17">
        <v>7907.4120000000003</v>
      </c>
      <c r="W44" s="17">
        <v>7896.7240000000002</v>
      </c>
      <c r="X44" s="17">
        <v>8160.3310000000001</v>
      </c>
      <c r="Y44" s="17">
        <v>7763.9790000000003</v>
      </c>
      <c r="Z44" s="17">
        <v>7946.2849999999999</v>
      </c>
      <c r="AA44" s="17">
        <v>7781.4897359999995</v>
      </c>
      <c r="AB44" s="17">
        <v>7379.5130000000008</v>
      </c>
      <c r="AC44" s="17">
        <v>7327.7970000000005</v>
      </c>
      <c r="AD44" s="73">
        <v>7957.1040000000012</v>
      </c>
      <c r="AE44" s="73">
        <v>8079.35</v>
      </c>
      <c r="AF44"/>
      <c r="AG44" s="18">
        <v>5.7959976308480128</v>
      </c>
      <c r="AH44" s="18">
        <v>28.422589961119556</v>
      </c>
      <c r="AI44" s="18">
        <v>24.590146478933224</v>
      </c>
      <c r="AJ44" s="18">
        <v>2.4010752924217864</v>
      </c>
      <c r="AK44" s="18">
        <v>1.0908760048026636</v>
      </c>
      <c r="AL44" s="18">
        <v>13.265531762520325</v>
      </c>
      <c r="AM44" s="18">
        <v>2.8475435149354511</v>
      </c>
      <c r="AN44" s="18">
        <v>10.307375557034129</v>
      </c>
      <c r="AO44" s="18">
        <v>4.5609143597750634</v>
      </c>
      <c r="AP44" s="18">
        <v>1.0261060284662826</v>
      </c>
      <c r="AQ44" s="18">
        <v>-0.4866496332537058</v>
      </c>
      <c r="AR44" s="18">
        <v>6.1573542217293271</v>
      </c>
      <c r="AS44" s="18">
        <v>8.519520450788983</v>
      </c>
      <c r="AT44" s="18">
        <v>-3.3490576146182547</v>
      </c>
      <c r="AU44" s="18">
        <v>5.1089583478189775</v>
      </c>
      <c r="AV44" s="18">
        <v>-7.2474714711368957</v>
      </c>
      <c r="AW44" s="18">
        <v>-2.8726128629393308</v>
      </c>
      <c r="AX44" s="18">
        <v>-12.562905519158301</v>
      </c>
      <c r="AY44" s="18">
        <v>2.7965256142672659</v>
      </c>
      <c r="AZ44" s="18">
        <v>-0.13516432430737266</v>
      </c>
      <c r="BA44" s="18">
        <v>3.3381817573971175</v>
      </c>
      <c r="BB44" s="18">
        <v>-4.8570578815981831</v>
      </c>
      <c r="BC44" s="18">
        <v>2.3481001172208167</v>
      </c>
      <c r="BD44" s="18">
        <v>-2.0738655107386701</v>
      </c>
      <c r="BE44" s="18">
        <v>-5.1658069294920255</v>
      </c>
      <c r="BF44" s="18">
        <v>-0.70080505312478403</v>
      </c>
      <c r="BG44" s="18">
        <v>8.5879425972089649</v>
      </c>
      <c r="BH44" s="18">
        <v>1.5363127087442765</v>
      </c>
      <c r="BI44"/>
    </row>
    <row r="45" spans="1:62" ht="6" customHeight="1" thickBot="1" x14ac:dyDescent="0.4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136"/>
      <c r="Y45" s="136"/>
      <c r="Z45" s="136"/>
      <c r="AA45" s="136"/>
      <c r="AB45" s="136"/>
      <c r="AC45" s="136"/>
      <c r="AD45" s="32"/>
      <c r="AE45" s="32"/>
      <c r="AF45"/>
      <c r="AG45" s="34" t="s">
        <v>233</v>
      </c>
      <c r="AH45" s="34" t="s">
        <v>233</v>
      </c>
      <c r="AI45" s="34" t="s">
        <v>233</v>
      </c>
      <c r="AJ45" s="34" t="s">
        <v>233</v>
      </c>
      <c r="AK45" s="34" t="s">
        <v>233</v>
      </c>
      <c r="AL45" s="34" t="s">
        <v>233</v>
      </c>
      <c r="AM45" s="34" t="s">
        <v>233</v>
      </c>
      <c r="AN45" s="34" t="s">
        <v>233</v>
      </c>
      <c r="AO45" s="34" t="s">
        <v>233</v>
      </c>
      <c r="AP45" s="34" t="s">
        <v>233</v>
      </c>
      <c r="AQ45" s="34" t="s">
        <v>233</v>
      </c>
      <c r="AR45" s="34" t="s">
        <v>233</v>
      </c>
      <c r="AS45" s="34" t="s">
        <v>233</v>
      </c>
      <c r="AT45" s="34" t="s">
        <v>233</v>
      </c>
      <c r="AU45" s="34" t="s">
        <v>233</v>
      </c>
      <c r="AV45" s="34" t="s">
        <v>233</v>
      </c>
      <c r="AW45" s="34" t="s">
        <v>233</v>
      </c>
      <c r="AX45" s="34" t="s">
        <v>233</v>
      </c>
      <c r="AY45" s="34" t="s">
        <v>233</v>
      </c>
      <c r="AZ45" s="34" t="s">
        <v>233</v>
      </c>
      <c r="BA45" s="34" t="s">
        <v>233</v>
      </c>
      <c r="BB45" s="34"/>
      <c r="BC45" s="34"/>
      <c r="BD45" s="34"/>
      <c r="BE45" s="34"/>
      <c r="BF45" s="34"/>
      <c r="BG45" s="34"/>
      <c r="BH45" s="34"/>
      <c r="BI45"/>
      <c r="BJ45" s="2"/>
    </row>
    <row r="46" spans="1:62" s="55" customFormat="1" ht="6" customHeight="1" x14ac:dyDescent="0.35">
      <c r="A46"/>
      <c r="X46" s="52"/>
      <c r="Y46" s="52"/>
      <c r="Z46" s="52"/>
      <c r="AA46" s="52"/>
      <c r="AB46" s="52"/>
      <c r="AC46" s="52"/>
      <c r="AF46"/>
      <c r="BI46"/>
    </row>
    <row r="47" spans="1:62" ht="12" customHeight="1" x14ac:dyDescent="0.35">
      <c r="B47" s="35" t="s">
        <v>824</v>
      </c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230"/>
      <c r="Y47" s="230"/>
      <c r="Z47" s="230"/>
      <c r="AA47" s="230"/>
      <c r="AB47" s="230"/>
      <c r="AC47" s="230"/>
      <c r="AD47" s="185"/>
      <c r="AE47" s="185"/>
      <c r="AF47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36"/>
      <c r="BC47" s="36"/>
      <c r="BD47" s="36"/>
      <c r="BE47" s="36"/>
      <c r="BF47" s="36"/>
      <c r="BG47" s="36"/>
      <c r="BH47" s="36"/>
      <c r="BI47"/>
      <c r="BJ47" s="2"/>
    </row>
    <row r="48" spans="1:62" ht="12" customHeight="1" x14ac:dyDescent="0.35">
      <c r="B48" s="35" t="s">
        <v>657</v>
      </c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230"/>
      <c r="Y48" s="230"/>
      <c r="Z48" s="230"/>
      <c r="AA48" s="230"/>
      <c r="AB48" s="230"/>
      <c r="AC48" s="230"/>
      <c r="AD48" s="185"/>
      <c r="AE48" s="185"/>
      <c r="AF4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36"/>
      <c r="BC48" s="36"/>
      <c r="BD48" s="36"/>
      <c r="BE48" s="36"/>
      <c r="BF48" s="36"/>
      <c r="BG48" s="36"/>
      <c r="BH48" s="36"/>
      <c r="BI48"/>
      <c r="BJ48" s="2"/>
    </row>
    <row r="49" spans="1:61" s="55" customFormat="1" ht="12" customHeight="1" x14ac:dyDescent="0.35">
      <c r="A49"/>
      <c r="B49" s="35" t="s">
        <v>1027</v>
      </c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230"/>
      <c r="Y49" s="230"/>
      <c r="Z49" s="230"/>
      <c r="AA49" s="230"/>
      <c r="AB49" s="230"/>
      <c r="AC49" s="230"/>
      <c r="AD49" s="185"/>
      <c r="AE49" s="185"/>
      <c r="AF49"/>
      <c r="BI49"/>
    </row>
    <row r="50" spans="1:61" s="55" customFormat="1" ht="12" customHeight="1" x14ac:dyDescent="0.35">
      <c r="A50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230"/>
      <c r="Y50" s="230"/>
      <c r="Z50" s="230"/>
      <c r="AA50" s="230"/>
      <c r="AB50" s="230"/>
      <c r="AC50" s="230"/>
      <c r="AD50" s="185"/>
      <c r="AE50" s="185"/>
      <c r="AF50"/>
      <c r="BI50"/>
    </row>
  </sheetData>
  <mergeCells count="1">
    <mergeCell ref="BB5:BH5"/>
  </mergeCells>
  <hyperlinks>
    <hyperlink ref="B4" location="Indice!A1" display="Volver al índice" xr:uid="{00000000-0004-0000-1C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BO33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7" ht="15" customHeight="1" x14ac:dyDescent="0.35">
      <c r="B1" s="1" t="s">
        <v>445</v>
      </c>
    </row>
    <row r="2" spans="1:67" ht="15" customHeight="1" x14ac:dyDescent="0.35">
      <c r="B2" s="3" t="s">
        <v>390</v>
      </c>
      <c r="C2" s="46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7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34"/>
      <c r="AC3"/>
      <c r="AD3"/>
      <c r="AE3"/>
    </row>
    <row r="4" spans="1:67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7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09"/>
      <c r="BB5" s="484" t="s">
        <v>1</v>
      </c>
      <c r="BC5" s="485"/>
      <c r="BD5" s="485"/>
      <c r="BE5" s="485"/>
      <c r="BF5" s="485"/>
      <c r="BG5" s="485"/>
      <c r="BH5" s="486"/>
      <c r="BI5" s="46"/>
    </row>
    <row r="6" spans="1:67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282">
        <v>16</v>
      </c>
      <c r="BB6" s="280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7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7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7" s="7" customFormat="1" ht="15" customHeight="1" x14ac:dyDescent="0.35">
      <c r="A9"/>
      <c r="B9" s="13" t="s">
        <v>319</v>
      </c>
      <c r="C9" s="14">
        <v>11549.617999999999</v>
      </c>
      <c r="D9" s="14">
        <v>11959.704000000002</v>
      </c>
      <c r="E9" s="14">
        <v>11932.442000000003</v>
      </c>
      <c r="F9" s="14">
        <v>12241.172</v>
      </c>
      <c r="G9" s="14">
        <v>12598.796999999995</v>
      </c>
      <c r="H9" s="14">
        <v>13023.311</v>
      </c>
      <c r="I9" s="14">
        <v>13513.916999999998</v>
      </c>
      <c r="J9" s="14">
        <v>14372.096999999998</v>
      </c>
      <c r="K9" s="14">
        <v>15711.992999999999</v>
      </c>
      <c r="L9" s="14">
        <v>16794.894999999997</v>
      </c>
      <c r="M9" s="14">
        <v>17680.715</v>
      </c>
      <c r="N9" s="14">
        <v>20011.269</v>
      </c>
      <c r="O9" s="14">
        <v>22080.632000000001</v>
      </c>
      <c r="P9" s="14">
        <v>25000.773999999994</v>
      </c>
      <c r="Q9" s="14">
        <v>26716.025999999998</v>
      </c>
      <c r="R9" s="14">
        <v>28176.864999999998</v>
      </c>
      <c r="S9" s="14">
        <v>29115.734999999993</v>
      </c>
      <c r="T9" s="14">
        <v>30848.717000000001</v>
      </c>
      <c r="U9" s="14">
        <v>29539.024999999998</v>
      </c>
      <c r="V9" s="14">
        <v>29024.300999999996</v>
      </c>
      <c r="W9" s="14">
        <v>30518.991000000002</v>
      </c>
      <c r="X9" s="14">
        <v>28786.271000000001</v>
      </c>
      <c r="Y9" s="14">
        <v>29513.429999999997</v>
      </c>
      <c r="Z9" s="14">
        <v>31130.212999999996</v>
      </c>
      <c r="AA9" s="14">
        <v>30842.522000000001</v>
      </c>
      <c r="AB9" s="14">
        <v>27423.657000000003</v>
      </c>
      <c r="AC9" s="14">
        <v>32827.577000000005</v>
      </c>
      <c r="AD9" s="72">
        <v>49726.053999999989</v>
      </c>
      <c r="AE9" s="72">
        <v>39224.437999999995</v>
      </c>
      <c r="AF9"/>
      <c r="AG9" s="15">
        <v>3.550645571134933</v>
      </c>
      <c r="AH9" s="15">
        <v>-0.22794878535454391</v>
      </c>
      <c r="AI9" s="15">
        <v>2.5873161587544082</v>
      </c>
      <c r="AJ9" s="15">
        <v>2.9214931380752964</v>
      </c>
      <c r="AK9" s="15">
        <v>3.3694804353146166</v>
      </c>
      <c r="AL9" s="15">
        <v>3.7671372510415972</v>
      </c>
      <c r="AM9" s="15">
        <v>6.3503423914768788</v>
      </c>
      <c r="AN9" s="15">
        <v>9.3228983912368584</v>
      </c>
      <c r="AO9" s="15">
        <v>6.8922001174516714</v>
      </c>
      <c r="AP9" s="15">
        <v>5.2743408041550932</v>
      </c>
      <c r="AQ9" s="15">
        <v>13.181333447205049</v>
      </c>
      <c r="AR9" s="15">
        <v>10.34098837010287</v>
      </c>
      <c r="AS9" s="15">
        <v>13.224902258232429</v>
      </c>
      <c r="AT9" s="15">
        <v>6.8607955897685589</v>
      </c>
      <c r="AU9" s="15">
        <v>5.4680250722918151</v>
      </c>
      <c r="AV9" s="15">
        <v>3.332059829934932</v>
      </c>
      <c r="AW9" s="15">
        <v>5.9520462045694797</v>
      </c>
      <c r="AX9" s="15">
        <v>-4.2455315078419718</v>
      </c>
      <c r="AY9" s="15">
        <v>-1.7425219688192215</v>
      </c>
      <c r="AZ9" s="15">
        <v>5.1497881034241137</v>
      </c>
      <c r="BA9" s="15">
        <v>-5.6775140436327041</v>
      </c>
      <c r="BB9" s="15">
        <v>2.5260618160650123</v>
      </c>
      <c r="BC9" s="15">
        <v>5.4781263987276283</v>
      </c>
      <c r="BD9" s="15">
        <v>-0.92415365098849567</v>
      </c>
      <c r="BE9" s="15">
        <v>-11.084907388572171</v>
      </c>
      <c r="BF9" s="15">
        <v>19.705322306211755</v>
      </c>
      <c r="BG9" s="15">
        <v>51.476467483420969</v>
      </c>
      <c r="BH9" s="15">
        <v>-21.118940988158837</v>
      </c>
      <c r="BI9"/>
    </row>
    <row r="10" spans="1:67" s="7" customFormat="1" ht="15" customHeight="1" x14ac:dyDescent="0.35">
      <c r="A10"/>
      <c r="B10" s="16" t="s">
        <v>666</v>
      </c>
      <c r="C10" s="17">
        <v>132753.55899999998</v>
      </c>
      <c r="D10" s="17">
        <v>136641.78099999999</v>
      </c>
      <c r="E10" s="17">
        <v>142010.726</v>
      </c>
      <c r="F10" s="17">
        <v>152226.63499999998</v>
      </c>
      <c r="G10" s="17">
        <v>166107.81900000002</v>
      </c>
      <c r="H10" s="17">
        <v>176912.03899999999</v>
      </c>
      <c r="I10" s="17">
        <v>187603.32</v>
      </c>
      <c r="J10" s="17">
        <v>193624.14</v>
      </c>
      <c r="K10" s="17">
        <v>208213.98000000007</v>
      </c>
      <c r="L10" s="17">
        <v>223904.01</v>
      </c>
      <c r="M10" s="17">
        <v>234355.00099999996</v>
      </c>
      <c r="N10" s="17">
        <v>240964.99900000001</v>
      </c>
      <c r="O10" s="17">
        <v>248397.272</v>
      </c>
      <c r="P10" s="17">
        <v>250192.18900000004</v>
      </c>
      <c r="Q10" s="17">
        <v>238795.46699999998</v>
      </c>
      <c r="R10" s="17">
        <v>246599.17100000003</v>
      </c>
      <c r="S10" s="17">
        <v>241164.22399999999</v>
      </c>
      <c r="T10" s="17">
        <v>238122.09199999998</v>
      </c>
      <c r="U10" s="17">
        <v>232115.55099999998</v>
      </c>
      <c r="V10" s="17">
        <v>230180.821</v>
      </c>
      <c r="W10" s="17">
        <v>234308.28999999995</v>
      </c>
      <c r="X10" s="17">
        <v>234909.36199999999</v>
      </c>
      <c r="Y10" s="17">
        <v>234966.647</v>
      </c>
      <c r="Z10" s="17">
        <v>239689.03300000002</v>
      </c>
      <c r="AA10" s="17">
        <v>235429.78799999997</v>
      </c>
      <c r="AB10" s="17">
        <v>222211.60099999997</v>
      </c>
      <c r="AC10" s="17">
        <v>228112.14800000002</v>
      </c>
      <c r="AD10" s="73">
        <v>223658.77799999999</v>
      </c>
      <c r="AE10" s="73">
        <v>216284.15700000001</v>
      </c>
      <c r="AF10"/>
      <c r="AG10" s="18">
        <v>2.9289022676974028</v>
      </c>
      <c r="AH10" s="18">
        <v>3.9292118126007209</v>
      </c>
      <c r="AI10" s="18">
        <v>7.1937587305905231</v>
      </c>
      <c r="AJ10" s="18">
        <v>9.1187616411543466</v>
      </c>
      <c r="AK10" s="18">
        <v>6.5043416168145409</v>
      </c>
      <c r="AL10" s="18">
        <v>6.0432749859380781</v>
      </c>
      <c r="AM10" s="18">
        <v>3.2093355277507918</v>
      </c>
      <c r="AN10" s="18">
        <v>7.5351348235814264</v>
      </c>
      <c r="AO10" s="18">
        <v>7.5355314758403518</v>
      </c>
      <c r="AP10" s="18">
        <v>4.6676211828452514</v>
      </c>
      <c r="AQ10" s="18">
        <v>2.8205064845192065</v>
      </c>
      <c r="AR10" s="18">
        <v>3.0843786570015448</v>
      </c>
      <c r="AS10" s="18">
        <v>0.72259932065600341</v>
      </c>
      <c r="AT10" s="18">
        <v>-4.5551869726836536</v>
      </c>
      <c r="AU10" s="18">
        <v>3.267944780543115</v>
      </c>
      <c r="AV10" s="18">
        <v>-2.2039599638394742</v>
      </c>
      <c r="AW10" s="18">
        <v>-1.2614358587449572</v>
      </c>
      <c r="AX10" s="18">
        <v>-2.5224627205106187</v>
      </c>
      <c r="AY10" s="18">
        <v>-0.83352019787764309</v>
      </c>
      <c r="AZ10" s="18">
        <v>1.7931420098636079</v>
      </c>
      <c r="BA10" s="18">
        <v>0.25653040274419819</v>
      </c>
      <c r="BB10" s="18">
        <v>2.4386001269716739E-2</v>
      </c>
      <c r="BC10" s="18">
        <v>2.0098112052473676</v>
      </c>
      <c r="BD10" s="18">
        <v>-1.7769878524229572</v>
      </c>
      <c r="BE10" s="18">
        <v>-5.6144921644324839</v>
      </c>
      <c r="BF10" s="18">
        <v>2.6553730648833453</v>
      </c>
      <c r="BG10" s="18">
        <v>-1.9522721779815182</v>
      </c>
      <c r="BH10" s="18">
        <v>-3.2972642817533346</v>
      </c>
      <c r="BI10"/>
      <c r="BO10" s="17"/>
    </row>
    <row r="11" spans="1:67" s="7" customFormat="1" ht="15" customHeight="1" x14ac:dyDescent="0.35">
      <c r="A11"/>
      <c r="B11" s="16" t="s">
        <v>667</v>
      </c>
      <c r="C11" s="71">
        <v>10.092051001058286</v>
      </c>
      <c r="D11" s="71">
        <v>10.153012159582435</v>
      </c>
      <c r="E11" s="71">
        <v>9.7468924424764936</v>
      </c>
      <c r="F11" s="71">
        <v>9.3280387627303227</v>
      </c>
      <c r="G11" s="71">
        <v>8.7982640480036594</v>
      </c>
      <c r="H11" s="71">
        <v>8.5392949204547914</v>
      </c>
      <c r="I11" s="71">
        <v>8.3560054907343861</v>
      </c>
      <c r="J11" s="71">
        <v>8.6103068140160595</v>
      </c>
      <c r="K11" s="71">
        <v>8.7534525203350864</v>
      </c>
      <c r="L11" s="71">
        <v>8.7010849872675333</v>
      </c>
      <c r="M11" s="71">
        <v>8.7515219698682714</v>
      </c>
      <c r="N11" s="71">
        <v>9.6333791780274272</v>
      </c>
      <c r="O11" s="71">
        <v>10.311519492049818</v>
      </c>
      <c r="P11" s="71">
        <v>11.591448140693149</v>
      </c>
      <c r="Q11" s="71">
        <v>12.977880421825594</v>
      </c>
      <c r="R11" s="71">
        <v>13.368630525525973</v>
      </c>
      <c r="S11" s="71">
        <v>14.246129351258997</v>
      </c>
      <c r="T11" s="71">
        <v>15.41644999070477</v>
      </c>
      <c r="U11" s="71">
        <v>15.398459989438622</v>
      </c>
      <c r="V11" s="71">
        <v>15.257311211866776</v>
      </c>
      <c r="W11" s="71">
        <v>15.760424012313013</v>
      </c>
      <c r="X11" s="71">
        <v>14.827586139372343</v>
      </c>
      <c r="Y11" s="71">
        <v>15.19843367386521</v>
      </c>
      <c r="Z11" s="71">
        <v>15.715177923889406</v>
      </c>
      <c r="AA11" s="71">
        <v>15.851626218174228</v>
      </c>
      <c r="AB11" s="71">
        <v>14.932895425203299</v>
      </c>
      <c r="AC11" s="71">
        <v>16.643205691965164</v>
      </c>
      <c r="AD11" s="76">
        <v>24.249895079011832</v>
      </c>
      <c r="AE11" s="76">
        <v>19.477638392163879</v>
      </c>
      <c r="AF11"/>
      <c r="AG11" s="18">
        <v>0.60405123317110265</v>
      </c>
      <c r="AH11" s="18">
        <v>-3.9999924231612836</v>
      </c>
      <c r="AI11" s="18">
        <v>-4.2973048304178096</v>
      </c>
      <c r="AJ11" s="18">
        <v>-5.6793794301472005</v>
      </c>
      <c r="AK11" s="18">
        <v>-2.9434116336577603</v>
      </c>
      <c r="AL11" s="18">
        <v>-2.146423462683773</v>
      </c>
      <c r="AM11" s="18">
        <v>3.0433360002414682</v>
      </c>
      <c r="AN11" s="18">
        <v>1.6624925152029537</v>
      </c>
      <c r="AO11" s="18">
        <v>-0.59825003843795777</v>
      </c>
      <c r="AP11" s="18">
        <v>0.57966314171788291</v>
      </c>
      <c r="AQ11" s="18">
        <v>10.076615372679337</v>
      </c>
      <c r="AR11" s="18">
        <v>7.0394853300194731</v>
      </c>
      <c r="AS11" s="18">
        <v>12.412609505613174</v>
      </c>
      <c r="AT11" s="18">
        <v>11.9608202901345</v>
      </c>
      <c r="AU11" s="18">
        <v>3.0108930811477763</v>
      </c>
      <c r="AV11" s="18">
        <v>6.5638647433447579</v>
      </c>
      <c r="AW11" s="18">
        <v>8.2150078143320133</v>
      </c>
      <c r="AX11" s="18">
        <v>-0.11669354019241975</v>
      </c>
      <c r="AY11" s="18">
        <v>-0.91664216855878011</v>
      </c>
      <c r="AZ11" s="18">
        <v>3.2975194217374804</v>
      </c>
      <c r="BA11" s="18">
        <v>-5.9188627933606339</v>
      </c>
      <c r="BB11" s="18">
        <v>2.5010647788997793</v>
      </c>
      <c r="BC11" s="18">
        <v>3.3999835845767099</v>
      </c>
      <c r="BD11" s="18">
        <v>0.86825803020276515</v>
      </c>
      <c r="BE11" s="18">
        <v>-5.795814134940839</v>
      </c>
      <c r="BF11" s="18">
        <v>11.453306395458007</v>
      </c>
      <c r="BG11" s="18">
        <v>45.704472610820083</v>
      </c>
      <c r="BH11" s="18">
        <v>-19.679494163990501</v>
      </c>
      <c r="BI11"/>
    </row>
    <row r="12" spans="1:67" s="23" customFormat="1" ht="15" customHeight="1" x14ac:dyDescent="0.35">
      <c r="A12"/>
      <c r="B12" s="16" t="s">
        <v>668</v>
      </c>
      <c r="C12" s="71">
        <v>8.7000439664295559</v>
      </c>
      <c r="D12" s="71">
        <v>8.7525966892952027</v>
      </c>
      <c r="E12" s="71">
        <v>8.4024934848935295</v>
      </c>
      <c r="F12" s="71">
        <v>7.6723327688351013</v>
      </c>
      <c r="G12" s="71">
        <v>7.215769295002298</v>
      </c>
      <c r="H12" s="71">
        <v>7.0033916685568238</v>
      </c>
      <c r="I12" s="71">
        <v>6.8530578243498033</v>
      </c>
      <c r="J12" s="71">
        <v>7.0616231013343667</v>
      </c>
      <c r="K12" s="71">
        <v>7.179052530478498</v>
      </c>
      <c r="L12" s="71">
        <v>7.1360950614506624</v>
      </c>
      <c r="M12" s="71">
        <v>7.17745852583705</v>
      </c>
      <c r="N12" s="71">
        <v>7.9006872695233206</v>
      </c>
      <c r="O12" s="71">
        <v>8.4568787051735423</v>
      </c>
      <c r="P12" s="71">
        <v>9.5065773616137914</v>
      </c>
      <c r="Q12" s="71">
        <v>10.643653047233094</v>
      </c>
      <c r="R12" s="71">
        <v>10.870386097121143</v>
      </c>
      <c r="S12" s="71">
        <v>11.485839209716278</v>
      </c>
      <c r="T12" s="71">
        <v>12.324869042390239</v>
      </c>
      <c r="U12" s="71">
        <v>12.107027676056052</v>
      </c>
      <c r="V12" s="71">
        <v>12.013386640931303</v>
      </c>
      <c r="W12" s="71">
        <v>12.43838235514416</v>
      </c>
      <c r="X12" s="71">
        <v>11.705301468572378</v>
      </c>
      <c r="Y12" s="71">
        <v>12.005481356679528</v>
      </c>
      <c r="Z12" s="71">
        <v>12.418960779069101</v>
      </c>
      <c r="AA12" s="71">
        <v>12.520804291766174</v>
      </c>
      <c r="AB12" s="71">
        <v>11.788093367816563</v>
      </c>
      <c r="AC12" s="71">
        <v>13.959920714086653</v>
      </c>
      <c r="AD12" s="76">
        <v>22.129191817367435</v>
      </c>
      <c r="AE12" s="76">
        <v>18.049842642889462</v>
      </c>
      <c r="AF12"/>
      <c r="AG12" s="18">
        <v>0.60405123317111398</v>
      </c>
      <c r="AH12" s="18">
        <v>-3.9999924231612805</v>
      </c>
      <c r="AI12" s="18">
        <v>-8.6898099638060042</v>
      </c>
      <c r="AJ12" s="18">
        <v>-5.9507777828323238</v>
      </c>
      <c r="AK12" s="18">
        <v>-2.9432430245873951</v>
      </c>
      <c r="AL12" s="18">
        <v>-2.1465862730764504</v>
      </c>
      <c r="AM12" s="18">
        <v>3.0433900067719248</v>
      </c>
      <c r="AN12" s="18">
        <v>1.6629240538473633</v>
      </c>
      <c r="AO12" s="18">
        <v>-0.59837240144797199</v>
      </c>
      <c r="AP12" s="18">
        <v>0.57963723899691189</v>
      </c>
      <c r="AQ12" s="18">
        <v>10.076390425424661</v>
      </c>
      <c r="AR12" s="18">
        <v>7.0397854854439643</v>
      </c>
      <c r="AS12" s="18">
        <v>12.412365046670116</v>
      </c>
      <c r="AT12" s="18">
        <v>11.960936542847197</v>
      </c>
      <c r="AU12" s="18">
        <v>2.1302183459182729</v>
      </c>
      <c r="AV12" s="18">
        <v>5.6617410558961554</v>
      </c>
      <c r="AW12" s="18">
        <v>7.3049066537880387</v>
      </c>
      <c r="AX12" s="18">
        <v>-1.7674943691891651</v>
      </c>
      <c r="AY12" s="18">
        <v>-0.77344363645870018</v>
      </c>
      <c r="AZ12" s="18">
        <v>3.5376844757900034</v>
      </c>
      <c r="BA12" s="18">
        <v>-5.8936995635015279</v>
      </c>
      <c r="BB12" s="18">
        <v>2.5644780607582378</v>
      </c>
      <c r="BC12" s="18">
        <v>3.4440886633797811</v>
      </c>
      <c r="BD12" s="18">
        <v>0.82006469388903969</v>
      </c>
      <c r="BE12" s="18">
        <v>-5.8519477413399885</v>
      </c>
      <c r="BF12" s="18">
        <v>18.423906890655761</v>
      </c>
      <c r="BG12" s="18">
        <v>58.519466339356406</v>
      </c>
      <c r="BH12" s="18">
        <v>-18.434243817600318</v>
      </c>
      <c r="BI12"/>
    </row>
    <row r="13" spans="1:67" s="7" customFormat="1" ht="15" customHeight="1" x14ac:dyDescent="0.35">
      <c r="A13"/>
      <c r="B13" s="16" t="s">
        <v>669</v>
      </c>
      <c r="C13" s="71">
        <v>1.392007034628729</v>
      </c>
      <c r="D13" s="71">
        <v>1.4004154702872327</v>
      </c>
      <c r="E13" s="71">
        <v>1.3443989575829649</v>
      </c>
      <c r="F13" s="71">
        <v>1.286626036238665</v>
      </c>
      <c r="G13" s="71">
        <v>1.2135536617936082</v>
      </c>
      <c r="H13" s="71">
        <v>1.1778337821316955</v>
      </c>
      <c r="I13" s="71">
        <v>1.1525524814806047</v>
      </c>
      <c r="J13" s="71">
        <v>1.1876285260711807</v>
      </c>
      <c r="K13" s="71">
        <v>1.2073727614255292</v>
      </c>
      <c r="L13" s="71">
        <v>1.2001496534162115</v>
      </c>
      <c r="M13" s="71">
        <v>1.2071064786025201</v>
      </c>
      <c r="N13" s="71">
        <v>1.32874195558999</v>
      </c>
      <c r="O13" s="71">
        <v>1.422278550627561</v>
      </c>
      <c r="P13" s="71">
        <v>1.598820433199055</v>
      </c>
      <c r="Q13" s="71">
        <v>1.7900524719759443</v>
      </c>
      <c r="R13" s="71">
        <v>1.9424505891789876</v>
      </c>
      <c r="S13" s="71">
        <v>2.1731383756157792</v>
      </c>
      <c r="T13" s="71">
        <v>2.4614499985158877</v>
      </c>
      <c r="U13" s="71">
        <v>2.6724599981670334</v>
      </c>
      <c r="V13" s="71">
        <v>2.6479631028859694</v>
      </c>
      <c r="W13" s="71">
        <v>2.7352805144026275</v>
      </c>
      <c r="X13" s="71">
        <v>2.5733827500668114</v>
      </c>
      <c r="Y13" s="71">
        <v>2.637744581680991</v>
      </c>
      <c r="Z13" s="71">
        <v>2.7274276666634139</v>
      </c>
      <c r="AA13" s="71">
        <v>2.7511081138126836</v>
      </c>
      <c r="AB13" s="71">
        <v>2.5916599196816916</v>
      </c>
      <c r="AC13" s="71">
        <v>2.2522241998264811</v>
      </c>
      <c r="AD13" s="76">
        <v>2.0168960236382945</v>
      </c>
      <c r="AE13" s="76">
        <v>1.3420344977001715</v>
      </c>
      <c r="AF13"/>
      <c r="AG13" s="18">
        <v>0.60405123317112797</v>
      </c>
      <c r="AH13" s="18">
        <v>-3.9999924231612844</v>
      </c>
      <c r="AI13" s="18">
        <v>-4.2973048304178443</v>
      </c>
      <c r="AJ13" s="18">
        <v>-5.6793794301471818</v>
      </c>
      <c r="AK13" s="18">
        <v>-2.9434116336577509</v>
      </c>
      <c r="AL13" s="18">
        <v>-2.1464234626838081</v>
      </c>
      <c r="AM13" s="18">
        <v>3.0433360002415011</v>
      </c>
      <c r="AN13" s="18">
        <v>1.6624925152029453</v>
      </c>
      <c r="AO13" s="18">
        <v>-0.59825003843796032</v>
      </c>
      <c r="AP13" s="18">
        <v>0.57966314171787336</v>
      </c>
      <c r="AQ13" s="18">
        <v>10.076615372679349</v>
      </c>
      <c r="AR13" s="18">
        <v>7.0394853300194615</v>
      </c>
      <c r="AS13" s="18">
        <v>12.412609505613174</v>
      </c>
      <c r="AT13" s="18">
        <v>11.960820290134528</v>
      </c>
      <c r="AU13" s="18">
        <v>8.5136117286449764</v>
      </c>
      <c r="AV13" s="18">
        <v>11.876121211108694</v>
      </c>
      <c r="AW13" s="18">
        <v>13.267062334142103</v>
      </c>
      <c r="AX13" s="18">
        <v>8.5725893184250133</v>
      </c>
      <c r="AY13" s="18">
        <v>-0.91664216855877245</v>
      </c>
      <c r="AZ13" s="18">
        <v>3.2975312768328391</v>
      </c>
      <c r="BA13" s="18">
        <v>-5.9188724331322868</v>
      </c>
      <c r="BB13" s="18">
        <v>2.5010594173178724</v>
      </c>
      <c r="BC13" s="18">
        <v>3.3999912503002578</v>
      </c>
      <c r="BD13" s="18">
        <v>0.86823373681763383</v>
      </c>
      <c r="BE13" s="18">
        <v>-5.7957807376031178</v>
      </c>
      <c r="BF13" s="18">
        <v>-13.097232290296022</v>
      </c>
      <c r="BG13" s="18">
        <v>-10.448701164223221</v>
      </c>
      <c r="BH13" s="18">
        <v>-33.46040242177358</v>
      </c>
      <c r="BI13"/>
      <c r="BM13" s="17"/>
      <c r="BN13" s="17"/>
      <c r="BO13" s="17"/>
    </row>
    <row r="14" spans="1:67" s="7" customFormat="1" ht="15" customHeight="1" x14ac:dyDescent="0.35">
      <c r="A14"/>
      <c r="B14" s="16" t="s">
        <v>670</v>
      </c>
      <c r="C14" s="71"/>
      <c r="D14" s="71"/>
      <c r="E14" s="71"/>
      <c r="F14" s="71">
        <v>0.3690799576565561</v>
      </c>
      <c r="G14" s="71">
        <v>0.36894109120775337</v>
      </c>
      <c r="H14" s="71">
        <v>0.3580694697662718</v>
      </c>
      <c r="I14" s="71">
        <v>0.3503951849039772</v>
      </c>
      <c r="J14" s="71">
        <v>0.3610551866105125</v>
      </c>
      <c r="K14" s="71">
        <v>0.36702722843105906</v>
      </c>
      <c r="L14" s="71">
        <v>0.36484027240065958</v>
      </c>
      <c r="M14" s="71">
        <v>0.36695696542870027</v>
      </c>
      <c r="N14" s="71">
        <v>0.40394995291411601</v>
      </c>
      <c r="O14" s="71">
        <v>0.43236223624871373</v>
      </c>
      <c r="P14" s="71">
        <v>0.48605034588030238</v>
      </c>
      <c r="Q14" s="71">
        <v>0.54417490261655599</v>
      </c>
      <c r="R14" s="71">
        <v>0.55579383922584236</v>
      </c>
      <c r="S14" s="71">
        <v>0.58715176592693952</v>
      </c>
      <c r="T14" s="71">
        <v>0.6301309497986437</v>
      </c>
      <c r="U14" s="71">
        <v>0.61897231521553686</v>
      </c>
      <c r="V14" s="71">
        <v>0.59596146804950356</v>
      </c>
      <c r="W14" s="71">
        <v>0.58676114276622493</v>
      </c>
      <c r="X14" s="71">
        <v>0.54890192073315491</v>
      </c>
      <c r="Y14" s="71">
        <v>0.55520773550469049</v>
      </c>
      <c r="Z14" s="71">
        <v>0.56878947815689151</v>
      </c>
      <c r="AA14" s="71">
        <v>0.57971381259537136</v>
      </c>
      <c r="AB14" s="71">
        <v>0.55314213770504272</v>
      </c>
      <c r="AC14" s="71">
        <v>0.43106077805203075</v>
      </c>
      <c r="AD14" s="76">
        <v>0.10380723800610231</v>
      </c>
      <c r="AE14" s="76">
        <v>8.5761251574242664E-2</v>
      </c>
      <c r="AF14"/>
      <c r="AG14" s="18"/>
      <c r="AH14" s="18"/>
      <c r="AI14" s="18"/>
      <c r="AJ14" s="18">
        <v>-3.7625031086611679E-2</v>
      </c>
      <c r="AK14" s="18">
        <v>-2.9467092987372565</v>
      </c>
      <c r="AL14" s="18">
        <v>-2.1432390947220252</v>
      </c>
      <c r="AM14" s="18">
        <v>3.0422797360804452</v>
      </c>
      <c r="AN14" s="18">
        <v>1.6540523559875864</v>
      </c>
      <c r="AO14" s="18">
        <v>-0.59585661798120992</v>
      </c>
      <c r="AP14" s="18">
        <v>0.58016978611291514</v>
      </c>
      <c r="AQ14" s="18">
        <v>10.081015206292216</v>
      </c>
      <c r="AR14" s="18">
        <v>7.0336147162860216</v>
      </c>
      <c r="AS14" s="18">
        <v>12.417391050939264</v>
      </c>
      <c r="AT14" s="18">
        <v>11.958546522785049</v>
      </c>
      <c r="AU14" s="18">
        <v>2.1351474596529605</v>
      </c>
      <c r="AV14" s="18">
        <v>5.642006889600502</v>
      </c>
      <c r="AW14" s="18">
        <v>7.3199445809130328</v>
      </c>
      <c r="AX14" s="18">
        <v>-1.7708437566306727</v>
      </c>
      <c r="AY14" s="18">
        <v>-3.7175890747263107</v>
      </c>
      <c r="AZ14" s="18">
        <v>-1.5437785455140207</v>
      </c>
      <c r="BA14" s="18">
        <v>-6.452237422298726</v>
      </c>
      <c r="BB14" s="18">
        <v>1.1488053754873102</v>
      </c>
      <c r="BC14" s="18">
        <v>2.4462452130381536</v>
      </c>
      <c r="BD14" s="18">
        <v>1.9206287841116745</v>
      </c>
      <c r="BE14" s="18">
        <v>-4.5835849194911509</v>
      </c>
      <c r="BF14" s="18">
        <v>-22.07052244465067</v>
      </c>
      <c r="BG14" s="18">
        <v>-75.918189895353379</v>
      </c>
      <c r="BH14" s="18">
        <v>-17.384131182450698</v>
      </c>
      <c r="BI14"/>
    </row>
    <row r="15" spans="1:67" s="33" customFormat="1" ht="15" customHeight="1" x14ac:dyDescent="0.35">
      <c r="A15"/>
      <c r="B15" s="66" t="s">
        <v>366</v>
      </c>
      <c r="C15" s="17"/>
      <c r="D15" s="17"/>
      <c r="E15" s="17"/>
      <c r="F15" s="17">
        <v>11679.334000000001</v>
      </c>
      <c r="G15" s="17">
        <v>11985.956999999995</v>
      </c>
      <c r="H15" s="17">
        <v>12389.843000000001</v>
      </c>
      <c r="I15" s="17">
        <v>12856.564</v>
      </c>
      <c r="J15" s="17">
        <v>13673.006999999998</v>
      </c>
      <c r="K15" s="17">
        <v>14947.791000000001</v>
      </c>
      <c r="L15" s="17">
        <v>15978.003000000001</v>
      </c>
      <c r="M15" s="17">
        <v>16820.733</v>
      </c>
      <c r="N15" s="17">
        <v>19037.891</v>
      </c>
      <c r="O15" s="17">
        <v>21006.656000000006</v>
      </c>
      <c r="P15" s="17">
        <v>23784.714</v>
      </c>
      <c r="Q15" s="17">
        <v>25416.561000000002</v>
      </c>
      <c r="R15" s="17">
        <v>26806.281999999999</v>
      </c>
      <c r="S15" s="17">
        <v>27699.734999999997</v>
      </c>
      <c r="T15" s="17">
        <v>29348.236000000001</v>
      </c>
      <c r="U15" s="17">
        <v>28102.293999999998</v>
      </c>
      <c r="V15" s="17">
        <v>27652.515999999996</v>
      </c>
      <c r="W15" s="17">
        <v>29144.161000000004</v>
      </c>
      <c r="X15" s="17">
        <v>27496.848999999998</v>
      </c>
      <c r="Y15" s="17">
        <v>28208.876999999997</v>
      </c>
      <c r="Z15" s="17">
        <v>29766.886999999999</v>
      </c>
      <c r="AA15" s="17">
        <v>29477.703000000001</v>
      </c>
      <c r="AB15" s="17">
        <v>26194.511000000006</v>
      </c>
      <c r="AC15" s="17">
        <v>31844.275000000001</v>
      </c>
      <c r="AD15" s="73">
        <v>49493.88</v>
      </c>
      <c r="AE15" s="73">
        <v>39038.949999999997</v>
      </c>
      <c r="AF15"/>
      <c r="AG15" s="18"/>
      <c r="AH15" s="18"/>
      <c r="AI15" s="18"/>
      <c r="AJ15" s="18">
        <v>2.6253466165107882</v>
      </c>
      <c r="AK15" s="18">
        <v>3.3696600112949349</v>
      </c>
      <c r="AL15" s="18">
        <v>3.7669646015692009</v>
      </c>
      <c r="AM15" s="18">
        <v>6.3503981312580677</v>
      </c>
      <c r="AN15" s="18">
        <v>9.3233624468999654</v>
      </c>
      <c r="AO15" s="18">
        <v>6.8920685337385263</v>
      </c>
      <c r="AP15" s="18">
        <v>5.2743136923932203</v>
      </c>
      <c r="AQ15" s="18">
        <v>13.18110215529846</v>
      </c>
      <c r="AR15" s="18">
        <v>10.341297783457247</v>
      </c>
      <c r="AS15" s="18">
        <v>13.224656032830701</v>
      </c>
      <c r="AT15" s="18">
        <v>6.8609065469528101</v>
      </c>
      <c r="AU15" s="18">
        <v>5.4677774857109807</v>
      </c>
      <c r="AV15" s="18">
        <v>3.3329985859284692</v>
      </c>
      <c r="AW15" s="18">
        <v>5.951324083064347</v>
      </c>
      <c r="AX15" s="18">
        <v>-4.2453727031498678</v>
      </c>
      <c r="AY15" s="18">
        <v>-1.6005027916938102</v>
      </c>
      <c r="AZ15" s="18">
        <v>5.3942469466431477</v>
      </c>
      <c r="BA15" s="18">
        <v>-5.6522882919841306</v>
      </c>
      <c r="BB15" s="18">
        <v>2.5894894356804246</v>
      </c>
      <c r="BC15" s="18">
        <v>5.5231195485024172</v>
      </c>
      <c r="BD15" s="18">
        <v>-0.97149560852633832</v>
      </c>
      <c r="BE15" s="18">
        <v>-11.137882758368233</v>
      </c>
      <c r="BF15" s="18">
        <v>21.568503416612717</v>
      </c>
      <c r="BG15" s="18">
        <v>55.424734901328399</v>
      </c>
      <c r="BH15" s="18">
        <v>-21.123682362344599</v>
      </c>
      <c r="BI15"/>
    </row>
    <row r="16" spans="1:67" s="7" customFormat="1" ht="15" customHeight="1" x14ac:dyDescent="0.35">
      <c r="A16"/>
      <c r="B16" s="66" t="s">
        <v>367</v>
      </c>
      <c r="C16" s="17"/>
      <c r="D16" s="17"/>
      <c r="E16" s="17"/>
      <c r="F16" s="17">
        <v>11679.334000000001</v>
      </c>
      <c r="G16" s="17">
        <v>11985.956999999995</v>
      </c>
      <c r="H16" s="17">
        <v>12389.843000000001</v>
      </c>
      <c r="I16" s="17">
        <v>12856.564</v>
      </c>
      <c r="J16" s="17">
        <v>13673.006999999998</v>
      </c>
      <c r="K16" s="17">
        <v>14947.791000000001</v>
      </c>
      <c r="L16" s="17">
        <v>15978.003000000001</v>
      </c>
      <c r="M16" s="17">
        <v>16820.733</v>
      </c>
      <c r="N16" s="17">
        <v>19037.891</v>
      </c>
      <c r="O16" s="17">
        <v>21006.656000000006</v>
      </c>
      <c r="P16" s="17">
        <v>23784.714</v>
      </c>
      <c r="Q16" s="17">
        <v>25416.561000000002</v>
      </c>
      <c r="R16" s="17">
        <v>26806.281999999999</v>
      </c>
      <c r="S16" s="17">
        <v>27699.734999999997</v>
      </c>
      <c r="T16" s="17">
        <v>29348.236000000001</v>
      </c>
      <c r="U16" s="17">
        <v>28102.293999999998</v>
      </c>
      <c r="V16" s="17">
        <v>26831.030999999999</v>
      </c>
      <c r="W16" s="17">
        <v>26890.508999999998</v>
      </c>
      <c r="X16" s="17">
        <v>25220</v>
      </c>
      <c r="Y16" s="17">
        <v>25515.949000000001</v>
      </c>
      <c r="Z16" s="17">
        <v>26665.500000000004</v>
      </c>
      <c r="AA16" s="17">
        <v>26694.702000000001</v>
      </c>
      <c r="AB16" s="17">
        <v>24041.055</v>
      </c>
      <c r="AC16" s="17">
        <v>28982.215</v>
      </c>
      <c r="AD16" s="73">
        <v>46434.799999999996</v>
      </c>
      <c r="AE16" s="73">
        <v>37097.599999999999</v>
      </c>
      <c r="AF16"/>
      <c r="AG16" s="18"/>
      <c r="AH16" s="18"/>
      <c r="AI16" s="18"/>
      <c r="AJ16" s="18">
        <v>2.6253466165107882</v>
      </c>
      <c r="AK16" s="18">
        <v>3.3696600112949349</v>
      </c>
      <c r="AL16" s="18">
        <v>3.7669646015692009</v>
      </c>
      <c r="AM16" s="18">
        <v>6.3503981312580677</v>
      </c>
      <c r="AN16" s="18">
        <v>9.3233624468999654</v>
      </c>
      <c r="AO16" s="18">
        <v>6.8920685337385263</v>
      </c>
      <c r="AP16" s="18">
        <v>5.2743136923932203</v>
      </c>
      <c r="AQ16" s="18">
        <v>13.18110215529846</v>
      </c>
      <c r="AR16" s="18">
        <v>10.341297783457247</v>
      </c>
      <c r="AS16" s="18">
        <v>13.224656032830701</v>
      </c>
      <c r="AT16" s="18">
        <v>6.8609065469528101</v>
      </c>
      <c r="AU16" s="18">
        <v>5.4677774857109807</v>
      </c>
      <c r="AV16" s="18">
        <v>3.3329985859284692</v>
      </c>
      <c r="AW16" s="18">
        <v>5.951324083064347</v>
      </c>
      <c r="AX16" s="18">
        <v>-4.2453727031498678</v>
      </c>
      <c r="AY16" s="18">
        <v>-4.5236983144507672</v>
      </c>
      <c r="AZ16" s="18">
        <v>0.22167616294729472</v>
      </c>
      <c r="BA16" s="18">
        <v>-6.212262475210113</v>
      </c>
      <c r="BB16" s="18">
        <v>1.1734694686756564</v>
      </c>
      <c r="BC16" s="18">
        <v>4.5052253396493427</v>
      </c>
      <c r="BD16" s="18">
        <v>0.10951229116272897</v>
      </c>
      <c r="BE16" s="18">
        <v>-9.9407253169561525</v>
      </c>
      <c r="BF16" s="18">
        <v>20.553008177053794</v>
      </c>
      <c r="BG16" s="18">
        <v>60.218257990288166</v>
      </c>
      <c r="BH16" s="18">
        <v>-20.108194716031939</v>
      </c>
      <c r="BI16"/>
    </row>
    <row r="17" spans="1:62" customFormat="1" ht="6" customHeight="1" x14ac:dyDescent="0.35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233"/>
      <c r="Y17" s="233"/>
      <c r="Z17" s="233"/>
      <c r="AA17" s="233"/>
      <c r="AB17" s="233"/>
      <c r="AC17" s="233"/>
      <c r="AD17" s="110"/>
      <c r="AE17" s="110"/>
      <c r="BE17" s="334"/>
      <c r="BF17" s="355"/>
      <c r="BG17" s="355"/>
      <c r="BH17" s="355"/>
    </row>
    <row r="18" spans="1:62" s="7" customFormat="1" ht="15" customHeight="1" x14ac:dyDescent="0.35">
      <c r="A18"/>
      <c r="B18" s="87" t="s">
        <v>364</v>
      </c>
      <c r="C18" s="88"/>
      <c r="D18" s="88"/>
      <c r="E18" s="88"/>
      <c r="F18" s="88">
        <v>4.8105311484370601</v>
      </c>
      <c r="G18" s="88">
        <v>5.1129834689044866</v>
      </c>
      <c r="H18" s="88">
        <v>5.1128008643854477</v>
      </c>
      <c r="I18" s="88">
        <v>5.1129757530861282</v>
      </c>
      <c r="J18" s="88">
        <v>5.1129206618558749</v>
      </c>
      <c r="K18" s="88">
        <v>5.1124744786704586</v>
      </c>
      <c r="L18" s="88">
        <v>5.1126038717103768</v>
      </c>
      <c r="M18" s="88">
        <v>5.1126309418263753</v>
      </c>
      <c r="N18" s="88">
        <v>5.1128457453611862</v>
      </c>
      <c r="O18" s="88">
        <v>5.1125509933613413</v>
      </c>
      <c r="P18" s="88">
        <v>5.1127795776732903</v>
      </c>
      <c r="Q18" s="88">
        <v>5.1126704356265975</v>
      </c>
      <c r="R18" s="88">
        <v>5.1129171885903473</v>
      </c>
      <c r="S18" s="88">
        <v>5.111962262454858</v>
      </c>
      <c r="T18" s="88">
        <v>5.1126786632082419</v>
      </c>
      <c r="U18" s="88">
        <v>5.112504338613781</v>
      </c>
      <c r="V18" s="88">
        <v>4.9608107992777226</v>
      </c>
      <c r="W18" s="88">
        <v>4.7173428667238007</v>
      </c>
      <c r="X18" s="88">
        <v>4.689344586356059</v>
      </c>
      <c r="Y18" s="88">
        <v>4.6246186971569267</v>
      </c>
      <c r="Z18" s="88">
        <v>4.5800086518956444</v>
      </c>
      <c r="AA18" s="88">
        <v>4.6300045834643218</v>
      </c>
      <c r="AB18" s="88">
        <v>4.6923800180885209</v>
      </c>
      <c r="AC18" s="88">
        <v>3.087845460447757</v>
      </c>
      <c r="AD18" s="106">
        <v>0.46909638120915148</v>
      </c>
      <c r="AE18" s="106">
        <v>0.4751357298287992</v>
      </c>
      <c r="AF18"/>
      <c r="AG18" s="15"/>
      <c r="AH18" s="15"/>
      <c r="AI18" s="15"/>
      <c r="AJ18" s="15">
        <v>6.2872957504015581</v>
      </c>
      <c r="AK18" s="15">
        <v>-3.5713888016555358E-3</v>
      </c>
      <c r="AL18" s="15">
        <v>3.4206045828761057E-3</v>
      </c>
      <c r="AM18" s="15">
        <v>-1.0774788090871668E-3</v>
      </c>
      <c r="AN18" s="15">
        <v>-8.726581437983499E-3</v>
      </c>
      <c r="AO18" s="15">
        <v>2.5309278404821059E-3</v>
      </c>
      <c r="AP18" s="15">
        <v>5.2947806397341608E-4</v>
      </c>
      <c r="AQ18" s="15">
        <v>4.2014285258406324E-3</v>
      </c>
      <c r="AR18" s="15">
        <v>-5.7649304227939974E-3</v>
      </c>
      <c r="AS18" s="15">
        <v>4.4710421909876308E-3</v>
      </c>
      <c r="AT18" s="15">
        <v>-2.1346910234380833E-3</v>
      </c>
      <c r="AU18" s="15">
        <v>4.8263029439628239E-3</v>
      </c>
      <c r="AV18" s="15">
        <v>-1.867673776567827E-2</v>
      </c>
      <c r="AW18" s="15">
        <v>1.4014202699531344E-2</v>
      </c>
      <c r="AX18" s="15">
        <v>-3.4096528638784822E-3</v>
      </c>
      <c r="AY18" s="15">
        <v>-2.9671082758863525</v>
      </c>
      <c r="AZ18" s="15">
        <v>-4.9078254020364991</v>
      </c>
      <c r="BA18" s="15">
        <v>-0.59351802823665623</v>
      </c>
      <c r="BB18" s="15">
        <v>-1.3802758148218892</v>
      </c>
      <c r="BC18" s="15">
        <v>-0.96462104624338429</v>
      </c>
      <c r="BD18" s="15">
        <v>1.0916121642692582</v>
      </c>
      <c r="BE18" s="15">
        <v>1.3472002780940617</v>
      </c>
      <c r="BF18" s="15">
        <v>-34.194471706372667</v>
      </c>
      <c r="BG18" s="15">
        <v>-84.808294740853725</v>
      </c>
      <c r="BH18" s="15">
        <v>1.287443020575129</v>
      </c>
      <c r="BI18"/>
    </row>
    <row r="19" spans="1:62" s="7" customFormat="1" ht="15" customHeight="1" x14ac:dyDescent="0.35">
      <c r="A19"/>
      <c r="B19" s="87" t="s">
        <v>365</v>
      </c>
      <c r="C19" s="88"/>
      <c r="D19" s="88"/>
      <c r="E19" s="88"/>
      <c r="F19" s="88">
        <v>5.1126963199999986</v>
      </c>
      <c r="G19" s="88">
        <v>5.1126963199999986</v>
      </c>
      <c r="H19" s="88">
        <v>5.1126963199999986</v>
      </c>
      <c r="I19" s="88">
        <v>5.1126963199999986</v>
      </c>
      <c r="J19" s="88">
        <v>5.1126963199999986</v>
      </c>
      <c r="K19" s="88">
        <v>5.1126963199999986</v>
      </c>
      <c r="L19" s="88">
        <v>5.1126963199999986</v>
      </c>
      <c r="M19" s="88">
        <v>5.1126963199999986</v>
      </c>
      <c r="N19" s="88">
        <v>5.1126963199999986</v>
      </c>
      <c r="O19" s="88">
        <v>5.1126963199999986</v>
      </c>
      <c r="P19" s="88">
        <v>5.1126963199999986</v>
      </c>
      <c r="Q19" s="88">
        <v>5.1126963199999986</v>
      </c>
      <c r="R19" s="88">
        <v>5.1126963199999986</v>
      </c>
      <c r="S19" s="88">
        <v>5.1126963199999986</v>
      </c>
      <c r="T19" s="88">
        <v>5.1126963199999986</v>
      </c>
      <c r="U19" s="88">
        <v>5.1126963199999986</v>
      </c>
      <c r="V19" s="88">
        <v>5.1126963199999986</v>
      </c>
      <c r="W19" s="88">
        <v>5.1130000000000004</v>
      </c>
      <c r="X19" s="88">
        <v>5.1130000000000004</v>
      </c>
      <c r="Y19" s="88">
        <v>5.1130000000000004</v>
      </c>
      <c r="Z19" s="88">
        <v>5.1130000000000004</v>
      </c>
      <c r="AA19" s="88">
        <v>5.1130000000000004</v>
      </c>
      <c r="AB19" s="88">
        <v>5.1130000000000004</v>
      </c>
      <c r="AC19" s="88">
        <v>3.7669999999999999</v>
      </c>
      <c r="AD19" s="106">
        <v>0.5</v>
      </c>
      <c r="AE19" s="106">
        <v>0.5</v>
      </c>
      <c r="AF19"/>
      <c r="AG19" s="15"/>
      <c r="AH19" s="15"/>
      <c r="AI19" s="15"/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5.9397230149160277E-3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-26.325053784470963</v>
      </c>
      <c r="BG19" s="15">
        <v>-86.726838332890893</v>
      </c>
      <c r="BH19" s="15">
        <v>0</v>
      </c>
      <c r="BI19"/>
    </row>
    <row r="20" spans="1:62" customFormat="1" ht="6" customHeight="1" x14ac:dyDescent="0.35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236"/>
      <c r="Y20" s="236"/>
      <c r="Z20" s="236"/>
      <c r="AA20" s="236"/>
      <c r="AB20" s="236"/>
      <c r="AC20" s="236"/>
      <c r="AD20" s="119"/>
      <c r="AE20" s="119"/>
      <c r="BE20" s="334"/>
      <c r="BF20" s="355"/>
      <c r="BG20" s="355"/>
      <c r="BH20" s="355"/>
    </row>
    <row r="21" spans="1:62" s="7" customFormat="1" ht="15" customHeight="1" x14ac:dyDescent="0.35">
      <c r="A21"/>
      <c r="B21" s="13" t="s">
        <v>323</v>
      </c>
      <c r="C21" s="14"/>
      <c r="D21" s="14"/>
      <c r="E21" s="14"/>
      <c r="F21" s="14">
        <v>561.83800000000008</v>
      </c>
      <c r="G21" s="14">
        <v>612.83999999999992</v>
      </c>
      <c r="H21" s="14">
        <v>633.46799999999996</v>
      </c>
      <c r="I21" s="14">
        <v>657.35300000000007</v>
      </c>
      <c r="J21" s="14">
        <v>699.09</v>
      </c>
      <c r="K21" s="14">
        <v>764.20199999999988</v>
      </c>
      <c r="L21" s="14">
        <v>816.89200000000005</v>
      </c>
      <c r="M21" s="14">
        <v>859.98199999999997</v>
      </c>
      <c r="N21" s="14">
        <v>973.37800000000016</v>
      </c>
      <c r="O21" s="14">
        <v>1073.9760000000001</v>
      </c>
      <c r="P21" s="14">
        <v>1216.06</v>
      </c>
      <c r="Q21" s="14">
        <v>1299.4649999999999</v>
      </c>
      <c r="R21" s="14">
        <v>1370.5830000000001</v>
      </c>
      <c r="S21" s="14">
        <v>1416</v>
      </c>
      <c r="T21" s="14">
        <v>1500.481</v>
      </c>
      <c r="U21" s="14">
        <v>1436.731</v>
      </c>
      <c r="V21" s="14">
        <v>1371.789</v>
      </c>
      <c r="W21" s="14">
        <v>1374.83</v>
      </c>
      <c r="X21" s="14">
        <v>1289.422</v>
      </c>
      <c r="Y21" s="14">
        <v>1304.5529999999999</v>
      </c>
      <c r="Z21" s="14">
        <v>1363.3259999999998</v>
      </c>
      <c r="AA21" s="14">
        <v>1364.819</v>
      </c>
      <c r="AB21" s="14">
        <v>1229.146</v>
      </c>
      <c r="AC21" s="14">
        <v>983.30200000000002</v>
      </c>
      <c r="AD21" s="72">
        <v>232.17399999999998</v>
      </c>
      <c r="AE21" s="72">
        <v>185.488</v>
      </c>
      <c r="AF21"/>
      <c r="AG21" s="15"/>
      <c r="AH21" s="15"/>
      <c r="AI21" s="15"/>
      <c r="AJ21" s="15">
        <v>9.0777056731655446</v>
      </c>
      <c r="AK21" s="15">
        <v>3.3659682788329817</v>
      </c>
      <c r="AL21" s="15">
        <v>3.7705140591158677</v>
      </c>
      <c r="AM21" s="15">
        <v>6.3492522282548292</v>
      </c>
      <c r="AN21" s="15">
        <v>9.313822254645304</v>
      </c>
      <c r="AO21" s="15">
        <v>6.8947738948602817</v>
      </c>
      <c r="AP21" s="15">
        <v>5.2748710967912427</v>
      </c>
      <c r="AQ21" s="15">
        <v>13.185857378410267</v>
      </c>
      <c r="AR21" s="15">
        <v>10.334936684412421</v>
      </c>
      <c r="AS21" s="15">
        <v>13.229718354972533</v>
      </c>
      <c r="AT21" s="15">
        <v>6.8586253967731832</v>
      </c>
      <c r="AU21" s="15">
        <v>5.4728676801606948</v>
      </c>
      <c r="AV21" s="15">
        <v>3.3136993527571779</v>
      </c>
      <c r="AW21" s="15">
        <v>5.9661723163841796</v>
      </c>
      <c r="AX21" s="15">
        <v>-4.2486376035417974</v>
      </c>
      <c r="AY21" s="15">
        <v>-4.5201224167920095</v>
      </c>
      <c r="AZ21" s="15">
        <v>0.22168132271070407</v>
      </c>
      <c r="BA21" s="15">
        <v>-6.2122589701999456</v>
      </c>
      <c r="BB21" s="15">
        <v>1.1734715244504792</v>
      </c>
      <c r="BC21" s="15">
        <v>4.5052213286849918</v>
      </c>
      <c r="BD21" s="15">
        <v>0.10951159150490535</v>
      </c>
      <c r="BE21" s="15">
        <v>-9.9407320677686926</v>
      </c>
      <c r="BF21" s="15">
        <v>-20.001204088041611</v>
      </c>
      <c r="BG21" s="15">
        <v>-76.388332373980731</v>
      </c>
      <c r="BH21" s="15">
        <v>-20.108194716031932</v>
      </c>
      <c r="BI21"/>
    </row>
    <row r="22" spans="1:62" customFormat="1" ht="6" customHeight="1" x14ac:dyDescent="0.35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233"/>
      <c r="Y22" s="233"/>
      <c r="Z22" s="233"/>
      <c r="AA22" s="233"/>
      <c r="AB22" s="233"/>
      <c r="AC22" s="233"/>
      <c r="AD22" s="110"/>
      <c r="AE22" s="110"/>
      <c r="BE22" s="334"/>
      <c r="BF22" s="355"/>
      <c r="BG22" s="355"/>
      <c r="BH22" s="355"/>
    </row>
    <row r="23" spans="1:62" s="33" customFormat="1" ht="15" customHeight="1" x14ac:dyDescent="0.35">
      <c r="A23"/>
      <c r="B23" s="13" t="s">
        <v>175</v>
      </c>
      <c r="C23" s="17"/>
      <c r="D23" s="17"/>
      <c r="E23" s="17"/>
      <c r="F23" s="17">
        <v>-56.568000000000097</v>
      </c>
      <c r="G23" s="17">
        <v>-14.394999999999868</v>
      </c>
      <c r="H23" s="17">
        <v>15.471000000000004</v>
      </c>
      <c r="I23" s="17">
        <v>0.58799999999996544</v>
      </c>
      <c r="J23" s="17">
        <v>-7.3659999999999854</v>
      </c>
      <c r="K23" s="17">
        <v>-5.6849999999998317</v>
      </c>
      <c r="L23" s="17">
        <v>-7.87600000000009</v>
      </c>
      <c r="M23" s="17">
        <v>-5.0949999999999136</v>
      </c>
      <c r="N23" s="17">
        <v>-2.3000000000138243E-2</v>
      </c>
      <c r="O23" s="17">
        <v>-8.4940000000001419</v>
      </c>
      <c r="P23" s="17">
        <v>-28.702999999999975</v>
      </c>
      <c r="Q23" s="17">
        <v>-28.742999999999711</v>
      </c>
      <c r="R23" s="17">
        <v>-7.1700000000000728</v>
      </c>
      <c r="S23" s="17">
        <v>-43.663999999999987</v>
      </c>
      <c r="T23" s="17">
        <v>6.0300000000002001</v>
      </c>
      <c r="U23" s="17">
        <v>7.9510000000000218</v>
      </c>
      <c r="V23" s="17">
        <v>10.846000000000231</v>
      </c>
      <c r="W23" s="17">
        <v>10.128999999999905</v>
      </c>
      <c r="X23" s="17">
        <v>0.82600000000002183</v>
      </c>
      <c r="Y23" s="17">
        <v>1.4239999999999782</v>
      </c>
      <c r="Z23" s="17">
        <v>-11.484000000000151</v>
      </c>
      <c r="AA23" s="17">
        <v>11.421999999999798</v>
      </c>
      <c r="AB23" s="17">
        <v>8.043999999999869</v>
      </c>
      <c r="AC23" s="17">
        <v>102.88999999999999</v>
      </c>
      <c r="AD23" s="73">
        <v>-4.4329999999999927</v>
      </c>
      <c r="AE23" s="73">
        <v>1.1599999999999966</v>
      </c>
      <c r="AF23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/>
    </row>
    <row r="24" spans="1:62" s="7" customFormat="1" ht="15" customHeight="1" x14ac:dyDescent="0.35">
      <c r="A24"/>
      <c r="B24" s="16" t="s">
        <v>200</v>
      </c>
      <c r="C24" s="17"/>
      <c r="D24" s="17"/>
      <c r="E24" s="17"/>
      <c r="F24" s="17">
        <v>-60.14</v>
      </c>
      <c r="G24" s="17">
        <v>-8.3179999999999996</v>
      </c>
      <c r="H24" s="17">
        <v>14.573</v>
      </c>
      <c r="I24" s="17">
        <v>-0.19899999999984175</v>
      </c>
      <c r="J24" s="17">
        <v>-7.3709999999999809</v>
      </c>
      <c r="K24" s="17">
        <v>-6.0170000000000528</v>
      </c>
      <c r="L24" s="17">
        <v>-3.8860000000000809</v>
      </c>
      <c r="M24" s="17">
        <v>-4.9749999999999091</v>
      </c>
      <c r="N24" s="17">
        <v>-4.90300000000002</v>
      </c>
      <c r="O24" s="17">
        <v>-11.940000000000055</v>
      </c>
      <c r="P24" s="17">
        <v>-30.097000000000207</v>
      </c>
      <c r="Q24" s="17">
        <v>5.7960000000000491</v>
      </c>
      <c r="R24" s="17">
        <v>4.8149999999998272</v>
      </c>
      <c r="S24" s="17">
        <v>-2.0240000000001146</v>
      </c>
      <c r="T24" s="17">
        <v>-1.6169999999999618</v>
      </c>
      <c r="U24" s="17">
        <v>0.11500000000000909</v>
      </c>
      <c r="V24" s="17">
        <v>3.9280000000003383</v>
      </c>
      <c r="W24" s="17">
        <v>2.7820000000001528</v>
      </c>
      <c r="X24" s="17">
        <v>-3.2119999999995343</v>
      </c>
      <c r="Y24" s="17">
        <v>3.5819999999998799</v>
      </c>
      <c r="Z24" s="17">
        <v>-11.358999999999696</v>
      </c>
      <c r="AA24" s="17">
        <v>6.8250000000000455</v>
      </c>
      <c r="AB24" s="17">
        <v>6.7010000000002492</v>
      </c>
      <c r="AC24" s="17">
        <v>89.865999999999872</v>
      </c>
      <c r="AD24" s="73">
        <v>-0.44900000000001228</v>
      </c>
      <c r="AE24" s="73">
        <v>2.9760000000000275</v>
      </c>
      <c r="AF24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/>
    </row>
    <row r="25" spans="1:62" s="7" customFormat="1" ht="15" customHeight="1" x14ac:dyDescent="0.35">
      <c r="A25"/>
      <c r="B25" s="16" t="s">
        <v>201</v>
      </c>
      <c r="C25" s="17"/>
      <c r="D25" s="17"/>
      <c r="E25" s="17"/>
      <c r="F25" s="17">
        <v>3.5719999999999033</v>
      </c>
      <c r="G25" s="17">
        <v>-6.0769999999998685</v>
      </c>
      <c r="H25" s="17">
        <v>0.89800000000000324</v>
      </c>
      <c r="I25" s="17">
        <v>0.78699999999980719</v>
      </c>
      <c r="J25" s="17">
        <v>4.9999999999954525E-3</v>
      </c>
      <c r="K25" s="17">
        <v>0.33200000000022101</v>
      </c>
      <c r="L25" s="17">
        <v>-3.9900000000000091</v>
      </c>
      <c r="M25" s="17">
        <v>-0.12000000000000455</v>
      </c>
      <c r="N25" s="17">
        <v>4.8799999999998818</v>
      </c>
      <c r="O25" s="17">
        <v>3.4459999999999127</v>
      </c>
      <c r="P25" s="17">
        <v>1.3940000000002328</v>
      </c>
      <c r="Q25" s="17">
        <v>-34.53899999999976</v>
      </c>
      <c r="R25" s="17">
        <v>-11.9849999999999</v>
      </c>
      <c r="S25" s="17">
        <v>-41.639999999999873</v>
      </c>
      <c r="T25" s="17">
        <v>7.6470000000001619</v>
      </c>
      <c r="U25" s="17">
        <v>7.8360000000000127</v>
      </c>
      <c r="V25" s="17">
        <v>6.9179999999998927</v>
      </c>
      <c r="W25" s="17">
        <v>7.3469999999997526</v>
      </c>
      <c r="X25" s="17">
        <v>4.0379999999995562</v>
      </c>
      <c r="Y25" s="17">
        <v>-2.1579999999999018</v>
      </c>
      <c r="Z25" s="17">
        <v>-0.12500000000045475</v>
      </c>
      <c r="AA25" s="17">
        <v>4.5969999999997526</v>
      </c>
      <c r="AB25" s="17">
        <v>1.3429999999996198</v>
      </c>
      <c r="AC25" s="17">
        <v>13.024000000000115</v>
      </c>
      <c r="AD25" s="73">
        <v>-3.9839999999999804</v>
      </c>
      <c r="AE25" s="73">
        <v>-1.8160000000000309</v>
      </c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/>
    </row>
    <row r="26" spans="1:62" customFormat="1" ht="6" customHeight="1" x14ac:dyDescent="0.35"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233"/>
      <c r="Y26" s="233"/>
      <c r="Z26" s="233"/>
      <c r="AA26" s="233"/>
      <c r="AB26" s="233"/>
      <c r="AC26" s="233"/>
      <c r="AD26" s="110"/>
      <c r="AE26" s="110"/>
      <c r="BE26" s="334"/>
      <c r="BF26" s="355"/>
      <c r="BG26" s="355"/>
      <c r="BH26" s="355"/>
    </row>
    <row r="27" spans="1:62" s="7" customFormat="1" ht="15" customHeight="1" x14ac:dyDescent="0.35">
      <c r="A27"/>
      <c r="B27" s="13" t="s">
        <v>176</v>
      </c>
      <c r="C27" s="14"/>
      <c r="D27" s="14"/>
      <c r="E27" s="14"/>
      <c r="F27" s="14">
        <v>505.27</v>
      </c>
      <c r="G27" s="14">
        <v>598.44500000000005</v>
      </c>
      <c r="H27" s="14">
        <v>648.93899999999996</v>
      </c>
      <c r="I27" s="14">
        <v>657.94100000000003</v>
      </c>
      <c r="J27" s="14">
        <v>691.72400000000005</v>
      </c>
      <c r="K27" s="14">
        <v>758.51700000000005</v>
      </c>
      <c r="L27" s="14">
        <v>809.01599999999996</v>
      </c>
      <c r="M27" s="14">
        <v>854.88700000000006</v>
      </c>
      <c r="N27" s="14">
        <v>973.35500000000002</v>
      </c>
      <c r="O27" s="14">
        <v>1065.482</v>
      </c>
      <c r="P27" s="14">
        <v>1187.357</v>
      </c>
      <c r="Q27" s="14">
        <v>1270.7220000000002</v>
      </c>
      <c r="R27" s="14">
        <v>1363.413</v>
      </c>
      <c r="S27" s="14">
        <v>1372.336</v>
      </c>
      <c r="T27" s="14">
        <v>1506.5110000000002</v>
      </c>
      <c r="U27" s="14">
        <v>1444.682</v>
      </c>
      <c r="V27" s="14">
        <v>1382.6350000000002</v>
      </c>
      <c r="W27" s="14">
        <v>1384.9589999999998</v>
      </c>
      <c r="X27" s="14">
        <v>1290.248</v>
      </c>
      <c r="Y27" s="14">
        <v>1305.9769999999999</v>
      </c>
      <c r="Z27" s="14">
        <v>1351.8419999999996</v>
      </c>
      <c r="AA27" s="14">
        <v>1376.2409999999998</v>
      </c>
      <c r="AB27" s="14">
        <v>1237.1899999999998</v>
      </c>
      <c r="AC27" s="14">
        <v>1086.192</v>
      </c>
      <c r="AD27" s="14">
        <v>227.74099999999999</v>
      </c>
      <c r="AE27" s="14">
        <v>186.648</v>
      </c>
      <c r="AF27"/>
      <c r="AG27" s="15"/>
      <c r="AH27" s="15"/>
      <c r="AI27" s="15"/>
      <c r="AJ27" s="15">
        <v>18.440635699724915</v>
      </c>
      <c r="AK27" s="15">
        <v>8.4375339421333475</v>
      </c>
      <c r="AL27" s="15">
        <v>1.3871873935762939</v>
      </c>
      <c r="AM27" s="15">
        <v>5.1346549310652492</v>
      </c>
      <c r="AN27" s="15">
        <v>9.6560188745800364</v>
      </c>
      <c r="AO27" s="15">
        <v>6.657596336008277</v>
      </c>
      <c r="AP27" s="15">
        <v>5.6699743886400391</v>
      </c>
      <c r="AQ27" s="15">
        <v>13.857737923257687</v>
      </c>
      <c r="AR27" s="15">
        <v>9.4648920486358978</v>
      </c>
      <c r="AS27" s="15">
        <v>11.438485117533661</v>
      </c>
      <c r="AT27" s="15">
        <v>7.0210560092710317</v>
      </c>
      <c r="AU27" s="15">
        <v>7.2943570662977262</v>
      </c>
      <c r="AV27" s="15">
        <v>0.65446053396879755</v>
      </c>
      <c r="AW27" s="15">
        <v>9.7771245525877184</v>
      </c>
      <c r="AX27" s="15">
        <v>-4.1041187220007131</v>
      </c>
      <c r="AY27" s="15">
        <v>-4.2948551999678681</v>
      </c>
      <c r="AZ27" s="15">
        <v>0.16808485247369073</v>
      </c>
      <c r="BA27" s="15">
        <v>-6.838541790767799</v>
      </c>
      <c r="BB27" s="15">
        <v>1.2190679621281966</v>
      </c>
      <c r="BC27" s="15">
        <v>3.5119301488464028</v>
      </c>
      <c r="BD27" s="15">
        <v>1.804870687550773</v>
      </c>
      <c r="BE27" s="15">
        <v>-10.103680968667549</v>
      </c>
      <c r="BF27" s="15">
        <v>-12.20491597895229</v>
      </c>
      <c r="BG27" s="15">
        <v>-79.033080707646533</v>
      </c>
      <c r="BH27" s="15">
        <v>-18.043742672597379</v>
      </c>
      <c r="BI27"/>
    </row>
    <row r="28" spans="1:62" ht="6" customHeight="1" thickBot="1" x14ac:dyDescent="0.4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136"/>
      <c r="Y28" s="136"/>
      <c r="Z28" s="136"/>
      <c r="AA28" s="136"/>
      <c r="AB28" s="136"/>
      <c r="AC28" s="136"/>
      <c r="AD28" s="32"/>
      <c r="AE28" s="32"/>
      <c r="AF28"/>
      <c r="AG28" s="34" t="s">
        <v>233</v>
      </c>
      <c r="AH28" s="34" t="s">
        <v>233</v>
      </c>
      <c r="AI28" s="34" t="s">
        <v>233</v>
      </c>
      <c r="AJ28" s="34" t="s">
        <v>233</v>
      </c>
      <c r="AK28" s="34" t="s">
        <v>233</v>
      </c>
      <c r="AL28" s="34" t="s">
        <v>233</v>
      </c>
      <c r="AM28" s="34" t="s">
        <v>233</v>
      </c>
      <c r="AN28" s="34" t="s">
        <v>233</v>
      </c>
      <c r="AO28" s="34" t="s">
        <v>233</v>
      </c>
      <c r="AP28" s="34" t="s">
        <v>233</v>
      </c>
      <c r="AQ28" s="34" t="s">
        <v>233</v>
      </c>
      <c r="AR28" s="34" t="s">
        <v>233</v>
      </c>
      <c r="AS28" s="34" t="s">
        <v>233</v>
      </c>
      <c r="AT28" s="34" t="s">
        <v>233</v>
      </c>
      <c r="AU28" s="34" t="s">
        <v>233</v>
      </c>
      <c r="AV28" s="34" t="s">
        <v>233</v>
      </c>
      <c r="AW28" s="34" t="s">
        <v>233</v>
      </c>
      <c r="AX28" s="34" t="s">
        <v>233</v>
      </c>
      <c r="AY28" s="34" t="s">
        <v>233</v>
      </c>
      <c r="AZ28" s="34" t="s">
        <v>233</v>
      </c>
      <c r="BA28" s="34" t="s">
        <v>233</v>
      </c>
      <c r="BB28" s="34"/>
      <c r="BC28" s="34"/>
      <c r="BD28" s="34"/>
      <c r="BE28" s="34"/>
      <c r="BF28" s="34"/>
      <c r="BG28" s="34"/>
      <c r="BH28" s="34"/>
      <c r="BI28"/>
      <c r="BJ28" s="2"/>
    </row>
    <row r="29" spans="1:62" s="55" customFormat="1" ht="6" customHeight="1" x14ac:dyDescent="0.35">
      <c r="A29"/>
      <c r="X29" s="52"/>
      <c r="Y29" s="52"/>
      <c r="Z29" s="52"/>
      <c r="AA29" s="52"/>
      <c r="AB29" s="52"/>
      <c r="AC29" s="52"/>
      <c r="AF29"/>
      <c r="BI29"/>
    </row>
    <row r="30" spans="1:62" ht="12" customHeight="1" x14ac:dyDescent="0.35">
      <c r="B30" s="35" t="s">
        <v>824</v>
      </c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230"/>
      <c r="Y30" s="230"/>
      <c r="Z30" s="230"/>
      <c r="AA30" s="230"/>
      <c r="AB30" s="230"/>
      <c r="AC30" s="230"/>
      <c r="AD30" s="185"/>
      <c r="AE30" s="185"/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36"/>
      <c r="BC30" s="36"/>
      <c r="BD30" s="36"/>
      <c r="BE30" s="36"/>
      <c r="BF30" s="36"/>
      <c r="BG30" s="36"/>
      <c r="BH30" s="36"/>
      <c r="BI30"/>
      <c r="BJ30" s="2"/>
    </row>
    <row r="31" spans="1:62" ht="12" customHeight="1" x14ac:dyDescent="0.35">
      <c r="B31" s="35" t="s">
        <v>1033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230"/>
      <c r="Y31" s="230"/>
      <c r="Z31" s="230"/>
      <c r="AA31" s="230"/>
      <c r="AB31" s="230"/>
      <c r="AC31" s="230"/>
      <c r="AD31" s="185"/>
      <c r="AE31" s="185"/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36"/>
      <c r="BC31" s="36"/>
      <c r="BD31" s="36"/>
      <c r="BE31" s="36"/>
      <c r="BF31" s="36"/>
      <c r="BG31" s="36"/>
      <c r="BH31" s="36"/>
      <c r="BI31"/>
      <c r="BJ31" s="2"/>
    </row>
    <row r="32" spans="1:62" s="55" customFormat="1" ht="12" customHeight="1" x14ac:dyDescent="0.35">
      <c r="A32"/>
      <c r="B32" s="118" t="s">
        <v>368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230"/>
      <c r="Y32" s="230"/>
      <c r="Z32" s="230"/>
      <c r="AA32" s="230"/>
      <c r="AB32" s="230"/>
      <c r="AC32" s="230"/>
      <c r="AD32" s="185"/>
      <c r="AE32" s="185"/>
      <c r="AF32"/>
      <c r="BI32"/>
    </row>
    <row r="33" spans="1:61" s="55" customFormat="1" ht="12" customHeight="1" x14ac:dyDescent="0.35">
      <c r="A33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230"/>
      <c r="Y33" s="230"/>
      <c r="Z33" s="230"/>
      <c r="AA33" s="230"/>
      <c r="AB33" s="230"/>
      <c r="AC33" s="230"/>
      <c r="AD33" s="185"/>
      <c r="AE33" s="185"/>
      <c r="AF33"/>
      <c r="BI33"/>
    </row>
  </sheetData>
  <mergeCells count="1">
    <mergeCell ref="BB5:BH5"/>
  </mergeCells>
  <hyperlinks>
    <hyperlink ref="B4" location="Indice!A1" display="Volver al índice" xr:uid="{00000000-0004-0000-1D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BJ51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997</v>
      </c>
    </row>
    <row r="2" spans="1:62" ht="15" customHeight="1" x14ac:dyDescent="0.35">
      <c r="B2" s="3" t="s">
        <v>424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34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7" customFormat="1" ht="15" customHeight="1" x14ac:dyDescent="0.35">
      <c r="A9"/>
      <c r="B9" s="13" t="s">
        <v>373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>
        <v>233.65800000000002</v>
      </c>
      <c r="V9" s="14">
        <v>268.92099999999999</v>
      </c>
      <c r="W9" s="14">
        <v>299.00400000000002</v>
      </c>
      <c r="X9" s="14">
        <v>230.36899999999997</v>
      </c>
      <c r="Y9" s="14">
        <v>300.59900000000005</v>
      </c>
      <c r="Z9" s="14">
        <v>255.262</v>
      </c>
      <c r="AA9" s="14">
        <v>81.766999999999996</v>
      </c>
      <c r="AB9" s="14">
        <v>34.756</v>
      </c>
      <c r="AC9" s="14">
        <v>31.5</v>
      </c>
      <c r="AD9" s="72">
        <v>52.37</v>
      </c>
      <c r="AE9" s="72">
        <v>33.207000000000001</v>
      </c>
      <c r="AF9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>
        <v>15.091715241934782</v>
      </c>
      <c r="AZ9" s="15">
        <v>11.186556646747569</v>
      </c>
      <c r="BA9" s="15">
        <v>-22.954542414148321</v>
      </c>
      <c r="BB9" s="15">
        <v>30.485872665158976</v>
      </c>
      <c r="BC9" s="15">
        <v>-15.082219169059124</v>
      </c>
      <c r="BD9" s="15">
        <v>-67.967421707892285</v>
      </c>
      <c r="BE9" s="15">
        <v>-57.493854488974769</v>
      </c>
      <c r="BF9" s="15">
        <v>-9.3681666474853262</v>
      </c>
      <c r="BG9" s="15">
        <v>66.253968253968239</v>
      </c>
      <c r="BH9" s="15">
        <v>-36.59156005346572</v>
      </c>
      <c r="BI9"/>
    </row>
    <row r="10" spans="1:62" s="33" customFormat="1" ht="6" customHeight="1" x14ac:dyDescent="0.35">
      <c r="A10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64"/>
      <c r="Y10" s="64"/>
      <c r="Z10" s="64"/>
      <c r="AA10" s="64"/>
      <c r="AB10" s="64"/>
      <c r="AC10" s="64"/>
      <c r="AF10"/>
      <c r="BI10"/>
    </row>
    <row r="11" spans="1:62" s="7" customFormat="1" ht="15" customHeight="1" x14ac:dyDescent="0.35">
      <c r="A11"/>
      <c r="B11" s="13" t="s">
        <v>175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>
        <v>-86.015999999999991</v>
      </c>
      <c r="V11" s="17">
        <v>-4.4080000000000155</v>
      </c>
      <c r="W11" s="17">
        <v>9.8179999999999836</v>
      </c>
      <c r="X11" s="17">
        <v>-1.2680000000000007</v>
      </c>
      <c r="Y11" s="17">
        <v>11.45999999999998</v>
      </c>
      <c r="Z11" s="17">
        <v>15.849999999999966</v>
      </c>
      <c r="AA11" s="17">
        <v>57.447000000000003</v>
      </c>
      <c r="AB11" s="17">
        <v>6.7109999999999914</v>
      </c>
      <c r="AC11" s="17">
        <v>-2.5399999999999991</v>
      </c>
      <c r="AD11" s="73">
        <v>5.4450000000000003</v>
      </c>
      <c r="AE11" s="73">
        <v>0.67800000000000438</v>
      </c>
      <c r="AF11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/>
    </row>
    <row r="12" spans="1:62" s="23" customFormat="1" ht="15" customHeight="1" x14ac:dyDescent="0.35">
      <c r="A12"/>
      <c r="B12" s="16" t="s">
        <v>200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>
        <v>-83.14500000000001</v>
      </c>
      <c r="V12" s="17">
        <v>-1.7190000000000001</v>
      </c>
      <c r="W12" s="17">
        <v>6.8209999999999695</v>
      </c>
      <c r="X12" s="17">
        <v>-7.1129999999999995</v>
      </c>
      <c r="Y12" s="17">
        <v>5.7620000000000005</v>
      </c>
      <c r="Z12" s="17">
        <v>7.7210000000000036</v>
      </c>
      <c r="AA12" s="17">
        <v>56.912000000000006</v>
      </c>
      <c r="AB12" s="17">
        <v>7.963000000000001</v>
      </c>
      <c r="AC12" s="17">
        <v>-5.102999999999998</v>
      </c>
      <c r="AD12" s="73">
        <v>2.4570000000000007</v>
      </c>
      <c r="AE12" s="73">
        <v>-1.9549999999999983</v>
      </c>
      <c r="AF12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/>
    </row>
    <row r="13" spans="1:62" s="23" customFormat="1" ht="15" customHeight="1" x14ac:dyDescent="0.35">
      <c r="A13"/>
      <c r="B13" s="16" t="s">
        <v>201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>
        <v>-2.8709999999999809</v>
      </c>
      <c r="V13" s="17">
        <v>-2.6890000000000001</v>
      </c>
      <c r="W13" s="17">
        <v>2.9970000000000141</v>
      </c>
      <c r="X13" s="17">
        <v>5.8449999999999989</v>
      </c>
      <c r="Y13" s="17">
        <v>5.6979999999999791</v>
      </c>
      <c r="Z13" s="17">
        <v>8.1289999999999623</v>
      </c>
      <c r="AA13" s="17">
        <v>0.53499999999999659</v>
      </c>
      <c r="AB13" s="17">
        <v>-1.2520000000000095</v>
      </c>
      <c r="AC13" s="17">
        <v>2.5629999999999988</v>
      </c>
      <c r="AD13" s="73">
        <v>2.9879999999999995</v>
      </c>
      <c r="AE13" s="73">
        <v>2.6330000000000027</v>
      </c>
      <c r="AF13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/>
    </row>
    <row r="14" spans="1:62" s="33" customFormat="1" ht="6" customHeight="1" x14ac:dyDescent="0.35">
      <c r="A1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64"/>
      <c r="Y14" s="64"/>
      <c r="Z14" s="64"/>
      <c r="AA14" s="64"/>
      <c r="AB14" s="64"/>
      <c r="AC14" s="64"/>
      <c r="AF14"/>
      <c r="BI14"/>
    </row>
    <row r="15" spans="1:62" s="7" customFormat="1" ht="15" customHeight="1" x14ac:dyDescent="0.35">
      <c r="A15"/>
      <c r="B15" s="13" t="s">
        <v>176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>
        <v>147.64200000000002</v>
      </c>
      <c r="V15" s="14">
        <v>264.51299999999998</v>
      </c>
      <c r="W15" s="14">
        <v>308.822</v>
      </c>
      <c r="X15" s="14">
        <v>229.10099999999997</v>
      </c>
      <c r="Y15" s="14">
        <v>312.05900000000003</v>
      </c>
      <c r="Z15" s="14">
        <v>271.11199999999997</v>
      </c>
      <c r="AA15" s="14">
        <v>139.214</v>
      </c>
      <c r="AB15" s="14">
        <v>41.466999999999992</v>
      </c>
      <c r="AC15" s="14">
        <v>28.96</v>
      </c>
      <c r="AD15" s="14">
        <v>57.814999999999998</v>
      </c>
      <c r="AE15" s="14">
        <v>33.885000000000005</v>
      </c>
      <c r="AF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>
        <v>79.158369569634615</v>
      </c>
      <c r="AZ15" s="15">
        <v>16.751161568618567</v>
      </c>
      <c r="BA15" s="15">
        <v>-25.814546891089375</v>
      </c>
      <c r="BB15" s="15">
        <v>36.210230422390147</v>
      </c>
      <c r="BC15" s="15">
        <v>-13.121557141438016</v>
      </c>
      <c r="BD15" s="15">
        <v>-48.650742128714327</v>
      </c>
      <c r="BE15" s="15">
        <v>-70.213484276006724</v>
      </c>
      <c r="BF15" s="15">
        <v>-30.161333108254741</v>
      </c>
      <c r="BG15" s="15">
        <v>99.637430939226505</v>
      </c>
      <c r="BH15" s="15">
        <v>-41.390642566807905</v>
      </c>
      <c r="BI15"/>
    </row>
    <row r="16" spans="1:62" ht="6" customHeight="1" thickBot="1" x14ac:dyDescent="0.4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136"/>
      <c r="Y16" s="136"/>
      <c r="Z16" s="136"/>
      <c r="AA16" s="136"/>
      <c r="AB16" s="136"/>
      <c r="AC16" s="136"/>
      <c r="AD16" s="32"/>
      <c r="AE16" s="32"/>
      <c r="AF16"/>
      <c r="AG16" s="34" t="s">
        <v>233</v>
      </c>
      <c r="AH16" s="34" t="s">
        <v>233</v>
      </c>
      <c r="AI16" s="34" t="s">
        <v>233</v>
      </c>
      <c r="AJ16" s="34" t="s">
        <v>233</v>
      </c>
      <c r="AK16" s="34" t="s">
        <v>233</v>
      </c>
      <c r="AL16" s="34" t="s">
        <v>233</v>
      </c>
      <c r="AM16" s="34" t="s">
        <v>233</v>
      </c>
      <c r="AN16" s="34" t="s">
        <v>233</v>
      </c>
      <c r="AO16" s="34" t="s">
        <v>233</v>
      </c>
      <c r="AP16" s="34" t="s">
        <v>233</v>
      </c>
      <c r="AQ16" s="34" t="s">
        <v>233</v>
      </c>
      <c r="AR16" s="34" t="s">
        <v>233</v>
      </c>
      <c r="AS16" s="34" t="s">
        <v>233</v>
      </c>
      <c r="AT16" s="34" t="s">
        <v>233</v>
      </c>
      <c r="AU16" s="34" t="s">
        <v>233</v>
      </c>
      <c r="AV16" s="34" t="s">
        <v>233</v>
      </c>
      <c r="AW16" s="34" t="s">
        <v>233</v>
      </c>
      <c r="AX16" s="34" t="s">
        <v>233</v>
      </c>
      <c r="AY16" s="34" t="s">
        <v>233</v>
      </c>
      <c r="AZ16" s="34" t="s">
        <v>233</v>
      </c>
      <c r="BA16" s="34" t="s">
        <v>233</v>
      </c>
      <c r="BB16" s="34"/>
      <c r="BC16" s="34"/>
      <c r="BD16" s="34"/>
      <c r="BE16" s="34"/>
      <c r="BF16" s="34"/>
      <c r="BG16" s="34"/>
      <c r="BH16" s="34"/>
      <c r="BI16"/>
      <c r="BJ16" s="2"/>
    </row>
    <row r="17" spans="1:62" s="55" customFormat="1" ht="6" customHeight="1" x14ac:dyDescent="0.35">
      <c r="A17"/>
      <c r="X17" s="52"/>
      <c r="Y17" s="52"/>
      <c r="Z17" s="52"/>
      <c r="AA17" s="52"/>
      <c r="AB17" s="52"/>
      <c r="AC17" s="52"/>
      <c r="AF17"/>
      <c r="BI17"/>
    </row>
    <row r="18" spans="1:62" ht="12" customHeight="1" x14ac:dyDescent="0.35">
      <c r="B18" s="35" t="s">
        <v>824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185"/>
      <c r="V18" s="185"/>
      <c r="W18" s="185"/>
      <c r="X18" s="230"/>
      <c r="Y18" s="230"/>
      <c r="Z18" s="230"/>
      <c r="AA18" s="230"/>
      <c r="AB18" s="230"/>
      <c r="AC18" s="230"/>
      <c r="AD18" s="185"/>
      <c r="AE18" s="185"/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36"/>
      <c r="BC18" s="36"/>
      <c r="BD18" s="36"/>
      <c r="BE18" s="36"/>
      <c r="BF18" s="36"/>
      <c r="BG18" s="36"/>
      <c r="BH18" s="36"/>
      <c r="BI18"/>
      <c r="BJ18" s="2"/>
    </row>
    <row r="19" spans="1:62" ht="12" customHeight="1" x14ac:dyDescent="0.35">
      <c r="B19" s="35"/>
      <c r="C19" s="58"/>
      <c r="D19" s="2"/>
      <c r="E19" s="2"/>
      <c r="F19" s="2"/>
      <c r="G19" s="2"/>
      <c r="H19" s="2"/>
      <c r="I19" s="2"/>
      <c r="J19" s="2"/>
      <c r="K19" s="2"/>
      <c r="L19" s="2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26"/>
      <c r="Y19" s="26"/>
      <c r="Z19" s="26"/>
      <c r="AA19" s="26"/>
      <c r="AB19" s="26"/>
      <c r="AC19" s="26"/>
      <c r="AD19" s="59"/>
      <c r="AE19" s="59"/>
      <c r="AF19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36"/>
      <c r="BC19" s="36"/>
      <c r="BD19" s="36"/>
      <c r="BE19" s="36"/>
      <c r="BF19" s="36"/>
      <c r="BG19" s="36"/>
      <c r="BH19" s="36"/>
      <c r="BI19"/>
      <c r="BJ19" s="2"/>
    </row>
    <row r="20" spans="1:62" x14ac:dyDescent="0.35">
      <c r="B20" s="43"/>
      <c r="C20" s="4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AC20" s="7"/>
      <c r="AF20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/>
      <c r="BJ20" s="2"/>
    </row>
    <row r="21" spans="1:62" x14ac:dyDescent="0.35">
      <c r="C21" s="49"/>
      <c r="AF21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/>
      <c r="BJ21" s="2"/>
    </row>
    <row r="22" spans="1:62" x14ac:dyDescent="0.35">
      <c r="C22" s="49"/>
      <c r="AF2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/>
      <c r="BJ22" s="2"/>
    </row>
    <row r="23" spans="1:62" x14ac:dyDescent="0.35">
      <c r="C23" s="49"/>
      <c r="AF23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/>
      <c r="BJ23" s="2"/>
    </row>
    <row r="24" spans="1:62" x14ac:dyDescent="0.35">
      <c r="C24" s="49"/>
      <c r="AF24"/>
      <c r="BI24"/>
    </row>
    <row r="25" spans="1:62" x14ac:dyDescent="0.35">
      <c r="C25" s="49"/>
      <c r="AF25"/>
      <c r="BI25"/>
    </row>
    <row r="26" spans="1:62" x14ac:dyDescent="0.35">
      <c r="AF26"/>
      <c r="BI26"/>
    </row>
    <row r="27" spans="1:62" x14ac:dyDescent="0.35">
      <c r="AF27"/>
      <c r="BI27"/>
    </row>
    <row r="28" spans="1:62" x14ac:dyDescent="0.35">
      <c r="AF28"/>
      <c r="BI28"/>
    </row>
    <row r="29" spans="1:62" x14ac:dyDescent="0.35">
      <c r="AF29"/>
      <c r="BI29"/>
    </row>
    <row r="30" spans="1:62" x14ac:dyDescent="0.35">
      <c r="AF30"/>
      <c r="BI30"/>
    </row>
    <row r="31" spans="1:62" x14ac:dyDescent="0.35">
      <c r="AF31"/>
      <c r="BI31"/>
    </row>
    <row r="32" spans="1:62" x14ac:dyDescent="0.35">
      <c r="AF32"/>
      <c r="BI32"/>
    </row>
    <row r="33" spans="32:61" x14ac:dyDescent="0.35">
      <c r="AF33"/>
      <c r="BI33"/>
    </row>
    <row r="34" spans="32:61" x14ac:dyDescent="0.35">
      <c r="AF34"/>
      <c r="BI34"/>
    </row>
    <row r="35" spans="32:61" x14ac:dyDescent="0.35">
      <c r="AF35"/>
      <c r="BI35"/>
    </row>
    <row r="36" spans="32:61" x14ac:dyDescent="0.35">
      <c r="AF36"/>
      <c r="BI36"/>
    </row>
    <row r="37" spans="32:61" x14ac:dyDescent="0.35">
      <c r="AF37"/>
      <c r="BI37"/>
    </row>
    <row r="38" spans="32:61" x14ac:dyDescent="0.35">
      <c r="AF38"/>
      <c r="BI38"/>
    </row>
    <row r="39" spans="32:61" x14ac:dyDescent="0.35">
      <c r="AF39"/>
      <c r="BI39"/>
    </row>
    <row r="40" spans="32:61" x14ac:dyDescent="0.35">
      <c r="AF40"/>
      <c r="BI40"/>
    </row>
    <row r="41" spans="32:61" x14ac:dyDescent="0.35">
      <c r="AF41"/>
      <c r="BI41"/>
    </row>
    <row r="42" spans="32:61" x14ac:dyDescent="0.35">
      <c r="AF42"/>
      <c r="BI42"/>
    </row>
    <row r="43" spans="32:61" x14ac:dyDescent="0.35">
      <c r="AF43"/>
      <c r="BI43"/>
    </row>
    <row r="44" spans="32:61" x14ac:dyDescent="0.35">
      <c r="AF44"/>
      <c r="BI44"/>
    </row>
    <row r="45" spans="32:61" x14ac:dyDescent="0.35">
      <c r="AF45"/>
      <c r="BI45"/>
    </row>
    <row r="46" spans="32:61" x14ac:dyDescent="0.35">
      <c r="AF46"/>
      <c r="BI46"/>
    </row>
    <row r="47" spans="32:61" x14ac:dyDescent="0.35">
      <c r="AF47"/>
      <c r="BI47"/>
    </row>
    <row r="48" spans="32:61" x14ac:dyDescent="0.35">
      <c r="AF48"/>
      <c r="BI48"/>
    </row>
    <row r="49" spans="32:61" x14ac:dyDescent="0.35">
      <c r="AF49"/>
      <c r="BI49"/>
    </row>
    <row r="50" spans="32:61" x14ac:dyDescent="0.35">
      <c r="AF50"/>
      <c r="BI50"/>
    </row>
    <row r="51" spans="32:61" x14ac:dyDescent="0.35">
      <c r="AF51"/>
      <c r="BI51"/>
    </row>
  </sheetData>
  <mergeCells count="1">
    <mergeCell ref="BA5:BH5"/>
  </mergeCells>
  <hyperlinks>
    <hyperlink ref="B4" location="Indice!A1" display="Volver al índice" xr:uid="{00000000-0004-0000-1E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CA49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79" ht="15" customHeight="1" x14ac:dyDescent="0.35">
      <c r="B1" s="1" t="s">
        <v>369</v>
      </c>
    </row>
    <row r="2" spans="1:79" ht="15" customHeight="1" x14ac:dyDescent="0.35">
      <c r="B2" s="3" t="s">
        <v>454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9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/>
      <c r="AC3"/>
      <c r="AD3"/>
      <c r="AE3"/>
    </row>
    <row r="4" spans="1:79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79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79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 t="s">
        <v>1165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79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384"/>
      <c r="BG7" s="384"/>
      <c r="BH7" s="384"/>
      <c r="BI7"/>
    </row>
    <row r="8" spans="1:79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79" s="19" customFormat="1" ht="15" customHeight="1" x14ac:dyDescent="0.35">
      <c r="A9"/>
      <c r="B9" s="13" t="s">
        <v>600</v>
      </c>
      <c r="C9" s="120"/>
      <c r="D9" s="120"/>
      <c r="E9" s="120"/>
      <c r="F9" s="120"/>
      <c r="G9" s="120">
        <v>792.93899999999962</v>
      </c>
      <c r="H9" s="120">
        <v>1016.8299999999999</v>
      </c>
      <c r="I9" s="120">
        <v>1092.2190000000001</v>
      </c>
      <c r="J9" s="120">
        <v>1169.0040000000001</v>
      </c>
      <c r="K9" s="120">
        <v>1137.6819999999996</v>
      </c>
      <c r="L9" s="120">
        <v>1507.3969999999997</v>
      </c>
      <c r="M9" s="120">
        <v>1511.57</v>
      </c>
      <c r="N9" s="120">
        <v>1808.3840000000009</v>
      </c>
      <c r="O9" s="120">
        <v>2635.875</v>
      </c>
      <c r="P9" s="120">
        <v>2492.444</v>
      </c>
      <c r="Q9" s="120">
        <v>2703.5739999999996</v>
      </c>
      <c r="R9" s="120">
        <v>2566.3130000000001</v>
      </c>
      <c r="S9" s="120">
        <v>2333.797</v>
      </c>
      <c r="T9" s="120">
        <v>1942.0280000000002</v>
      </c>
      <c r="U9" s="120">
        <v>1804.2399999999996</v>
      </c>
      <c r="V9" s="120">
        <v>2205.788</v>
      </c>
      <c r="W9" s="120">
        <v>2222.2750000000005</v>
      </c>
      <c r="X9" s="14">
        <v>2418.5120000000006</v>
      </c>
      <c r="Y9" s="14">
        <v>2811.0590000000002</v>
      </c>
      <c r="Z9" s="14">
        <v>3062.2370000000001</v>
      </c>
      <c r="AA9" s="14">
        <v>3140.8520000000008</v>
      </c>
      <c r="AB9" s="14">
        <v>2193.3490000000006</v>
      </c>
      <c r="AC9" s="72">
        <v>2731.4979999999991</v>
      </c>
      <c r="AD9" s="72">
        <v>3696.6180000000004</v>
      </c>
      <c r="AE9" s="72">
        <v>4245.3290000000006</v>
      </c>
      <c r="AF9"/>
      <c r="AG9" s="15"/>
      <c r="AH9" s="15"/>
      <c r="AI9" s="15"/>
      <c r="AJ9" s="15"/>
      <c r="AK9" s="15">
        <v>28.235589370683044</v>
      </c>
      <c r="AL9" s="15">
        <v>7.4141203544348739</v>
      </c>
      <c r="AM9" s="15">
        <v>7.0301835071537919</v>
      </c>
      <c r="AN9" s="15">
        <v>-2.6793749208728599</v>
      </c>
      <c r="AO9" s="15">
        <v>32.497218027533201</v>
      </c>
      <c r="AP9" s="15">
        <v>0.27683483514961421</v>
      </c>
      <c r="AQ9" s="15">
        <v>19.636139907513446</v>
      </c>
      <c r="AR9" s="15">
        <v>45.758588883776824</v>
      </c>
      <c r="AS9" s="15">
        <v>-5.4414947598046206</v>
      </c>
      <c r="AT9" s="15">
        <v>8.4708021524254757</v>
      </c>
      <c r="AU9" s="15">
        <v>-5.0770202702052742</v>
      </c>
      <c r="AV9" s="15">
        <v>-9.0603133756482563</v>
      </c>
      <c r="AW9" s="15">
        <v>-16.786764230136544</v>
      </c>
      <c r="AX9" s="15">
        <v>-7.0950573318201728</v>
      </c>
      <c r="AY9" s="15">
        <v>22.255797454884082</v>
      </c>
      <c r="AZ9" s="15">
        <v>0.74744263727976279</v>
      </c>
      <c r="BA9" s="15">
        <v>8.8304552766871804</v>
      </c>
      <c r="BB9" s="15">
        <v>16.230930423334655</v>
      </c>
      <c r="BC9" s="15">
        <v>8.935351410269222</v>
      </c>
      <c r="BD9" s="15">
        <v>2.5672408765226429</v>
      </c>
      <c r="BE9" s="15">
        <v>-30.16706931749729</v>
      </c>
      <c r="BF9" s="15">
        <v>24.535493439484476</v>
      </c>
      <c r="BG9" s="15">
        <v>35.332993104882433</v>
      </c>
      <c r="BH9" s="15">
        <v>14.843594875099351</v>
      </c>
      <c r="BI9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</row>
    <row r="10" spans="1:79" s="7" customFormat="1" ht="15" customHeight="1" x14ac:dyDescent="0.35">
      <c r="A10"/>
      <c r="B10" s="16" t="s">
        <v>576</v>
      </c>
      <c r="C10" s="17"/>
      <c r="D10" s="17"/>
      <c r="E10" s="17"/>
      <c r="F10" s="17"/>
      <c r="G10" s="17">
        <v>95.756999999999749</v>
      </c>
      <c r="H10" s="17">
        <v>185.86899999999994</v>
      </c>
      <c r="I10" s="17">
        <v>191.51299999999998</v>
      </c>
      <c r="J10" s="17">
        <v>171.98300000000006</v>
      </c>
      <c r="K10" s="17">
        <v>193.69799999999981</v>
      </c>
      <c r="L10" s="17">
        <v>181.74199999999968</v>
      </c>
      <c r="M10" s="17">
        <v>157.90899999999974</v>
      </c>
      <c r="N10" s="17">
        <v>322.66400000000061</v>
      </c>
      <c r="O10" s="17">
        <v>316.83599999999973</v>
      </c>
      <c r="P10" s="17">
        <v>355.8720000000003</v>
      </c>
      <c r="Q10" s="17">
        <v>321.81199999999995</v>
      </c>
      <c r="R10" s="17">
        <v>244.25199999999981</v>
      </c>
      <c r="S10" s="17">
        <v>203.21300000000008</v>
      </c>
      <c r="T10" s="17">
        <v>218.74300000000011</v>
      </c>
      <c r="U10" s="17">
        <v>174.78099999999966</v>
      </c>
      <c r="V10" s="17">
        <v>230.21500000000006</v>
      </c>
      <c r="W10" s="17">
        <v>189.07300000000015</v>
      </c>
      <c r="X10" s="17">
        <v>204.19600000000028</v>
      </c>
      <c r="Y10" s="17">
        <v>196.244</v>
      </c>
      <c r="Z10" s="17">
        <v>214.13600000000011</v>
      </c>
      <c r="AA10" s="17">
        <v>188.30800000000005</v>
      </c>
      <c r="AB10" s="17">
        <v>170.37800000000036</v>
      </c>
      <c r="AC10" s="73">
        <v>210.98999999999901</v>
      </c>
      <c r="AD10" s="73">
        <v>260.07199999999978</v>
      </c>
      <c r="AE10" s="73">
        <v>284.5220000000005</v>
      </c>
      <c r="AF10"/>
      <c r="AG10" s="18"/>
      <c r="AH10" s="18"/>
      <c r="AI10" s="18"/>
      <c r="AJ10" s="18"/>
      <c r="AK10" s="18">
        <v>94.104869617887388</v>
      </c>
      <c r="AL10" s="18">
        <v>3.0365472456407661</v>
      </c>
      <c r="AM10" s="18">
        <v>-10.197741145509662</v>
      </c>
      <c r="AN10" s="18">
        <v>12.626247943110505</v>
      </c>
      <c r="AO10" s="18">
        <v>-6.1724953277783676</v>
      </c>
      <c r="AP10" s="18">
        <v>-13.113644617094554</v>
      </c>
      <c r="AQ10" s="18" t="s">
        <v>233</v>
      </c>
      <c r="AR10" s="18">
        <v>-1.8062132744901425</v>
      </c>
      <c r="AS10" s="18">
        <v>12.32056963223895</v>
      </c>
      <c r="AT10" s="18">
        <v>-9.5708569373258694</v>
      </c>
      <c r="AU10" s="18">
        <v>-24.101027929350103</v>
      </c>
      <c r="AV10" s="18">
        <v>-16.801909503299775</v>
      </c>
      <c r="AW10" s="18">
        <v>7.6422276133908875</v>
      </c>
      <c r="AX10" s="18">
        <v>-20.09755740755152</v>
      </c>
      <c r="AY10" s="18">
        <v>31.716262065098896</v>
      </c>
      <c r="AZ10" s="18">
        <v>-17.871120474339161</v>
      </c>
      <c r="BA10" s="18">
        <v>7.9984979346602225</v>
      </c>
      <c r="BB10" s="18">
        <v>-3.89429763560514</v>
      </c>
      <c r="BC10" s="18">
        <v>9.1172214182344984</v>
      </c>
      <c r="BD10" s="18">
        <v>-12.061493630216333</v>
      </c>
      <c r="BE10" s="18">
        <v>-9.5216347685704754</v>
      </c>
      <c r="BF10" s="18">
        <v>23.836410804210974</v>
      </c>
      <c r="BG10" s="18">
        <v>23.262713872695858</v>
      </c>
      <c r="BH10" s="18">
        <v>9.401242732781979</v>
      </c>
      <c r="BI10"/>
      <c r="BO10" s="17"/>
    </row>
    <row r="11" spans="1:79" s="7" customFormat="1" ht="15" customHeight="1" x14ac:dyDescent="0.35">
      <c r="A11"/>
      <c r="B11" s="16" t="s">
        <v>577</v>
      </c>
      <c r="C11" s="17"/>
      <c r="D11" s="17"/>
      <c r="E11" s="17"/>
      <c r="F11" s="17"/>
      <c r="G11" s="17">
        <v>95.756999999999749</v>
      </c>
      <c r="H11" s="17">
        <v>100.61099999999992</v>
      </c>
      <c r="I11" s="17">
        <v>99.112000000000009</v>
      </c>
      <c r="J11" s="17">
        <v>91.879000000000076</v>
      </c>
      <c r="K11" s="17">
        <v>106.53799999999978</v>
      </c>
      <c r="L11" s="17">
        <v>102.28799999999967</v>
      </c>
      <c r="M11" s="17">
        <v>127.08999999999973</v>
      </c>
      <c r="N11" s="17">
        <v>158.61200000000065</v>
      </c>
      <c r="O11" s="17">
        <v>167.06499999999971</v>
      </c>
      <c r="P11" s="17">
        <v>197.61800000000025</v>
      </c>
      <c r="Q11" s="17">
        <v>151.87699999999998</v>
      </c>
      <c r="R11" s="17">
        <v>102.81599999999978</v>
      </c>
      <c r="S11" s="17">
        <v>108.16900000000008</v>
      </c>
      <c r="T11" s="17">
        <v>106.13000000000014</v>
      </c>
      <c r="U11" s="17">
        <v>98.988999999999692</v>
      </c>
      <c r="V11" s="17">
        <v>129.48400000000009</v>
      </c>
      <c r="W11" s="17">
        <v>111.6850000000002</v>
      </c>
      <c r="X11" s="17">
        <v>116.55100000000024</v>
      </c>
      <c r="Y11" s="17">
        <v>126.73300000000002</v>
      </c>
      <c r="Z11" s="17">
        <v>108.16800000000005</v>
      </c>
      <c r="AA11" s="17">
        <v>113.09400000000009</v>
      </c>
      <c r="AB11" s="17">
        <v>90.025000000000347</v>
      </c>
      <c r="AC11" s="73">
        <v>105.64399999999912</v>
      </c>
      <c r="AD11" s="73">
        <v>122.2369999999998</v>
      </c>
      <c r="AE11" s="73">
        <v>132.90300000000059</v>
      </c>
      <c r="AF11"/>
      <c r="AG11" s="18"/>
      <c r="AH11" s="18"/>
      <c r="AI11" s="18"/>
      <c r="AJ11" s="18"/>
      <c r="AK11" s="18">
        <v>5.0690811115638361</v>
      </c>
      <c r="AL11" s="18">
        <v>-1.4898967309736622</v>
      </c>
      <c r="AM11" s="18">
        <v>-7.2978045039954118</v>
      </c>
      <c r="AN11" s="18">
        <v>15.95467952415644</v>
      </c>
      <c r="AO11" s="18">
        <v>-3.9891869567667144</v>
      </c>
      <c r="AP11" s="18">
        <v>24.247223525731407</v>
      </c>
      <c r="AQ11" s="18">
        <v>24.802895585806109</v>
      </c>
      <c r="AR11" s="18">
        <v>5.3293571734793268</v>
      </c>
      <c r="AS11" s="18">
        <v>18.288091461407589</v>
      </c>
      <c r="AT11" s="18">
        <v>-23.146170895363888</v>
      </c>
      <c r="AU11" s="18">
        <v>-32.303113703852596</v>
      </c>
      <c r="AV11" s="18">
        <v>5.2063881108001846</v>
      </c>
      <c r="AW11" s="18">
        <v>-1.8850132662777164</v>
      </c>
      <c r="AX11" s="18">
        <v>-6.728540469236254</v>
      </c>
      <c r="AY11" s="18">
        <v>30.806453242279947</v>
      </c>
      <c r="AZ11" s="18">
        <v>-13.746099904235178</v>
      </c>
      <c r="BA11" s="18">
        <v>4.3568966289117013</v>
      </c>
      <c r="BB11" s="18">
        <v>8.7360897804392526</v>
      </c>
      <c r="BC11" s="18">
        <v>-14.648907545785207</v>
      </c>
      <c r="BD11" s="18">
        <v>4.5540270690038112</v>
      </c>
      <c r="BE11" s="18">
        <v>-20.398075936831066</v>
      </c>
      <c r="BF11" s="18">
        <v>17.349625104136315</v>
      </c>
      <c r="BG11" s="18">
        <v>15.70652379690357</v>
      </c>
      <c r="BH11" s="18">
        <v>8.7256722596274532</v>
      </c>
      <c r="BI11"/>
    </row>
    <row r="12" spans="1:79" s="23" customFormat="1" ht="15" customHeight="1" x14ac:dyDescent="0.35">
      <c r="A12"/>
      <c r="B12" s="16" t="s">
        <v>578</v>
      </c>
      <c r="C12" s="17"/>
      <c r="D12" s="17"/>
      <c r="E12" s="17"/>
      <c r="F12" s="17"/>
      <c r="G12" s="17"/>
      <c r="H12" s="17">
        <v>85.257999999999996</v>
      </c>
      <c r="I12" s="17">
        <v>92.400999999999996</v>
      </c>
      <c r="J12" s="17">
        <v>80.103999999999999</v>
      </c>
      <c r="K12" s="17">
        <v>87.16</v>
      </c>
      <c r="L12" s="17">
        <v>79.453999999999994</v>
      </c>
      <c r="M12" s="17">
        <v>30.818999999999999</v>
      </c>
      <c r="N12" s="17">
        <v>164.05199999999999</v>
      </c>
      <c r="O12" s="17">
        <v>149.77099999999999</v>
      </c>
      <c r="P12" s="17">
        <v>158.25399999999999</v>
      </c>
      <c r="Q12" s="17">
        <v>169.935</v>
      </c>
      <c r="R12" s="17">
        <v>141.43600000000001</v>
      </c>
      <c r="S12" s="17">
        <v>95.043999999999997</v>
      </c>
      <c r="T12" s="17">
        <v>112.613</v>
      </c>
      <c r="U12" s="17">
        <v>75.792000000000002</v>
      </c>
      <c r="V12" s="17">
        <v>100.73099999999999</v>
      </c>
      <c r="W12" s="17">
        <v>77.388000000000005</v>
      </c>
      <c r="X12" s="17">
        <v>87.644999999999996</v>
      </c>
      <c r="Y12" s="17">
        <v>69.510999999999996</v>
      </c>
      <c r="Z12" s="17">
        <v>105.968</v>
      </c>
      <c r="AA12" s="17">
        <v>75.213999999999999</v>
      </c>
      <c r="AB12" s="17">
        <v>80.352999999999994</v>
      </c>
      <c r="AC12" s="73">
        <v>105.346</v>
      </c>
      <c r="AD12" s="73">
        <v>137.83500000000001</v>
      </c>
      <c r="AE12" s="73">
        <v>151.619</v>
      </c>
      <c r="AF12"/>
      <c r="AG12" s="18"/>
      <c r="AH12" s="18"/>
      <c r="AI12" s="18"/>
      <c r="AJ12" s="18"/>
      <c r="AK12" s="18"/>
      <c r="AL12" s="18">
        <v>8.3780994158905919</v>
      </c>
      <c r="AM12" s="18">
        <v>-13.308297529247518</v>
      </c>
      <c r="AN12" s="18">
        <v>8.808548886447614</v>
      </c>
      <c r="AO12" s="18">
        <v>-8.8412115649380496</v>
      </c>
      <c r="AP12" s="18">
        <v>-61.211518614544261</v>
      </c>
      <c r="AQ12" s="18" t="s">
        <v>233</v>
      </c>
      <c r="AR12" s="18">
        <v>-8.7051666544754145</v>
      </c>
      <c r="AS12" s="18">
        <v>5.6639803433241447</v>
      </c>
      <c r="AT12" s="18">
        <v>7.3811720398852563</v>
      </c>
      <c r="AU12" s="18">
        <v>-16.770529908494421</v>
      </c>
      <c r="AV12" s="18">
        <v>-32.800701377301401</v>
      </c>
      <c r="AW12" s="18">
        <v>18.485122680021888</v>
      </c>
      <c r="AX12" s="18">
        <v>-32.6969355225418</v>
      </c>
      <c r="AY12" s="18">
        <v>32.904528182393911</v>
      </c>
      <c r="AZ12" s="18">
        <v>-23.173600976859149</v>
      </c>
      <c r="BA12" s="18">
        <v>13.253992867111167</v>
      </c>
      <c r="BB12" s="18">
        <v>-20.690284671116437</v>
      </c>
      <c r="BC12" s="18">
        <v>52.447814015047989</v>
      </c>
      <c r="BD12" s="18">
        <v>-29.021968896270575</v>
      </c>
      <c r="BE12" s="18">
        <v>6.8325045869120062</v>
      </c>
      <c r="BF12" s="18">
        <v>31.104003584184799</v>
      </c>
      <c r="BG12" s="18">
        <v>30.840278700662584</v>
      </c>
      <c r="BH12" s="18">
        <v>10.000362752566469</v>
      </c>
      <c r="BI12"/>
    </row>
    <row r="13" spans="1:79" s="7" customFormat="1" ht="15" customHeight="1" x14ac:dyDescent="0.35">
      <c r="A13"/>
      <c r="B13" s="16" t="s">
        <v>579</v>
      </c>
      <c r="C13" s="17"/>
      <c r="D13" s="17"/>
      <c r="E13" s="17"/>
      <c r="F13" s="17"/>
      <c r="G13" s="17">
        <v>697.18200000000002</v>
      </c>
      <c r="H13" s="17">
        <v>830.9609999999999</v>
      </c>
      <c r="I13" s="17">
        <v>900.70600000000013</v>
      </c>
      <c r="J13" s="17">
        <v>997.02099999999996</v>
      </c>
      <c r="K13" s="17">
        <v>943.98400000000015</v>
      </c>
      <c r="L13" s="17">
        <v>1325.6550000000002</v>
      </c>
      <c r="M13" s="17">
        <v>1353.6610000000001</v>
      </c>
      <c r="N13" s="17">
        <v>1485.7199999999998</v>
      </c>
      <c r="O13" s="17">
        <v>2319.0390000000002</v>
      </c>
      <c r="P13" s="17">
        <v>2136.5719999999997</v>
      </c>
      <c r="Q13" s="17">
        <v>2381.7619999999997</v>
      </c>
      <c r="R13" s="17">
        <v>2322.0609999999997</v>
      </c>
      <c r="S13" s="17">
        <v>2130.5839999999998</v>
      </c>
      <c r="T13" s="17">
        <v>1723.2849999999999</v>
      </c>
      <c r="U13" s="17">
        <v>1629.4590000000001</v>
      </c>
      <c r="V13" s="17">
        <v>1975.5730000000001</v>
      </c>
      <c r="W13" s="17">
        <v>2033.2019999999998</v>
      </c>
      <c r="X13" s="17">
        <v>2214.3159999999998</v>
      </c>
      <c r="Y13" s="17">
        <v>2614.8150000000001</v>
      </c>
      <c r="Z13" s="17">
        <v>2848.1010000000001</v>
      </c>
      <c r="AA13" s="17">
        <v>2952.5439999999999</v>
      </c>
      <c r="AB13" s="17">
        <v>2022.971</v>
      </c>
      <c r="AC13" s="73">
        <v>2520.5079999999994</v>
      </c>
      <c r="AD13" s="73">
        <v>3436.5459999999998</v>
      </c>
      <c r="AE13" s="73">
        <v>3960.8069999999998</v>
      </c>
      <c r="AF13"/>
      <c r="AG13" s="18"/>
      <c r="AH13" s="18"/>
      <c r="AI13" s="18"/>
      <c r="AJ13" s="18"/>
      <c r="AK13" s="18">
        <v>19.188533266779675</v>
      </c>
      <c r="AL13" s="18">
        <v>8.393294029443048</v>
      </c>
      <c r="AM13" s="18">
        <v>10.69327838384554</v>
      </c>
      <c r="AN13" s="18">
        <v>-5.3195469303053606</v>
      </c>
      <c r="AO13" s="18">
        <v>40.431935287038762</v>
      </c>
      <c r="AP13" s="18">
        <v>2.1126160275486345</v>
      </c>
      <c r="AQ13" s="18">
        <v>9.7556921563079477</v>
      </c>
      <c r="AR13" s="18">
        <v>56.088563120911104</v>
      </c>
      <c r="AS13" s="18">
        <v>-7.8682161015834806</v>
      </c>
      <c r="AT13" s="18">
        <v>11.475859460855993</v>
      </c>
      <c r="AU13" s="18">
        <v>-2.5065896592522692</v>
      </c>
      <c r="AV13" s="18">
        <v>-8.2459935376374638</v>
      </c>
      <c r="AW13" s="18">
        <v>-19.116777371837955</v>
      </c>
      <c r="AX13" s="18">
        <v>-5.4446014443345012</v>
      </c>
      <c r="AY13" s="18">
        <v>21.241037669557809</v>
      </c>
      <c r="AZ13" s="18">
        <v>2.9170777288411855</v>
      </c>
      <c r="BA13" s="18">
        <v>8.9078212592747814</v>
      </c>
      <c r="BB13" s="18">
        <v>18.086804232096966</v>
      </c>
      <c r="BC13" s="18">
        <v>8.9217019177264945</v>
      </c>
      <c r="BD13" s="18">
        <v>3.6671101200413805</v>
      </c>
      <c r="BE13" s="18">
        <v>-31.483798378618573</v>
      </c>
      <c r="BF13" s="18">
        <v>24.59437134788385</v>
      </c>
      <c r="BG13" s="18">
        <v>36.34338792021294</v>
      </c>
      <c r="BH13" s="18">
        <v>15.255462897921344</v>
      </c>
      <c r="BI13"/>
      <c r="BM13" s="17"/>
      <c r="BN13" s="17"/>
      <c r="BO13" s="17"/>
    </row>
    <row r="14" spans="1:79" s="7" customFormat="1" ht="15" customHeight="1" x14ac:dyDescent="0.35">
      <c r="A14"/>
      <c r="B14" s="16" t="s">
        <v>577</v>
      </c>
      <c r="C14" s="17"/>
      <c r="D14" s="17"/>
      <c r="E14" s="17"/>
      <c r="F14" s="17"/>
      <c r="G14" s="17">
        <v>495.01199999999989</v>
      </c>
      <c r="H14" s="17">
        <v>696.91199999999992</v>
      </c>
      <c r="I14" s="17">
        <v>782.28100000000018</v>
      </c>
      <c r="J14" s="17">
        <v>838.06399999999985</v>
      </c>
      <c r="K14" s="17">
        <v>771.35699999999986</v>
      </c>
      <c r="L14" s="17">
        <v>884.94999999999993</v>
      </c>
      <c r="M14" s="17">
        <v>1130.788</v>
      </c>
      <c r="N14" s="17">
        <v>1305.0789999999997</v>
      </c>
      <c r="O14" s="17">
        <v>1925.5790000000002</v>
      </c>
      <c r="P14" s="17">
        <v>1965.8630000000005</v>
      </c>
      <c r="Q14" s="17">
        <v>2174.38</v>
      </c>
      <c r="R14" s="17">
        <v>2114.7200000000003</v>
      </c>
      <c r="S14" s="17">
        <v>1933.5230000000006</v>
      </c>
      <c r="T14" s="17">
        <v>1591.0980000000002</v>
      </c>
      <c r="U14" s="17">
        <v>1462.57</v>
      </c>
      <c r="V14" s="17">
        <v>1731.154</v>
      </c>
      <c r="W14" s="17">
        <v>1713.1440000000002</v>
      </c>
      <c r="X14" s="17">
        <v>1940.33</v>
      </c>
      <c r="Y14" s="17">
        <v>2222.8100000000004</v>
      </c>
      <c r="Z14" s="17">
        <v>2413.8549999999996</v>
      </c>
      <c r="AA14" s="17">
        <v>2533.6059999999998</v>
      </c>
      <c r="AB14" s="17">
        <v>1683.3509999999999</v>
      </c>
      <c r="AC14" s="73">
        <v>2011.6029999999998</v>
      </c>
      <c r="AD14" s="73">
        <v>2791.1320000000005</v>
      </c>
      <c r="AE14" s="73">
        <v>3293.8460000000005</v>
      </c>
      <c r="AF14"/>
      <c r="AG14" s="18"/>
      <c r="AH14" s="18"/>
      <c r="AI14" s="18"/>
      <c r="AJ14" s="18"/>
      <c r="AK14" s="18">
        <v>40.786890014787538</v>
      </c>
      <c r="AL14" s="18">
        <v>12.249609706820985</v>
      </c>
      <c r="AM14" s="18">
        <v>7.1308136078978857</v>
      </c>
      <c r="AN14" s="18">
        <v>-7.9596546325817599</v>
      </c>
      <c r="AO14" s="18">
        <v>14.726384799774953</v>
      </c>
      <c r="AP14" s="18">
        <v>27.77987456918471</v>
      </c>
      <c r="AQ14" s="18">
        <v>15.413233957205037</v>
      </c>
      <c r="AR14" s="18">
        <v>47.545014516362656</v>
      </c>
      <c r="AS14" s="18">
        <v>2.0920460806853591</v>
      </c>
      <c r="AT14" s="18">
        <v>10.606893766249202</v>
      </c>
      <c r="AU14" s="18">
        <v>-2.7437706380669362</v>
      </c>
      <c r="AV14" s="18">
        <v>-8.568368389195717</v>
      </c>
      <c r="AW14" s="18">
        <v>-17.70990052872401</v>
      </c>
      <c r="AX14" s="18">
        <v>-8.0779436590329592</v>
      </c>
      <c r="AY14" s="18">
        <v>18.36383899574038</v>
      </c>
      <c r="AZ14" s="18">
        <v>-1.0403464971920329</v>
      </c>
      <c r="BA14" s="18">
        <v>13.261348724917442</v>
      </c>
      <c r="BB14" s="18">
        <v>14.558348322192641</v>
      </c>
      <c r="BC14" s="18">
        <v>8.5947516881784374</v>
      </c>
      <c r="BD14" s="18">
        <v>4.9609856432967279</v>
      </c>
      <c r="BE14" s="18">
        <v>-33.559085351076682</v>
      </c>
      <c r="BF14" s="18">
        <v>19.499914159316745</v>
      </c>
      <c r="BG14" s="18">
        <v>38.75163240460472</v>
      </c>
      <c r="BH14" s="18">
        <v>18.011115203437168</v>
      </c>
      <c r="BI14"/>
    </row>
    <row r="15" spans="1:79" s="33" customFormat="1" ht="15" customHeight="1" x14ac:dyDescent="0.35">
      <c r="A15"/>
      <c r="B15" s="16" t="s">
        <v>672</v>
      </c>
      <c r="C15" s="17"/>
      <c r="D15" s="17"/>
      <c r="E15" s="17"/>
      <c r="F15" s="17"/>
      <c r="G15" s="17">
        <v>81.319000000000017</v>
      </c>
      <c r="H15" s="17">
        <v>99.795000000000002</v>
      </c>
      <c r="I15" s="17">
        <v>114.22299999999998</v>
      </c>
      <c r="J15" s="17">
        <v>144.04</v>
      </c>
      <c r="K15" s="17">
        <v>188.42699999999999</v>
      </c>
      <c r="L15" s="17">
        <v>223.98699999999999</v>
      </c>
      <c r="M15" s="17">
        <v>270.17099999999999</v>
      </c>
      <c r="N15" s="17">
        <v>299.26299999999998</v>
      </c>
      <c r="O15" s="17">
        <v>196.321</v>
      </c>
      <c r="P15" s="17">
        <v>113.19199999999999</v>
      </c>
      <c r="Q15" s="17">
        <v>102.54599999999999</v>
      </c>
      <c r="R15" s="17">
        <v>115.94399999999999</v>
      </c>
      <c r="S15" s="17">
        <v>102.51599999999999</v>
      </c>
      <c r="T15" s="17">
        <v>99.481999999999999</v>
      </c>
      <c r="U15" s="17">
        <v>106.01100000000002</v>
      </c>
      <c r="V15" s="17">
        <v>141.36000000000001</v>
      </c>
      <c r="W15" s="17">
        <v>163.642</v>
      </c>
      <c r="X15" s="17">
        <v>188.95699999999999</v>
      </c>
      <c r="Y15" s="17">
        <v>231.75899999999999</v>
      </c>
      <c r="Z15" s="17">
        <v>247.45200000000003</v>
      </c>
      <c r="AA15" s="17">
        <v>244.04300000000003</v>
      </c>
      <c r="AB15" s="17">
        <v>191.822</v>
      </c>
      <c r="AC15" s="73">
        <v>340.38200000000001</v>
      </c>
      <c r="AD15" s="73">
        <v>463.88599999999997</v>
      </c>
      <c r="AE15" s="73">
        <v>412.38800000000003</v>
      </c>
      <c r="AF15"/>
      <c r="AG15" s="18"/>
      <c r="AH15" s="18"/>
      <c r="AI15" s="18"/>
      <c r="AJ15" s="18"/>
      <c r="AK15" s="18">
        <v>22.720397447091063</v>
      </c>
      <c r="AL15" s="18">
        <v>14.457638158224343</v>
      </c>
      <c r="AM15" s="18">
        <v>26.104199679574176</v>
      </c>
      <c r="AN15" s="18">
        <v>30.815745626214941</v>
      </c>
      <c r="AO15" s="18">
        <v>18.872030016929635</v>
      </c>
      <c r="AP15" s="18">
        <v>20.619053784371413</v>
      </c>
      <c r="AQ15" s="18">
        <v>10.767995084594567</v>
      </c>
      <c r="AR15" s="18">
        <v>-34.398505662243572</v>
      </c>
      <c r="AS15" s="18">
        <v>-42.343406971235879</v>
      </c>
      <c r="AT15" s="18">
        <v>-9.4052583221429096</v>
      </c>
      <c r="AU15" s="18">
        <v>13.065356035340235</v>
      </c>
      <c r="AV15" s="18">
        <v>-11.581453115297039</v>
      </c>
      <c r="AW15" s="18">
        <v>-2.9595380233329354</v>
      </c>
      <c r="AX15" s="18">
        <v>6.5629963209425073</v>
      </c>
      <c r="AY15" s="18">
        <v>33.344652913376898</v>
      </c>
      <c r="AZ15" s="18">
        <v>15.762591963780404</v>
      </c>
      <c r="BA15" s="18">
        <v>15.469744931007932</v>
      </c>
      <c r="BB15" s="18">
        <v>22.651714411215245</v>
      </c>
      <c r="BC15" s="18">
        <v>6.7712580741201167</v>
      </c>
      <c r="BD15" s="18">
        <v>-1.3776409162180914</v>
      </c>
      <c r="BE15" s="18">
        <v>-21.39827817228932</v>
      </c>
      <c r="BF15" s="18">
        <v>77.446799637163622</v>
      </c>
      <c r="BG15" s="18">
        <v>36.283939808803041</v>
      </c>
      <c r="BH15" s="18">
        <v>-11.101434404142385</v>
      </c>
      <c r="BI15"/>
    </row>
    <row r="16" spans="1:79" s="7" customFormat="1" ht="15" customHeight="1" x14ac:dyDescent="0.35">
      <c r="A16"/>
      <c r="B16" s="16" t="s">
        <v>580</v>
      </c>
      <c r="C16" s="17"/>
      <c r="D16" s="17"/>
      <c r="E16" s="17"/>
      <c r="F16" s="17"/>
      <c r="G16" s="17">
        <v>413.69299999999993</v>
      </c>
      <c r="H16" s="17">
        <v>597.11699999999996</v>
      </c>
      <c r="I16" s="17">
        <v>668.05800000000011</v>
      </c>
      <c r="J16" s="17">
        <v>694.02399999999989</v>
      </c>
      <c r="K16" s="17">
        <v>582.92999999999995</v>
      </c>
      <c r="L16" s="17">
        <v>660.96300000000008</v>
      </c>
      <c r="M16" s="17">
        <v>860.61699999999996</v>
      </c>
      <c r="N16" s="17">
        <v>1005.8159999999998</v>
      </c>
      <c r="O16" s="17">
        <v>1729.2580000000003</v>
      </c>
      <c r="P16" s="17">
        <v>1852.671</v>
      </c>
      <c r="Q16" s="17">
        <v>2071.8339999999998</v>
      </c>
      <c r="R16" s="17">
        <v>1998.7760000000001</v>
      </c>
      <c r="S16" s="17">
        <v>1831.0070000000001</v>
      </c>
      <c r="T16" s="17">
        <v>1491.616</v>
      </c>
      <c r="U16" s="17">
        <v>1356.559</v>
      </c>
      <c r="V16" s="17">
        <v>1589.7939999999999</v>
      </c>
      <c r="W16" s="17">
        <v>1549.502</v>
      </c>
      <c r="X16" s="17">
        <v>1751.373</v>
      </c>
      <c r="Y16" s="17">
        <v>1991.0510000000002</v>
      </c>
      <c r="Z16" s="17">
        <v>2166.4030000000002</v>
      </c>
      <c r="AA16" s="17">
        <v>2289.5630000000001</v>
      </c>
      <c r="AB16" s="17">
        <v>1491.529</v>
      </c>
      <c r="AC16" s="73">
        <v>1671.221</v>
      </c>
      <c r="AD16" s="73">
        <v>2327.2460000000001</v>
      </c>
      <c r="AE16" s="73">
        <v>2881.4580000000001</v>
      </c>
      <c r="AF16"/>
      <c r="AG16" s="18"/>
      <c r="AH16" s="18"/>
      <c r="AI16" s="18"/>
      <c r="AJ16" s="18"/>
      <c r="AK16" s="18">
        <v>44.33819281447839</v>
      </c>
      <c r="AL16" s="18">
        <v>11.880586216771613</v>
      </c>
      <c r="AM16" s="18">
        <v>3.8867882728744774</v>
      </c>
      <c r="AN16" s="18">
        <v>-16.007227415766597</v>
      </c>
      <c r="AO16" s="18">
        <v>13.386341413205725</v>
      </c>
      <c r="AP16" s="18">
        <v>30.206531984392445</v>
      </c>
      <c r="AQ16" s="18">
        <v>16.871500330576765</v>
      </c>
      <c r="AR16" s="18">
        <v>71.925879087228736</v>
      </c>
      <c r="AS16" s="18">
        <v>7.1367603908728343</v>
      </c>
      <c r="AT16" s="18">
        <v>11.829569308312148</v>
      </c>
      <c r="AU16" s="18">
        <v>-3.5262477592316648</v>
      </c>
      <c r="AV16" s="18">
        <v>-8.3935868751676033</v>
      </c>
      <c r="AW16" s="18">
        <v>-18.535756553634151</v>
      </c>
      <c r="AX16" s="18">
        <v>-9.0544081050350762</v>
      </c>
      <c r="AY16" s="18">
        <v>17.193133509121232</v>
      </c>
      <c r="AZ16" s="18">
        <v>-2.534416408666778</v>
      </c>
      <c r="BA16" s="18">
        <v>13.028121293163874</v>
      </c>
      <c r="BB16" s="18">
        <v>13.685148737590456</v>
      </c>
      <c r="BC16" s="18">
        <v>8.8070069526094539</v>
      </c>
      <c r="BD16" s="18">
        <v>5.6849995130176536</v>
      </c>
      <c r="BE16" s="18">
        <v>-34.855297714017915</v>
      </c>
      <c r="BF16" s="18">
        <v>12.047502931555471</v>
      </c>
      <c r="BG16" s="18">
        <v>39.254233880498163</v>
      </c>
      <c r="BH16" s="18">
        <v>23.814070364714343</v>
      </c>
      <c r="BI16"/>
    </row>
    <row r="17" spans="1:64" s="100" customFormat="1" ht="15" customHeight="1" x14ac:dyDescent="0.35">
      <c r="A17"/>
      <c r="B17" s="16" t="s">
        <v>581</v>
      </c>
      <c r="C17" s="17"/>
      <c r="D17" s="17"/>
      <c r="E17" s="17"/>
      <c r="F17" s="17"/>
      <c r="G17" s="17">
        <v>202.17000000000002</v>
      </c>
      <c r="H17" s="17">
        <v>134.04900000000004</v>
      </c>
      <c r="I17" s="17">
        <v>118.42499999999998</v>
      </c>
      <c r="J17" s="17">
        <v>158.95700000000002</v>
      </c>
      <c r="K17" s="17">
        <v>172.62700000000001</v>
      </c>
      <c r="L17" s="17">
        <v>440.70499999999998</v>
      </c>
      <c r="M17" s="17">
        <v>222.87299999999999</v>
      </c>
      <c r="N17" s="17">
        <v>180.64100000000002</v>
      </c>
      <c r="O17" s="17">
        <v>393.46000000000004</v>
      </c>
      <c r="P17" s="17">
        <v>170.709</v>
      </c>
      <c r="Q17" s="17">
        <v>207.38200000000001</v>
      </c>
      <c r="R17" s="17">
        <v>207.34100000000001</v>
      </c>
      <c r="S17" s="17">
        <v>197.06099999999998</v>
      </c>
      <c r="T17" s="17">
        <v>132.18699999999998</v>
      </c>
      <c r="U17" s="17">
        <v>166.88899999999998</v>
      </c>
      <c r="V17" s="17">
        <v>244.41899999999998</v>
      </c>
      <c r="W17" s="17">
        <v>320.05799999999999</v>
      </c>
      <c r="X17" s="17">
        <v>273.98599999999999</v>
      </c>
      <c r="Y17" s="17">
        <v>392.005</v>
      </c>
      <c r="Z17" s="17">
        <v>434.24599999999998</v>
      </c>
      <c r="AA17" s="17">
        <v>418.93799999999999</v>
      </c>
      <c r="AB17" s="17">
        <v>339.62</v>
      </c>
      <c r="AC17" s="73">
        <v>508.90500000000009</v>
      </c>
      <c r="AD17" s="73">
        <v>645.41399999999999</v>
      </c>
      <c r="AE17" s="73">
        <v>666.96100000000001</v>
      </c>
      <c r="AF17"/>
      <c r="AK17" s="18">
        <v>-33.694910224068842</v>
      </c>
      <c r="AL17" s="18">
        <v>-11.655439428865598</v>
      </c>
      <c r="AM17" s="18">
        <v>34.225881359510275</v>
      </c>
      <c r="AN17" s="18">
        <v>8.5998100115125382</v>
      </c>
      <c r="AO17" s="18" t="s">
        <v>233</v>
      </c>
      <c r="AP17" s="18">
        <v>-49.428075469985593</v>
      </c>
      <c r="AQ17" s="18">
        <v>-18.948908122563061</v>
      </c>
      <c r="AR17" s="18" t="s">
        <v>233</v>
      </c>
      <c r="AS17" s="18">
        <v>-56.613378742438876</v>
      </c>
      <c r="AT17" s="18">
        <v>21.482757206708492</v>
      </c>
      <c r="AU17" s="18">
        <v>-1.9770279002033358E-2</v>
      </c>
      <c r="AV17" s="18">
        <v>-4.9580160219156024</v>
      </c>
      <c r="AW17" s="18">
        <v>-32.920770725815863</v>
      </c>
      <c r="AX17" s="18">
        <v>26.252203318026737</v>
      </c>
      <c r="AY17" s="18">
        <v>46.456027659102759</v>
      </c>
      <c r="AZ17" s="18">
        <v>30.94644851668652</v>
      </c>
      <c r="BA17" s="18">
        <v>-14.394890926019661</v>
      </c>
      <c r="BB17" s="18">
        <v>43.074828640879467</v>
      </c>
      <c r="BC17" s="18">
        <v>10.775627861889513</v>
      </c>
      <c r="BD17" s="18">
        <v>-3.5251907904736011</v>
      </c>
      <c r="BE17" s="18">
        <v>-18.933111820842221</v>
      </c>
      <c r="BF17" s="18">
        <v>49.845415464342523</v>
      </c>
      <c r="BG17" s="18">
        <v>26.824063430306222</v>
      </c>
      <c r="BH17" s="18">
        <v>3.3384773184343732</v>
      </c>
      <c r="BI17"/>
    </row>
    <row r="18" spans="1:64" s="7" customFormat="1" ht="15" customHeight="1" x14ac:dyDescent="0.35">
      <c r="A18"/>
      <c r="B18" s="16" t="s">
        <v>582</v>
      </c>
      <c r="C18" s="17"/>
      <c r="D18" s="17"/>
      <c r="E18" s="17"/>
      <c r="F18" s="17"/>
      <c r="G18" s="17">
        <v>124.476</v>
      </c>
      <c r="H18" s="17">
        <v>65.424000000000007</v>
      </c>
      <c r="I18" s="17">
        <v>55.664999999999999</v>
      </c>
      <c r="J18" s="17">
        <v>69.965000000000003</v>
      </c>
      <c r="K18" s="17">
        <v>88.756</v>
      </c>
      <c r="L18" s="17">
        <v>339.39</v>
      </c>
      <c r="M18" s="17">
        <v>83.861999999999995</v>
      </c>
      <c r="N18" s="17">
        <v>50.621000000000002</v>
      </c>
      <c r="O18" s="17">
        <v>251.226</v>
      </c>
      <c r="P18" s="17">
        <v>87.38</v>
      </c>
      <c r="Q18" s="17">
        <v>157.28100000000001</v>
      </c>
      <c r="R18" s="17">
        <v>166.32300000000001</v>
      </c>
      <c r="S18" s="17">
        <v>186.649</v>
      </c>
      <c r="T18" s="17">
        <v>120.89099999999999</v>
      </c>
      <c r="U18" s="17">
        <v>158.80799999999999</v>
      </c>
      <c r="V18" s="17">
        <v>232.62700000000001</v>
      </c>
      <c r="W18" s="17">
        <v>308.51499999999999</v>
      </c>
      <c r="X18" s="17">
        <v>262.10699999999997</v>
      </c>
      <c r="Y18" s="17">
        <v>378.61900000000003</v>
      </c>
      <c r="Z18" s="17">
        <v>416.84099999999995</v>
      </c>
      <c r="AA18" s="17">
        <v>398.38299999999998</v>
      </c>
      <c r="AB18" s="17">
        <v>317.54000000000002</v>
      </c>
      <c r="AC18" s="73">
        <v>484.536</v>
      </c>
      <c r="AD18" s="73">
        <v>611.33100000000002</v>
      </c>
      <c r="AE18" s="73">
        <v>630.87799999999993</v>
      </c>
      <c r="AF18"/>
      <c r="AG18" s="18"/>
      <c r="AH18" s="18"/>
      <c r="AI18" s="18"/>
      <c r="AJ18" s="18"/>
      <c r="AK18" s="18">
        <v>-47.440470452135344</v>
      </c>
      <c r="AL18" s="18">
        <v>-14.916544387380789</v>
      </c>
      <c r="AM18" s="18">
        <v>25.689391897961027</v>
      </c>
      <c r="AN18" s="18">
        <v>26.857714571571496</v>
      </c>
      <c r="AO18" s="18" t="s">
        <v>233</v>
      </c>
      <c r="AP18" s="18">
        <v>-75.290373906125694</v>
      </c>
      <c r="AQ18" s="18">
        <v>-39.637738188929426</v>
      </c>
      <c r="AR18" s="18" t="s">
        <v>233</v>
      </c>
      <c r="AS18" s="18">
        <v>-65.218568141832449</v>
      </c>
      <c r="AT18" s="18">
        <v>79.996566720073261</v>
      </c>
      <c r="AU18" s="18">
        <v>5.7489461536994302</v>
      </c>
      <c r="AV18" s="18">
        <v>12.220799288132124</v>
      </c>
      <c r="AW18" s="18">
        <v>-35.230834346822114</v>
      </c>
      <c r="AX18" s="18">
        <v>31.364617713477436</v>
      </c>
      <c r="AY18" s="18">
        <v>46.483174651151089</v>
      </c>
      <c r="AZ18" s="18">
        <v>32.622180572332518</v>
      </c>
      <c r="BA18" s="18">
        <v>-15.042380435311092</v>
      </c>
      <c r="BB18" s="18">
        <v>44.452074915969462</v>
      </c>
      <c r="BC18" s="18">
        <v>10.095108803308847</v>
      </c>
      <c r="BD18" s="18">
        <v>-4.4280672966430776</v>
      </c>
      <c r="BE18" s="18">
        <v>-20.292783577612489</v>
      </c>
      <c r="BF18" s="18">
        <v>52.590539774516586</v>
      </c>
      <c r="BG18" s="18">
        <v>26.168334241418599</v>
      </c>
      <c r="BH18" s="18">
        <v>3.1974494995346077</v>
      </c>
      <c r="BI18"/>
    </row>
    <row r="19" spans="1:64" s="7" customFormat="1" ht="15" customHeight="1" x14ac:dyDescent="0.35">
      <c r="A19"/>
      <c r="B19" s="16" t="s">
        <v>583</v>
      </c>
      <c r="C19" s="17"/>
      <c r="D19" s="17"/>
      <c r="E19" s="17"/>
      <c r="F19" s="17"/>
      <c r="G19" s="17">
        <v>77.694000000000003</v>
      </c>
      <c r="H19" s="17">
        <v>68.625000000000014</v>
      </c>
      <c r="I19" s="17">
        <v>62.759999999999991</v>
      </c>
      <c r="J19" s="17">
        <v>88.992000000000019</v>
      </c>
      <c r="K19" s="17">
        <v>83.870999999999995</v>
      </c>
      <c r="L19" s="17">
        <v>101.315</v>
      </c>
      <c r="M19" s="17">
        <v>139.01100000000002</v>
      </c>
      <c r="N19" s="17">
        <v>130.02000000000001</v>
      </c>
      <c r="O19" s="17">
        <v>142.23399999999998</v>
      </c>
      <c r="P19" s="17">
        <v>83.329000000000008</v>
      </c>
      <c r="Q19" s="17">
        <v>50.100999999999999</v>
      </c>
      <c r="R19" s="17">
        <v>41.018000000000001</v>
      </c>
      <c r="S19" s="17">
        <v>10.411999999999999</v>
      </c>
      <c r="T19" s="17">
        <v>11.295999999999999</v>
      </c>
      <c r="U19" s="17">
        <v>8.0809999999999995</v>
      </c>
      <c r="V19" s="17">
        <v>11.792000000000002</v>
      </c>
      <c r="W19" s="17">
        <v>11.542999999999999</v>
      </c>
      <c r="X19" s="17">
        <v>11.879</v>
      </c>
      <c r="Y19" s="17">
        <v>13.385999999999999</v>
      </c>
      <c r="Z19" s="17">
        <v>17.405000000000001</v>
      </c>
      <c r="AA19" s="17">
        <v>20.555</v>
      </c>
      <c r="AB19" s="17">
        <v>22.080000000000002</v>
      </c>
      <c r="AC19" s="73">
        <v>24.369</v>
      </c>
      <c r="AD19" s="73">
        <v>34.082999999999998</v>
      </c>
      <c r="AE19" s="73">
        <v>36.082999999999998</v>
      </c>
      <c r="AF19"/>
      <c r="AG19" s="18"/>
      <c r="AH19" s="18"/>
      <c r="AI19" s="18"/>
      <c r="AJ19" s="18"/>
      <c r="AK19" s="18"/>
      <c r="AL19" s="18">
        <v>-8.5464480874317257</v>
      </c>
      <c r="AM19" s="18">
        <v>41.797323135755306</v>
      </c>
      <c r="AN19" s="18">
        <v>-5.7544498381877283</v>
      </c>
      <c r="AO19" s="18">
        <v>20.798607385151012</v>
      </c>
      <c r="AP19" s="18">
        <v>37.206731481024555</v>
      </c>
      <c r="AQ19" s="18">
        <v>-6.4678334808036864</v>
      </c>
      <c r="AR19" s="18">
        <v>9.3939393939393696</v>
      </c>
      <c r="AS19" s="18">
        <v>-41.414148515826021</v>
      </c>
      <c r="AT19" s="18">
        <v>-39.875673535023829</v>
      </c>
      <c r="AU19" s="18">
        <v>-18.12937865511666</v>
      </c>
      <c r="AV19" s="18">
        <v>-74.616022234141113</v>
      </c>
      <c r="AW19" s="18">
        <v>8.4902036112178294</v>
      </c>
      <c r="AX19" s="18">
        <v>-28.461402266288953</v>
      </c>
      <c r="AY19" s="18">
        <v>45.922534339809459</v>
      </c>
      <c r="AZ19" s="18">
        <v>-2.111601085481702</v>
      </c>
      <c r="BA19" s="18">
        <v>2.9108550636749575</v>
      </c>
      <c r="BB19" s="18">
        <v>12.686253051603668</v>
      </c>
      <c r="BC19" s="18">
        <v>30.02390557298672</v>
      </c>
      <c r="BD19" s="18">
        <v>18.098247629991373</v>
      </c>
      <c r="BE19" s="18">
        <v>7.4191194356604342</v>
      </c>
      <c r="BF19" s="18">
        <v>10.366847826086946</v>
      </c>
      <c r="BG19" s="18">
        <v>39.862119906438501</v>
      </c>
      <c r="BH19" s="18">
        <v>5.8680280491740753</v>
      </c>
      <c r="BI19"/>
    </row>
    <row r="20" spans="1:64" customFormat="1" ht="6" customHeight="1" x14ac:dyDescent="0.35">
      <c r="X20" s="12"/>
      <c r="Y20" s="12"/>
      <c r="Z20" s="12"/>
      <c r="AA20" s="12"/>
      <c r="AB20" s="12"/>
      <c r="AC20" s="355"/>
      <c r="AD20" s="355"/>
      <c r="AE20" s="355"/>
      <c r="BE20" s="334"/>
      <c r="BF20" s="355"/>
      <c r="BG20" s="355"/>
      <c r="BH20" s="355"/>
    </row>
    <row r="21" spans="1:64" s="103" customFormat="1" ht="15" customHeight="1" x14ac:dyDescent="0.35">
      <c r="A21"/>
      <c r="B21" s="13" t="s">
        <v>601</v>
      </c>
      <c r="C21" s="14"/>
      <c r="D21" s="14"/>
      <c r="E21" s="14"/>
      <c r="F21" s="14"/>
      <c r="G21" s="14">
        <v>-88.997</v>
      </c>
      <c r="H21" s="14">
        <v>-188.41399999999999</v>
      </c>
      <c r="I21" s="14">
        <v>-169.12799999999999</v>
      </c>
      <c r="J21" s="14">
        <v>-109.251</v>
      </c>
      <c r="K21" s="14">
        <v>-127.252</v>
      </c>
      <c r="L21" s="14">
        <v>-111.971</v>
      </c>
      <c r="M21" s="14">
        <v>-153.976</v>
      </c>
      <c r="N21" s="14">
        <v>-173.761</v>
      </c>
      <c r="O21" s="14">
        <v>-209.65199999999999</v>
      </c>
      <c r="P21" s="14">
        <v>-241.04999999999998</v>
      </c>
      <c r="Q21" s="14">
        <v>-183.23500000000001</v>
      </c>
      <c r="R21" s="14">
        <v>-184.42700000000002</v>
      </c>
      <c r="S21" s="14">
        <v>-282.48199999999997</v>
      </c>
      <c r="T21" s="14">
        <v>-319.38800000000003</v>
      </c>
      <c r="U21" s="14">
        <v>-315.16899999999998</v>
      </c>
      <c r="V21" s="14">
        <v>-397.00799999999998</v>
      </c>
      <c r="W21" s="14">
        <v>-389.68299999999999</v>
      </c>
      <c r="X21" s="14">
        <v>-654.21699999999998</v>
      </c>
      <c r="Y21" s="14">
        <v>-772.62700000000007</v>
      </c>
      <c r="Z21" s="14">
        <v>-813.68099999999993</v>
      </c>
      <c r="AA21" s="14">
        <v>-858.53</v>
      </c>
      <c r="AB21" s="14">
        <v>-535.29899999999998</v>
      </c>
      <c r="AC21" s="72">
        <v>-638.7360000000001</v>
      </c>
      <c r="AD21" s="72">
        <v>-793.98</v>
      </c>
      <c r="AE21" s="72">
        <v>-756.87399999999991</v>
      </c>
      <c r="AF21" s="98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98"/>
    </row>
    <row r="22" spans="1:64" s="7" customFormat="1" ht="15" customHeight="1" x14ac:dyDescent="0.35">
      <c r="A22"/>
      <c r="B22" s="16" t="s">
        <v>576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>
        <v>-48.008000000000003</v>
      </c>
      <c r="N22" s="17">
        <v>-40.756999999999998</v>
      </c>
      <c r="O22" s="17">
        <v>-29.986999999999998</v>
      </c>
      <c r="P22" s="17">
        <v>-43.747999999999998</v>
      </c>
      <c r="Q22" s="17">
        <v>-35.185000000000002</v>
      </c>
      <c r="R22" s="17">
        <v>-22.245999999999999</v>
      </c>
      <c r="S22" s="17">
        <v>-68.215000000000003</v>
      </c>
      <c r="T22" s="17">
        <v>-61.942</v>
      </c>
      <c r="U22" s="17">
        <v>-57.390999999999998</v>
      </c>
      <c r="V22" s="17">
        <v>-53.720999999999997</v>
      </c>
      <c r="W22" s="17">
        <v>-52.055999999999997</v>
      </c>
      <c r="X22" s="17">
        <v>-56.052</v>
      </c>
      <c r="Y22" s="17">
        <v>-112.845</v>
      </c>
      <c r="Z22" s="17">
        <v>-88.528000000000006</v>
      </c>
      <c r="AA22" s="17">
        <v>-82.903999999999996</v>
      </c>
      <c r="AB22" s="17">
        <v>-48.015000000000001</v>
      </c>
      <c r="AC22" s="73">
        <v>-71.325000000000003</v>
      </c>
      <c r="AD22" s="73">
        <v>-70.847999999999999</v>
      </c>
      <c r="AE22" s="73">
        <v>-73.468999999999994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/>
      <c r="BJ22" s="33"/>
      <c r="BK22" s="33"/>
      <c r="BL22" s="33"/>
    </row>
    <row r="23" spans="1:64" s="100" customFormat="1" ht="15" customHeight="1" x14ac:dyDescent="0.35">
      <c r="A23"/>
      <c r="B23" s="16" t="s">
        <v>579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>
        <v>-105.96799999999999</v>
      </c>
      <c r="N23" s="17">
        <v>-133.00399999999999</v>
      </c>
      <c r="O23" s="17">
        <v>-179.66499999999999</v>
      </c>
      <c r="P23" s="17">
        <v>-197.30199999999999</v>
      </c>
      <c r="Q23" s="17">
        <v>-148.05000000000001</v>
      </c>
      <c r="R23" s="17">
        <v>-162.18100000000001</v>
      </c>
      <c r="S23" s="17">
        <v>-214.26699999999997</v>
      </c>
      <c r="T23" s="17">
        <v>-257.44600000000003</v>
      </c>
      <c r="U23" s="17">
        <v>-257.77799999999996</v>
      </c>
      <c r="V23" s="17">
        <v>-343.28699999999998</v>
      </c>
      <c r="W23" s="17">
        <v>-337.62700000000001</v>
      </c>
      <c r="X23" s="17">
        <v>-598.16499999999996</v>
      </c>
      <c r="Y23" s="17">
        <v>-659.78200000000004</v>
      </c>
      <c r="Z23" s="17">
        <v>-725.15299999999991</v>
      </c>
      <c r="AA23" s="17">
        <v>-775.62599999999998</v>
      </c>
      <c r="AB23" s="17">
        <v>-487.28399999999999</v>
      </c>
      <c r="AC23" s="73">
        <v>-567.41100000000006</v>
      </c>
      <c r="AD23" s="73">
        <v>-723.13200000000006</v>
      </c>
      <c r="AE23" s="73">
        <v>-683.40499999999997</v>
      </c>
      <c r="AF23"/>
      <c r="BI23"/>
      <c r="BJ23" s="191"/>
    </row>
    <row r="24" spans="1:64" customFormat="1" ht="6" customHeight="1" x14ac:dyDescent="0.35">
      <c r="X24" s="12"/>
      <c r="Y24" s="12"/>
      <c r="Z24" s="12"/>
      <c r="AA24" s="12"/>
      <c r="AB24" s="12"/>
      <c r="AC24" s="355"/>
      <c r="AD24" s="355"/>
      <c r="AE24" s="355"/>
      <c r="BE24" s="334"/>
      <c r="BF24" s="355"/>
      <c r="BG24" s="355"/>
      <c r="BH24" s="355"/>
    </row>
    <row r="25" spans="1:64" s="19" customFormat="1" ht="15" customHeight="1" x14ac:dyDescent="0.35">
      <c r="A25"/>
      <c r="B25" s="13" t="s">
        <v>584</v>
      </c>
      <c r="C25" s="14">
        <v>375.43699999999995</v>
      </c>
      <c r="D25" s="14">
        <v>403.34200000000004</v>
      </c>
      <c r="E25" s="14">
        <v>539.46699999999998</v>
      </c>
      <c r="F25" s="14">
        <v>588.59900000000005</v>
      </c>
      <c r="G25" s="14">
        <v>703.94199999999978</v>
      </c>
      <c r="H25" s="14">
        <v>828.41600000000005</v>
      </c>
      <c r="I25" s="14">
        <v>923.09100000000012</v>
      </c>
      <c r="J25" s="14">
        <v>1059.7530000000002</v>
      </c>
      <c r="K25" s="14">
        <v>1010.4299999999996</v>
      </c>
      <c r="L25" s="14">
        <v>1395.4259999999995</v>
      </c>
      <c r="M25" s="14">
        <v>1357.5939999999998</v>
      </c>
      <c r="N25" s="14">
        <v>1634.6230000000007</v>
      </c>
      <c r="O25" s="14">
        <v>2426.223</v>
      </c>
      <c r="P25" s="14">
        <v>2251.3940000000002</v>
      </c>
      <c r="Q25" s="14">
        <v>2520.3390000000004</v>
      </c>
      <c r="R25" s="14">
        <v>2381.8860000000004</v>
      </c>
      <c r="S25" s="14">
        <v>2051.3150000000001</v>
      </c>
      <c r="T25" s="14">
        <v>1622.6400000000003</v>
      </c>
      <c r="U25" s="14">
        <v>1489.0709999999997</v>
      </c>
      <c r="V25" s="14">
        <v>1808.7800000000002</v>
      </c>
      <c r="W25" s="14">
        <v>1832.5920000000001</v>
      </c>
      <c r="X25" s="14">
        <v>1764.2950000000003</v>
      </c>
      <c r="Y25" s="14">
        <v>2038.432</v>
      </c>
      <c r="Z25" s="14">
        <v>2248.5559999999996</v>
      </c>
      <c r="AA25" s="14">
        <v>2282.3220000000001</v>
      </c>
      <c r="AB25" s="14">
        <v>1658.0500000000006</v>
      </c>
      <c r="AC25" s="72">
        <v>2092.7619999999988</v>
      </c>
      <c r="AD25" s="72">
        <v>2902.6380000000004</v>
      </c>
      <c r="AE25" s="72">
        <v>3488.4550000000008</v>
      </c>
      <c r="AF25" s="98"/>
      <c r="AG25" s="15">
        <v>7.4326717931370885</v>
      </c>
      <c r="AH25" s="15">
        <v>33.74927480897103</v>
      </c>
      <c r="AI25" s="15">
        <v>9.107507966196275</v>
      </c>
      <c r="AJ25" s="15">
        <v>19.596193673451658</v>
      </c>
      <c r="AK25" s="15">
        <v>17.682422699597453</v>
      </c>
      <c r="AL25" s="15">
        <v>11.428436920580973</v>
      </c>
      <c r="AM25" s="15">
        <v>14.804824226430549</v>
      </c>
      <c r="AN25" s="15">
        <v>-4.6541977234318317</v>
      </c>
      <c r="AO25" s="15">
        <v>38.102194115376619</v>
      </c>
      <c r="AP25" s="15">
        <v>-2.7111434071028966</v>
      </c>
      <c r="AQ25" s="15">
        <v>20.405879813847211</v>
      </c>
      <c r="AR25" s="15">
        <v>48.427068504480786</v>
      </c>
      <c r="AS25" s="15">
        <v>-7.2058091939611373</v>
      </c>
      <c r="AT25" s="15">
        <v>11.945710080065956</v>
      </c>
      <c r="AU25" s="15">
        <v>-5.4934276698491731</v>
      </c>
      <c r="AV25" s="15">
        <v>-13.878539946916028</v>
      </c>
      <c r="AW25" s="15">
        <v>-20.897570582772499</v>
      </c>
      <c r="AX25" s="15">
        <v>-8.2315855642656786</v>
      </c>
      <c r="AY25" s="15">
        <v>21.47036642309202</v>
      </c>
      <c r="AZ25" s="15">
        <v>1.3164674532004941</v>
      </c>
      <c r="BA25" s="15">
        <v>-3.7267978906379486</v>
      </c>
      <c r="BB25" s="15">
        <v>15.538047775457034</v>
      </c>
      <c r="BC25" s="15">
        <v>10.308119181802462</v>
      </c>
      <c r="BD25" s="15">
        <v>1.5016748526610206</v>
      </c>
      <c r="BE25" s="15">
        <v>-27.352494520930851</v>
      </c>
      <c r="BF25" s="15">
        <v>26.218268447875396</v>
      </c>
      <c r="BG25" s="15">
        <v>38.69890603900501</v>
      </c>
      <c r="BH25" s="15">
        <v>20.182227339406445</v>
      </c>
      <c r="BI25" s="98"/>
    </row>
    <row r="26" spans="1:64" s="7" customFormat="1" ht="15" customHeight="1" x14ac:dyDescent="0.35">
      <c r="A26"/>
      <c r="B26" s="16" t="s">
        <v>455</v>
      </c>
      <c r="C26" s="17"/>
      <c r="D26" s="17"/>
      <c r="E26" s="17"/>
      <c r="F26" s="17"/>
      <c r="G26" s="17">
        <v>590.76899999999966</v>
      </c>
      <c r="H26" s="17">
        <v>797.52299999999991</v>
      </c>
      <c r="I26" s="17">
        <v>881.39300000000014</v>
      </c>
      <c r="J26" s="17">
        <v>929.94299999999998</v>
      </c>
      <c r="K26" s="17">
        <v>877.89499999999975</v>
      </c>
      <c r="L26" s="17">
        <v>987.23799999999972</v>
      </c>
      <c r="M26" s="17">
        <v>1257.8779999999999</v>
      </c>
      <c r="N26" s="17">
        <v>1463.6910000000009</v>
      </c>
      <c r="O26" s="17">
        <v>2092.6439999999998</v>
      </c>
      <c r="P26" s="17">
        <v>2163.4810000000007</v>
      </c>
      <c r="Q26" s="17">
        <v>2326.257000000001</v>
      </c>
      <c r="R26" s="17">
        <v>2217.5360000000001</v>
      </c>
      <c r="S26" s="17">
        <v>2041.6920000000005</v>
      </c>
      <c r="T26" s="17">
        <v>1697.2280000000005</v>
      </c>
      <c r="U26" s="17">
        <v>1561.5589999999995</v>
      </c>
      <c r="V26" s="17">
        <v>1860.6379999999999</v>
      </c>
      <c r="W26" s="17">
        <v>1824.8290000000002</v>
      </c>
      <c r="X26" s="17">
        <v>2056.8810000000003</v>
      </c>
      <c r="Y26" s="17">
        <v>2349.5430000000001</v>
      </c>
      <c r="Z26" s="17">
        <v>2522.0230000000001</v>
      </c>
      <c r="AA26" s="17">
        <v>2646.7000000000007</v>
      </c>
      <c r="AB26" s="17">
        <v>1773.3760000000007</v>
      </c>
      <c r="AC26" s="73">
        <v>2117.2469999999989</v>
      </c>
      <c r="AD26" s="73">
        <v>2913.3690000000001</v>
      </c>
      <c r="AE26" s="73">
        <v>3426.7490000000003</v>
      </c>
      <c r="AF26"/>
      <c r="AG26" s="18"/>
      <c r="AH26" s="18"/>
      <c r="AI26" s="18"/>
      <c r="AJ26" s="18"/>
      <c r="AK26" s="18">
        <v>34.997435545873323</v>
      </c>
      <c r="AL26" s="18">
        <v>10.516311128331125</v>
      </c>
      <c r="AM26" s="18">
        <v>5.50832602482659</v>
      </c>
      <c r="AN26" s="18">
        <v>-5.5969021757247734</v>
      </c>
      <c r="AO26" s="18">
        <v>12.455134156134843</v>
      </c>
      <c r="AP26" s="18">
        <v>27.413855625492566</v>
      </c>
      <c r="AQ26" s="18">
        <v>16.361920631412666</v>
      </c>
      <c r="AR26" s="18">
        <v>42.970340051281212</v>
      </c>
      <c r="AS26" s="18">
        <v>3.3850478151085852</v>
      </c>
      <c r="AT26" s="18">
        <v>7.5238007636766975</v>
      </c>
      <c r="AU26" s="18">
        <v>-4.6736452593157534</v>
      </c>
      <c r="AV26" s="18">
        <v>-7.9297021559063561</v>
      </c>
      <c r="AW26" s="18">
        <v>-16.87149677816242</v>
      </c>
      <c r="AX26" s="18">
        <v>-7.9935636225657927</v>
      </c>
      <c r="AY26" s="18">
        <v>19.1525904560763</v>
      </c>
      <c r="AZ26" s="18">
        <v>-1.9245549107349063</v>
      </c>
      <c r="BA26" s="18">
        <v>12.716369588602554</v>
      </c>
      <c r="BB26" s="18">
        <v>14.228436161353029</v>
      </c>
      <c r="BC26" s="18">
        <v>7.3410020586982228</v>
      </c>
      <c r="BD26" s="18">
        <v>4.9435314428139865</v>
      </c>
      <c r="BE26" s="18">
        <v>-32.996712887747002</v>
      </c>
      <c r="BF26" s="18">
        <v>19.390755260023717</v>
      </c>
      <c r="BG26" s="18">
        <v>37.601753597950626</v>
      </c>
      <c r="BH26" s="18">
        <v>17.621523397825683</v>
      </c>
      <c r="BI26"/>
    </row>
    <row r="27" spans="1:64" s="7" customFormat="1" ht="15" customHeight="1" x14ac:dyDescent="0.35">
      <c r="A27"/>
      <c r="B27" s="16" t="s">
        <v>585</v>
      </c>
      <c r="C27" s="17"/>
      <c r="D27" s="17"/>
      <c r="E27" s="17"/>
      <c r="F27" s="17"/>
      <c r="G27" s="17">
        <v>113.173</v>
      </c>
      <c r="H27" s="17">
        <v>30.893000000000043</v>
      </c>
      <c r="I27" s="17">
        <v>41.697999999999979</v>
      </c>
      <c r="J27" s="17">
        <v>129.81</v>
      </c>
      <c r="K27" s="17">
        <v>132.53500000000005</v>
      </c>
      <c r="L27" s="17">
        <v>408.18800000000005</v>
      </c>
      <c r="M27" s="17">
        <v>99.715999999999994</v>
      </c>
      <c r="N27" s="17">
        <v>170.93199999999996</v>
      </c>
      <c r="O27" s="17">
        <v>333.57899999999995</v>
      </c>
      <c r="P27" s="17">
        <v>87.912999999999982</v>
      </c>
      <c r="Q27" s="17">
        <v>194.08199999999994</v>
      </c>
      <c r="R27" s="17">
        <v>164.35</v>
      </c>
      <c r="S27" s="17">
        <v>9.6229999999999336</v>
      </c>
      <c r="T27" s="17">
        <v>-74.588000000000079</v>
      </c>
      <c r="U27" s="17">
        <v>-72.488000000000042</v>
      </c>
      <c r="V27" s="17">
        <v>-51.857999999999947</v>
      </c>
      <c r="W27" s="17">
        <v>7.7629999999999484</v>
      </c>
      <c r="X27" s="17">
        <v>-292.58600000000007</v>
      </c>
      <c r="Y27" s="17">
        <v>-311.11099999999999</v>
      </c>
      <c r="Z27" s="17">
        <v>-273.46699999999987</v>
      </c>
      <c r="AA27" s="17">
        <v>-364.37799999999999</v>
      </c>
      <c r="AB27" s="17">
        <v>-115.32599999999996</v>
      </c>
      <c r="AC27" s="73">
        <v>-24.485000000000014</v>
      </c>
      <c r="AD27" s="73">
        <v>-10.731000000000108</v>
      </c>
      <c r="AE27" s="73">
        <v>61.706000000000131</v>
      </c>
      <c r="AF2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/>
    </row>
    <row r="28" spans="1:64" customFormat="1" ht="6" customHeight="1" x14ac:dyDescent="0.35">
      <c r="X28" s="12"/>
      <c r="Y28" s="12"/>
      <c r="Z28" s="12"/>
      <c r="AA28" s="12"/>
      <c r="AB28" s="12"/>
      <c r="AC28" s="355"/>
      <c r="AD28" s="355"/>
      <c r="AE28" s="355"/>
      <c r="BE28" s="334"/>
      <c r="BF28" s="355"/>
      <c r="BG28" s="355"/>
      <c r="BH28" s="355"/>
    </row>
    <row r="29" spans="1:64" s="7" customFormat="1" ht="15" customHeight="1" x14ac:dyDescent="0.35">
      <c r="A29"/>
      <c r="B29" s="13" t="s">
        <v>175</v>
      </c>
      <c r="C29" s="17"/>
      <c r="D29" s="17"/>
      <c r="E29" s="17"/>
      <c r="F29" s="17"/>
      <c r="G29" s="17">
        <v>19.066000000000258</v>
      </c>
      <c r="H29" s="17">
        <v>270.07699999999988</v>
      </c>
      <c r="I29" s="17">
        <v>-17.402000000000157</v>
      </c>
      <c r="J29" s="17">
        <v>-8.124000000000251</v>
      </c>
      <c r="K29" s="17">
        <v>-62.595999999999663</v>
      </c>
      <c r="L29" s="17">
        <v>3.0000000006111804E-3</v>
      </c>
      <c r="M29" s="17">
        <v>-7.0649999999998272</v>
      </c>
      <c r="N29" s="17">
        <v>-136.66500000000065</v>
      </c>
      <c r="O29" s="17">
        <v>1.0320000000001528</v>
      </c>
      <c r="P29" s="17">
        <v>10.731999999999971</v>
      </c>
      <c r="Q29" s="17">
        <v>-178.67800000000079</v>
      </c>
      <c r="R29" s="17">
        <v>182.08100000000013</v>
      </c>
      <c r="S29" s="17">
        <v>-11.026999999999589</v>
      </c>
      <c r="T29" s="17">
        <v>85.720999999999776</v>
      </c>
      <c r="U29" s="17">
        <v>-72.622999999999365</v>
      </c>
      <c r="V29" s="17">
        <v>-389.18600000000038</v>
      </c>
      <c r="W29" s="17">
        <v>-193.25500000000011</v>
      </c>
      <c r="X29" s="17">
        <v>196.20099999999979</v>
      </c>
      <c r="Y29" s="17">
        <v>235.33999999999992</v>
      </c>
      <c r="Z29" s="17">
        <v>416.29500000000053</v>
      </c>
      <c r="AA29" s="17">
        <v>86.645000000000437</v>
      </c>
      <c r="AB29" s="17">
        <v>-146.8070000000007</v>
      </c>
      <c r="AC29" s="73">
        <v>-265.26099999999883</v>
      </c>
      <c r="AD29" s="73">
        <v>51.749999999999545</v>
      </c>
      <c r="AE29" s="73">
        <v>-270.6530000000007</v>
      </c>
      <c r="AF29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/>
    </row>
    <row r="30" spans="1:64" s="7" customFormat="1" ht="15" customHeight="1" x14ac:dyDescent="0.35">
      <c r="A30"/>
      <c r="B30" s="16" t="s">
        <v>200</v>
      </c>
      <c r="C30" s="17"/>
      <c r="D30" s="17"/>
      <c r="E30" s="17"/>
      <c r="F30" s="17"/>
      <c r="G30" s="17">
        <v>-161.62499999999994</v>
      </c>
      <c r="H30" s="17">
        <v>-110.25700000000008</v>
      </c>
      <c r="I30" s="17">
        <v>13.070000000000078</v>
      </c>
      <c r="J30" s="17">
        <v>-15.571999999999974</v>
      </c>
      <c r="K30" s="17">
        <v>-33.991000000000071</v>
      </c>
      <c r="L30" s="17">
        <v>-1.5420000000001437</v>
      </c>
      <c r="M30" s="17">
        <v>-44.766000000000275</v>
      </c>
      <c r="N30" s="17">
        <v>-101.90099999999987</v>
      </c>
      <c r="O30" s="17">
        <v>-238.79299999999992</v>
      </c>
      <c r="P30" s="17">
        <v>257.89500000000061</v>
      </c>
      <c r="Q30" s="17">
        <v>-104.25399999999991</v>
      </c>
      <c r="R30" s="17">
        <v>68.0600000000004</v>
      </c>
      <c r="S30" s="17">
        <v>39.143000000000086</v>
      </c>
      <c r="T30" s="17">
        <v>60.348000000000155</v>
      </c>
      <c r="U30" s="17">
        <v>31.95599999999996</v>
      </c>
      <c r="V30" s="17">
        <v>-187.59499999999991</v>
      </c>
      <c r="W30" s="17">
        <v>-9.2450000000002319</v>
      </c>
      <c r="X30" s="17">
        <v>-2.9619999999998754</v>
      </c>
      <c r="Y30" s="17">
        <v>-177.86100000000025</v>
      </c>
      <c r="Z30" s="17">
        <v>7.5379999999999541</v>
      </c>
      <c r="AA30" s="17">
        <v>-18.399000000000285</v>
      </c>
      <c r="AB30" s="17">
        <v>65.275999999999783</v>
      </c>
      <c r="AC30" s="73">
        <v>-128.67400000000032</v>
      </c>
      <c r="AD30" s="73">
        <v>-223.86899999999991</v>
      </c>
      <c r="AE30" s="73">
        <v>-96.95100000000059</v>
      </c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/>
    </row>
    <row r="31" spans="1:64" s="7" customFormat="1" ht="15" customHeight="1" x14ac:dyDescent="0.35">
      <c r="A31"/>
      <c r="B31" s="16" t="s">
        <v>201</v>
      </c>
      <c r="C31" s="17"/>
      <c r="D31" s="17"/>
      <c r="E31" s="17"/>
      <c r="F31" s="17"/>
      <c r="G31" s="17">
        <v>180.6910000000002</v>
      </c>
      <c r="H31" s="17">
        <v>380.33399999999995</v>
      </c>
      <c r="I31" s="17">
        <v>-30.472000000000236</v>
      </c>
      <c r="J31" s="17">
        <v>7.4479999999997233</v>
      </c>
      <c r="K31" s="17">
        <v>-28.604999999999592</v>
      </c>
      <c r="L31" s="17">
        <v>1.5450000000007549</v>
      </c>
      <c r="M31" s="17">
        <v>37.701000000000448</v>
      </c>
      <c r="N31" s="17">
        <v>-34.764000000000777</v>
      </c>
      <c r="O31" s="17">
        <v>239.82500000000007</v>
      </c>
      <c r="P31" s="17">
        <v>-247.16300000000064</v>
      </c>
      <c r="Q31" s="17">
        <v>-74.424000000000888</v>
      </c>
      <c r="R31" s="17">
        <v>114.02099999999973</v>
      </c>
      <c r="S31" s="17">
        <v>-50.169999999999675</v>
      </c>
      <c r="T31" s="17">
        <v>25.372999999999621</v>
      </c>
      <c r="U31" s="17">
        <v>-104.57899999999933</v>
      </c>
      <c r="V31" s="17">
        <v>-201.59100000000046</v>
      </c>
      <c r="W31" s="17">
        <v>-184.00999999999988</v>
      </c>
      <c r="X31" s="17">
        <v>199.16299999999967</v>
      </c>
      <c r="Y31" s="17">
        <v>413.20100000000014</v>
      </c>
      <c r="Z31" s="17">
        <v>408.75700000000057</v>
      </c>
      <c r="AA31" s="17">
        <v>105.04400000000072</v>
      </c>
      <c r="AB31" s="17">
        <v>-212.08300000000048</v>
      </c>
      <c r="AC31" s="73">
        <v>-136.58699999999851</v>
      </c>
      <c r="AD31" s="73">
        <v>275.61899999999946</v>
      </c>
      <c r="AE31" s="73">
        <v>-173.70200000000011</v>
      </c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/>
    </row>
    <row r="32" spans="1:64" customFormat="1" ht="6" customHeight="1" x14ac:dyDescent="0.35">
      <c r="Y32" s="12"/>
      <c r="Z32" s="12"/>
      <c r="AA32" s="12"/>
      <c r="AB32" s="12"/>
      <c r="AC32" s="355"/>
      <c r="AD32" s="355"/>
      <c r="AE32" s="355"/>
      <c r="BE32" s="334"/>
      <c r="BF32" s="355"/>
      <c r="BG32" s="355"/>
      <c r="BH32" s="355"/>
    </row>
    <row r="33" spans="1:62" s="19" customFormat="1" ht="15" customHeight="1" x14ac:dyDescent="0.35">
      <c r="A33"/>
      <c r="B33" s="13" t="s">
        <v>735</v>
      </c>
      <c r="C33" s="14"/>
      <c r="D33" s="14"/>
      <c r="E33" s="14"/>
      <c r="F33" s="14"/>
      <c r="G33" s="14">
        <v>723.00800000000004</v>
      </c>
      <c r="H33" s="14">
        <v>1098.4929999999999</v>
      </c>
      <c r="I33" s="14">
        <v>905.68899999999996</v>
      </c>
      <c r="J33" s="14">
        <v>1051.6289999999999</v>
      </c>
      <c r="K33" s="14">
        <v>947.83399999999995</v>
      </c>
      <c r="L33" s="14">
        <v>1395.4290000000001</v>
      </c>
      <c r="M33" s="14">
        <v>1350.529</v>
      </c>
      <c r="N33" s="14">
        <v>1497.9580000000001</v>
      </c>
      <c r="O33" s="14">
        <v>2427.2550000000001</v>
      </c>
      <c r="P33" s="14">
        <v>2262.1260000000002</v>
      </c>
      <c r="Q33" s="14">
        <v>2341.6609999999996</v>
      </c>
      <c r="R33" s="14">
        <v>2563.9670000000006</v>
      </c>
      <c r="S33" s="14">
        <v>2040.2880000000005</v>
      </c>
      <c r="T33" s="14">
        <v>1708.3610000000001</v>
      </c>
      <c r="U33" s="14">
        <v>1416.4480000000003</v>
      </c>
      <c r="V33" s="14">
        <v>1419.5939999999998</v>
      </c>
      <c r="W33" s="14">
        <v>1639.337</v>
      </c>
      <c r="X33" s="14">
        <v>1960.4960000000001</v>
      </c>
      <c r="Y33" s="14">
        <v>2273.7719999999999</v>
      </c>
      <c r="Z33" s="14">
        <v>2664.8510000000001</v>
      </c>
      <c r="AA33" s="14">
        <v>2368.9670000000006</v>
      </c>
      <c r="AB33" s="14">
        <v>1511.2429999999999</v>
      </c>
      <c r="AC33" s="14">
        <v>1827.501</v>
      </c>
      <c r="AD33" s="14">
        <v>2954.3879999999999</v>
      </c>
      <c r="AE33" s="14">
        <v>3217.8020000000001</v>
      </c>
      <c r="AF33" s="98"/>
      <c r="AG33" s="15"/>
      <c r="AH33" s="15"/>
      <c r="AI33" s="15"/>
      <c r="AJ33" s="15"/>
      <c r="AK33" s="15">
        <v>51.933726874391418</v>
      </c>
      <c r="AL33" s="15">
        <v>-17.551682168206806</v>
      </c>
      <c r="AM33" s="15">
        <v>16.1136990733022</v>
      </c>
      <c r="AN33" s="15">
        <v>-9.8699256106478597</v>
      </c>
      <c r="AO33" s="15">
        <v>47.222931441581558</v>
      </c>
      <c r="AP33" s="15">
        <v>-3.2176484794281963</v>
      </c>
      <c r="AQ33" s="15">
        <v>10.916389059398213</v>
      </c>
      <c r="AR33" s="15">
        <v>62.037587168665603</v>
      </c>
      <c r="AS33" s="15">
        <v>-6.8031171014170289</v>
      </c>
      <c r="AT33" s="15">
        <v>3.5159403145536277</v>
      </c>
      <c r="AU33" s="15">
        <v>9.4935176355587316</v>
      </c>
      <c r="AV33" s="15">
        <v>-20.424560846531953</v>
      </c>
      <c r="AW33" s="15">
        <v>-16.268634624131508</v>
      </c>
      <c r="AX33" s="15">
        <v>-17.087313512776266</v>
      </c>
      <c r="AY33" s="15">
        <v>0.2221048707753128</v>
      </c>
      <c r="AZ33" s="15">
        <v>15.479284922308787</v>
      </c>
      <c r="BA33" s="15">
        <v>19.590785787181044</v>
      </c>
      <c r="BB33" s="15">
        <v>15.979425614742382</v>
      </c>
      <c r="BC33" s="15">
        <v>17.199569701799483</v>
      </c>
      <c r="BD33" s="15">
        <v>-11.103209898039312</v>
      </c>
      <c r="BE33" s="15">
        <v>-36.206667294225731</v>
      </c>
      <c r="BF33" s="15">
        <v>20.927011738019633</v>
      </c>
      <c r="BG33" s="15">
        <v>61.662729596317597</v>
      </c>
      <c r="BH33" s="15">
        <v>8.9160259248277551</v>
      </c>
      <c r="BI33" s="98"/>
    </row>
    <row r="34" spans="1:62" customFormat="1" ht="15" customHeight="1" x14ac:dyDescent="0.35">
      <c r="B34" s="16" t="s">
        <v>455</v>
      </c>
      <c r="G34" s="17">
        <v>617.5</v>
      </c>
      <c r="H34" s="17">
        <v>1011.703</v>
      </c>
      <c r="I34" s="17">
        <v>869.96299999999997</v>
      </c>
      <c r="J34" s="17">
        <v>880.72499999999991</v>
      </c>
      <c r="K34" s="17">
        <v>810.24499999999989</v>
      </c>
      <c r="L34" s="17">
        <v>957.42200000000003</v>
      </c>
      <c r="M34" s="17">
        <v>1147.3809999999999</v>
      </c>
      <c r="N34" s="17">
        <v>1376.671</v>
      </c>
      <c r="O34" s="17">
        <v>1979.7449999999999</v>
      </c>
      <c r="P34" s="17">
        <v>2066.5829999999996</v>
      </c>
      <c r="Q34" s="17">
        <v>2160.8149999999996</v>
      </c>
      <c r="R34" s="17">
        <v>2195.92</v>
      </c>
      <c r="S34" s="17">
        <v>1979.0980000000004</v>
      </c>
      <c r="T34" s="17">
        <v>1662.9500000000003</v>
      </c>
      <c r="U34" s="17">
        <v>1541.8019999999999</v>
      </c>
      <c r="V34" s="17">
        <v>1722.971</v>
      </c>
      <c r="W34" s="17">
        <v>1841.5359999999998</v>
      </c>
      <c r="X34" s="17">
        <v>1981.133</v>
      </c>
      <c r="Y34" s="17">
        <v>2185.7510000000002</v>
      </c>
      <c r="Z34" s="17">
        <v>2479.2679999999996</v>
      </c>
      <c r="AA34" s="17">
        <v>2612.973</v>
      </c>
      <c r="AB34" s="17">
        <v>1810.8879999999999</v>
      </c>
      <c r="AC34" s="17">
        <v>2053.578</v>
      </c>
      <c r="AD34" s="17">
        <v>2792.7650000000003</v>
      </c>
      <c r="AE34" s="17">
        <v>3120.9609999999993</v>
      </c>
      <c r="AG34" s="18"/>
      <c r="AH34" s="18"/>
      <c r="AI34" s="18"/>
      <c r="AJ34" s="18"/>
      <c r="AK34" s="18">
        <v>63.838542510121449</v>
      </c>
      <c r="AL34" s="18">
        <v>-14.010040496074442</v>
      </c>
      <c r="AM34" s="18">
        <v>1.2370641050251499</v>
      </c>
      <c r="AN34" s="18">
        <v>-8.0024979420363938</v>
      </c>
      <c r="AO34" s="18">
        <v>18.164505797629133</v>
      </c>
      <c r="AP34" s="18">
        <v>19.840676316190752</v>
      </c>
      <c r="AQ34" s="18">
        <v>19.983771737548402</v>
      </c>
      <c r="AR34" s="18">
        <v>43.806690196858931</v>
      </c>
      <c r="AS34" s="18">
        <v>4.3863224809255605</v>
      </c>
      <c r="AT34" s="18">
        <v>4.5597975014794949</v>
      </c>
      <c r="AU34" s="18">
        <v>1.6246184888572357</v>
      </c>
      <c r="AV34" s="18">
        <v>-9.8738569711100439</v>
      </c>
      <c r="AW34" s="18">
        <v>-15.974347910007491</v>
      </c>
      <c r="AX34" s="18">
        <v>-7.2851258306022633</v>
      </c>
      <c r="AY34" s="18">
        <v>11.750471201879366</v>
      </c>
      <c r="AZ34" s="18">
        <v>6.8814274877522497</v>
      </c>
      <c r="BA34" s="18">
        <v>7.5804654375477982</v>
      </c>
      <c r="BB34" s="18">
        <v>10.328332322968734</v>
      </c>
      <c r="BC34" s="18">
        <v>13.428656786614731</v>
      </c>
      <c r="BD34" s="18">
        <v>5.3929224271034997</v>
      </c>
      <c r="BE34" s="18">
        <v>-30.696260543067226</v>
      </c>
      <c r="BF34" s="18">
        <v>13.401712309099187</v>
      </c>
      <c r="BG34" s="18">
        <v>35.995077859229134</v>
      </c>
      <c r="BH34" s="18">
        <v>11.751651141431484</v>
      </c>
    </row>
    <row r="35" spans="1:62" s="103" customFormat="1" ht="15" customHeight="1" x14ac:dyDescent="0.35">
      <c r="A35"/>
      <c r="B35" s="16" t="s">
        <v>812</v>
      </c>
      <c r="G35" s="17">
        <v>105.508</v>
      </c>
      <c r="H35" s="17">
        <v>86.79</v>
      </c>
      <c r="I35" s="17">
        <v>35.725999999999999</v>
      </c>
      <c r="J35" s="17">
        <v>170.904</v>
      </c>
      <c r="K35" s="17">
        <v>137.589</v>
      </c>
      <c r="L35" s="17">
        <v>438.00700000000001</v>
      </c>
      <c r="M35" s="17">
        <v>203.14799999999997</v>
      </c>
      <c r="N35" s="17">
        <v>121.28700000000003</v>
      </c>
      <c r="O35" s="17">
        <v>447.51</v>
      </c>
      <c r="P35" s="17">
        <v>195.54300000000001</v>
      </c>
      <c r="Q35" s="17">
        <v>180.84600000000003</v>
      </c>
      <c r="R35" s="17">
        <v>368.04699999999997</v>
      </c>
      <c r="S35" s="17">
        <v>61.189999999999941</v>
      </c>
      <c r="T35" s="17">
        <v>45.41100000000003</v>
      </c>
      <c r="U35" s="17">
        <v>-125.35399999999993</v>
      </c>
      <c r="V35" s="17">
        <v>-303.37700000000001</v>
      </c>
      <c r="W35" s="17">
        <v>-202.19899999999993</v>
      </c>
      <c r="X35" s="17">
        <v>-20.636999999999993</v>
      </c>
      <c r="Y35" s="17">
        <v>88.021000000000015</v>
      </c>
      <c r="Z35" s="17">
        <v>185.583</v>
      </c>
      <c r="AA35" s="17">
        <v>-244.00599999999997</v>
      </c>
      <c r="AB35" s="17">
        <v>-299.64499999999992</v>
      </c>
      <c r="AC35" s="17">
        <v>-226.07700000000003</v>
      </c>
      <c r="AD35" s="17">
        <v>161.62299999999999</v>
      </c>
      <c r="AE35" s="17">
        <v>96.841000000000037</v>
      </c>
      <c r="AF35"/>
      <c r="AG35" s="15"/>
      <c r="AH35" s="15"/>
      <c r="AI35" s="15"/>
      <c r="AJ35" s="15"/>
      <c r="AK35" s="18">
        <v>-17.740834818212825</v>
      </c>
      <c r="AL35" s="18">
        <v>-58.836271459845605</v>
      </c>
      <c r="AM35" s="18" t="s">
        <v>233</v>
      </c>
      <c r="AN35" s="18">
        <v>-19.4933998033984</v>
      </c>
      <c r="AO35" s="18" t="s">
        <v>233</v>
      </c>
      <c r="AP35" s="18">
        <v>-53.619919316357972</v>
      </c>
      <c r="AQ35" s="18">
        <v>-40.296237226061763</v>
      </c>
      <c r="AR35" s="18" t="s">
        <v>233</v>
      </c>
      <c r="AS35" s="18">
        <v>-56.304216665549369</v>
      </c>
      <c r="AT35" s="18">
        <v>-7.5159939246099192</v>
      </c>
      <c r="AU35" s="18" t="s">
        <v>233</v>
      </c>
      <c r="AV35" s="18">
        <v>-83.374405986192002</v>
      </c>
      <c r="AW35" s="18">
        <v>-25.786893283216088</v>
      </c>
      <c r="AX35" s="18" t="s">
        <v>233</v>
      </c>
      <c r="AY35" s="18" t="s">
        <v>233</v>
      </c>
      <c r="AZ35" s="18" t="s">
        <v>233</v>
      </c>
      <c r="BA35" s="18" t="s">
        <v>233</v>
      </c>
      <c r="BB35" s="18" t="s">
        <v>233</v>
      </c>
      <c r="BC35" s="18" t="s">
        <v>233</v>
      </c>
      <c r="BD35" s="18" t="s">
        <v>233</v>
      </c>
      <c r="BE35" s="18" t="s">
        <v>233</v>
      </c>
      <c r="BF35" s="18" t="s">
        <v>233</v>
      </c>
      <c r="BG35" s="18" t="s">
        <v>233</v>
      </c>
      <c r="BH35" s="18">
        <v>-40.082166523328958</v>
      </c>
      <c r="BI35"/>
    </row>
    <row r="36" spans="1:62" ht="6" customHeight="1" thickBot="1" x14ac:dyDescent="0.4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136"/>
      <c r="Z36" s="136"/>
      <c r="AA36" s="136"/>
      <c r="AB36" s="136"/>
      <c r="AC36" s="32"/>
      <c r="AD36" s="32"/>
      <c r="AE36" s="32"/>
      <c r="AF36"/>
      <c r="AG36" s="34" t="s">
        <v>233</v>
      </c>
      <c r="AH36" s="34" t="s">
        <v>233</v>
      </c>
      <c r="AI36" s="34" t="s">
        <v>233</v>
      </c>
      <c r="AJ36" s="34" t="s">
        <v>233</v>
      </c>
      <c r="AK36" s="34" t="s">
        <v>233</v>
      </c>
      <c r="AL36" s="34" t="s">
        <v>233</v>
      </c>
      <c r="AM36" s="34" t="s">
        <v>233</v>
      </c>
      <c r="AN36" s="34" t="s">
        <v>233</v>
      </c>
      <c r="AO36" s="34" t="s">
        <v>233</v>
      </c>
      <c r="AP36" s="34" t="s">
        <v>233</v>
      </c>
      <c r="AQ36" s="34" t="s">
        <v>233</v>
      </c>
      <c r="AR36" s="34" t="s">
        <v>233</v>
      </c>
      <c r="AS36" s="34" t="s">
        <v>233</v>
      </c>
      <c r="AT36" s="34" t="s">
        <v>233</v>
      </c>
      <c r="AU36" s="34" t="s">
        <v>233</v>
      </c>
      <c r="AV36" s="34" t="s">
        <v>233</v>
      </c>
      <c r="AW36" s="34" t="s">
        <v>233</v>
      </c>
      <c r="AX36" s="34" t="s">
        <v>233</v>
      </c>
      <c r="AY36" s="34" t="s">
        <v>233</v>
      </c>
      <c r="AZ36" s="34" t="s">
        <v>233</v>
      </c>
      <c r="BA36" s="34" t="s">
        <v>233</v>
      </c>
      <c r="BB36" s="34"/>
      <c r="BC36" s="34"/>
      <c r="BD36" s="34"/>
      <c r="BE36" s="34"/>
      <c r="BF36" s="34"/>
      <c r="BG36" s="34"/>
      <c r="BH36" s="34"/>
      <c r="BI36"/>
      <c r="BJ36" s="2"/>
    </row>
    <row r="37" spans="1:62" s="55" customFormat="1" ht="6" customHeight="1" x14ac:dyDescent="0.35">
      <c r="A37"/>
      <c r="Y37" s="52"/>
      <c r="Z37" s="52"/>
      <c r="AA37" s="52"/>
      <c r="AB37" s="52"/>
      <c r="AF37"/>
      <c r="BI37"/>
    </row>
    <row r="38" spans="1:62" ht="12" customHeight="1" x14ac:dyDescent="0.35">
      <c r="B38" s="35" t="s">
        <v>824</v>
      </c>
      <c r="C38" s="57"/>
      <c r="D38" s="57"/>
      <c r="E38" s="57"/>
      <c r="F38" s="57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230"/>
      <c r="Z38" s="230"/>
      <c r="AA38" s="230"/>
      <c r="AB38" s="230"/>
      <c r="AC38" s="185"/>
      <c r="AD38" s="185"/>
      <c r="AE38" s="185"/>
      <c r="AF3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36"/>
      <c r="BC38" s="36"/>
      <c r="BD38" s="36"/>
      <c r="BE38" s="36"/>
      <c r="BF38" s="36"/>
      <c r="BG38" s="36"/>
      <c r="BH38" s="36"/>
      <c r="BI38"/>
      <c r="BJ38" s="2"/>
    </row>
    <row r="39" spans="1:62" ht="12" customHeight="1" x14ac:dyDescent="0.35">
      <c r="B39" s="159" t="s">
        <v>638</v>
      </c>
      <c r="C39" s="58"/>
      <c r="D39" s="2"/>
      <c r="E39" s="2"/>
      <c r="F39" s="2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230"/>
      <c r="Z39" s="230"/>
      <c r="AA39" s="230"/>
      <c r="AB39" s="230"/>
      <c r="AC39" s="185"/>
      <c r="AD39" s="185"/>
      <c r="AE39" s="185"/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36"/>
      <c r="BC39" s="36"/>
      <c r="BD39" s="36"/>
      <c r="BE39" s="36"/>
      <c r="BF39" s="36"/>
      <c r="BG39" s="36"/>
      <c r="BH39" s="36"/>
      <c r="BI39"/>
      <c r="BJ39" s="2"/>
    </row>
    <row r="40" spans="1:62" s="55" customFormat="1" ht="12" customHeight="1" x14ac:dyDescent="0.35">
      <c r="A40"/>
      <c r="B40" s="159" t="s">
        <v>639</v>
      </c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230"/>
      <c r="Z40" s="230"/>
      <c r="AA40" s="230"/>
      <c r="AB40" s="230"/>
      <c r="AC40" s="185"/>
      <c r="AD40" s="185"/>
      <c r="AE40" s="185"/>
      <c r="AF40"/>
      <c r="BI40"/>
    </row>
    <row r="41" spans="1:62" s="55" customFormat="1" ht="12" customHeight="1" x14ac:dyDescent="0.35">
      <c r="A41"/>
      <c r="B41" s="159" t="s">
        <v>743</v>
      </c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230"/>
      <c r="Z41" s="230"/>
      <c r="AA41" s="230"/>
      <c r="AB41" s="230"/>
      <c r="AC41" s="185"/>
      <c r="AD41" s="185"/>
      <c r="AE41" s="185"/>
      <c r="AF41"/>
      <c r="BI41"/>
    </row>
    <row r="42" spans="1:62" s="55" customFormat="1" ht="12" customHeight="1" x14ac:dyDescent="0.35">
      <c r="A42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230"/>
      <c r="Z42" s="230"/>
      <c r="AA42" s="230"/>
      <c r="AB42" s="230"/>
      <c r="AC42" s="185"/>
      <c r="AD42" s="185"/>
      <c r="AE42" s="185"/>
      <c r="AF42"/>
      <c r="BI42"/>
    </row>
    <row r="43" spans="1:62" s="55" customFormat="1" ht="12" customHeight="1" x14ac:dyDescent="0.35">
      <c r="A43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230"/>
      <c r="Z43" s="230"/>
      <c r="AA43" s="230"/>
      <c r="AB43" s="230"/>
      <c r="AC43" s="185"/>
      <c r="AD43" s="185"/>
      <c r="AE43" s="185"/>
      <c r="AF43"/>
      <c r="BI43"/>
    </row>
    <row r="44" spans="1:62" s="55" customFormat="1" ht="12" customHeight="1" x14ac:dyDescent="0.35">
      <c r="A44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230"/>
      <c r="Z44" s="230"/>
      <c r="AA44" s="230"/>
      <c r="AB44" s="230"/>
      <c r="AC44" s="185"/>
      <c r="AD44" s="185"/>
      <c r="AE44" s="185"/>
      <c r="AF44"/>
      <c r="BI44"/>
    </row>
    <row r="45" spans="1:62" x14ac:dyDescent="0.35">
      <c r="AB45" s="7"/>
    </row>
    <row r="46" spans="1:62" x14ac:dyDescent="0.35">
      <c r="AB46" s="7"/>
    </row>
    <row r="47" spans="1:62" x14ac:dyDescent="0.35">
      <c r="AB47" s="7"/>
    </row>
    <row r="48" spans="1:62" x14ac:dyDescent="0.35">
      <c r="AB48" s="7"/>
    </row>
    <row r="49" spans="28:28" x14ac:dyDescent="0.35">
      <c r="AB49" s="7"/>
    </row>
  </sheetData>
  <mergeCells count="1">
    <mergeCell ref="BA5:BH5"/>
  </mergeCells>
  <hyperlinks>
    <hyperlink ref="B4" location="Indice!A1" display="Volver al índice" xr:uid="{00000000-0004-0000-1F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BL62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49" width="11.453125" style="45"/>
    <col min="250" max="250" width="2.453125" style="45" customWidth="1"/>
    <col min="251" max="251" width="48.54296875" style="45" customWidth="1"/>
    <col min="252" max="268" width="11.453125" style="45" customWidth="1"/>
    <col min="269" max="274" width="10.54296875" style="45" customWidth="1"/>
    <col min="275" max="276" width="11.453125" style="45" customWidth="1"/>
    <col min="277" max="277" width="1.54296875" style="45" customWidth="1"/>
    <col min="278" max="293" width="11.453125" style="45" customWidth="1"/>
    <col min="294" max="299" width="6.54296875" style="45" customWidth="1"/>
    <col min="300" max="301" width="11.453125" style="45" customWidth="1"/>
    <col min="302" max="302" width="1.453125" style="45" customWidth="1"/>
    <col min="303" max="505" width="11.453125" style="45"/>
    <col min="506" max="506" width="2.453125" style="45" customWidth="1"/>
    <col min="507" max="507" width="48.54296875" style="45" customWidth="1"/>
    <col min="508" max="524" width="11.453125" style="45" customWidth="1"/>
    <col min="525" max="530" width="10.54296875" style="45" customWidth="1"/>
    <col min="531" max="532" width="11.453125" style="45" customWidth="1"/>
    <col min="533" max="533" width="1.54296875" style="45" customWidth="1"/>
    <col min="534" max="549" width="11.453125" style="45" customWidth="1"/>
    <col min="550" max="555" width="6.54296875" style="45" customWidth="1"/>
    <col min="556" max="557" width="11.453125" style="45" customWidth="1"/>
    <col min="558" max="558" width="1.453125" style="45" customWidth="1"/>
    <col min="559" max="761" width="11.453125" style="45"/>
    <col min="762" max="762" width="2.453125" style="45" customWidth="1"/>
    <col min="763" max="763" width="48.54296875" style="45" customWidth="1"/>
    <col min="764" max="780" width="11.453125" style="45" customWidth="1"/>
    <col min="781" max="786" width="10.54296875" style="45" customWidth="1"/>
    <col min="787" max="788" width="11.453125" style="45" customWidth="1"/>
    <col min="789" max="789" width="1.54296875" style="45" customWidth="1"/>
    <col min="790" max="805" width="11.453125" style="45" customWidth="1"/>
    <col min="806" max="811" width="6.54296875" style="45" customWidth="1"/>
    <col min="812" max="813" width="11.453125" style="45" customWidth="1"/>
    <col min="814" max="814" width="1.453125" style="45" customWidth="1"/>
    <col min="815" max="1017" width="11.453125" style="45"/>
    <col min="1018" max="1018" width="2.453125" style="45" customWidth="1"/>
    <col min="1019" max="1019" width="48.54296875" style="45" customWidth="1"/>
    <col min="1020" max="1036" width="11.453125" style="45" customWidth="1"/>
    <col min="1037" max="1042" width="10.54296875" style="45" customWidth="1"/>
    <col min="1043" max="1044" width="11.453125" style="45" customWidth="1"/>
    <col min="1045" max="1045" width="1.54296875" style="45" customWidth="1"/>
    <col min="1046" max="1061" width="11.453125" style="45" customWidth="1"/>
    <col min="1062" max="1067" width="6.54296875" style="45" customWidth="1"/>
    <col min="1068" max="1069" width="11.453125" style="45" customWidth="1"/>
    <col min="1070" max="1070" width="1.453125" style="45" customWidth="1"/>
    <col min="1071" max="1273" width="11.453125" style="45"/>
    <col min="1274" max="1274" width="2.453125" style="45" customWidth="1"/>
    <col min="1275" max="1275" width="48.54296875" style="45" customWidth="1"/>
    <col min="1276" max="1292" width="11.453125" style="45" customWidth="1"/>
    <col min="1293" max="1298" width="10.54296875" style="45" customWidth="1"/>
    <col min="1299" max="1300" width="11.453125" style="45" customWidth="1"/>
    <col min="1301" max="1301" width="1.54296875" style="45" customWidth="1"/>
    <col min="1302" max="1317" width="11.453125" style="45" customWidth="1"/>
    <col min="1318" max="1323" width="6.54296875" style="45" customWidth="1"/>
    <col min="1324" max="1325" width="11.453125" style="45" customWidth="1"/>
    <col min="1326" max="1326" width="1.453125" style="45" customWidth="1"/>
    <col min="1327" max="1529" width="11.453125" style="45"/>
    <col min="1530" max="1530" width="2.453125" style="45" customWidth="1"/>
    <col min="1531" max="1531" width="48.54296875" style="45" customWidth="1"/>
    <col min="1532" max="1548" width="11.453125" style="45" customWidth="1"/>
    <col min="1549" max="1554" width="10.54296875" style="45" customWidth="1"/>
    <col min="1555" max="1556" width="11.453125" style="45" customWidth="1"/>
    <col min="1557" max="1557" width="1.54296875" style="45" customWidth="1"/>
    <col min="1558" max="1573" width="11.453125" style="45" customWidth="1"/>
    <col min="1574" max="1579" width="6.54296875" style="45" customWidth="1"/>
    <col min="1580" max="1581" width="11.453125" style="45" customWidth="1"/>
    <col min="1582" max="1582" width="1.453125" style="45" customWidth="1"/>
    <col min="1583" max="1785" width="11.453125" style="45"/>
    <col min="1786" max="1786" width="2.453125" style="45" customWidth="1"/>
    <col min="1787" max="1787" width="48.54296875" style="45" customWidth="1"/>
    <col min="1788" max="1804" width="11.453125" style="45" customWidth="1"/>
    <col min="1805" max="1810" width="10.54296875" style="45" customWidth="1"/>
    <col min="1811" max="1812" width="11.453125" style="45" customWidth="1"/>
    <col min="1813" max="1813" width="1.54296875" style="45" customWidth="1"/>
    <col min="1814" max="1829" width="11.453125" style="45" customWidth="1"/>
    <col min="1830" max="1835" width="6.54296875" style="45" customWidth="1"/>
    <col min="1836" max="1837" width="11.453125" style="45" customWidth="1"/>
    <col min="1838" max="1838" width="1.453125" style="45" customWidth="1"/>
    <col min="1839" max="2041" width="11.453125" style="45"/>
    <col min="2042" max="2042" width="2.453125" style="45" customWidth="1"/>
    <col min="2043" max="2043" width="48.54296875" style="45" customWidth="1"/>
    <col min="2044" max="2060" width="11.453125" style="45" customWidth="1"/>
    <col min="2061" max="2066" width="10.54296875" style="45" customWidth="1"/>
    <col min="2067" max="2068" width="11.453125" style="45" customWidth="1"/>
    <col min="2069" max="2069" width="1.54296875" style="45" customWidth="1"/>
    <col min="2070" max="2085" width="11.453125" style="45" customWidth="1"/>
    <col min="2086" max="2091" width="6.54296875" style="45" customWidth="1"/>
    <col min="2092" max="2093" width="11.453125" style="45" customWidth="1"/>
    <col min="2094" max="2094" width="1.453125" style="45" customWidth="1"/>
    <col min="2095" max="2297" width="11.453125" style="45"/>
    <col min="2298" max="2298" width="2.453125" style="45" customWidth="1"/>
    <col min="2299" max="2299" width="48.54296875" style="45" customWidth="1"/>
    <col min="2300" max="2316" width="11.453125" style="45" customWidth="1"/>
    <col min="2317" max="2322" width="10.54296875" style="45" customWidth="1"/>
    <col min="2323" max="2324" width="11.453125" style="45" customWidth="1"/>
    <col min="2325" max="2325" width="1.54296875" style="45" customWidth="1"/>
    <col min="2326" max="2341" width="11.453125" style="45" customWidth="1"/>
    <col min="2342" max="2347" width="6.54296875" style="45" customWidth="1"/>
    <col min="2348" max="2349" width="11.453125" style="45" customWidth="1"/>
    <col min="2350" max="2350" width="1.453125" style="45" customWidth="1"/>
    <col min="2351" max="2553" width="11.453125" style="45"/>
    <col min="2554" max="2554" width="2.453125" style="45" customWidth="1"/>
    <col min="2555" max="2555" width="48.54296875" style="45" customWidth="1"/>
    <col min="2556" max="2572" width="11.453125" style="45" customWidth="1"/>
    <col min="2573" max="2578" width="10.54296875" style="45" customWidth="1"/>
    <col min="2579" max="2580" width="11.453125" style="45" customWidth="1"/>
    <col min="2581" max="2581" width="1.54296875" style="45" customWidth="1"/>
    <col min="2582" max="2597" width="11.453125" style="45" customWidth="1"/>
    <col min="2598" max="2603" width="6.54296875" style="45" customWidth="1"/>
    <col min="2604" max="2605" width="11.453125" style="45" customWidth="1"/>
    <col min="2606" max="2606" width="1.453125" style="45" customWidth="1"/>
    <col min="2607" max="2809" width="11.453125" style="45"/>
    <col min="2810" max="2810" width="2.453125" style="45" customWidth="1"/>
    <col min="2811" max="2811" width="48.54296875" style="45" customWidth="1"/>
    <col min="2812" max="2828" width="11.453125" style="45" customWidth="1"/>
    <col min="2829" max="2834" width="10.54296875" style="45" customWidth="1"/>
    <col min="2835" max="2836" width="11.453125" style="45" customWidth="1"/>
    <col min="2837" max="2837" width="1.54296875" style="45" customWidth="1"/>
    <col min="2838" max="2853" width="11.453125" style="45" customWidth="1"/>
    <col min="2854" max="2859" width="6.54296875" style="45" customWidth="1"/>
    <col min="2860" max="2861" width="11.453125" style="45" customWidth="1"/>
    <col min="2862" max="2862" width="1.453125" style="45" customWidth="1"/>
    <col min="2863" max="3065" width="11.453125" style="45"/>
    <col min="3066" max="3066" width="2.453125" style="45" customWidth="1"/>
    <col min="3067" max="3067" width="48.54296875" style="45" customWidth="1"/>
    <col min="3068" max="3084" width="11.453125" style="45" customWidth="1"/>
    <col min="3085" max="3090" width="10.54296875" style="45" customWidth="1"/>
    <col min="3091" max="3092" width="11.453125" style="45" customWidth="1"/>
    <col min="3093" max="3093" width="1.54296875" style="45" customWidth="1"/>
    <col min="3094" max="3109" width="11.453125" style="45" customWidth="1"/>
    <col min="3110" max="3115" width="6.54296875" style="45" customWidth="1"/>
    <col min="3116" max="3117" width="11.453125" style="45" customWidth="1"/>
    <col min="3118" max="3118" width="1.453125" style="45" customWidth="1"/>
    <col min="3119" max="3321" width="11.453125" style="45"/>
    <col min="3322" max="3322" width="2.453125" style="45" customWidth="1"/>
    <col min="3323" max="3323" width="48.54296875" style="45" customWidth="1"/>
    <col min="3324" max="3340" width="11.453125" style="45" customWidth="1"/>
    <col min="3341" max="3346" width="10.54296875" style="45" customWidth="1"/>
    <col min="3347" max="3348" width="11.453125" style="45" customWidth="1"/>
    <col min="3349" max="3349" width="1.54296875" style="45" customWidth="1"/>
    <col min="3350" max="3365" width="11.453125" style="45" customWidth="1"/>
    <col min="3366" max="3371" width="6.54296875" style="45" customWidth="1"/>
    <col min="3372" max="3373" width="11.453125" style="45" customWidth="1"/>
    <col min="3374" max="3374" width="1.453125" style="45" customWidth="1"/>
    <col min="3375" max="3577" width="11.453125" style="45"/>
    <col min="3578" max="3578" width="2.453125" style="45" customWidth="1"/>
    <col min="3579" max="3579" width="48.54296875" style="45" customWidth="1"/>
    <col min="3580" max="3596" width="11.453125" style="45" customWidth="1"/>
    <col min="3597" max="3602" width="10.54296875" style="45" customWidth="1"/>
    <col min="3603" max="3604" width="11.453125" style="45" customWidth="1"/>
    <col min="3605" max="3605" width="1.54296875" style="45" customWidth="1"/>
    <col min="3606" max="3621" width="11.453125" style="45" customWidth="1"/>
    <col min="3622" max="3627" width="6.54296875" style="45" customWidth="1"/>
    <col min="3628" max="3629" width="11.453125" style="45" customWidth="1"/>
    <col min="3630" max="3630" width="1.453125" style="45" customWidth="1"/>
    <col min="3631" max="3833" width="11.453125" style="45"/>
    <col min="3834" max="3834" width="2.453125" style="45" customWidth="1"/>
    <col min="3835" max="3835" width="48.54296875" style="45" customWidth="1"/>
    <col min="3836" max="3852" width="11.453125" style="45" customWidth="1"/>
    <col min="3853" max="3858" width="10.54296875" style="45" customWidth="1"/>
    <col min="3859" max="3860" width="11.453125" style="45" customWidth="1"/>
    <col min="3861" max="3861" width="1.54296875" style="45" customWidth="1"/>
    <col min="3862" max="3877" width="11.453125" style="45" customWidth="1"/>
    <col min="3878" max="3883" width="6.54296875" style="45" customWidth="1"/>
    <col min="3884" max="3885" width="11.453125" style="45" customWidth="1"/>
    <col min="3886" max="3886" width="1.453125" style="45" customWidth="1"/>
    <col min="3887" max="4089" width="11.453125" style="45"/>
    <col min="4090" max="4090" width="2.453125" style="45" customWidth="1"/>
    <col min="4091" max="4091" width="48.54296875" style="45" customWidth="1"/>
    <col min="4092" max="4108" width="11.453125" style="45" customWidth="1"/>
    <col min="4109" max="4114" width="10.54296875" style="45" customWidth="1"/>
    <col min="4115" max="4116" width="11.453125" style="45" customWidth="1"/>
    <col min="4117" max="4117" width="1.54296875" style="45" customWidth="1"/>
    <col min="4118" max="4133" width="11.453125" style="45" customWidth="1"/>
    <col min="4134" max="4139" width="6.54296875" style="45" customWidth="1"/>
    <col min="4140" max="4141" width="11.453125" style="45" customWidth="1"/>
    <col min="4142" max="4142" width="1.453125" style="45" customWidth="1"/>
    <col min="4143" max="4345" width="11.453125" style="45"/>
    <col min="4346" max="4346" width="2.453125" style="45" customWidth="1"/>
    <col min="4347" max="4347" width="48.54296875" style="45" customWidth="1"/>
    <col min="4348" max="4364" width="11.453125" style="45" customWidth="1"/>
    <col min="4365" max="4370" width="10.54296875" style="45" customWidth="1"/>
    <col min="4371" max="4372" width="11.453125" style="45" customWidth="1"/>
    <col min="4373" max="4373" width="1.54296875" style="45" customWidth="1"/>
    <col min="4374" max="4389" width="11.453125" style="45" customWidth="1"/>
    <col min="4390" max="4395" width="6.54296875" style="45" customWidth="1"/>
    <col min="4396" max="4397" width="11.453125" style="45" customWidth="1"/>
    <col min="4398" max="4398" width="1.453125" style="45" customWidth="1"/>
    <col min="4399" max="4601" width="11.453125" style="45"/>
    <col min="4602" max="4602" width="2.453125" style="45" customWidth="1"/>
    <col min="4603" max="4603" width="48.54296875" style="45" customWidth="1"/>
    <col min="4604" max="4620" width="11.453125" style="45" customWidth="1"/>
    <col min="4621" max="4626" width="10.54296875" style="45" customWidth="1"/>
    <col min="4627" max="4628" width="11.453125" style="45" customWidth="1"/>
    <col min="4629" max="4629" width="1.54296875" style="45" customWidth="1"/>
    <col min="4630" max="4645" width="11.453125" style="45" customWidth="1"/>
    <col min="4646" max="4651" width="6.54296875" style="45" customWidth="1"/>
    <col min="4652" max="4653" width="11.453125" style="45" customWidth="1"/>
    <col min="4654" max="4654" width="1.453125" style="45" customWidth="1"/>
    <col min="4655" max="4857" width="11.453125" style="45"/>
    <col min="4858" max="4858" width="2.453125" style="45" customWidth="1"/>
    <col min="4859" max="4859" width="48.54296875" style="45" customWidth="1"/>
    <col min="4860" max="4876" width="11.453125" style="45" customWidth="1"/>
    <col min="4877" max="4882" width="10.54296875" style="45" customWidth="1"/>
    <col min="4883" max="4884" width="11.453125" style="45" customWidth="1"/>
    <col min="4885" max="4885" width="1.54296875" style="45" customWidth="1"/>
    <col min="4886" max="4901" width="11.453125" style="45" customWidth="1"/>
    <col min="4902" max="4907" width="6.54296875" style="45" customWidth="1"/>
    <col min="4908" max="4909" width="11.453125" style="45" customWidth="1"/>
    <col min="4910" max="4910" width="1.453125" style="45" customWidth="1"/>
    <col min="4911" max="5113" width="11.453125" style="45"/>
    <col min="5114" max="5114" width="2.453125" style="45" customWidth="1"/>
    <col min="5115" max="5115" width="48.54296875" style="45" customWidth="1"/>
    <col min="5116" max="5132" width="11.453125" style="45" customWidth="1"/>
    <col min="5133" max="5138" width="10.54296875" style="45" customWidth="1"/>
    <col min="5139" max="5140" width="11.453125" style="45" customWidth="1"/>
    <col min="5141" max="5141" width="1.54296875" style="45" customWidth="1"/>
    <col min="5142" max="5157" width="11.453125" style="45" customWidth="1"/>
    <col min="5158" max="5163" width="6.54296875" style="45" customWidth="1"/>
    <col min="5164" max="5165" width="11.453125" style="45" customWidth="1"/>
    <col min="5166" max="5166" width="1.453125" style="45" customWidth="1"/>
    <col min="5167" max="5369" width="11.453125" style="45"/>
    <col min="5370" max="5370" width="2.453125" style="45" customWidth="1"/>
    <col min="5371" max="5371" width="48.54296875" style="45" customWidth="1"/>
    <col min="5372" max="5388" width="11.453125" style="45" customWidth="1"/>
    <col min="5389" max="5394" width="10.54296875" style="45" customWidth="1"/>
    <col min="5395" max="5396" width="11.453125" style="45" customWidth="1"/>
    <col min="5397" max="5397" width="1.54296875" style="45" customWidth="1"/>
    <col min="5398" max="5413" width="11.453125" style="45" customWidth="1"/>
    <col min="5414" max="5419" width="6.54296875" style="45" customWidth="1"/>
    <col min="5420" max="5421" width="11.453125" style="45" customWidth="1"/>
    <col min="5422" max="5422" width="1.453125" style="45" customWidth="1"/>
    <col min="5423" max="5625" width="11.453125" style="45"/>
    <col min="5626" max="5626" width="2.453125" style="45" customWidth="1"/>
    <col min="5627" max="5627" width="48.54296875" style="45" customWidth="1"/>
    <col min="5628" max="5644" width="11.453125" style="45" customWidth="1"/>
    <col min="5645" max="5650" width="10.54296875" style="45" customWidth="1"/>
    <col min="5651" max="5652" width="11.453125" style="45" customWidth="1"/>
    <col min="5653" max="5653" width="1.54296875" style="45" customWidth="1"/>
    <col min="5654" max="5669" width="11.453125" style="45" customWidth="1"/>
    <col min="5670" max="5675" width="6.54296875" style="45" customWidth="1"/>
    <col min="5676" max="5677" width="11.453125" style="45" customWidth="1"/>
    <col min="5678" max="5678" width="1.453125" style="45" customWidth="1"/>
    <col min="5679" max="5881" width="11.453125" style="45"/>
    <col min="5882" max="5882" width="2.453125" style="45" customWidth="1"/>
    <col min="5883" max="5883" width="48.54296875" style="45" customWidth="1"/>
    <col min="5884" max="5900" width="11.453125" style="45" customWidth="1"/>
    <col min="5901" max="5906" width="10.54296875" style="45" customWidth="1"/>
    <col min="5907" max="5908" width="11.453125" style="45" customWidth="1"/>
    <col min="5909" max="5909" width="1.54296875" style="45" customWidth="1"/>
    <col min="5910" max="5925" width="11.453125" style="45" customWidth="1"/>
    <col min="5926" max="5931" width="6.54296875" style="45" customWidth="1"/>
    <col min="5932" max="5933" width="11.453125" style="45" customWidth="1"/>
    <col min="5934" max="5934" width="1.453125" style="45" customWidth="1"/>
    <col min="5935" max="6137" width="11.453125" style="45"/>
    <col min="6138" max="6138" width="2.453125" style="45" customWidth="1"/>
    <col min="6139" max="6139" width="48.54296875" style="45" customWidth="1"/>
    <col min="6140" max="6156" width="11.453125" style="45" customWidth="1"/>
    <col min="6157" max="6162" width="10.54296875" style="45" customWidth="1"/>
    <col min="6163" max="6164" width="11.453125" style="45" customWidth="1"/>
    <col min="6165" max="6165" width="1.54296875" style="45" customWidth="1"/>
    <col min="6166" max="6181" width="11.453125" style="45" customWidth="1"/>
    <col min="6182" max="6187" width="6.54296875" style="45" customWidth="1"/>
    <col min="6188" max="6189" width="11.453125" style="45" customWidth="1"/>
    <col min="6190" max="6190" width="1.453125" style="45" customWidth="1"/>
    <col min="6191" max="6393" width="11.453125" style="45"/>
    <col min="6394" max="6394" width="2.453125" style="45" customWidth="1"/>
    <col min="6395" max="6395" width="48.54296875" style="45" customWidth="1"/>
    <col min="6396" max="6412" width="11.453125" style="45" customWidth="1"/>
    <col min="6413" max="6418" width="10.54296875" style="45" customWidth="1"/>
    <col min="6419" max="6420" width="11.453125" style="45" customWidth="1"/>
    <col min="6421" max="6421" width="1.54296875" style="45" customWidth="1"/>
    <col min="6422" max="6437" width="11.453125" style="45" customWidth="1"/>
    <col min="6438" max="6443" width="6.54296875" style="45" customWidth="1"/>
    <col min="6444" max="6445" width="11.453125" style="45" customWidth="1"/>
    <col min="6446" max="6446" width="1.453125" style="45" customWidth="1"/>
    <col min="6447" max="6649" width="11.453125" style="45"/>
    <col min="6650" max="6650" width="2.453125" style="45" customWidth="1"/>
    <col min="6651" max="6651" width="48.54296875" style="45" customWidth="1"/>
    <col min="6652" max="6668" width="11.453125" style="45" customWidth="1"/>
    <col min="6669" max="6674" width="10.54296875" style="45" customWidth="1"/>
    <col min="6675" max="6676" width="11.453125" style="45" customWidth="1"/>
    <col min="6677" max="6677" width="1.54296875" style="45" customWidth="1"/>
    <col min="6678" max="6693" width="11.453125" style="45" customWidth="1"/>
    <col min="6694" max="6699" width="6.54296875" style="45" customWidth="1"/>
    <col min="6700" max="6701" width="11.453125" style="45" customWidth="1"/>
    <col min="6702" max="6702" width="1.453125" style="45" customWidth="1"/>
    <col min="6703" max="6905" width="11.453125" style="45"/>
    <col min="6906" max="6906" width="2.453125" style="45" customWidth="1"/>
    <col min="6907" max="6907" width="48.54296875" style="45" customWidth="1"/>
    <col min="6908" max="6924" width="11.453125" style="45" customWidth="1"/>
    <col min="6925" max="6930" width="10.54296875" style="45" customWidth="1"/>
    <col min="6931" max="6932" width="11.453125" style="45" customWidth="1"/>
    <col min="6933" max="6933" width="1.54296875" style="45" customWidth="1"/>
    <col min="6934" max="6949" width="11.453125" style="45" customWidth="1"/>
    <col min="6950" max="6955" width="6.54296875" style="45" customWidth="1"/>
    <col min="6956" max="6957" width="11.453125" style="45" customWidth="1"/>
    <col min="6958" max="6958" width="1.453125" style="45" customWidth="1"/>
    <col min="6959" max="7161" width="11.453125" style="45"/>
    <col min="7162" max="7162" width="2.453125" style="45" customWidth="1"/>
    <col min="7163" max="7163" width="48.54296875" style="45" customWidth="1"/>
    <col min="7164" max="7180" width="11.453125" style="45" customWidth="1"/>
    <col min="7181" max="7186" width="10.54296875" style="45" customWidth="1"/>
    <col min="7187" max="7188" width="11.453125" style="45" customWidth="1"/>
    <col min="7189" max="7189" width="1.54296875" style="45" customWidth="1"/>
    <col min="7190" max="7205" width="11.453125" style="45" customWidth="1"/>
    <col min="7206" max="7211" width="6.54296875" style="45" customWidth="1"/>
    <col min="7212" max="7213" width="11.453125" style="45" customWidth="1"/>
    <col min="7214" max="7214" width="1.453125" style="45" customWidth="1"/>
    <col min="7215" max="7417" width="11.453125" style="45"/>
    <col min="7418" max="7418" width="2.453125" style="45" customWidth="1"/>
    <col min="7419" max="7419" width="48.54296875" style="45" customWidth="1"/>
    <col min="7420" max="7436" width="11.453125" style="45" customWidth="1"/>
    <col min="7437" max="7442" width="10.54296875" style="45" customWidth="1"/>
    <col min="7443" max="7444" width="11.453125" style="45" customWidth="1"/>
    <col min="7445" max="7445" width="1.54296875" style="45" customWidth="1"/>
    <col min="7446" max="7461" width="11.453125" style="45" customWidth="1"/>
    <col min="7462" max="7467" width="6.54296875" style="45" customWidth="1"/>
    <col min="7468" max="7469" width="11.453125" style="45" customWidth="1"/>
    <col min="7470" max="7470" width="1.453125" style="45" customWidth="1"/>
    <col min="7471" max="7673" width="11.453125" style="45"/>
    <col min="7674" max="7674" width="2.453125" style="45" customWidth="1"/>
    <col min="7675" max="7675" width="48.54296875" style="45" customWidth="1"/>
    <col min="7676" max="7692" width="11.453125" style="45" customWidth="1"/>
    <col min="7693" max="7698" width="10.54296875" style="45" customWidth="1"/>
    <col min="7699" max="7700" width="11.453125" style="45" customWidth="1"/>
    <col min="7701" max="7701" width="1.54296875" style="45" customWidth="1"/>
    <col min="7702" max="7717" width="11.453125" style="45" customWidth="1"/>
    <col min="7718" max="7723" width="6.54296875" style="45" customWidth="1"/>
    <col min="7724" max="7725" width="11.453125" style="45" customWidth="1"/>
    <col min="7726" max="7726" width="1.453125" style="45" customWidth="1"/>
    <col min="7727" max="7929" width="11.453125" style="45"/>
    <col min="7930" max="7930" width="2.453125" style="45" customWidth="1"/>
    <col min="7931" max="7931" width="48.54296875" style="45" customWidth="1"/>
    <col min="7932" max="7948" width="11.453125" style="45" customWidth="1"/>
    <col min="7949" max="7954" width="10.54296875" style="45" customWidth="1"/>
    <col min="7955" max="7956" width="11.453125" style="45" customWidth="1"/>
    <col min="7957" max="7957" width="1.54296875" style="45" customWidth="1"/>
    <col min="7958" max="7973" width="11.453125" style="45" customWidth="1"/>
    <col min="7974" max="7979" width="6.54296875" style="45" customWidth="1"/>
    <col min="7980" max="7981" width="11.453125" style="45" customWidth="1"/>
    <col min="7982" max="7982" width="1.453125" style="45" customWidth="1"/>
    <col min="7983" max="8185" width="11.453125" style="45"/>
    <col min="8186" max="8186" width="2.453125" style="45" customWidth="1"/>
    <col min="8187" max="8187" width="48.54296875" style="45" customWidth="1"/>
    <col min="8188" max="8204" width="11.453125" style="45" customWidth="1"/>
    <col min="8205" max="8210" width="10.54296875" style="45" customWidth="1"/>
    <col min="8211" max="8212" width="11.453125" style="45" customWidth="1"/>
    <col min="8213" max="8213" width="1.54296875" style="45" customWidth="1"/>
    <col min="8214" max="8229" width="11.453125" style="45" customWidth="1"/>
    <col min="8230" max="8235" width="6.54296875" style="45" customWidth="1"/>
    <col min="8236" max="8237" width="11.453125" style="45" customWidth="1"/>
    <col min="8238" max="8238" width="1.453125" style="45" customWidth="1"/>
    <col min="8239" max="8441" width="11.453125" style="45"/>
    <col min="8442" max="8442" width="2.453125" style="45" customWidth="1"/>
    <col min="8443" max="8443" width="48.54296875" style="45" customWidth="1"/>
    <col min="8444" max="8460" width="11.453125" style="45" customWidth="1"/>
    <col min="8461" max="8466" width="10.54296875" style="45" customWidth="1"/>
    <col min="8467" max="8468" width="11.453125" style="45" customWidth="1"/>
    <col min="8469" max="8469" width="1.54296875" style="45" customWidth="1"/>
    <col min="8470" max="8485" width="11.453125" style="45" customWidth="1"/>
    <col min="8486" max="8491" width="6.54296875" style="45" customWidth="1"/>
    <col min="8492" max="8493" width="11.453125" style="45" customWidth="1"/>
    <col min="8494" max="8494" width="1.453125" style="45" customWidth="1"/>
    <col min="8495" max="8697" width="11.453125" style="45"/>
    <col min="8698" max="8698" width="2.453125" style="45" customWidth="1"/>
    <col min="8699" max="8699" width="48.54296875" style="45" customWidth="1"/>
    <col min="8700" max="8716" width="11.453125" style="45" customWidth="1"/>
    <col min="8717" max="8722" width="10.54296875" style="45" customWidth="1"/>
    <col min="8723" max="8724" width="11.453125" style="45" customWidth="1"/>
    <col min="8725" max="8725" width="1.54296875" style="45" customWidth="1"/>
    <col min="8726" max="8741" width="11.453125" style="45" customWidth="1"/>
    <col min="8742" max="8747" width="6.54296875" style="45" customWidth="1"/>
    <col min="8748" max="8749" width="11.453125" style="45" customWidth="1"/>
    <col min="8750" max="8750" width="1.453125" style="45" customWidth="1"/>
    <col min="8751" max="8953" width="11.453125" style="45"/>
    <col min="8954" max="8954" width="2.453125" style="45" customWidth="1"/>
    <col min="8955" max="8955" width="48.54296875" style="45" customWidth="1"/>
    <col min="8956" max="8972" width="11.453125" style="45" customWidth="1"/>
    <col min="8973" max="8978" width="10.54296875" style="45" customWidth="1"/>
    <col min="8979" max="8980" width="11.453125" style="45" customWidth="1"/>
    <col min="8981" max="8981" width="1.54296875" style="45" customWidth="1"/>
    <col min="8982" max="8997" width="11.453125" style="45" customWidth="1"/>
    <col min="8998" max="9003" width="6.54296875" style="45" customWidth="1"/>
    <col min="9004" max="9005" width="11.453125" style="45" customWidth="1"/>
    <col min="9006" max="9006" width="1.453125" style="45" customWidth="1"/>
    <col min="9007" max="9209" width="11.453125" style="45"/>
    <col min="9210" max="9210" width="2.453125" style="45" customWidth="1"/>
    <col min="9211" max="9211" width="48.54296875" style="45" customWidth="1"/>
    <col min="9212" max="9228" width="11.453125" style="45" customWidth="1"/>
    <col min="9229" max="9234" width="10.54296875" style="45" customWidth="1"/>
    <col min="9235" max="9236" width="11.453125" style="45" customWidth="1"/>
    <col min="9237" max="9237" width="1.54296875" style="45" customWidth="1"/>
    <col min="9238" max="9253" width="11.453125" style="45" customWidth="1"/>
    <col min="9254" max="9259" width="6.54296875" style="45" customWidth="1"/>
    <col min="9260" max="9261" width="11.453125" style="45" customWidth="1"/>
    <col min="9262" max="9262" width="1.453125" style="45" customWidth="1"/>
    <col min="9263" max="9465" width="11.453125" style="45"/>
    <col min="9466" max="9466" width="2.453125" style="45" customWidth="1"/>
    <col min="9467" max="9467" width="48.54296875" style="45" customWidth="1"/>
    <col min="9468" max="9484" width="11.453125" style="45" customWidth="1"/>
    <col min="9485" max="9490" width="10.54296875" style="45" customWidth="1"/>
    <col min="9491" max="9492" width="11.453125" style="45" customWidth="1"/>
    <col min="9493" max="9493" width="1.54296875" style="45" customWidth="1"/>
    <col min="9494" max="9509" width="11.453125" style="45" customWidth="1"/>
    <col min="9510" max="9515" width="6.54296875" style="45" customWidth="1"/>
    <col min="9516" max="9517" width="11.453125" style="45" customWidth="1"/>
    <col min="9518" max="9518" width="1.453125" style="45" customWidth="1"/>
    <col min="9519" max="9721" width="11.453125" style="45"/>
    <col min="9722" max="9722" width="2.453125" style="45" customWidth="1"/>
    <col min="9723" max="9723" width="48.54296875" style="45" customWidth="1"/>
    <col min="9724" max="9740" width="11.453125" style="45" customWidth="1"/>
    <col min="9741" max="9746" width="10.54296875" style="45" customWidth="1"/>
    <col min="9747" max="9748" width="11.453125" style="45" customWidth="1"/>
    <col min="9749" max="9749" width="1.54296875" style="45" customWidth="1"/>
    <col min="9750" max="9765" width="11.453125" style="45" customWidth="1"/>
    <col min="9766" max="9771" width="6.54296875" style="45" customWidth="1"/>
    <col min="9772" max="9773" width="11.453125" style="45" customWidth="1"/>
    <col min="9774" max="9774" width="1.453125" style="45" customWidth="1"/>
    <col min="9775" max="9977" width="11.453125" style="45"/>
    <col min="9978" max="9978" width="2.453125" style="45" customWidth="1"/>
    <col min="9979" max="9979" width="48.54296875" style="45" customWidth="1"/>
    <col min="9980" max="9996" width="11.453125" style="45" customWidth="1"/>
    <col min="9997" max="10002" width="10.54296875" style="45" customWidth="1"/>
    <col min="10003" max="10004" width="11.453125" style="45" customWidth="1"/>
    <col min="10005" max="10005" width="1.54296875" style="45" customWidth="1"/>
    <col min="10006" max="10021" width="11.453125" style="45" customWidth="1"/>
    <col min="10022" max="10027" width="6.54296875" style="45" customWidth="1"/>
    <col min="10028" max="10029" width="11.453125" style="45" customWidth="1"/>
    <col min="10030" max="10030" width="1.453125" style="45" customWidth="1"/>
    <col min="10031" max="10233" width="11.453125" style="45"/>
    <col min="10234" max="10234" width="2.453125" style="45" customWidth="1"/>
    <col min="10235" max="10235" width="48.54296875" style="45" customWidth="1"/>
    <col min="10236" max="10252" width="11.453125" style="45" customWidth="1"/>
    <col min="10253" max="10258" width="10.54296875" style="45" customWidth="1"/>
    <col min="10259" max="10260" width="11.453125" style="45" customWidth="1"/>
    <col min="10261" max="10261" width="1.54296875" style="45" customWidth="1"/>
    <col min="10262" max="10277" width="11.453125" style="45" customWidth="1"/>
    <col min="10278" max="10283" width="6.54296875" style="45" customWidth="1"/>
    <col min="10284" max="10285" width="11.453125" style="45" customWidth="1"/>
    <col min="10286" max="10286" width="1.453125" style="45" customWidth="1"/>
    <col min="10287" max="10489" width="11.453125" style="45"/>
    <col min="10490" max="10490" width="2.453125" style="45" customWidth="1"/>
    <col min="10491" max="10491" width="48.54296875" style="45" customWidth="1"/>
    <col min="10492" max="10508" width="11.453125" style="45" customWidth="1"/>
    <col min="10509" max="10514" width="10.54296875" style="45" customWidth="1"/>
    <col min="10515" max="10516" width="11.453125" style="45" customWidth="1"/>
    <col min="10517" max="10517" width="1.54296875" style="45" customWidth="1"/>
    <col min="10518" max="10533" width="11.453125" style="45" customWidth="1"/>
    <col min="10534" max="10539" width="6.54296875" style="45" customWidth="1"/>
    <col min="10540" max="10541" width="11.453125" style="45" customWidth="1"/>
    <col min="10542" max="10542" width="1.453125" style="45" customWidth="1"/>
    <col min="10543" max="10745" width="11.453125" style="45"/>
    <col min="10746" max="10746" width="2.453125" style="45" customWidth="1"/>
    <col min="10747" max="10747" width="48.54296875" style="45" customWidth="1"/>
    <col min="10748" max="10764" width="11.453125" style="45" customWidth="1"/>
    <col min="10765" max="10770" width="10.54296875" style="45" customWidth="1"/>
    <col min="10771" max="10772" width="11.453125" style="45" customWidth="1"/>
    <col min="10773" max="10773" width="1.54296875" style="45" customWidth="1"/>
    <col min="10774" max="10789" width="11.453125" style="45" customWidth="1"/>
    <col min="10790" max="10795" width="6.54296875" style="45" customWidth="1"/>
    <col min="10796" max="10797" width="11.453125" style="45" customWidth="1"/>
    <col min="10798" max="10798" width="1.453125" style="45" customWidth="1"/>
    <col min="10799" max="11001" width="11.453125" style="45"/>
    <col min="11002" max="11002" width="2.453125" style="45" customWidth="1"/>
    <col min="11003" max="11003" width="48.54296875" style="45" customWidth="1"/>
    <col min="11004" max="11020" width="11.453125" style="45" customWidth="1"/>
    <col min="11021" max="11026" width="10.54296875" style="45" customWidth="1"/>
    <col min="11027" max="11028" width="11.453125" style="45" customWidth="1"/>
    <col min="11029" max="11029" width="1.54296875" style="45" customWidth="1"/>
    <col min="11030" max="11045" width="11.453125" style="45" customWidth="1"/>
    <col min="11046" max="11051" width="6.54296875" style="45" customWidth="1"/>
    <col min="11052" max="11053" width="11.453125" style="45" customWidth="1"/>
    <col min="11054" max="11054" width="1.453125" style="45" customWidth="1"/>
    <col min="11055" max="11257" width="11.453125" style="45"/>
    <col min="11258" max="11258" width="2.453125" style="45" customWidth="1"/>
    <col min="11259" max="11259" width="48.54296875" style="45" customWidth="1"/>
    <col min="11260" max="11276" width="11.453125" style="45" customWidth="1"/>
    <col min="11277" max="11282" width="10.54296875" style="45" customWidth="1"/>
    <col min="11283" max="11284" width="11.453125" style="45" customWidth="1"/>
    <col min="11285" max="11285" width="1.54296875" style="45" customWidth="1"/>
    <col min="11286" max="11301" width="11.453125" style="45" customWidth="1"/>
    <col min="11302" max="11307" width="6.54296875" style="45" customWidth="1"/>
    <col min="11308" max="11309" width="11.453125" style="45" customWidth="1"/>
    <col min="11310" max="11310" width="1.453125" style="45" customWidth="1"/>
    <col min="11311" max="11513" width="11.453125" style="45"/>
    <col min="11514" max="11514" width="2.453125" style="45" customWidth="1"/>
    <col min="11515" max="11515" width="48.54296875" style="45" customWidth="1"/>
    <col min="11516" max="11532" width="11.453125" style="45" customWidth="1"/>
    <col min="11533" max="11538" width="10.54296875" style="45" customWidth="1"/>
    <col min="11539" max="11540" width="11.453125" style="45" customWidth="1"/>
    <col min="11541" max="11541" width="1.54296875" style="45" customWidth="1"/>
    <col min="11542" max="11557" width="11.453125" style="45" customWidth="1"/>
    <col min="11558" max="11563" width="6.54296875" style="45" customWidth="1"/>
    <col min="11564" max="11565" width="11.453125" style="45" customWidth="1"/>
    <col min="11566" max="11566" width="1.453125" style="45" customWidth="1"/>
    <col min="11567" max="11769" width="11.453125" style="45"/>
    <col min="11770" max="11770" width="2.453125" style="45" customWidth="1"/>
    <col min="11771" max="11771" width="48.54296875" style="45" customWidth="1"/>
    <col min="11772" max="11788" width="11.453125" style="45" customWidth="1"/>
    <col min="11789" max="11794" width="10.54296875" style="45" customWidth="1"/>
    <col min="11795" max="11796" width="11.453125" style="45" customWidth="1"/>
    <col min="11797" max="11797" width="1.54296875" style="45" customWidth="1"/>
    <col min="11798" max="11813" width="11.453125" style="45" customWidth="1"/>
    <col min="11814" max="11819" width="6.54296875" style="45" customWidth="1"/>
    <col min="11820" max="11821" width="11.453125" style="45" customWidth="1"/>
    <col min="11822" max="11822" width="1.453125" style="45" customWidth="1"/>
    <col min="11823" max="12025" width="11.453125" style="45"/>
    <col min="12026" max="12026" width="2.453125" style="45" customWidth="1"/>
    <col min="12027" max="12027" width="48.54296875" style="45" customWidth="1"/>
    <col min="12028" max="12044" width="11.453125" style="45" customWidth="1"/>
    <col min="12045" max="12050" width="10.54296875" style="45" customWidth="1"/>
    <col min="12051" max="12052" width="11.453125" style="45" customWidth="1"/>
    <col min="12053" max="12053" width="1.54296875" style="45" customWidth="1"/>
    <col min="12054" max="12069" width="11.453125" style="45" customWidth="1"/>
    <col min="12070" max="12075" width="6.54296875" style="45" customWidth="1"/>
    <col min="12076" max="12077" width="11.453125" style="45" customWidth="1"/>
    <col min="12078" max="12078" width="1.453125" style="45" customWidth="1"/>
    <col min="12079" max="12281" width="11.453125" style="45"/>
    <col min="12282" max="12282" width="2.453125" style="45" customWidth="1"/>
    <col min="12283" max="12283" width="48.54296875" style="45" customWidth="1"/>
    <col min="12284" max="12300" width="11.453125" style="45" customWidth="1"/>
    <col min="12301" max="12306" width="10.54296875" style="45" customWidth="1"/>
    <col min="12307" max="12308" width="11.453125" style="45" customWidth="1"/>
    <col min="12309" max="12309" width="1.54296875" style="45" customWidth="1"/>
    <col min="12310" max="12325" width="11.453125" style="45" customWidth="1"/>
    <col min="12326" max="12331" width="6.54296875" style="45" customWidth="1"/>
    <col min="12332" max="12333" width="11.453125" style="45" customWidth="1"/>
    <col min="12334" max="12334" width="1.453125" style="45" customWidth="1"/>
    <col min="12335" max="12537" width="11.453125" style="45"/>
    <col min="12538" max="12538" width="2.453125" style="45" customWidth="1"/>
    <col min="12539" max="12539" width="48.54296875" style="45" customWidth="1"/>
    <col min="12540" max="12556" width="11.453125" style="45" customWidth="1"/>
    <col min="12557" max="12562" width="10.54296875" style="45" customWidth="1"/>
    <col min="12563" max="12564" width="11.453125" style="45" customWidth="1"/>
    <col min="12565" max="12565" width="1.54296875" style="45" customWidth="1"/>
    <col min="12566" max="12581" width="11.453125" style="45" customWidth="1"/>
    <col min="12582" max="12587" width="6.54296875" style="45" customWidth="1"/>
    <col min="12588" max="12589" width="11.453125" style="45" customWidth="1"/>
    <col min="12590" max="12590" width="1.453125" style="45" customWidth="1"/>
    <col min="12591" max="12793" width="11.453125" style="45"/>
    <col min="12794" max="12794" width="2.453125" style="45" customWidth="1"/>
    <col min="12795" max="12795" width="48.54296875" style="45" customWidth="1"/>
    <col min="12796" max="12812" width="11.453125" style="45" customWidth="1"/>
    <col min="12813" max="12818" width="10.54296875" style="45" customWidth="1"/>
    <col min="12819" max="12820" width="11.453125" style="45" customWidth="1"/>
    <col min="12821" max="12821" width="1.54296875" style="45" customWidth="1"/>
    <col min="12822" max="12837" width="11.453125" style="45" customWidth="1"/>
    <col min="12838" max="12843" width="6.54296875" style="45" customWidth="1"/>
    <col min="12844" max="12845" width="11.453125" style="45" customWidth="1"/>
    <col min="12846" max="12846" width="1.453125" style="45" customWidth="1"/>
    <col min="12847" max="13049" width="11.453125" style="45"/>
    <col min="13050" max="13050" width="2.453125" style="45" customWidth="1"/>
    <col min="13051" max="13051" width="48.54296875" style="45" customWidth="1"/>
    <col min="13052" max="13068" width="11.453125" style="45" customWidth="1"/>
    <col min="13069" max="13074" width="10.54296875" style="45" customWidth="1"/>
    <col min="13075" max="13076" width="11.453125" style="45" customWidth="1"/>
    <col min="13077" max="13077" width="1.54296875" style="45" customWidth="1"/>
    <col min="13078" max="13093" width="11.453125" style="45" customWidth="1"/>
    <col min="13094" max="13099" width="6.54296875" style="45" customWidth="1"/>
    <col min="13100" max="13101" width="11.453125" style="45" customWidth="1"/>
    <col min="13102" max="13102" width="1.453125" style="45" customWidth="1"/>
    <col min="13103" max="13305" width="11.453125" style="45"/>
    <col min="13306" max="13306" width="2.453125" style="45" customWidth="1"/>
    <col min="13307" max="13307" width="48.54296875" style="45" customWidth="1"/>
    <col min="13308" max="13324" width="11.453125" style="45" customWidth="1"/>
    <col min="13325" max="13330" width="10.54296875" style="45" customWidth="1"/>
    <col min="13331" max="13332" width="11.453125" style="45" customWidth="1"/>
    <col min="13333" max="13333" width="1.54296875" style="45" customWidth="1"/>
    <col min="13334" max="13349" width="11.453125" style="45" customWidth="1"/>
    <col min="13350" max="13355" width="6.54296875" style="45" customWidth="1"/>
    <col min="13356" max="13357" width="11.453125" style="45" customWidth="1"/>
    <col min="13358" max="13358" width="1.453125" style="45" customWidth="1"/>
    <col min="13359" max="13561" width="11.453125" style="45"/>
    <col min="13562" max="13562" width="2.453125" style="45" customWidth="1"/>
    <col min="13563" max="13563" width="48.54296875" style="45" customWidth="1"/>
    <col min="13564" max="13580" width="11.453125" style="45" customWidth="1"/>
    <col min="13581" max="13586" width="10.54296875" style="45" customWidth="1"/>
    <col min="13587" max="13588" width="11.453125" style="45" customWidth="1"/>
    <col min="13589" max="13589" width="1.54296875" style="45" customWidth="1"/>
    <col min="13590" max="13605" width="11.453125" style="45" customWidth="1"/>
    <col min="13606" max="13611" width="6.54296875" style="45" customWidth="1"/>
    <col min="13612" max="13613" width="11.453125" style="45" customWidth="1"/>
    <col min="13614" max="13614" width="1.453125" style="45" customWidth="1"/>
    <col min="13615" max="13817" width="11.453125" style="45"/>
    <col min="13818" max="13818" width="2.453125" style="45" customWidth="1"/>
    <col min="13819" max="13819" width="48.54296875" style="45" customWidth="1"/>
    <col min="13820" max="13836" width="11.453125" style="45" customWidth="1"/>
    <col min="13837" max="13842" width="10.54296875" style="45" customWidth="1"/>
    <col min="13843" max="13844" width="11.453125" style="45" customWidth="1"/>
    <col min="13845" max="13845" width="1.54296875" style="45" customWidth="1"/>
    <col min="13846" max="13861" width="11.453125" style="45" customWidth="1"/>
    <col min="13862" max="13867" width="6.54296875" style="45" customWidth="1"/>
    <col min="13868" max="13869" width="11.453125" style="45" customWidth="1"/>
    <col min="13870" max="13870" width="1.453125" style="45" customWidth="1"/>
    <col min="13871" max="14073" width="11.453125" style="45"/>
    <col min="14074" max="14074" width="2.453125" style="45" customWidth="1"/>
    <col min="14075" max="14075" width="48.54296875" style="45" customWidth="1"/>
    <col min="14076" max="14092" width="11.453125" style="45" customWidth="1"/>
    <col min="14093" max="14098" width="10.54296875" style="45" customWidth="1"/>
    <col min="14099" max="14100" width="11.453125" style="45" customWidth="1"/>
    <col min="14101" max="14101" width="1.54296875" style="45" customWidth="1"/>
    <col min="14102" max="14117" width="11.453125" style="45" customWidth="1"/>
    <col min="14118" max="14123" width="6.54296875" style="45" customWidth="1"/>
    <col min="14124" max="14125" width="11.453125" style="45" customWidth="1"/>
    <col min="14126" max="14126" width="1.453125" style="45" customWidth="1"/>
    <col min="14127" max="14329" width="11.453125" style="45"/>
    <col min="14330" max="14330" width="2.453125" style="45" customWidth="1"/>
    <col min="14331" max="14331" width="48.54296875" style="45" customWidth="1"/>
    <col min="14332" max="14348" width="11.453125" style="45" customWidth="1"/>
    <col min="14349" max="14354" width="10.54296875" style="45" customWidth="1"/>
    <col min="14355" max="14356" width="11.453125" style="45" customWidth="1"/>
    <col min="14357" max="14357" width="1.54296875" style="45" customWidth="1"/>
    <col min="14358" max="14373" width="11.453125" style="45" customWidth="1"/>
    <col min="14374" max="14379" width="6.54296875" style="45" customWidth="1"/>
    <col min="14380" max="14381" width="11.453125" style="45" customWidth="1"/>
    <col min="14382" max="14382" width="1.453125" style="45" customWidth="1"/>
    <col min="14383" max="14585" width="11.453125" style="45"/>
    <col min="14586" max="14586" width="2.453125" style="45" customWidth="1"/>
    <col min="14587" max="14587" width="48.54296875" style="45" customWidth="1"/>
    <col min="14588" max="14604" width="11.453125" style="45" customWidth="1"/>
    <col min="14605" max="14610" width="10.54296875" style="45" customWidth="1"/>
    <col min="14611" max="14612" width="11.453125" style="45" customWidth="1"/>
    <col min="14613" max="14613" width="1.54296875" style="45" customWidth="1"/>
    <col min="14614" max="14629" width="11.453125" style="45" customWidth="1"/>
    <col min="14630" max="14635" width="6.54296875" style="45" customWidth="1"/>
    <col min="14636" max="14637" width="11.453125" style="45" customWidth="1"/>
    <col min="14638" max="14638" width="1.453125" style="45" customWidth="1"/>
    <col min="14639" max="14841" width="11.453125" style="45"/>
    <col min="14842" max="14842" width="2.453125" style="45" customWidth="1"/>
    <col min="14843" max="14843" width="48.54296875" style="45" customWidth="1"/>
    <col min="14844" max="14860" width="11.453125" style="45" customWidth="1"/>
    <col min="14861" max="14866" width="10.54296875" style="45" customWidth="1"/>
    <col min="14867" max="14868" width="11.453125" style="45" customWidth="1"/>
    <col min="14869" max="14869" width="1.54296875" style="45" customWidth="1"/>
    <col min="14870" max="14885" width="11.453125" style="45" customWidth="1"/>
    <col min="14886" max="14891" width="6.54296875" style="45" customWidth="1"/>
    <col min="14892" max="14893" width="11.453125" style="45" customWidth="1"/>
    <col min="14894" max="14894" width="1.453125" style="45" customWidth="1"/>
    <col min="14895" max="15097" width="11.453125" style="45"/>
    <col min="15098" max="15098" width="2.453125" style="45" customWidth="1"/>
    <col min="15099" max="15099" width="48.54296875" style="45" customWidth="1"/>
    <col min="15100" max="15116" width="11.453125" style="45" customWidth="1"/>
    <col min="15117" max="15122" width="10.54296875" style="45" customWidth="1"/>
    <col min="15123" max="15124" width="11.453125" style="45" customWidth="1"/>
    <col min="15125" max="15125" width="1.54296875" style="45" customWidth="1"/>
    <col min="15126" max="15141" width="11.453125" style="45" customWidth="1"/>
    <col min="15142" max="15147" width="6.54296875" style="45" customWidth="1"/>
    <col min="15148" max="15149" width="11.453125" style="45" customWidth="1"/>
    <col min="15150" max="15150" width="1.453125" style="45" customWidth="1"/>
    <col min="15151" max="15353" width="11.453125" style="45"/>
    <col min="15354" max="15354" width="2.453125" style="45" customWidth="1"/>
    <col min="15355" max="15355" width="48.54296875" style="45" customWidth="1"/>
    <col min="15356" max="15372" width="11.453125" style="45" customWidth="1"/>
    <col min="15373" max="15378" width="10.54296875" style="45" customWidth="1"/>
    <col min="15379" max="15380" width="11.453125" style="45" customWidth="1"/>
    <col min="15381" max="15381" width="1.54296875" style="45" customWidth="1"/>
    <col min="15382" max="15397" width="11.453125" style="45" customWidth="1"/>
    <col min="15398" max="15403" width="6.54296875" style="45" customWidth="1"/>
    <col min="15404" max="15405" width="11.453125" style="45" customWidth="1"/>
    <col min="15406" max="15406" width="1.453125" style="45" customWidth="1"/>
    <col min="15407" max="15609" width="11.453125" style="45"/>
    <col min="15610" max="15610" width="2.453125" style="45" customWidth="1"/>
    <col min="15611" max="15611" width="48.54296875" style="45" customWidth="1"/>
    <col min="15612" max="15628" width="11.453125" style="45" customWidth="1"/>
    <col min="15629" max="15634" width="10.54296875" style="45" customWidth="1"/>
    <col min="15635" max="15636" width="11.453125" style="45" customWidth="1"/>
    <col min="15637" max="15637" width="1.54296875" style="45" customWidth="1"/>
    <col min="15638" max="15653" width="11.453125" style="45" customWidth="1"/>
    <col min="15654" max="15659" width="6.54296875" style="45" customWidth="1"/>
    <col min="15660" max="15661" width="11.453125" style="45" customWidth="1"/>
    <col min="15662" max="15662" width="1.453125" style="45" customWidth="1"/>
    <col min="15663" max="15865" width="11.453125" style="45"/>
    <col min="15866" max="15866" width="2.453125" style="45" customWidth="1"/>
    <col min="15867" max="15867" width="48.54296875" style="45" customWidth="1"/>
    <col min="15868" max="15884" width="11.453125" style="45" customWidth="1"/>
    <col min="15885" max="15890" width="10.54296875" style="45" customWidth="1"/>
    <col min="15891" max="15892" width="11.453125" style="45" customWidth="1"/>
    <col min="15893" max="15893" width="1.54296875" style="45" customWidth="1"/>
    <col min="15894" max="15909" width="11.453125" style="45" customWidth="1"/>
    <col min="15910" max="15915" width="6.54296875" style="45" customWidth="1"/>
    <col min="15916" max="15917" width="11.453125" style="45" customWidth="1"/>
    <col min="15918" max="15918" width="1.453125" style="45" customWidth="1"/>
    <col min="15919" max="16121" width="11.453125" style="45"/>
    <col min="16122" max="16122" width="2.453125" style="45" customWidth="1"/>
    <col min="16123" max="16123" width="48.54296875" style="45" customWidth="1"/>
    <col min="16124" max="16140" width="11.453125" style="45" customWidth="1"/>
    <col min="16141" max="16146" width="10.54296875" style="45" customWidth="1"/>
    <col min="16147" max="16148" width="11.453125" style="45" customWidth="1"/>
    <col min="16149" max="16149" width="1.54296875" style="45" customWidth="1"/>
    <col min="16150" max="16165" width="11.453125" style="45" customWidth="1"/>
    <col min="16166" max="16171" width="6.54296875" style="45" customWidth="1"/>
    <col min="16172" max="16173" width="11.453125" style="45" customWidth="1"/>
    <col min="16174" max="16174" width="1.453125" style="45" customWidth="1"/>
    <col min="16175" max="16384" width="11.453125" style="45"/>
  </cols>
  <sheetData>
    <row r="1" spans="1:64" ht="15" customHeight="1" x14ac:dyDescent="0.35">
      <c r="B1" s="1" t="s">
        <v>370</v>
      </c>
    </row>
    <row r="2" spans="1:64" ht="15" customHeight="1" x14ac:dyDescent="0.35">
      <c r="B2" s="3" t="s">
        <v>372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AB2" s="321"/>
      <c r="AC2" s="321"/>
      <c r="AD2" s="321"/>
      <c r="AE2" s="321"/>
    </row>
    <row r="3" spans="1:64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55"/>
      <c r="X3" s="355"/>
      <c r="Z3" s="12"/>
      <c r="AA3" s="12"/>
      <c r="AB3" s="355"/>
      <c r="AC3"/>
      <c r="AD3"/>
      <c r="AE3"/>
    </row>
    <row r="4" spans="1:64" ht="12" customHeight="1" thickBot="1" x14ac:dyDescent="0.4">
      <c r="B4" s="186" t="s">
        <v>758</v>
      </c>
      <c r="W4" s="355"/>
      <c r="X4" s="355"/>
      <c r="Z4" s="297"/>
      <c r="AA4"/>
      <c r="AB4"/>
      <c r="AC4"/>
      <c r="AD4"/>
      <c r="AE4"/>
    </row>
    <row r="5" spans="1:64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274"/>
      <c r="BB5" s="484" t="s">
        <v>1</v>
      </c>
      <c r="BC5" s="485"/>
      <c r="BD5" s="485"/>
      <c r="BE5" s="485"/>
      <c r="BF5" s="485"/>
      <c r="BG5" s="485"/>
      <c r="BH5" s="486"/>
      <c r="BI5" s="46"/>
    </row>
    <row r="6" spans="1:64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4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355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355"/>
    </row>
    <row r="8" spans="1:64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355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355"/>
    </row>
    <row r="9" spans="1:64" ht="15" customHeight="1" x14ac:dyDescent="0.35">
      <c r="B9" s="19" t="s">
        <v>372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355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355"/>
    </row>
    <row r="10" spans="1:64" s="7" customFormat="1" ht="15" customHeight="1" x14ac:dyDescent="0.35">
      <c r="A10"/>
      <c r="B10" s="91" t="s">
        <v>373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64"/>
      <c r="Z10" s="64"/>
      <c r="AA10" s="64"/>
      <c r="AB10" s="33"/>
      <c r="AC10" s="33"/>
      <c r="AD10" s="33"/>
      <c r="AE10" s="33"/>
      <c r="AF10" s="355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55"/>
      <c r="BJ10" s="33"/>
      <c r="BK10" s="33"/>
      <c r="BL10" s="33"/>
    </row>
    <row r="11" spans="1:64" s="7" customFormat="1" ht="15" customHeight="1" x14ac:dyDescent="0.35">
      <c r="A11"/>
      <c r="B11" s="13" t="s">
        <v>29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7"/>
      <c r="N11" s="17"/>
      <c r="O11" s="17"/>
      <c r="P11" s="17"/>
      <c r="Q11" s="17"/>
      <c r="R11" s="17"/>
      <c r="S11" s="17"/>
      <c r="T11" s="14"/>
      <c r="U11" s="14">
        <v>2103.0910000000003</v>
      </c>
      <c r="V11" s="14">
        <v>1703.231</v>
      </c>
      <c r="W11" s="14">
        <v>1827.1650000000002</v>
      </c>
      <c r="X11" s="14">
        <v>1586.6309999999999</v>
      </c>
      <c r="Y11" s="14">
        <v>1797.1359999999997</v>
      </c>
      <c r="Z11" s="14">
        <v>1518.038</v>
      </c>
      <c r="AA11" s="14">
        <v>1406.7459999999999</v>
      </c>
      <c r="AB11" s="14">
        <v>1485.9620000000002</v>
      </c>
      <c r="AC11" s="14">
        <v>1105.606</v>
      </c>
      <c r="AD11" s="72">
        <v>286.83100000000002</v>
      </c>
      <c r="AE11" s="72">
        <v>310.81200000000001</v>
      </c>
      <c r="AF11" s="355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5">
        <v>-19.012967104133882</v>
      </c>
      <c r="AZ11" s="15">
        <v>7.2764058427776499</v>
      </c>
      <c r="BA11" s="15">
        <v>-13.164328344730789</v>
      </c>
      <c r="BB11" s="15">
        <v>13.267420086964133</v>
      </c>
      <c r="BC11" s="15">
        <v>-15.530154646059051</v>
      </c>
      <c r="BD11" s="15">
        <v>-7.3313052769430112</v>
      </c>
      <c r="BE11" s="15">
        <v>5.631151608037297</v>
      </c>
      <c r="BF11" s="15">
        <v>-25.596616871763892</v>
      </c>
      <c r="BG11" s="15">
        <v>-74.056671183043505</v>
      </c>
      <c r="BH11" s="15">
        <v>8.3606723122675</v>
      </c>
      <c r="BI11" s="355"/>
    </row>
    <row r="12" spans="1:64" s="7" customFormat="1" ht="15" customHeight="1" x14ac:dyDescent="0.35">
      <c r="A12"/>
      <c r="B12" s="16" t="s">
        <v>673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>
        <v>1771.2030000000002</v>
      </c>
      <c r="V12" s="17">
        <v>1469.6980000000001</v>
      </c>
      <c r="W12" s="17">
        <v>1554.4670000000001</v>
      </c>
      <c r="X12" s="17">
        <v>1307.5229999999999</v>
      </c>
      <c r="Y12" s="17">
        <v>1487.5549999999998</v>
      </c>
      <c r="Z12" s="17">
        <v>1229.3899999999999</v>
      </c>
      <c r="AA12" s="17">
        <v>1104.52</v>
      </c>
      <c r="AB12" s="17">
        <v>1193.922</v>
      </c>
      <c r="AC12" s="17">
        <v>780.798</v>
      </c>
      <c r="AD12" s="73">
        <v>11.280000000000001</v>
      </c>
      <c r="AE12" s="73">
        <v>36.298000000000002</v>
      </c>
      <c r="AF12" s="355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>
        <v>-17.022611185730831</v>
      </c>
      <c r="AZ12" s="18">
        <v>5.7677835854713013</v>
      </c>
      <c r="BA12" s="18">
        <v>-15.886088286210011</v>
      </c>
      <c r="BB12" s="18">
        <v>13.768935613369703</v>
      </c>
      <c r="BC12" s="18">
        <v>-17.354988555045022</v>
      </c>
      <c r="BD12" s="18">
        <v>-10.15706976630686</v>
      </c>
      <c r="BE12" s="18">
        <v>8.0941947633361142</v>
      </c>
      <c r="BF12" s="18">
        <v>-34.60226044917507</v>
      </c>
      <c r="BG12" s="18">
        <v>-98.55532416835085</v>
      </c>
      <c r="BH12" s="18" t="s">
        <v>233</v>
      </c>
      <c r="BI12" s="355"/>
    </row>
    <row r="13" spans="1:64" s="23" customFormat="1" ht="15" customHeight="1" x14ac:dyDescent="0.35">
      <c r="A13"/>
      <c r="B13" s="16" t="s">
        <v>674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>
        <v>324.24900000000002</v>
      </c>
      <c r="V13" s="17">
        <v>227.47200000000001</v>
      </c>
      <c r="W13" s="17">
        <v>263.98900000000003</v>
      </c>
      <c r="X13" s="17">
        <v>273.45499999999998</v>
      </c>
      <c r="Y13" s="17">
        <v>299.80799999999999</v>
      </c>
      <c r="Z13" s="17">
        <v>279.68100000000004</v>
      </c>
      <c r="AA13" s="17">
        <v>291.62</v>
      </c>
      <c r="AB13" s="17">
        <v>284.226</v>
      </c>
      <c r="AC13" s="17">
        <v>316.61599999999999</v>
      </c>
      <c r="AD13" s="73">
        <v>271.25200000000001</v>
      </c>
      <c r="AE13" s="73">
        <v>267.47500000000002</v>
      </c>
      <c r="AF13" s="355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>
        <v>-29.846506851216194</v>
      </c>
      <c r="AZ13" s="18">
        <v>16.053404375043971</v>
      </c>
      <c r="BA13" s="18">
        <v>3.5857554670838367</v>
      </c>
      <c r="BB13" s="18">
        <v>9.6370518001133689</v>
      </c>
      <c r="BC13" s="18">
        <v>-6.7132965097662352</v>
      </c>
      <c r="BD13" s="18">
        <v>4.2687919451088785</v>
      </c>
      <c r="BE13" s="18">
        <v>-2.5354913929085816</v>
      </c>
      <c r="BF13" s="18">
        <v>11.395861040158179</v>
      </c>
      <c r="BG13" s="18">
        <v>-14.327766126790806</v>
      </c>
      <c r="BH13" s="18">
        <v>-1.3924321295326805</v>
      </c>
      <c r="BI13" s="355"/>
    </row>
    <row r="14" spans="1:64" s="7" customFormat="1" ht="15" customHeight="1" x14ac:dyDescent="0.35">
      <c r="A14"/>
      <c r="B14" s="16" t="s">
        <v>675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7"/>
      <c r="N14" s="17"/>
      <c r="O14" s="17"/>
      <c r="P14" s="17"/>
      <c r="Q14" s="17"/>
      <c r="R14" s="17"/>
      <c r="S14" s="17"/>
      <c r="T14" s="17"/>
      <c r="U14" s="17">
        <v>7.6390000000000002</v>
      </c>
      <c r="V14" s="17">
        <v>6.0609999999999999</v>
      </c>
      <c r="W14" s="17">
        <v>8.7089999999999996</v>
      </c>
      <c r="X14" s="17">
        <v>5.6530000000000005</v>
      </c>
      <c r="Y14" s="17">
        <v>9.7729999999999997</v>
      </c>
      <c r="Z14" s="17">
        <v>8.9669999999999987</v>
      </c>
      <c r="AA14" s="17">
        <v>10.606</v>
      </c>
      <c r="AB14" s="17">
        <v>7.8140000000000001</v>
      </c>
      <c r="AC14" s="17">
        <v>8.1920000000000002</v>
      </c>
      <c r="AD14" s="73">
        <v>4.2990000000000004</v>
      </c>
      <c r="AE14" s="73">
        <v>7.0389999999999997</v>
      </c>
      <c r="AF14" s="355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>
        <v>-20.657154077758875</v>
      </c>
      <c r="AZ14" s="18">
        <v>43.689160204586692</v>
      </c>
      <c r="BA14" s="18">
        <v>-35.090136640257199</v>
      </c>
      <c r="BB14" s="18">
        <v>72.881655758004584</v>
      </c>
      <c r="BC14" s="18">
        <v>-8.2472117057198506</v>
      </c>
      <c r="BD14" s="18">
        <v>18.278130924500964</v>
      </c>
      <c r="BE14" s="18">
        <v>-26.324721855553459</v>
      </c>
      <c r="BF14" s="18">
        <v>4.8374712055285398</v>
      </c>
      <c r="BG14" s="18">
        <v>-47.521972656249993</v>
      </c>
      <c r="BH14" s="18">
        <v>63.735752500581512</v>
      </c>
      <c r="BI14" s="355"/>
    </row>
    <row r="15" spans="1:64" s="7" customFormat="1" ht="15" customHeight="1" x14ac:dyDescent="0.35">
      <c r="A15"/>
      <c r="B15" s="13" t="s">
        <v>42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4"/>
      <c r="U15" s="14"/>
      <c r="V15" s="14">
        <v>69.134999999999991</v>
      </c>
      <c r="W15" s="14">
        <v>98.449999999999989</v>
      </c>
      <c r="X15" s="14">
        <v>99.457999999999998</v>
      </c>
      <c r="Y15" s="14">
        <v>118.77500000000001</v>
      </c>
      <c r="Z15" s="14">
        <v>91.75</v>
      </c>
      <c r="AA15" s="14">
        <v>73.628000000000014</v>
      </c>
      <c r="AB15" s="14">
        <v>61.91</v>
      </c>
      <c r="AC15" s="14">
        <v>62.741999999999997</v>
      </c>
      <c r="AD15" s="72">
        <v>93.647999999999996</v>
      </c>
      <c r="AE15" s="72">
        <v>97.902000000000001</v>
      </c>
      <c r="AF15" s="355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5"/>
      <c r="AZ15" s="15">
        <v>42.40254574383453</v>
      </c>
      <c r="BA15" s="15">
        <v>1.0238699847638495</v>
      </c>
      <c r="BB15" s="15">
        <v>19.42226869633414</v>
      </c>
      <c r="BC15" s="15">
        <v>-22.753104609555887</v>
      </c>
      <c r="BD15" s="15">
        <v>-19.751498637602165</v>
      </c>
      <c r="BE15" s="15">
        <v>-15.91514097897541</v>
      </c>
      <c r="BF15" s="15">
        <v>1.3438862865449859</v>
      </c>
      <c r="BG15" s="15">
        <v>49.258869656689299</v>
      </c>
      <c r="BH15" s="15">
        <v>4.5425422860071816</v>
      </c>
      <c r="BI15" s="355"/>
    </row>
    <row r="16" spans="1:64" s="33" customFormat="1" ht="6" customHeight="1" x14ac:dyDescent="0.35">
      <c r="A16"/>
      <c r="B16" s="64"/>
      <c r="T16" s="17"/>
      <c r="U16" s="86"/>
      <c r="V16" s="86"/>
      <c r="W16" s="86"/>
      <c r="X16" s="237"/>
      <c r="Y16" s="237"/>
      <c r="Z16" s="237"/>
      <c r="AA16" s="237"/>
      <c r="AB16" s="237"/>
      <c r="AC16" s="237"/>
      <c r="AD16" s="86"/>
      <c r="AE16" s="86"/>
      <c r="AF16" s="355"/>
      <c r="BI16" s="355"/>
    </row>
    <row r="17" spans="1:62" s="7" customFormat="1" ht="15" customHeight="1" x14ac:dyDescent="0.35">
      <c r="A17"/>
      <c r="B17" s="91" t="s">
        <v>175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17"/>
      <c r="U17" s="86"/>
      <c r="V17" s="86"/>
      <c r="W17" s="86"/>
      <c r="X17" s="237"/>
      <c r="Y17" s="237"/>
      <c r="Z17" s="237"/>
      <c r="AA17" s="237"/>
      <c r="AB17" s="237"/>
      <c r="AC17" s="237"/>
      <c r="AD17" s="86"/>
      <c r="AE17" s="86"/>
      <c r="AF17" s="355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55"/>
    </row>
    <row r="18" spans="1:62" s="7" customFormat="1" ht="15" customHeight="1" x14ac:dyDescent="0.35">
      <c r="A18"/>
      <c r="B18" s="16" t="s">
        <v>377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>
        <v>-533.25100000000043</v>
      </c>
      <c r="V18" s="17">
        <v>-78.363999999999805</v>
      </c>
      <c r="W18" s="17">
        <v>36.629999999999882</v>
      </c>
      <c r="X18" s="17">
        <v>-12.140000000000327</v>
      </c>
      <c r="Y18" s="17">
        <v>9.5210000000001855</v>
      </c>
      <c r="Z18" s="17">
        <v>353.68399999999997</v>
      </c>
      <c r="AA18" s="17">
        <v>-387.44499999999982</v>
      </c>
      <c r="AB18" s="17">
        <v>-44.528000000000247</v>
      </c>
      <c r="AC18" s="17">
        <v>292.20600000000013</v>
      </c>
      <c r="AD18" s="73">
        <v>-158.983</v>
      </c>
      <c r="AE18" s="73">
        <v>-21.319000000000017</v>
      </c>
      <c r="AF18" s="355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355"/>
    </row>
    <row r="19" spans="1:62" s="7" customFormat="1" ht="15" customHeight="1" x14ac:dyDescent="0.35">
      <c r="A19"/>
      <c r="B19" s="16" t="s">
        <v>378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>
        <v>-472.55600000000004</v>
      </c>
      <c r="V19" s="17">
        <v>36.755000000000109</v>
      </c>
      <c r="W19" s="17">
        <v>51.029000000000053</v>
      </c>
      <c r="X19" s="17">
        <v>-8.2600000000002556</v>
      </c>
      <c r="Y19" s="17">
        <v>-15.723000000000045</v>
      </c>
      <c r="Z19" s="17">
        <v>392.0419999999998</v>
      </c>
      <c r="AA19" s="17">
        <v>-313.17100000000016</v>
      </c>
      <c r="AB19" s="17">
        <v>11.604999999999983</v>
      </c>
      <c r="AC19" s="17">
        <v>324.0569999999999</v>
      </c>
      <c r="AD19" s="73">
        <v>13.50999999999997</v>
      </c>
      <c r="AE19" s="73">
        <v>-27.314999999999984</v>
      </c>
      <c r="AF19" s="355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355"/>
    </row>
    <row r="20" spans="1:62" s="33" customFormat="1" ht="15" customHeight="1" x14ac:dyDescent="0.35">
      <c r="A20"/>
      <c r="B20" s="16" t="s">
        <v>379</v>
      </c>
      <c r="T20" s="17"/>
      <c r="U20" s="86">
        <v>-60.695000000000391</v>
      </c>
      <c r="V20" s="17">
        <v>-115.11899999999991</v>
      </c>
      <c r="W20" s="17">
        <v>-14.399000000000171</v>
      </c>
      <c r="X20" s="17">
        <v>-3.8800000000000718</v>
      </c>
      <c r="Y20" s="17">
        <v>25.244000000000231</v>
      </c>
      <c r="Z20" s="17">
        <v>-38.357999999999834</v>
      </c>
      <c r="AA20" s="17">
        <v>-74.27399999999966</v>
      </c>
      <c r="AB20" s="17">
        <v>-56.13300000000023</v>
      </c>
      <c r="AC20" s="17">
        <v>-31.850999999999772</v>
      </c>
      <c r="AD20" s="73">
        <v>-172.49299999999997</v>
      </c>
      <c r="AE20" s="73">
        <v>5.9959999999999667</v>
      </c>
      <c r="AF20" s="355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355"/>
    </row>
    <row r="21" spans="1:62" s="7" customFormat="1" ht="15" customHeight="1" x14ac:dyDescent="0.35">
      <c r="A21"/>
      <c r="B21" s="16" t="s">
        <v>147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>
        <v>-38.568999999999988</v>
      </c>
      <c r="W21" s="17">
        <v>0.49600000000000932</v>
      </c>
      <c r="X21" s="17">
        <v>-4.7320000000000135</v>
      </c>
      <c r="Y21" s="17">
        <v>1.2129999999999939</v>
      </c>
      <c r="Z21" s="17">
        <v>17.879999999999981</v>
      </c>
      <c r="AA21" s="17">
        <v>7.1739999999999782</v>
      </c>
      <c r="AB21" s="17">
        <v>5.3719999999999999</v>
      </c>
      <c r="AC21" s="17">
        <v>2.6510000000000034</v>
      </c>
      <c r="AD21" s="73">
        <v>1.4470000000000027</v>
      </c>
      <c r="AE21" s="73">
        <v>11.963000000000008</v>
      </c>
      <c r="AF21" s="355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355"/>
    </row>
    <row r="22" spans="1:62" s="7" customFormat="1" ht="15" customHeight="1" x14ac:dyDescent="0.35">
      <c r="A22"/>
      <c r="B22" s="16" t="s">
        <v>378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>
        <v>-35.186</v>
      </c>
      <c r="W22" s="17">
        <v>3.7290000000000134</v>
      </c>
      <c r="X22" s="17">
        <v>-3.8950000000000102</v>
      </c>
      <c r="Y22" s="17">
        <v>0.71899999999999409</v>
      </c>
      <c r="Z22" s="17">
        <v>13.682000000000016</v>
      </c>
      <c r="AA22" s="17">
        <v>0.30500000000000682</v>
      </c>
      <c r="AB22" s="17">
        <v>2.8209214500000002</v>
      </c>
      <c r="AC22" s="17">
        <v>3.6000000000001364E-2</v>
      </c>
      <c r="AD22" s="73">
        <v>-15.995000000000005</v>
      </c>
      <c r="AE22" s="73">
        <v>15.754999999999995</v>
      </c>
      <c r="AF22" s="355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355"/>
    </row>
    <row r="23" spans="1:62" s="7" customFormat="1" ht="15" customHeight="1" x14ac:dyDescent="0.35">
      <c r="A23"/>
      <c r="B23" s="16" t="s">
        <v>379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>
        <v>-3.3829999999999885</v>
      </c>
      <c r="W23" s="17">
        <v>-3.2330000000000041</v>
      </c>
      <c r="X23" s="17">
        <v>-0.8370000000000033</v>
      </c>
      <c r="Y23" s="17">
        <v>0.49399999999999977</v>
      </c>
      <c r="Z23" s="17">
        <v>4.1979999999999649</v>
      </c>
      <c r="AA23" s="17">
        <v>6.8689999999999714</v>
      </c>
      <c r="AB23" s="17">
        <v>2.5510785499999997</v>
      </c>
      <c r="AC23" s="17">
        <v>2.615000000000002</v>
      </c>
      <c r="AD23" s="73">
        <v>17.442000000000007</v>
      </c>
      <c r="AE23" s="73">
        <v>-3.7919999999999874</v>
      </c>
      <c r="AF23" s="355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355"/>
    </row>
    <row r="24" spans="1:62" s="33" customFormat="1" ht="6" customHeight="1" x14ac:dyDescent="0.35">
      <c r="A24"/>
      <c r="T24" s="17"/>
      <c r="U24" s="86"/>
      <c r="V24" s="86"/>
      <c r="W24" s="86"/>
      <c r="X24" s="237"/>
      <c r="Y24" s="237"/>
      <c r="Z24" s="237"/>
      <c r="AA24" s="237"/>
      <c r="AB24" s="237"/>
      <c r="AC24" s="237"/>
      <c r="AD24" s="86"/>
      <c r="AE24" s="86"/>
      <c r="AF24" s="355"/>
      <c r="BI24" s="355"/>
    </row>
    <row r="25" spans="1:62" s="7" customFormat="1" ht="15" customHeight="1" x14ac:dyDescent="0.35">
      <c r="A25"/>
      <c r="B25" s="91" t="s">
        <v>176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17"/>
      <c r="U25" s="86"/>
      <c r="V25" s="86"/>
      <c r="W25" s="86"/>
      <c r="X25" s="237"/>
      <c r="Y25" s="237"/>
      <c r="Z25" s="237"/>
      <c r="AA25" s="237"/>
      <c r="AB25" s="237"/>
      <c r="AC25" s="237"/>
      <c r="AD25" s="86"/>
      <c r="AE25" s="86"/>
      <c r="AF25" s="355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55"/>
      <c r="BJ25" s="33"/>
    </row>
    <row r="26" spans="1:62" s="33" customFormat="1" ht="15" customHeight="1" x14ac:dyDescent="0.35">
      <c r="A26"/>
      <c r="B26" s="13" t="s">
        <v>29</v>
      </c>
      <c r="T26" s="14"/>
      <c r="U26" s="120">
        <v>1569.84</v>
      </c>
      <c r="V26" s="120">
        <v>1624.8670000000002</v>
      </c>
      <c r="W26" s="120">
        <v>1863.7950000000001</v>
      </c>
      <c r="X26" s="14">
        <v>1574.4909999999995</v>
      </c>
      <c r="Y26" s="14">
        <v>1806.6569999999999</v>
      </c>
      <c r="Z26" s="14">
        <v>1871.722</v>
      </c>
      <c r="AA26" s="14">
        <v>1019.301</v>
      </c>
      <c r="AB26" s="14">
        <v>1441.434</v>
      </c>
      <c r="AC26" s="14">
        <v>1397.8120000000001</v>
      </c>
      <c r="AD26" s="14">
        <v>127.848</v>
      </c>
      <c r="AE26" s="14">
        <v>289.49299999999999</v>
      </c>
      <c r="AF26" s="355"/>
      <c r="AY26" s="15">
        <v>3.5052616827192753</v>
      </c>
      <c r="AZ26" s="15">
        <v>14.704465042369613</v>
      </c>
      <c r="BA26" s="15">
        <v>-15.522307979150096</v>
      </c>
      <c r="BB26" s="15">
        <v>14.745463772101616</v>
      </c>
      <c r="BC26" s="15">
        <v>3.6014030333372666</v>
      </c>
      <c r="BD26" s="15">
        <v>-45.542073021527763</v>
      </c>
      <c r="BE26" s="15">
        <v>41.413968984627694</v>
      </c>
      <c r="BF26" s="15">
        <v>-3.0262918732317847</v>
      </c>
      <c r="BG26" s="15">
        <v>-90.85370564854216</v>
      </c>
      <c r="BH26" s="15" t="s">
        <v>233</v>
      </c>
      <c r="BI26" s="355"/>
    </row>
    <row r="27" spans="1:62" s="7" customFormat="1" ht="15" customHeight="1" x14ac:dyDescent="0.35">
      <c r="A27"/>
      <c r="B27" s="16" t="s">
        <v>374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>
        <v>1260.836</v>
      </c>
      <c r="V27" s="17">
        <v>1458.9880000000001</v>
      </c>
      <c r="W27" s="17">
        <v>1605.2990000000002</v>
      </c>
      <c r="X27" s="17">
        <v>1284.5999999999997</v>
      </c>
      <c r="Y27" s="17">
        <v>1510.3720000000001</v>
      </c>
      <c r="Z27" s="17">
        <v>1585.595</v>
      </c>
      <c r="AA27" s="17">
        <v>717.45299999999997</v>
      </c>
      <c r="AB27" s="17">
        <v>1145.9860000000001</v>
      </c>
      <c r="AC27" s="17">
        <v>1107.4490000000001</v>
      </c>
      <c r="AD27" s="17">
        <v>15.533999999999999</v>
      </c>
      <c r="AE27" s="17">
        <v>16.981999999999999</v>
      </c>
      <c r="AF27" s="355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>
        <v>15.7159218169532</v>
      </c>
      <c r="AZ27" s="18">
        <v>10.028252459924285</v>
      </c>
      <c r="BA27" s="18">
        <v>-19.977524436257699</v>
      </c>
      <c r="BB27" s="18">
        <v>17.575276350615013</v>
      </c>
      <c r="BC27" s="18">
        <v>4.9804286626076193</v>
      </c>
      <c r="BD27" s="18">
        <v>-54.751812411113818</v>
      </c>
      <c r="BE27" s="18">
        <v>59.729766270403793</v>
      </c>
      <c r="BF27" s="18">
        <v>-3.3627810461907939</v>
      </c>
      <c r="BG27" s="18">
        <v>-98.59731689676002</v>
      </c>
      <c r="BH27" s="18">
        <v>9.3214883481395674</v>
      </c>
      <c r="BI27" s="355"/>
    </row>
    <row r="28" spans="1:62" s="7" customFormat="1" ht="15" customHeight="1" x14ac:dyDescent="0.35">
      <c r="A28"/>
      <c r="B28" s="16" t="s">
        <v>375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>
        <v>303.38</v>
      </c>
      <c r="V28" s="17">
        <v>159.584</v>
      </c>
      <c r="W28" s="17">
        <v>249.93600000000001</v>
      </c>
      <c r="X28" s="17">
        <v>284.10899999999998</v>
      </c>
      <c r="Y28" s="17">
        <v>286.92700000000002</v>
      </c>
      <c r="Z28" s="17">
        <v>277.39599999999996</v>
      </c>
      <c r="AA28" s="17">
        <v>292.22899999999998</v>
      </c>
      <c r="AB28" s="17">
        <v>286.27199999999993</v>
      </c>
      <c r="AC28" s="17">
        <v>282.40899999999999</v>
      </c>
      <c r="AD28" s="17">
        <v>106.54299999999999</v>
      </c>
      <c r="AE28" s="17">
        <v>266.17599999999999</v>
      </c>
      <c r="AF28" s="355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>
        <v>-47.397982727931961</v>
      </c>
      <c r="AZ28" s="18">
        <v>56.617204732303996</v>
      </c>
      <c r="BA28" s="18">
        <v>13.672700211254071</v>
      </c>
      <c r="BB28" s="18">
        <v>0.99187283753771993</v>
      </c>
      <c r="BC28" s="18">
        <v>-3.3217508286079949</v>
      </c>
      <c r="BD28" s="18">
        <v>5.3472292318562733</v>
      </c>
      <c r="BE28" s="18">
        <v>-2.0384698301674544</v>
      </c>
      <c r="BF28" s="18">
        <v>-1.3494159400849344</v>
      </c>
      <c r="BG28" s="18">
        <v>-62.273511113314377</v>
      </c>
      <c r="BH28" s="18" t="s">
        <v>233</v>
      </c>
      <c r="BI28" s="355"/>
    </row>
    <row r="29" spans="1:62" s="7" customFormat="1" ht="15" customHeight="1" x14ac:dyDescent="0.35">
      <c r="A29"/>
      <c r="B29" s="16" t="s">
        <v>376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  <c r="S29" s="14"/>
      <c r="T29" s="17"/>
      <c r="U29" s="17">
        <v>5.6240000000000006</v>
      </c>
      <c r="V29" s="17">
        <v>6.2949999999999999</v>
      </c>
      <c r="W29" s="17">
        <v>8.56</v>
      </c>
      <c r="X29" s="17">
        <v>5.782</v>
      </c>
      <c r="Y29" s="17">
        <v>9.3580000000000005</v>
      </c>
      <c r="Z29" s="17">
        <v>8.7309999999999999</v>
      </c>
      <c r="AA29" s="17">
        <v>9.6189999999999998</v>
      </c>
      <c r="AB29" s="17">
        <v>9.1760000000000002</v>
      </c>
      <c r="AC29" s="17">
        <v>7.9540000000000006</v>
      </c>
      <c r="AD29" s="17">
        <v>5.7709999999999999</v>
      </c>
      <c r="AE29" s="17">
        <v>6.3350000000000009</v>
      </c>
      <c r="AF29" s="355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5"/>
      <c r="AR29" s="15"/>
      <c r="AS29" s="15"/>
      <c r="AT29" s="15"/>
      <c r="AU29" s="15"/>
      <c r="AV29" s="15"/>
      <c r="AW29" s="15"/>
      <c r="AX29" s="15"/>
      <c r="AY29" s="18">
        <v>11.931009957325735</v>
      </c>
      <c r="AZ29" s="18">
        <v>35.98093725178714</v>
      </c>
      <c r="BA29" s="18">
        <v>-32.453271028037392</v>
      </c>
      <c r="BB29" s="18">
        <v>61.847111726046357</v>
      </c>
      <c r="BC29" s="18">
        <v>-6.700149604616378</v>
      </c>
      <c r="BD29" s="18">
        <v>10.170656282212803</v>
      </c>
      <c r="BE29" s="18">
        <v>-4.6054683439026887</v>
      </c>
      <c r="BF29" s="18">
        <v>-13.317349607672183</v>
      </c>
      <c r="BG29" s="18">
        <v>-27.445310535579591</v>
      </c>
      <c r="BH29" s="18">
        <v>9.7730029457633147</v>
      </c>
      <c r="BI29" s="355"/>
    </row>
    <row r="30" spans="1:62" s="33" customFormat="1" ht="15" customHeight="1" x14ac:dyDescent="0.35">
      <c r="A30"/>
      <c r="B30" s="13" t="s">
        <v>42</v>
      </c>
      <c r="T30" s="14"/>
      <c r="U30" s="120"/>
      <c r="V30" s="120">
        <v>30.566000000000003</v>
      </c>
      <c r="W30" s="120">
        <v>98.945999999999998</v>
      </c>
      <c r="X30" s="14">
        <v>94.725999999999985</v>
      </c>
      <c r="Y30" s="14">
        <v>119.988</v>
      </c>
      <c r="Z30" s="14">
        <v>109.62999999999998</v>
      </c>
      <c r="AA30" s="14">
        <v>80.801999999999992</v>
      </c>
      <c r="AB30" s="14">
        <v>67.281999999999996</v>
      </c>
      <c r="AC30" s="14">
        <v>65.393000000000001</v>
      </c>
      <c r="AD30" s="14">
        <v>95.094999999999999</v>
      </c>
      <c r="AE30" s="14">
        <v>109.86500000000001</v>
      </c>
      <c r="AF30" s="355"/>
      <c r="AQ30" s="15"/>
      <c r="AR30" s="15"/>
      <c r="AS30" s="15"/>
      <c r="AT30" s="15"/>
      <c r="AU30" s="15"/>
      <c r="AV30" s="15"/>
      <c r="AW30" s="15"/>
      <c r="AX30" s="15"/>
      <c r="AY30" s="15"/>
      <c r="AZ30" s="15" t="s">
        <v>233</v>
      </c>
      <c r="BA30" s="15">
        <v>-4.2649526004083169</v>
      </c>
      <c r="BB30" s="15">
        <v>26.668496505711232</v>
      </c>
      <c r="BC30" s="15">
        <v>-8.6325299196586478</v>
      </c>
      <c r="BD30" s="15">
        <v>-26.295721973912244</v>
      </c>
      <c r="BE30" s="15">
        <v>-16.732259102497459</v>
      </c>
      <c r="BF30" s="15">
        <v>-2.8075859813917479</v>
      </c>
      <c r="BG30" s="15">
        <v>45.420763690303239</v>
      </c>
      <c r="BH30" s="15">
        <v>15.531836584468174</v>
      </c>
      <c r="BI30" s="355"/>
    </row>
    <row r="31" spans="1:62" ht="6" customHeight="1" x14ac:dyDescent="0.35">
      <c r="B31" s="404"/>
      <c r="C31" s="405"/>
      <c r="D31" s="405"/>
      <c r="E31" s="405"/>
      <c r="F31" s="405"/>
      <c r="G31" s="405"/>
      <c r="H31" s="405"/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Y31" s="405"/>
      <c r="Z31" s="405"/>
      <c r="AA31" s="405"/>
      <c r="AB31" s="405"/>
      <c r="AC31" s="405"/>
      <c r="AD31" s="405"/>
      <c r="AE31" s="405"/>
      <c r="AF31" s="206"/>
      <c r="AG31" s="406"/>
      <c r="AH31" s="406"/>
      <c r="AI31" s="406"/>
      <c r="AJ31" s="406"/>
      <c r="AK31" s="406"/>
      <c r="AL31" s="406"/>
      <c r="AM31" s="406"/>
      <c r="AN31" s="406"/>
      <c r="AO31" s="406"/>
      <c r="AP31" s="406"/>
      <c r="AQ31" s="406"/>
      <c r="AR31" s="406"/>
      <c r="AS31" s="406"/>
      <c r="AT31" s="406"/>
      <c r="AU31" s="406"/>
      <c r="AV31" s="406"/>
      <c r="AW31" s="406"/>
      <c r="AX31" s="406"/>
      <c r="AY31" s="406"/>
      <c r="AZ31" s="406"/>
      <c r="BA31" s="406"/>
      <c r="BB31" s="406"/>
      <c r="BC31" s="406"/>
      <c r="BD31" s="406"/>
      <c r="BE31" s="406"/>
      <c r="BF31" s="406"/>
      <c r="BG31" s="406"/>
      <c r="BH31" s="406"/>
      <c r="BI31" s="355"/>
    </row>
    <row r="32" spans="1:62" ht="6" customHeight="1" x14ac:dyDescent="0.35">
      <c r="B32" s="39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206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355"/>
    </row>
    <row r="33" spans="1:61" ht="15" customHeight="1" x14ac:dyDescent="0.35">
      <c r="B33" s="393" t="s">
        <v>1181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355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355"/>
    </row>
    <row r="34" spans="1:61" ht="15" customHeight="1" x14ac:dyDescent="0.35">
      <c r="B34" s="393" t="s">
        <v>932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398">
        <v>25302.9</v>
      </c>
      <c r="V34" s="398">
        <v>20995.685714285715</v>
      </c>
      <c r="W34" s="398">
        <v>22206.671428571426</v>
      </c>
      <c r="X34" s="398">
        <v>18678.899999999998</v>
      </c>
      <c r="Y34" s="398">
        <v>21250.78571428571</v>
      </c>
      <c r="Z34" s="398">
        <v>22991.285714285706</v>
      </c>
      <c r="AA34" s="398">
        <v>21235.999999999996</v>
      </c>
      <c r="AB34" s="398">
        <v>17056.028571428571</v>
      </c>
      <c r="AC34" s="398">
        <v>38282.828571428567</v>
      </c>
      <c r="AD34" s="399">
        <v>52804</v>
      </c>
      <c r="AE34" s="399">
        <v>28475.685714285712</v>
      </c>
      <c r="AF34" s="355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15">
        <v>-17.022611185730831</v>
      </c>
      <c r="AZ34" s="15">
        <v>5.7677835854712844</v>
      </c>
      <c r="BA34" s="15">
        <v>-15.886088286210001</v>
      </c>
      <c r="BB34" s="15">
        <v>13.768935613369699</v>
      </c>
      <c r="BC34" s="15">
        <v>8.1902854012120407</v>
      </c>
      <c r="BD34" s="15">
        <v>-7.6345696195452781</v>
      </c>
      <c r="BE34" s="15">
        <v>-19.683421682856594</v>
      </c>
      <c r="BF34" s="15" t="s">
        <v>233</v>
      </c>
      <c r="BG34" s="15">
        <v>37.931291836175731</v>
      </c>
      <c r="BH34" s="15">
        <v>-46.072862445485733</v>
      </c>
      <c r="BI34" s="355"/>
    </row>
    <row r="35" spans="1:61" ht="15" customHeight="1" x14ac:dyDescent="0.35">
      <c r="B35" s="394" t="s">
        <v>1172</v>
      </c>
      <c r="C35" s="11"/>
      <c r="D35" s="11"/>
      <c r="E35" s="11"/>
      <c r="F35" s="11"/>
      <c r="G35" s="11"/>
      <c r="H35" s="11"/>
      <c r="I35" s="11"/>
      <c r="J35" s="11"/>
      <c r="K35" s="11"/>
      <c r="L35" s="17"/>
      <c r="M35" s="17"/>
      <c r="N35" s="17"/>
      <c r="O35" s="17"/>
      <c r="P35" s="17"/>
      <c r="Q35" s="17"/>
      <c r="R35" s="17"/>
      <c r="S35" s="17"/>
      <c r="T35" s="17"/>
      <c r="U35" s="17">
        <v>261077.26472200002</v>
      </c>
      <c r="V35" s="17">
        <v>258131.35416699998</v>
      </c>
      <c r="W35" s="17">
        <v>263283.03186300001</v>
      </c>
      <c r="X35" s="17">
        <v>264666.14985600003</v>
      </c>
      <c r="Y35" s="17">
        <v>267867.17028199998</v>
      </c>
      <c r="Z35" s="17">
        <v>268885.78080799995</v>
      </c>
      <c r="AA35" s="17">
        <v>264663.85100199998</v>
      </c>
      <c r="AB35" s="17">
        <v>250050.61961299999</v>
      </c>
      <c r="AC35" s="17">
        <v>256545.83879000001</v>
      </c>
      <c r="AD35" s="73">
        <v>250515.67512999996</v>
      </c>
      <c r="AE35" s="73">
        <v>183621.391</v>
      </c>
      <c r="AF35" s="355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403">
        <v>-1.1283673276326454</v>
      </c>
      <c r="AZ35" s="403">
        <v>1.9957582110180665</v>
      </c>
      <c r="BA35" s="403">
        <v>0.52533502945975286</v>
      </c>
      <c r="BB35" s="403">
        <v>1.209455923147543</v>
      </c>
      <c r="BC35" s="403">
        <v>0.38026702747022789</v>
      </c>
      <c r="BD35" s="403">
        <v>-1.570157333464455</v>
      </c>
      <c r="BE35" s="403">
        <v>-5.5214308012504381</v>
      </c>
      <c r="BF35" s="403">
        <v>2.5975617205238621</v>
      </c>
      <c r="BG35" s="403">
        <v>-2.3505209394318585</v>
      </c>
      <c r="BH35" s="403">
        <v>-26.702634114726173</v>
      </c>
      <c r="BI35" s="355"/>
    </row>
    <row r="36" spans="1:61" ht="15" customHeight="1" x14ac:dyDescent="0.35">
      <c r="B36" s="394" t="s">
        <v>1173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397">
        <v>96.917286256016993</v>
      </c>
      <c r="V36" s="397">
        <v>81.337216015619717</v>
      </c>
      <c r="W36" s="397">
        <v>84.345243487346053</v>
      </c>
      <c r="X36" s="397">
        <v>70.575326728268209</v>
      </c>
      <c r="Y36" s="397">
        <v>79.333296767624503</v>
      </c>
      <c r="Z36" s="397">
        <v>85.505769941411742</v>
      </c>
      <c r="AA36" s="397">
        <v>80.237629429186839</v>
      </c>
      <c r="AB36" s="413">
        <v>68.210303169118149</v>
      </c>
      <c r="AC36" s="413">
        <v>149.22412599631224</v>
      </c>
      <c r="AD36" s="400">
        <v>210.78122146487817</v>
      </c>
      <c r="AE36" s="400">
        <v>155.07825945118623</v>
      </c>
      <c r="AF36" s="355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403">
        <v>-16.075636083372078</v>
      </c>
      <c r="AZ36" s="403">
        <v>3.6982178873059599</v>
      </c>
      <c r="BA36" s="403">
        <v>-16.325658910622131</v>
      </c>
      <c r="BB36" s="403">
        <v>12.409393544965878</v>
      </c>
      <c r="BC36" s="403">
        <v>7.7804319564168072</v>
      </c>
      <c r="BD36" s="403">
        <v>-6.1611520670881212</v>
      </c>
      <c r="BE36" s="403">
        <v>-14.989633100618111</v>
      </c>
      <c r="BF36" s="403" t="s">
        <v>233</v>
      </c>
      <c r="BG36" s="403">
        <v>41.251436426631969</v>
      </c>
      <c r="BH36" s="403">
        <v>-26.426909203092151</v>
      </c>
      <c r="BI36" s="355"/>
    </row>
    <row r="37" spans="1:61" ht="15" customHeight="1" x14ac:dyDescent="0.35">
      <c r="B37" s="394" t="s">
        <v>1174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397">
        <v>7</v>
      </c>
      <c r="V37" s="397">
        <v>7</v>
      </c>
      <c r="W37" s="397">
        <v>7</v>
      </c>
      <c r="X37" s="397">
        <v>7</v>
      </c>
      <c r="Y37" s="397">
        <v>7</v>
      </c>
      <c r="Z37" s="397">
        <v>7</v>
      </c>
      <c r="AA37" s="397">
        <v>7</v>
      </c>
      <c r="AB37" s="413">
        <v>7</v>
      </c>
      <c r="AC37" s="413">
        <v>7</v>
      </c>
      <c r="AD37" s="400">
        <v>7</v>
      </c>
      <c r="AE37" s="400">
        <v>7</v>
      </c>
      <c r="AF37" s="355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403">
        <v>0</v>
      </c>
      <c r="AZ37" s="403">
        <v>0</v>
      </c>
      <c r="BA37" s="403">
        <v>0</v>
      </c>
      <c r="BB37" s="403">
        <v>0</v>
      </c>
      <c r="BC37" s="403">
        <v>0</v>
      </c>
      <c r="BD37" s="403">
        <v>0</v>
      </c>
      <c r="BE37" s="403">
        <v>0</v>
      </c>
      <c r="BF37" s="403">
        <v>0</v>
      </c>
      <c r="BG37" s="403">
        <v>0</v>
      </c>
      <c r="BH37" s="403">
        <v>0</v>
      </c>
      <c r="BI37" s="355"/>
    </row>
    <row r="38" spans="1:61" ht="15" customHeight="1" x14ac:dyDescent="0.35">
      <c r="B38" s="394" t="s">
        <v>1175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396">
        <v>1771.2030000000002</v>
      </c>
      <c r="V38" s="396">
        <v>1469.6980000000001</v>
      </c>
      <c r="W38" s="396">
        <v>1554.4669999999999</v>
      </c>
      <c r="X38" s="396">
        <v>1307.5229999999999</v>
      </c>
      <c r="Y38" s="396">
        <v>1487.5549999999996</v>
      </c>
      <c r="Z38" s="396">
        <v>1609.3899999999994</v>
      </c>
      <c r="AA38" s="396">
        <v>1486.5199999999998</v>
      </c>
      <c r="AB38" s="396">
        <v>1193.922</v>
      </c>
      <c r="AC38" s="396">
        <v>2679.7979999999998</v>
      </c>
      <c r="AD38" s="401">
        <v>3696.28</v>
      </c>
      <c r="AE38" s="401">
        <v>1993.2979999999998</v>
      </c>
      <c r="AF38" s="355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403">
        <v>-17.022611185730831</v>
      </c>
      <c r="AZ38" s="403">
        <v>5.7677835854712853</v>
      </c>
      <c r="BA38" s="403">
        <v>-15.886088286209997</v>
      </c>
      <c r="BB38" s="403">
        <v>13.768935613369685</v>
      </c>
      <c r="BC38" s="403">
        <v>8.1902854012120461</v>
      </c>
      <c r="BD38" s="403">
        <v>-7.6345696195452764</v>
      </c>
      <c r="BE38" s="403">
        <v>-19.68342168285659</v>
      </c>
      <c r="BF38" s="403" t="s">
        <v>233</v>
      </c>
      <c r="BG38" s="403">
        <v>37.931291836175731</v>
      </c>
      <c r="BH38" s="403">
        <v>-46.07286244548574</v>
      </c>
      <c r="BI38" s="355"/>
    </row>
    <row r="39" spans="1:61" ht="15" customHeight="1" x14ac:dyDescent="0.35">
      <c r="B39" s="394" t="s">
        <v>1176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0">
        <v>-379.99999999999977</v>
      </c>
      <c r="AA39" s="110">
        <v>-382</v>
      </c>
      <c r="AB39" s="233"/>
      <c r="AC39" s="233">
        <v>-1899</v>
      </c>
      <c r="AD39" s="401">
        <v>-3685</v>
      </c>
      <c r="AE39" s="401">
        <v>-1957</v>
      </c>
      <c r="AF39" s="355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403"/>
      <c r="AZ39" s="403"/>
      <c r="BA39" s="403"/>
      <c r="BB39" s="403"/>
      <c r="BC39" s="403"/>
      <c r="BD39" s="403"/>
      <c r="BE39" s="403"/>
      <c r="BF39" s="403"/>
      <c r="BG39" s="403"/>
      <c r="BH39" s="403"/>
      <c r="BI39" s="355"/>
    </row>
    <row r="40" spans="1:61" ht="15" customHeight="1" x14ac:dyDescent="0.35">
      <c r="B40" s="395" t="s">
        <v>373</v>
      </c>
      <c r="C40" s="11"/>
      <c r="D40" s="11"/>
      <c r="E40" s="11"/>
      <c r="F40" s="11"/>
      <c r="G40" s="11"/>
      <c r="H40" s="11"/>
      <c r="I40" s="11"/>
      <c r="J40" s="11"/>
      <c r="K40" s="11"/>
      <c r="L40" s="17"/>
      <c r="M40" s="17"/>
      <c r="N40" s="17"/>
      <c r="O40" s="17"/>
      <c r="P40" s="17"/>
      <c r="Q40" s="17"/>
      <c r="R40" s="17"/>
      <c r="S40" s="17"/>
      <c r="T40" s="17"/>
      <c r="U40" s="14">
        <v>1771.2030000000002</v>
      </c>
      <c r="V40" s="14">
        <v>1469.6980000000001</v>
      </c>
      <c r="W40" s="14">
        <v>1554.4670000000001</v>
      </c>
      <c r="X40" s="14">
        <v>1307.5229999999999</v>
      </c>
      <c r="Y40" s="14">
        <v>1487.5549999999998</v>
      </c>
      <c r="Z40" s="14">
        <v>1229.3899999999999</v>
      </c>
      <c r="AA40" s="14">
        <v>1104.52</v>
      </c>
      <c r="AB40" s="14">
        <v>1193.922</v>
      </c>
      <c r="AC40" s="14">
        <v>780.798</v>
      </c>
      <c r="AD40" s="72">
        <v>11.280000000000001</v>
      </c>
      <c r="AE40" s="72">
        <v>36.298000000000002</v>
      </c>
      <c r="AF40" s="355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403">
        <v>-17.022611185730831</v>
      </c>
      <c r="AZ40" s="403">
        <v>5.7677835854713013</v>
      </c>
      <c r="BA40" s="403">
        <v>-15.886088286210011</v>
      </c>
      <c r="BB40" s="403">
        <v>13.768935613369703</v>
      </c>
      <c r="BC40" s="403">
        <v>-17.354988555045022</v>
      </c>
      <c r="BD40" s="403">
        <v>-10.15706976630686</v>
      </c>
      <c r="BE40" s="403">
        <v>8.0941947633361142</v>
      </c>
      <c r="BF40" s="403">
        <v>-34.60226044917507</v>
      </c>
      <c r="BG40" s="403">
        <v>-98.55532416835085</v>
      </c>
      <c r="BH40" s="403" t="s">
        <v>233</v>
      </c>
      <c r="BI40" s="355"/>
    </row>
    <row r="41" spans="1:61" ht="15" customHeight="1" x14ac:dyDescent="0.35">
      <c r="B41" s="16" t="s">
        <v>818</v>
      </c>
      <c r="C41" s="11"/>
      <c r="D41" s="11"/>
      <c r="E41" s="11"/>
      <c r="F41" s="11"/>
      <c r="G41" s="11"/>
      <c r="H41" s="11"/>
      <c r="I41" s="11"/>
      <c r="J41" s="11"/>
      <c r="K41" s="11"/>
      <c r="L41" s="17"/>
      <c r="M41" s="17"/>
      <c r="N41" s="17"/>
      <c r="O41" s="17"/>
      <c r="P41" s="17"/>
      <c r="Q41" s="17"/>
      <c r="R41" s="17"/>
      <c r="S41" s="17"/>
      <c r="T41" s="17"/>
      <c r="U41" s="17">
        <v>1723.0309999999999</v>
      </c>
      <c r="V41" s="17">
        <v>1432.181</v>
      </c>
      <c r="W41" s="17">
        <v>1526.337</v>
      </c>
      <c r="X41" s="17">
        <v>1267.857</v>
      </c>
      <c r="Y41" s="17">
        <v>1471.24</v>
      </c>
      <c r="Z41" s="17">
        <v>1191.6010000000001</v>
      </c>
      <c r="AA41" s="17">
        <v>1037.673</v>
      </c>
      <c r="AB41" s="17">
        <v>1117.076</v>
      </c>
      <c r="AC41" s="17">
        <v>751.774</v>
      </c>
      <c r="AD41" s="73">
        <v>10.855</v>
      </c>
      <c r="AE41" s="73">
        <v>37.054000000000002</v>
      </c>
      <c r="AF41" s="355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403">
        <v>-16.880137385804431</v>
      </c>
      <c r="AZ41" s="403">
        <v>6.5743086942223048</v>
      </c>
      <c r="BA41" s="403">
        <v>-16.934661218328586</v>
      </c>
      <c r="BB41" s="403">
        <v>16.041477863828494</v>
      </c>
      <c r="BC41" s="403">
        <v>-19.007028085152655</v>
      </c>
      <c r="BD41" s="403">
        <v>-12.917746796117164</v>
      </c>
      <c r="BE41" s="403">
        <v>7.6520252526566672</v>
      </c>
      <c r="BF41" s="403">
        <v>-32.70162459850539</v>
      </c>
      <c r="BG41" s="403">
        <v>-98.556082014009519</v>
      </c>
      <c r="BH41" s="403" t="s">
        <v>233</v>
      </c>
      <c r="BI41" s="355"/>
    </row>
    <row r="42" spans="1:61" ht="15" customHeight="1" x14ac:dyDescent="0.35">
      <c r="B42" s="16" t="s">
        <v>1178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7">
        <v>48.172000000000253</v>
      </c>
      <c r="V42" s="17">
        <v>37.517000000000053</v>
      </c>
      <c r="W42" s="17">
        <v>28.130000000000109</v>
      </c>
      <c r="X42" s="17">
        <v>39.66599999999994</v>
      </c>
      <c r="Y42" s="17">
        <v>16.314999999999827</v>
      </c>
      <c r="Z42" s="17">
        <v>37.78899999999976</v>
      </c>
      <c r="AA42" s="17">
        <v>66.84699999999998</v>
      </c>
      <c r="AB42" s="17">
        <v>76.846000000000004</v>
      </c>
      <c r="AC42" s="17">
        <v>29.024000000000001</v>
      </c>
      <c r="AD42" s="73">
        <v>0.42500000000000071</v>
      </c>
      <c r="AE42" s="73">
        <v>-0.75600000000000023</v>
      </c>
      <c r="AF42" s="355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403"/>
      <c r="AZ42" s="403"/>
      <c r="BA42" s="403"/>
      <c r="BB42" s="403"/>
      <c r="BC42" s="403"/>
      <c r="BD42" s="403"/>
      <c r="BE42" s="403"/>
      <c r="BF42" s="403"/>
      <c r="BG42" s="403"/>
      <c r="BH42" s="403"/>
      <c r="BI42" s="355"/>
    </row>
    <row r="43" spans="1:61" s="33" customFormat="1" ht="6" customHeight="1" x14ac:dyDescent="0.35">
      <c r="A43"/>
      <c r="T43" s="17"/>
      <c r="U43" s="86"/>
      <c r="V43" s="86"/>
      <c r="W43" s="86"/>
      <c r="X43" s="237"/>
      <c r="Y43" s="237"/>
      <c r="Z43" s="237"/>
      <c r="AA43" s="237"/>
      <c r="AB43" s="237"/>
      <c r="AC43" s="237"/>
      <c r="AD43" s="365"/>
      <c r="AE43" s="365"/>
      <c r="AF43" s="355"/>
      <c r="AY43" s="367"/>
      <c r="AZ43" s="367"/>
      <c r="BA43" s="367"/>
      <c r="BB43" s="367"/>
      <c r="BC43" s="367"/>
      <c r="BD43" s="367"/>
      <c r="BE43" s="367"/>
      <c r="BF43" s="367"/>
      <c r="BG43" s="367"/>
      <c r="BH43" s="367"/>
      <c r="BI43" s="355"/>
    </row>
    <row r="44" spans="1:61" ht="15" customHeight="1" x14ac:dyDescent="0.35">
      <c r="B44" s="91" t="s">
        <v>175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396">
        <v>-510.36700000000019</v>
      </c>
      <c r="V44" s="396">
        <v>-10.710000000000036</v>
      </c>
      <c r="W44" s="396">
        <v>50.832000000000107</v>
      </c>
      <c r="X44" s="396">
        <v>-22.923000000000229</v>
      </c>
      <c r="Y44" s="396">
        <v>22.817000000000235</v>
      </c>
      <c r="Z44" s="396">
        <v>356.20500000000015</v>
      </c>
      <c r="AA44" s="396">
        <v>-387.06700000000001</v>
      </c>
      <c r="AB44" s="396">
        <v>-47.935999999999922</v>
      </c>
      <c r="AC44" s="396">
        <v>326.65100000000007</v>
      </c>
      <c r="AD44" s="401">
        <v>4.2539999999999978</v>
      </c>
      <c r="AE44" s="401">
        <v>-19.316000000000003</v>
      </c>
      <c r="AF44" s="355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403"/>
      <c r="AZ44" s="403"/>
      <c r="BA44" s="403"/>
      <c r="BB44" s="403"/>
      <c r="BC44" s="403"/>
      <c r="BD44" s="403"/>
      <c r="BE44" s="403"/>
      <c r="BF44" s="403"/>
      <c r="BG44" s="403"/>
      <c r="BH44" s="403"/>
      <c r="BI44" s="355"/>
    </row>
    <row r="45" spans="1:61" ht="15" customHeight="1" x14ac:dyDescent="0.35">
      <c r="B45" s="16" t="s">
        <v>378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396">
        <v>-470.53999999999996</v>
      </c>
      <c r="V45" s="396">
        <v>36.784000000000106</v>
      </c>
      <c r="W45" s="396">
        <v>51.177000000000135</v>
      </c>
      <c r="X45" s="396">
        <v>-8.3880000000001473</v>
      </c>
      <c r="Y45" s="396">
        <v>-15.308999999999969</v>
      </c>
      <c r="Z45" s="396">
        <v>392.27799999999979</v>
      </c>
      <c r="AA45" s="396">
        <v>-310.1110000000001</v>
      </c>
      <c r="AB45" s="396">
        <v>10.242999999999938</v>
      </c>
      <c r="AC45" s="396">
        <v>324.29399999999998</v>
      </c>
      <c r="AD45" s="401">
        <v>12.038</v>
      </c>
      <c r="AE45" s="401">
        <v>-26.612000000000002</v>
      </c>
      <c r="AF45" s="355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403"/>
      <c r="AZ45" s="403"/>
      <c r="BA45" s="403"/>
      <c r="BB45" s="403"/>
      <c r="BC45" s="403"/>
      <c r="BD45" s="403"/>
      <c r="BE45" s="403"/>
      <c r="BF45" s="403"/>
      <c r="BG45" s="403"/>
      <c r="BH45" s="403"/>
      <c r="BI45" s="355"/>
    </row>
    <row r="46" spans="1:61" ht="15" customHeight="1" x14ac:dyDescent="0.35">
      <c r="B46" s="16" t="s">
        <v>379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396">
        <v>-39.827000000000226</v>
      </c>
      <c r="V46" s="396">
        <v>-47.494000000000142</v>
      </c>
      <c r="W46" s="396">
        <v>-0.34500000000002728</v>
      </c>
      <c r="X46" s="396">
        <v>-14.535000000000082</v>
      </c>
      <c r="Y46" s="396">
        <v>38.126000000000204</v>
      </c>
      <c r="Z46" s="396">
        <v>-36.072999999999638</v>
      </c>
      <c r="AA46" s="396">
        <v>-76.955999999999904</v>
      </c>
      <c r="AB46" s="396">
        <v>-58.17899999999986</v>
      </c>
      <c r="AC46" s="396">
        <v>2.3570000000000846</v>
      </c>
      <c r="AD46" s="401">
        <v>-7.7840000000000025</v>
      </c>
      <c r="AE46" s="401">
        <v>7.2959999999999994</v>
      </c>
      <c r="AF46" s="355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403"/>
      <c r="AZ46" s="403"/>
      <c r="BA46" s="403"/>
      <c r="BB46" s="403"/>
      <c r="BC46" s="403"/>
      <c r="BD46" s="403"/>
      <c r="BE46" s="403"/>
      <c r="BF46" s="403"/>
      <c r="BG46" s="403"/>
      <c r="BH46" s="403"/>
      <c r="BI46" s="355"/>
    </row>
    <row r="47" spans="1:61" s="33" customFormat="1" ht="6" customHeight="1" x14ac:dyDescent="0.35">
      <c r="A47"/>
      <c r="T47" s="17"/>
      <c r="U47" s="86"/>
      <c r="V47" s="86"/>
      <c r="W47" s="86"/>
      <c r="X47" s="237"/>
      <c r="Y47" s="237"/>
      <c r="Z47" s="237"/>
      <c r="AA47" s="237"/>
      <c r="AB47" s="237"/>
      <c r="AC47" s="237"/>
      <c r="AD47" s="365"/>
      <c r="AE47" s="365"/>
      <c r="AF47" s="355"/>
      <c r="AY47" s="367"/>
      <c r="AZ47" s="367"/>
      <c r="BA47" s="367"/>
      <c r="BB47" s="367"/>
      <c r="BC47" s="367"/>
      <c r="BD47" s="367"/>
      <c r="BE47" s="367"/>
      <c r="BF47" s="367"/>
      <c r="BG47" s="367"/>
      <c r="BH47" s="367"/>
      <c r="BI47" s="355"/>
    </row>
    <row r="48" spans="1:61" ht="15" customHeight="1" x14ac:dyDescent="0.35">
      <c r="B48" s="395" t="s">
        <v>176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4">
        <v>1260.836</v>
      </c>
      <c r="V48" s="14">
        <v>1458.9880000000001</v>
      </c>
      <c r="W48" s="14">
        <v>1605.2990000000002</v>
      </c>
      <c r="X48" s="14">
        <v>1284.5999999999997</v>
      </c>
      <c r="Y48" s="14">
        <v>1510.3720000000001</v>
      </c>
      <c r="Z48" s="14">
        <v>1585.595</v>
      </c>
      <c r="AA48" s="14">
        <v>717.45299999999997</v>
      </c>
      <c r="AB48" s="14">
        <v>1145.9860000000001</v>
      </c>
      <c r="AC48" s="14">
        <v>1107.4490000000001</v>
      </c>
      <c r="AD48" s="72">
        <v>15.533999999999999</v>
      </c>
      <c r="AE48" s="72">
        <v>16.981999999999999</v>
      </c>
      <c r="AF48" s="355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403">
        <v>15.7159218169532</v>
      </c>
      <c r="AZ48" s="403">
        <v>10.028252459924285</v>
      </c>
      <c r="BA48" s="403">
        <v>-19.977524436257699</v>
      </c>
      <c r="BB48" s="403">
        <v>17.575276350615013</v>
      </c>
      <c r="BC48" s="403">
        <v>4.9804286626076193</v>
      </c>
      <c r="BD48" s="403">
        <v>-54.751812411113818</v>
      </c>
      <c r="BE48" s="403">
        <v>59.729766270403793</v>
      </c>
      <c r="BF48" s="403">
        <v>-3.3627810461907939</v>
      </c>
      <c r="BG48" s="403">
        <v>-98.59731689676002</v>
      </c>
      <c r="BH48" s="403">
        <v>9.3214883481395674</v>
      </c>
      <c r="BI48" s="355"/>
    </row>
    <row r="49" spans="1:62" s="33" customFormat="1" ht="6" customHeight="1" x14ac:dyDescent="0.35">
      <c r="A49"/>
      <c r="T49" s="17"/>
      <c r="U49" s="86"/>
      <c r="V49" s="86"/>
      <c r="W49" s="86"/>
      <c r="X49" s="237"/>
      <c r="Y49" s="237"/>
      <c r="Z49" s="237"/>
      <c r="AA49" s="237"/>
      <c r="AB49" s="237"/>
      <c r="AC49" s="237"/>
      <c r="AD49" s="365"/>
      <c r="AE49" s="365"/>
      <c r="AF49" s="355"/>
      <c r="AY49" s="367"/>
      <c r="AZ49" s="367"/>
      <c r="BA49" s="367"/>
      <c r="BB49" s="367"/>
      <c r="BC49" s="367"/>
      <c r="BD49" s="367"/>
      <c r="BE49" s="367"/>
      <c r="BF49" s="367"/>
      <c r="BG49" s="367"/>
      <c r="BH49" s="367"/>
      <c r="BI49" s="355"/>
    </row>
    <row r="50" spans="1:62" ht="15" customHeight="1" x14ac:dyDescent="0.35">
      <c r="B50" s="70" t="s">
        <v>85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402"/>
      <c r="AE50" s="402"/>
      <c r="AF50" s="355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403"/>
      <c r="AZ50" s="403"/>
      <c r="BA50" s="403"/>
      <c r="BB50" s="403"/>
      <c r="BC50" s="403"/>
      <c r="BD50" s="403"/>
      <c r="BE50" s="403"/>
      <c r="BF50" s="403"/>
      <c r="BG50" s="403"/>
      <c r="BH50" s="403"/>
      <c r="BI50" s="355"/>
    </row>
    <row r="51" spans="1:62" ht="15" customHeight="1" x14ac:dyDescent="0.35">
      <c r="B51" s="394" t="s">
        <v>1234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7"/>
      <c r="V51" s="17">
        <v>55</v>
      </c>
      <c r="W51" s="17">
        <v>63</v>
      </c>
      <c r="X51" s="17">
        <v>48</v>
      </c>
      <c r="Y51" s="17">
        <v>60</v>
      </c>
      <c r="Z51" s="17">
        <v>64</v>
      </c>
      <c r="AA51" s="17">
        <v>53</v>
      </c>
      <c r="AB51" s="17">
        <v>40</v>
      </c>
      <c r="AC51" s="17">
        <v>119</v>
      </c>
      <c r="AD51" s="73">
        <v>203</v>
      </c>
      <c r="AE51" s="73">
        <v>101</v>
      </c>
      <c r="AF51" s="355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403"/>
      <c r="AZ51" s="403">
        <v>14.545454545454545</v>
      </c>
      <c r="BA51" s="403">
        <v>-23.80952380952381</v>
      </c>
      <c r="BB51" s="403">
        <v>25</v>
      </c>
      <c r="BC51" s="403">
        <v>6.666666666666667</v>
      </c>
      <c r="BD51" s="403">
        <v>-17.1875</v>
      </c>
      <c r="BE51" s="403">
        <v>-24.528301886792452</v>
      </c>
      <c r="BF51" s="403" t="s">
        <v>233</v>
      </c>
      <c r="BG51" s="403">
        <v>70.588235294117652</v>
      </c>
      <c r="BH51" s="403">
        <v>-50.24630541871921</v>
      </c>
      <c r="BI51" s="355"/>
    </row>
    <row r="52" spans="1:62" ht="6" customHeight="1" thickBot="1" x14ac:dyDescent="0.4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136"/>
      <c r="Z52" s="136"/>
      <c r="AA52" s="136"/>
      <c r="AB52" s="136"/>
      <c r="AC52" s="136"/>
      <c r="AD52" s="32"/>
      <c r="AE52" s="32"/>
      <c r="AF52" s="355"/>
      <c r="AG52" s="34" t="s">
        <v>233</v>
      </c>
      <c r="AH52" s="34" t="s">
        <v>233</v>
      </c>
      <c r="AI52" s="34" t="s">
        <v>233</v>
      </c>
      <c r="AJ52" s="34" t="s">
        <v>233</v>
      </c>
      <c r="AK52" s="34" t="s">
        <v>233</v>
      </c>
      <c r="AL52" s="34" t="s">
        <v>233</v>
      </c>
      <c r="AM52" s="34" t="s">
        <v>233</v>
      </c>
      <c r="AN52" s="34" t="s">
        <v>233</v>
      </c>
      <c r="AO52" s="34" t="s">
        <v>233</v>
      </c>
      <c r="AP52" s="34" t="s">
        <v>233</v>
      </c>
      <c r="AQ52" s="34" t="s">
        <v>233</v>
      </c>
      <c r="AR52" s="34" t="s">
        <v>233</v>
      </c>
      <c r="AS52" s="34" t="s">
        <v>233</v>
      </c>
      <c r="AT52" s="34" t="s">
        <v>233</v>
      </c>
      <c r="AU52" s="34" t="s">
        <v>233</v>
      </c>
      <c r="AV52" s="34" t="s">
        <v>233</v>
      </c>
      <c r="AW52" s="34" t="s">
        <v>233</v>
      </c>
      <c r="AX52" s="34" t="s">
        <v>233</v>
      </c>
      <c r="AY52" s="34" t="s">
        <v>233</v>
      </c>
      <c r="AZ52" s="34" t="s">
        <v>233</v>
      </c>
      <c r="BA52" s="34" t="s">
        <v>233</v>
      </c>
      <c r="BB52" s="34"/>
      <c r="BC52" s="34"/>
      <c r="BD52" s="34"/>
      <c r="BE52" s="34"/>
      <c r="BF52" s="34"/>
      <c r="BG52" s="34"/>
      <c r="BH52" s="34"/>
      <c r="BI52" s="355"/>
      <c r="BJ52" s="2"/>
    </row>
    <row r="53" spans="1:62" s="55" customFormat="1" ht="6" customHeight="1" x14ac:dyDescent="0.35">
      <c r="A53"/>
      <c r="Y53" s="52"/>
      <c r="Z53" s="52"/>
      <c r="AA53" s="52"/>
      <c r="AB53" s="52"/>
      <c r="AC53" s="52"/>
      <c r="AF53" s="355"/>
      <c r="BI53" s="355"/>
    </row>
    <row r="54" spans="1:62" ht="12" customHeight="1" x14ac:dyDescent="0.35">
      <c r="B54" s="35" t="s">
        <v>824</v>
      </c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185"/>
      <c r="V54" s="185"/>
      <c r="W54" s="185"/>
      <c r="X54" s="185"/>
      <c r="Y54" s="230"/>
      <c r="Z54" s="230"/>
      <c r="AA54" s="230"/>
      <c r="AB54" s="185"/>
      <c r="AC54" s="230"/>
      <c r="AD54" s="185"/>
      <c r="AE54" s="185"/>
      <c r="AF54" s="355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36"/>
      <c r="BC54" s="36"/>
      <c r="BD54" s="36"/>
      <c r="BE54" s="36"/>
      <c r="BF54" s="36"/>
      <c r="BG54" s="36"/>
      <c r="BH54" s="36"/>
      <c r="BI54" s="355"/>
      <c r="BJ54" s="2"/>
    </row>
    <row r="55" spans="1:62" ht="12" customHeight="1" x14ac:dyDescent="0.35">
      <c r="B55" s="288" t="s">
        <v>1180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185"/>
      <c r="V55" s="185"/>
      <c r="W55" s="185"/>
      <c r="X55" s="185"/>
      <c r="Y55" s="230"/>
      <c r="Z55" s="230"/>
      <c r="AA55" s="230"/>
      <c r="AB55" s="185"/>
      <c r="AC55" s="230"/>
      <c r="AD55" s="185"/>
      <c r="AE55" s="185"/>
      <c r="AF55" s="355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36"/>
      <c r="BC55" s="36"/>
      <c r="BD55" s="36"/>
      <c r="BE55" s="36"/>
      <c r="BF55" s="36"/>
      <c r="BG55" s="36"/>
      <c r="BH55" s="36"/>
      <c r="BI55" s="355"/>
      <c r="BJ55" s="2"/>
    </row>
    <row r="56" spans="1:62" ht="12" customHeight="1" x14ac:dyDescent="0.35">
      <c r="B56" s="35" t="s">
        <v>1040</v>
      </c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185"/>
      <c r="V56" s="185"/>
      <c r="W56" s="185"/>
      <c r="X56" s="185"/>
      <c r="Y56" s="230"/>
      <c r="Z56" s="230"/>
      <c r="AA56" s="230"/>
      <c r="AB56" s="185"/>
      <c r="AC56" s="230"/>
      <c r="AD56" s="185"/>
      <c r="AE56" s="185"/>
      <c r="AF56" s="355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36"/>
      <c r="BC56" s="36"/>
      <c r="BD56" s="36"/>
      <c r="BE56" s="36"/>
      <c r="BF56" s="36"/>
      <c r="BG56" s="36"/>
      <c r="BH56" s="36"/>
      <c r="BI56" s="355"/>
      <c r="BJ56" s="2"/>
    </row>
    <row r="57" spans="1:62" ht="12" customHeight="1" x14ac:dyDescent="0.35">
      <c r="B57" s="288" t="s">
        <v>1179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185"/>
      <c r="V57" s="185"/>
      <c r="W57" s="185"/>
      <c r="X57" s="185"/>
      <c r="Y57" s="230"/>
      <c r="Z57" s="230"/>
      <c r="AA57" s="230"/>
      <c r="AB57" s="185"/>
      <c r="AC57" s="230"/>
      <c r="AD57" s="185"/>
      <c r="AE57" s="185"/>
      <c r="AF57" s="355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36"/>
      <c r="BC57" s="36"/>
      <c r="BD57" s="36"/>
      <c r="BE57" s="36"/>
      <c r="BF57" s="36"/>
      <c r="BG57" s="36"/>
      <c r="BH57" s="36"/>
      <c r="BI57" s="355"/>
      <c r="BJ57" s="2"/>
    </row>
    <row r="58" spans="1:62" ht="12" customHeight="1" x14ac:dyDescent="0.35">
      <c r="B58" s="35"/>
      <c r="C58" s="58"/>
      <c r="D58" s="2"/>
      <c r="E58" s="2"/>
      <c r="F58" s="2"/>
      <c r="G58" s="2"/>
      <c r="H58" s="2"/>
      <c r="I58" s="2"/>
      <c r="J58" s="2"/>
      <c r="K58" s="2"/>
      <c r="L58" s="2"/>
      <c r="M58" s="59"/>
      <c r="N58" s="59"/>
      <c r="O58" s="59"/>
      <c r="P58" s="59"/>
      <c r="Q58" s="59"/>
      <c r="R58" s="59"/>
      <c r="S58" s="59"/>
      <c r="T58" s="59"/>
      <c r="U58" s="185"/>
      <c r="V58" s="185"/>
      <c r="W58" s="185"/>
      <c r="X58" s="185"/>
      <c r="Y58" s="230"/>
      <c r="Z58" s="230"/>
      <c r="AA58" s="230"/>
      <c r="AB58" s="185"/>
      <c r="AC58" s="230"/>
      <c r="AD58" s="185"/>
      <c r="AE58" s="185"/>
      <c r="AF58" s="355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36"/>
      <c r="BC58" s="36"/>
      <c r="BD58" s="36"/>
      <c r="BE58" s="36"/>
      <c r="BF58" s="36"/>
      <c r="BG58" s="36"/>
      <c r="BH58" s="36"/>
      <c r="BI58" s="355"/>
      <c r="BJ58" s="2"/>
    </row>
    <row r="59" spans="1:62" ht="12" customHeight="1" x14ac:dyDescent="0.35">
      <c r="B59" s="35"/>
      <c r="C59" s="58"/>
      <c r="D59" s="2"/>
      <c r="E59" s="2"/>
      <c r="F59" s="2"/>
      <c r="G59" s="2"/>
      <c r="H59" s="2"/>
      <c r="I59" s="2"/>
      <c r="J59" s="2"/>
      <c r="K59" s="2"/>
      <c r="L59" s="2"/>
      <c r="M59" s="59"/>
      <c r="N59" s="59"/>
      <c r="O59" s="59"/>
      <c r="P59" s="59"/>
      <c r="Q59" s="59"/>
      <c r="R59" s="59"/>
      <c r="S59" s="59"/>
      <c r="T59" s="59"/>
      <c r="U59" s="185"/>
      <c r="V59" s="185"/>
      <c r="W59" s="185"/>
      <c r="X59" s="185"/>
      <c r="Y59" s="230"/>
      <c r="Z59" s="230"/>
      <c r="AA59" s="230"/>
      <c r="AB59" s="185"/>
      <c r="AC59" s="230"/>
      <c r="AD59" s="185"/>
      <c r="AE59" s="185"/>
      <c r="AF59" s="355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36"/>
      <c r="BC59" s="36"/>
      <c r="BD59" s="36"/>
      <c r="BE59" s="36"/>
      <c r="BF59" s="36"/>
      <c r="BG59" s="36"/>
      <c r="BH59" s="36"/>
      <c r="BI59" s="355"/>
      <c r="BJ59" s="2"/>
    </row>
    <row r="60" spans="1:62" ht="12" customHeight="1" x14ac:dyDescent="0.35">
      <c r="B60" s="35"/>
      <c r="C60" s="58"/>
      <c r="D60" s="2"/>
      <c r="E60" s="2"/>
      <c r="F60" s="2"/>
      <c r="G60" s="2"/>
      <c r="H60" s="2"/>
      <c r="I60" s="2"/>
      <c r="J60" s="2"/>
      <c r="K60" s="2"/>
      <c r="L60" s="2"/>
      <c r="M60" s="59"/>
      <c r="N60" s="59"/>
      <c r="O60" s="59"/>
      <c r="P60" s="59"/>
      <c r="Q60" s="59"/>
      <c r="R60" s="59"/>
      <c r="S60" s="59"/>
      <c r="T60" s="59"/>
      <c r="U60" s="185"/>
      <c r="V60" s="185"/>
      <c r="W60" s="185"/>
      <c r="X60" s="185"/>
      <c r="Y60" s="230"/>
      <c r="Z60" s="230"/>
      <c r="AA60" s="230"/>
      <c r="AB60" s="185"/>
      <c r="AC60" s="230"/>
      <c r="AD60" s="185"/>
      <c r="AE60" s="185"/>
      <c r="AF60" s="355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36"/>
      <c r="BC60" s="36"/>
      <c r="BD60" s="36"/>
      <c r="BE60" s="36"/>
      <c r="BF60" s="36"/>
      <c r="BG60" s="36"/>
      <c r="BH60" s="36"/>
      <c r="BI60" s="355"/>
      <c r="BJ60" s="2"/>
    </row>
    <row r="61" spans="1:62" ht="12" customHeight="1" x14ac:dyDescent="0.35">
      <c r="B61" s="37"/>
      <c r="C61" s="6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AC61" s="7"/>
      <c r="AF61" s="355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55"/>
      <c r="BJ61" s="2"/>
    </row>
    <row r="62" spans="1:62" x14ac:dyDescent="0.35">
      <c r="AC62" s="7"/>
    </row>
  </sheetData>
  <mergeCells count="1">
    <mergeCell ref="BB5:BH5"/>
  </mergeCells>
  <hyperlinks>
    <hyperlink ref="B4" location="Indice!A1" display="Volver al índice" xr:uid="{00000000-0004-0000-20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BJ95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371</v>
      </c>
    </row>
    <row r="2" spans="1:62" ht="15" customHeight="1" x14ac:dyDescent="0.35">
      <c r="B2" s="3" t="s">
        <v>814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4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7" customFormat="1" ht="15" customHeight="1" x14ac:dyDescent="0.35">
      <c r="A9"/>
      <c r="B9" s="13" t="s">
        <v>373</v>
      </c>
      <c r="C9" s="14">
        <v>732.86799999999994</v>
      </c>
      <c r="D9" s="14">
        <v>590.72800000000007</v>
      </c>
      <c r="E9" s="14">
        <v>678.65300000000002</v>
      </c>
      <c r="F9" s="14">
        <v>809.07499999999993</v>
      </c>
      <c r="G9" s="14">
        <v>875.82500000000005</v>
      </c>
      <c r="H9" s="14">
        <v>973.24699999999984</v>
      </c>
      <c r="I9" s="14">
        <v>947.41900000000021</v>
      </c>
      <c r="J9" s="14">
        <v>925.68299999999999</v>
      </c>
      <c r="K9" s="14">
        <v>1018.038</v>
      </c>
      <c r="L9" s="14">
        <v>1269.5449999999998</v>
      </c>
      <c r="M9" s="14">
        <v>1480.915</v>
      </c>
      <c r="N9" s="14">
        <v>1604.3410000000001</v>
      </c>
      <c r="O9" s="14">
        <v>1716.3309999999997</v>
      </c>
      <c r="P9" s="14">
        <v>1541.0599999999997</v>
      </c>
      <c r="Q9" s="14">
        <v>1313.5230000000001</v>
      </c>
      <c r="R9" s="14">
        <v>1546.7649999999999</v>
      </c>
      <c r="S9" s="14">
        <v>1522.008</v>
      </c>
      <c r="T9" s="14">
        <v>1410.6999999999998</v>
      </c>
      <c r="U9" s="14">
        <v>1309.2179999999998</v>
      </c>
      <c r="V9" s="14">
        <v>1538.6360000000002</v>
      </c>
      <c r="W9" s="14">
        <v>1784.3990000000001</v>
      </c>
      <c r="X9" s="14">
        <v>1869.982</v>
      </c>
      <c r="Y9" s="14">
        <v>1934.0399999999997</v>
      </c>
      <c r="Z9" s="14">
        <v>1892.867</v>
      </c>
      <c r="AA9" s="14">
        <v>1979.125</v>
      </c>
      <c r="AB9" s="14">
        <v>1638.7529999999999</v>
      </c>
      <c r="AC9" s="14">
        <v>2046.6510000000001</v>
      </c>
      <c r="AD9" s="72">
        <v>2794.038</v>
      </c>
      <c r="AE9" s="72">
        <v>2631.886</v>
      </c>
      <c r="AF9"/>
      <c r="AG9" s="15">
        <v>-19.395034303585351</v>
      </c>
      <c r="AH9" s="15">
        <v>14.884176812340019</v>
      </c>
      <c r="AI9" s="15">
        <v>19.217774031795322</v>
      </c>
      <c r="AJ9" s="15">
        <v>8.2501622222909017</v>
      </c>
      <c r="AK9" s="15">
        <v>11.123455028116323</v>
      </c>
      <c r="AL9" s="15">
        <v>-2.6537970319969788</v>
      </c>
      <c r="AM9" s="15">
        <v>-2.2942330690011721</v>
      </c>
      <c r="AN9" s="15">
        <v>9.9769575545840219</v>
      </c>
      <c r="AO9" s="15">
        <v>24.705069948273032</v>
      </c>
      <c r="AP9" s="15">
        <v>16.649271983269607</v>
      </c>
      <c r="AQ9" s="15">
        <v>8.3344418822147226</v>
      </c>
      <c r="AR9" s="15">
        <v>6.9804362040239294</v>
      </c>
      <c r="AS9" s="15">
        <v>-10.211957949836016</v>
      </c>
      <c r="AT9" s="15">
        <v>-14.764966970786316</v>
      </c>
      <c r="AU9" s="15">
        <v>17.756978751038218</v>
      </c>
      <c r="AV9" s="15">
        <v>-1.6005663433035942</v>
      </c>
      <c r="AW9" s="15">
        <v>-7.313233570388606</v>
      </c>
      <c r="AX9" s="15">
        <v>-7.1937336074289346</v>
      </c>
      <c r="AY9" s="15">
        <v>17.523284892202856</v>
      </c>
      <c r="AZ9" s="15">
        <v>15.972783686329963</v>
      </c>
      <c r="BA9" s="15">
        <v>4.7961806748378493</v>
      </c>
      <c r="BB9" s="15">
        <v>3.4255944709628094</v>
      </c>
      <c r="BC9" s="15">
        <v>-2.128859796074527</v>
      </c>
      <c r="BD9" s="15">
        <v>4.5570026842879097</v>
      </c>
      <c r="BE9" s="15">
        <v>-17.198105223267859</v>
      </c>
      <c r="BF9" s="15">
        <v>24.890755348731638</v>
      </c>
      <c r="BG9" s="15">
        <v>36.517559662101647</v>
      </c>
      <c r="BH9" s="15">
        <v>-5.8035001671416078</v>
      </c>
      <c r="BI9"/>
    </row>
    <row r="10" spans="1:62" s="33" customFormat="1" ht="6" customHeight="1" x14ac:dyDescent="0.35">
      <c r="A10"/>
      <c r="X10" s="64"/>
      <c r="Y10" s="64"/>
      <c r="Z10" s="64"/>
      <c r="AA10" s="64"/>
      <c r="AB10" s="64"/>
      <c r="AC10" s="64"/>
      <c r="AF10"/>
      <c r="BI10"/>
    </row>
    <row r="11" spans="1:62" s="7" customFormat="1" ht="15" customHeight="1" x14ac:dyDescent="0.35">
      <c r="A11"/>
      <c r="B11" s="13" t="s">
        <v>175</v>
      </c>
      <c r="C11" s="17">
        <v>-1.7549999999998818</v>
      </c>
      <c r="D11" s="17">
        <v>6.1729999999998881</v>
      </c>
      <c r="E11" s="17">
        <v>-4.5500000000000682</v>
      </c>
      <c r="F11" s="17">
        <v>-10.931999999999903</v>
      </c>
      <c r="G11" s="17">
        <v>-8.8230000000000928</v>
      </c>
      <c r="H11" s="17">
        <v>-4.0279999999997926</v>
      </c>
      <c r="I11" s="17">
        <v>5.3649999999997817</v>
      </c>
      <c r="J11" s="17">
        <v>-2.5990000000000464</v>
      </c>
      <c r="K11" s="17">
        <v>2.1539999999999964</v>
      </c>
      <c r="L11" s="17">
        <v>-37.584999999999809</v>
      </c>
      <c r="M11" s="17">
        <v>-22.44399999999996</v>
      </c>
      <c r="N11" s="17">
        <v>-8.9499999999998181</v>
      </c>
      <c r="O11" s="17">
        <v>4.0950000000000273</v>
      </c>
      <c r="P11" s="17">
        <v>24.990000000000009</v>
      </c>
      <c r="Q11" s="17">
        <v>5.0119999999999436</v>
      </c>
      <c r="R11" s="17">
        <v>-25.174999999999955</v>
      </c>
      <c r="S11" s="17">
        <v>9.168999999999869</v>
      </c>
      <c r="T11" s="17">
        <v>18.482999999999947</v>
      </c>
      <c r="U11" s="17">
        <v>1.3859999999999673</v>
      </c>
      <c r="V11" s="17">
        <v>-13.026000000000295</v>
      </c>
      <c r="W11" s="17">
        <v>-27.730999999999995</v>
      </c>
      <c r="X11" s="17">
        <v>-13.958000000000084</v>
      </c>
      <c r="Y11" s="17">
        <v>-5.8619999999998527</v>
      </c>
      <c r="Z11" s="17">
        <v>13.551999999999907</v>
      </c>
      <c r="AA11" s="17">
        <v>5.1630000000000109</v>
      </c>
      <c r="AB11" s="17">
        <v>24.210000000000264</v>
      </c>
      <c r="AC11" s="17">
        <v>-91.795000000000073</v>
      </c>
      <c r="AD11" s="73">
        <v>0.3930000000000291</v>
      </c>
      <c r="AE11" s="73">
        <v>6.8590000000003783</v>
      </c>
      <c r="AF11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5"/>
      <c r="BE11" s="15"/>
      <c r="BF11" s="15"/>
      <c r="BG11" s="15"/>
      <c r="BH11" s="15"/>
      <c r="BI11"/>
    </row>
    <row r="12" spans="1:62" s="33" customFormat="1" ht="6" customHeight="1" x14ac:dyDescent="0.35">
      <c r="A12"/>
      <c r="Y12" s="64"/>
      <c r="Z12" s="64"/>
      <c r="AC12" s="64"/>
      <c r="AF12"/>
      <c r="BI12"/>
    </row>
    <row r="13" spans="1:62" s="7" customFormat="1" ht="15" customHeight="1" x14ac:dyDescent="0.35">
      <c r="A13"/>
      <c r="B13" s="13" t="s">
        <v>176</v>
      </c>
      <c r="C13" s="14">
        <v>731.11300000000006</v>
      </c>
      <c r="D13" s="14">
        <v>596.90099999999995</v>
      </c>
      <c r="E13" s="14">
        <v>674.10299999999995</v>
      </c>
      <c r="F13" s="14">
        <v>798.14300000000003</v>
      </c>
      <c r="G13" s="14">
        <v>867.00199999999995</v>
      </c>
      <c r="H13" s="14">
        <v>969.21900000000005</v>
      </c>
      <c r="I13" s="14">
        <v>952.78399999999999</v>
      </c>
      <c r="J13" s="14">
        <v>923.08399999999995</v>
      </c>
      <c r="K13" s="14">
        <v>1020.192</v>
      </c>
      <c r="L13" s="14">
        <v>1231.96</v>
      </c>
      <c r="M13" s="14">
        <v>1458.471</v>
      </c>
      <c r="N13" s="14">
        <v>1595.3910000000003</v>
      </c>
      <c r="O13" s="14">
        <v>1720.4259999999997</v>
      </c>
      <c r="P13" s="14">
        <v>1566.0499999999997</v>
      </c>
      <c r="Q13" s="14">
        <v>1318.5350000000001</v>
      </c>
      <c r="R13" s="14">
        <v>1521.59</v>
      </c>
      <c r="S13" s="14">
        <v>1531.1769999999999</v>
      </c>
      <c r="T13" s="14">
        <v>1429.1829999999998</v>
      </c>
      <c r="U13" s="14">
        <v>1310.6039999999998</v>
      </c>
      <c r="V13" s="14">
        <v>1525.61</v>
      </c>
      <c r="W13" s="14">
        <v>1756.6680000000001</v>
      </c>
      <c r="X13" s="14">
        <v>1856.0239999999999</v>
      </c>
      <c r="Y13" s="14">
        <v>1928.1779999999999</v>
      </c>
      <c r="Z13" s="14">
        <v>1906.4189999999999</v>
      </c>
      <c r="AA13" s="14">
        <v>1984.288</v>
      </c>
      <c r="AB13" s="14">
        <v>1662.9630000000002</v>
      </c>
      <c r="AC13" s="14">
        <v>1954.856</v>
      </c>
      <c r="AD13" s="14">
        <v>2794.431</v>
      </c>
      <c r="AE13" s="14">
        <v>2638.7450000000003</v>
      </c>
      <c r="AF13"/>
      <c r="AG13" s="15">
        <v>-18.357217010229622</v>
      </c>
      <c r="AH13" s="15">
        <v>12.933803092975218</v>
      </c>
      <c r="AI13" s="15">
        <v>18.400748846986303</v>
      </c>
      <c r="AJ13" s="15">
        <v>8.6274013553962039</v>
      </c>
      <c r="AK13" s="15">
        <v>11.789707520859249</v>
      </c>
      <c r="AL13" s="15">
        <v>-1.6956951937591049</v>
      </c>
      <c r="AM13" s="15">
        <v>-3.1171808090816016</v>
      </c>
      <c r="AN13" s="15">
        <v>10.519952680362792</v>
      </c>
      <c r="AO13" s="15">
        <v>20.757661302970423</v>
      </c>
      <c r="AP13" s="15">
        <v>18.386230072404945</v>
      </c>
      <c r="AQ13" s="15">
        <v>9.3879137809390993</v>
      </c>
      <c r="AR13" s="15">
        <v>7.8372637177970397</v>
      </c>
      <c r="AS13" s="15">
        <v>-8.9731264233393357</v>
      </c>
      <c r="AT13" s="15">
        <v>-15.805050924299969</v>
      </c>
      <c r="AU13" s="15">
        <v>15.400046263466638</v>
      </c>
      <c r="AV13" s="15">
        <v>0.63006460347399695</v>
      </c>
      <c r="AW13" s="15">
        <v>-6.6611502132020108</v>
      </c>
      <c r="AX13" s="15">
        <v>-8.2969780636909309</v>
      </c>
      <c r="AY13" s="15">
        <v>16.405107873926841</v>
      </c>
      <c r="AZ13" s="15">
        <v>15.145286147835963</v>
      </c>
      <c r="BA13" s="15">
        <v>5.6559349860075869</v>
      </c>
      <c r="BB13" s="15">
        <v>3.8875574884807524</v>
      </c>
      <c r="BC13" s="15">
        <v>-1.1284746532737131</v>
      </c>
      <c r="BD13" s="15">
        <v>4.0845690270606907</v>
      </c>
      <c r="BE13" s="15">
        <v>-16.193465867857881</v>
      </c>
      <c r="BF13" s="15">
        <v>17.552585355176259</v>
      </c>
      <c r="BG13" s="15">
        <v>42.948176233952779</v>
      </c>
      <c r="BH13" s="15">
        <v>-5.5712951939052955</v>
      </c>
      <c r="BI13"/>
    </row>
    <row r="14" spans="1:62" ht="6" customHeight="1" thickBot="1" x14ac:dyDescent="0.4"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136"/>
      <c r="Z14" s="136"/>
      <c r="AA14" s="32"/>
      <c r="AB14" s="32"/>
      <c r="AC14" s="32"/>
      <c r="AD14" s="32"/>
      <c r="AE14" s="32"/>
      <c r="AF14"/>
      <c r="AG14" s="34" t="s">
        <v>233</v>
      </c>
      <c r="AH14" s="34" t="s">
        <v>233</v>
      </c>
      <c r="AI14" s="34" t="s">
        <v>233</v>
      </c>
      <c r="AJ14" s="34" t="s">
        <v>233</v>
      </c>
      <c r="AK14" s="34" t="s">
        <v>233</v>
      </c>
      <c r="AL14" s="34" t="s">
        <v>233</v>
      </c>
      <c r="AM14" s="34" t="s">
        <v>233</v>
      </c>
      <c r="AN14" s="34" t="s">
        <v>233</v>
      </c>
      <c r="AO14" s="34" t="s">
        <v>233</v>
      </c>
      <c r="AP14" s="34" t="s">
        <v>233</v>
      </c>
      <c r="AQ14" s="34" t="s">
        <v>233</v>
      </c>
      <c r="AR14" s="34" t="s">
        <v>233</v>
      </c>
      <c r="AS14" s="34" t="s">
        <v>233</v>
      </c>
      <c r="AT14" s="34" t="s">
        <v>233</v>
      </c>
      <c r="AU14" s="34" t="s">
        <v>233</v>
      </c>
      <c r="AV14" s="34" t="s">
        <v>233</v>
      </c>
      <c r="AW14" s="34" t="s">
        <v>233</v>
      </c>
      <c r="AX14" s="34" t="s">
        <v>233</v>
      </c>
      <c r="AY14" s="34" t="s">
        <v>233</v>
      </c>
      <c r="AZ14" s="34" t="s">
        <v>233</v>
      </c>
      <c r="BA14" s="34" t="s">
        <v>233</v>
      </c>
      <c r="BB14" s="34"/>
      <c r="BC14" s="34"/>
      <c r="BD14" s="34"/>
      <c r="BE14" s="34"/>
      <c r="BF14" s="34"/>
      <c r="BG14" s="34"/>
      <c r="BH14" s="34"/>
      <c r="BI14"/>
      <c r="BJ14" s="2"/>
    </row>
    <row r="15" spans="1:62" s="55" customFormat="1" ht="6" customHeight="1" x14ac:dyDescent="0.35">
      <c r="A15"/>
      <c r="Y15" s="52"/>
      <c r="Z15" s="52"/>
      <c r="AF15"/>
      <c r="BI15"/>
    </row>
    <row r="16" spans="1:62" ht="12" customHeight="1" x14ac:dyDescent="0.35">
      <c r="B16" s="35" t="s">
        <v>824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185"/>
      <c r="S16" s="185"/>
      <c r="T16" s="185"/>
      <c r="U16" s="185"/>
      <c r="V16" s="185"/>
      <c r="W16" s="185"/>
      <c r="X16" s="185"/>
      <c r="Y16" s="230"/>
      <c r="Z16" s="230"/>
      <c r="AA16" s="185"/>
      <c r="AB16" s="185"/>
      <c r="AC16" s="185"/>
      <c r="AD16" s="185"/>
      <c r="AE16" s="185"/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36"/>
      <c r="BC16" s="36"/>
      <c r="BD16" s="36"/>
      <c r="BE16" s="36"/>
      <c r="BF16" s="36"/>
      <c r="BG16" s="36"/>
      <c r="BH16" s="36"/>
      <c r="BI16"/>
      <c r="BJ16" s="2"/>
    </row>
    <row r="17" spans="2:62" ht="12" customHeight="1" x14ac:dyDescent="0.35">
      <c r="B17" s="35"/>
      <c r="C17" s="58"/>
      <c r="D17" s="2"/>
      <c r="E17" s="2"/>
      <c r="F17" s="2"/>
      <c r="G17" s="2"/>
      <c r="H17" s="2"/>
      <c r="I17" s="2"/>
      <c r="J17" s="2"/>
      <c r="K17" s="2"/>
      <c r="L17" s="2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36"/>
      <c r="BC17" s="36"/>
      <c r="BD17" s="36"/>
      <c r="BE17" s="36"/>
      <c r="BF17" s="36"/>
      <c r="BG17" s="36"/>
      <c r="BH17" s="36"/>
      <c r="BI17"/>
      <c r="BJ17" s="2"/>
    </row>
    <row r="18" spans="2:62" x14ac:dyDescent="0.35">
      <c r="B18" s="41"/>
      <c r="C18" s="4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AF18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/>
      <c r="BJ18" s="2"/>
    </row>
    <row r="19" spans="2:62" x14ac:dyDescent="0.35">
      <c r="B19" s="43"/>
      <c r="C19" s="4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F19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/>
      <c r="BJ19" s="2"/>
    </row>
    <row r="20" spans="2:62" x14ac:dyDescent="0.35">
      <c r="B20" s="43"/>
      <c r="C20" s="4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AF20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/>
      <c r="BJ20" s="2"/>
    </row>
    <row r="21" spans="2:62" x14ac:dyDescent="0.35">
      <c r="B21" s="43"/>
      <c r="C21" s="4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AF21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/>
      <c r="BJ21" s="2"/>
    </row>
    <row r="22" spans="2:62" x14ac:dyDescent="0.35">
      <c r="B22" s="43"/>
      <c r="C22" s="4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AF22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/>
      <c r="BJ22" s="2"/>
    </row>
    <row r="23" spans="2:62" x14ac:dyDescent="0.35">
      <c r="B23" s="40"/>
      <c r="C23" s="40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AF23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/>
      <c r="BJ23" s="2"/>
    </row>
    <row r="24" spans="2:62" x14ac:dyDescent="0.35">
      <c r="B24" s="43"/>
      <c r="C24" s="4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AF24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/>
      <c r="BJ24" s="2"/>
    </row>
    <row r="25" spans="2:62" x14ac:dyDescent="0.35">
      <c r="B25" s="41"/>
      <c r="C25" s="4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AF25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/>
      <c r="BJ25" s="2"/>
    </row>
    <row r="26" spans="2:62" x14ac:dyDescent="0.35">
      <c r="B26" s="41"/>
      <c r="C26" s="4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AF2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/>
      <c r="BJ26" s="2"/>
    </row>
    <row r="27" spans="2:62" x14ac:dyDescent="0.35">
      <c r="B27" s="43"/>
      <c r="C27" s="4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AF27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/>
      <c r="BJ27" s="2"/>
    </row>
    <row r="28" spans="2:62" x14ac:dyDescent="0.35">
      <c r="B28" s="43"/>
      <c r="C28" s="4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AF28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/>
      <c r="BJ28" s="2"/>
    </row>
    <row r="29" spans="2:62" x14ac:dyDescent="0.35">
      <c r="B29" s="40"/>
      <c r="C29" s="4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AF29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/>
      <c r="BJ29" s="2"/>
    </row>
    <row r="30" spans="2:62" x14ac:dyDescent="0.35">
      <c r="B30" s="43"/>
      <c r="C30" s="4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AF30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/>
      <c r="BJ30" s="2"/>
    </row>
    <row r="31" spans="2:62" x14ac:dyDescent="0.35">
      <c r="B31" s="40"/>
      <c r="C31" s="4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AF31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/>
      <c r="BJ31" s="2"/>
    </row>
    <row r="32" spans="2:62" x14ac:dyDescent="0.35">
      <c r="B32" s="43"/>
      <c r="C32" s="4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AF32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/>
      <c r="BJ32" s="2"/>
    </row>
    <row r="33" spans="2:62" x14ac:dyDescent="0.35">
      <c r="B33" s="43"/>
      <c r="C33" s="4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AF33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/>
      <c r="BJ33" s="2"/>
    </row>
    <row r="34" spans="2:62" x14ac:dyDescent="0.35">
      <c r="B34" s="43"/>
      <c r="C34" s="4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AF34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/>
      <c r="BJ34" s="2"/>
    </row>
    <row r="35" spans="2:62" x14ac:dyDescent="0.35">
      <c r="B35" s="43"/>
      <c r="C35" s="4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AF35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/>
      <c r="BJ35" s="2"/>
    </row>
    <row r="36" spans="2:62" x14ac:dyDescent="0.35">
      <c r="B36" s="40"/>
      <c r="C36" s="4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AF36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/>
      <c r="BJ36" s="2"/>
    </row>
    <row r="37" spans="2:62" x14ac:dyDescent="0.35">
      <c r="B37" s="43"/>
      <c r="C37" s="4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AF37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/>
      <c r="BJ37" s="2"/>
    </row>
    <row r="38" spans="2:62" x14ac:dyDescent="0.35">
      <c r="B38" s="44"/>
      <c r="C38" s="4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AF38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/>
      <c r="BJ38" s="2"/>
    </row>
    <row r="39" spans="2:62" x14ac:dyDescent="0.35">
      <c r="B39" s="61"/>
      <c r="C39" s="6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AF39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/>
      <c r="BJ39" s="2"/>
    </row>
    <row r="40" spans="2:62" x14ac:dyDescent="0.35">
      <c r="B40" s="61"/>
      <c r="C40" s="6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AF40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/>
      <c r="BJ40" s="2"/>
    </row>
    <row r="41" spans="2:62" x14ac:dyDescent="0.35">
      <c r="B41" s="61"/>
      <c r="C41" s="6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AF41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/>
      <c r="BJ41" s="2"/>
    </row>
    <row r="42" spans="2:62" x14ac:dyDescent="0.35">
      <c r="B42" s="61"/>
      <c r="C42" s="6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AF4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/>
      <c r="BJ42" s="2"/>
    </row>
    <row r="43" spans="2:62" x14ac:dyDescent="0.35">
      <c r="B43" s="61"/>
      <c r="C43" s="6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AF4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/>
      <c r="BJ43" s="2"/>
    </row>
    <row r="44" spans="2:62" x14ac:dyDescent="0.35">
      <c r="B44" s="61"/>
      <c r="C44" s="6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AF44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/>
      <c r="BJ44" s="2"/>
    </row>
    <row r="45" spans="2:62" x14ac:dyDescent="0.35">
      <c r="B45" s="61"/>
      <c r="C45" s="6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AF45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/>
      <c r="BJ45" s="2"/>
    </row>
    <row r="46" spans="2:62" x14ac:dyDescent="0.35">
      <c r="B46" s="61"/>
      <c r="C46" s="6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AF46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/>
      <c r="BJ46" s="2"/>
    </row>
    <row r="47" spans="2:62" x14ac:dyDescent="0.35">
      <c r="B47" s="61"/>
      <c r="C47" s="6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AF47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/>
      <c r="BJ47" s="2"/>
    </row>
    <row r="48" spans="2:62" x14ac:dyDescent="0.35">
      <c r="B48" s="61"/>
      <c r="C48" s="6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AF48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/>
      <c r="BJ48" s="2"/>
    </row>
    <row r="49" spans="2:62" x14ac:dyDescent="0.35">
      <c r="B49" s="61"/>
      <c r="C49" s="6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AF49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/>
      <c r="BJ49" s="2"/>
    </row>
    <row r="50" spans="2:62" x14ac:dyDescent="0.35">
      <c r="B50" s="61"/>
      <c r="C50" s="6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AF50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/>
      <c r="BJ50" s="2"/>
    </row>
    <row r="51" spans="2:62" x14ac:dyDescent="0.35">
      <c r="B51" s="61"/>
      <c r="C51" s="6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AF51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/>
      <c r="BJ51" s="2"/>
    </row>
    <row r="52" spans="2:62" x14ac:dyDescent="0.35">
      <c r="B52" s="61"/>
      <c r="C52" s="6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AF5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/>
      <c r="BJ52" s="2"/>
    </row>
    <row r="53" spans="2:62" x14ac:dyDescent="0.35">
      <c r="B53" s="61"/>
      <c r="C53" s="6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AF53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/>
      <c r="BJ53" s="2"/>
    </row>
    <row r="54" spans="2:62" x14ac:dyDescent="0.35">
      <c r="B54" s="61"/>
      <c r="C54" s="6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F54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/>
      <c r="BJ54" s="2"/>
    </row>
    <row r="55" spans="2:62" x14ac:dyDescent="0.35">
      <c r="B55" s="61"/>
      <c r="C55" s="6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AF5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/>
      <c r="BJ55" s="2"/>
    </row>
    <row r="56" spans="2:62" x14ac:dyDescent="0.35">
      <c r="B56" s="61"/>
      <c r="C56" s="6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F5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/>
      <c r="BJ56" s="2"/>
    </row>
    <row r="57" spans="2:62" x14ac:dyDescent="0.35">
      <c r="B57" s="61"/>
      <c r="C57" s="6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AF57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/>
      <c r="BJ57" s="2"/>
    </row>
    <row r="58" spans="2:62" x14ac:dyDescent="0.35">
      <c r="B58" s="61"/>
      <c r="C58" s="6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AF5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/>
      <c r="BJ58" s="2"/>
    </row>
    <row r="59" spans="2:62" x14ac:dyDescent="0.35">
      <c r="B59" s="61"/>
      <c r="C59" s="6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AF5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/>
      <c r="BJ59" s="2"/>
    </row>
    <row r="60" spans="2:62" x14ac:dyDescent="0.35">
      <c r="B60" s="61"/>
      <c r="C60" s="6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AF6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/>
      <c r="BJ60" s="2"/>
    </row>
    <row r="61" spans="2:62" x14ac:dyDescent="0.35">
      <c r="B61" s="61"/>
      <c r="C61" s="6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AF6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/>
      <c r="BJ61" s="2"/>
    </row>
    <row r="62" spans="2:62" x14ac:dyDescent="0.35">
      <c r="B62" s="2"/>
      <c r="C62" s="6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F6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/>
      <c r="BJ62" s="2"/>
    </row>
    <row r="63" spans="2:62" x14ac:dyDescent="0.35">
      <c r="C63" s="49"/>
      <c r="AF6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/>
      <c r="BJ63" s="2"/>
    </row>
    <row r="64" spans="2:62" x14ac:dyDescent="0.35">
      <c r="C64" s="49"/>
      <c r="AF6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/>
      <c r="BJ64" s="2"/>
    </row>
    <row r="65" spans="3:62" x14ac:dyDescent="0.35">
      <c r="C65" s="49"/>
      <c r="AF6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/>
      <c r="BJ65" s="2"/>
    </row>
    <row r="66" spans="3:62" x14ac:dyDescent="0.35">
      <c r="C66" s="49"/>
      <c r="AF66"/>
      <c r="BI66"/>
    </row>
    <row r="67" spans="3:62" x14ac:dyDescent="0.35">
      <c r="C67" s="49"/>
      <c r="AF67"/>
      <c r="BI67"/>
    </row>
    <row r="68" spans="3:62" x14ac:dyDescent="0.35">
      <c r="AF68"/>
      <c r="BI68"/>
    </row>
    <row r="69" spans="3:62" x14ac:dyDescent="0.35">
      <c r="AF69"/>
      <c r="BI69"/>
    </row>
    <row r="70" spans="3:62" x14ac:dyDescent="0.35">
      <c r="AF70"/>
      <c r="BI70"/>
    </row>
    <row r="71" spans="3:62" x14ac:dyDescent="0.35">
      <c r="AF71"/>
      <c r="BI71"/>
    </row>
    <row r="72" spans="3:62" x14ac:dyDescent="0.35">
      <c r="AF72"/>
      <c r="BI72"/>
    </row>
    <row r="73" spans="3:62" x14ac:dyDescent="0.35">
      <c r="AF73"/>
      <c r="BI73"/>
    </row>
    <row r="74" spans="3:62" x14ac:dyDescent="0.35">
      <c r="AF74"/>
      <c r="BI74"/>
    </row>
    <row r="75" spans="3:62" x14ac:dyDescent="0.35">
      <c r="AF75"/>
      <c r="BI75"/>
    </row>
    <row r="76" spans="3:62" x14ac:dyDescent="0.35">
      <c r="AF76"/>
      <c r="BI76"/>
    </row>
    <row r="77" spans="3:62" x14ac:dyDescent="0.35">
      <c r="AF77"/>
      <c r="BI77"/>
    </row>
    <row r="78" spans="3:62" x14ac:dyDescent="0.35">
      <c r="AF78"/>
      <c r="BI78"/>
    </row>
    <row r="79" spans="3:62" x14ac:dyDescent="0.35">
      <c r="AF79"/>
      <c r="BI79"/>
    </row>
    <row r="80" spans="3:62" x14ac:dyDescent="0.35">
      <c r="AF80"/>
      <c r="BI80"/>
    </row>
    <row r="81" spans="32:61" x14ac:dyDescent="0.35">
      <c r="AF81"/>
      <c r="BI81"/>
    </row>
    <row r="82" spans="32:61" x14ac:dyDescent="0.35">
      <c r="AF82"/>
      <c r="BI82"/>
    </row>
    <row r="83" spans="32:61" x14ac:dyDescent="0.35">
      <c r="AF83"/>
      <c r="BI83"/>
    </row>
    <row r="84" spans="32:61" x14ac:dyDescent="0.35">
      <c r="AF84"/>
      <c r="BI84"/>
    </row>
    <row r="85" spans="32:61" x14ac:dyDescent="0.35">
      <c r="AF85"/>
      <c r="BI85"/>
    </row>
    <row r="86" spans="32:61" x14ac:dyDescent="0.35">
      <c r="AF86"/>
      <c r="BI86"/>
    </row>
    <row r="87" spans="32:61" x14ac:dyDescent="0.35">
      <c r="AF87"/>
      <c r="BI87"/>
    </row>
    <row r="88" spans="32:61" x14ac:dyDescent="0.35">
      <c r="AF88"/>
      <c r="BI88"/>
    </row>
    <row r="89" spans="32:61" x14ac:dyDescent="0.35">
      <c r="AF89"/>
      <c r="BI89"/>
    </row>
    <row r="90" spans="32:61" x14ac:dyDescent="0.35">
      <c r="AF90"/>
      <c r="BI90"/>
    </row>
    <row r="91" spans="32:61" x14ac:dyDescent="0.35">
      <c r="AF91"/>
      <c r="BI91"/>
    </row>
    <row r="92" spans="32:61" x14ac:dyDescent="0.35">
      <c r="AF92"/>
      <c r="BI92"/>
    </row>
    <row r="93" spans="32:61" x14ac:dyDescent="0.35">
      <c r="AF93"/>
      <c r="BI93"/>
    </row>
    <row r="94" spans="32:61" x14ac:dyDescent="0.35">
      <c r="AF94"/>
      <c r="BI94"/>
    </row>
    <row r="95" spans="32:61" x14ac:dyDescent="0.35">
      <c r="AF95"/>
      <c r="BI95"/>
    </row>
  </sheetData>
  <mergeCells count="1">
    <mergeCell ref="BA5:BH5"/>
  </mergeCells>
  <hyperlinks>
    <hyperlink ref="B4" location="Indice!A1" display="Volver al índice" xr:uid="{00000000-0004-0000-21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BJ73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446</v>
      </c>
    </row>
    <row r="2" spans="1:62" ht="15" customHeight="1" x14ac:dyDescent="0.35">
      <c r="B2" s="3" t="s">
        <v>815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4"/>
      <c r="AC3"/>
      <c r="AD3"/>
      <c r="AE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7" customFormat="1" ht="15" customHeight="1" x14ac:dyDescent="0.35">
      <c r="A9"/>
      <c r="B9" s="13" t="s">
        <v>373</v>
      </c>
      <c r="C9" s="14"/>
      <c r="D9" s="14"/>
      <c r="E9" s="14">
        <v>422.83600000000001</v>
      </c>
      <c r="F9" s="14">
        <v>690.97299999999996</v>
      </c>
      <c r="G9" s="14">
        <v>690.91</v>
      </c>
      <c r="H9" s="14">
        <v>796.05799999999999</v>
      </c>
      <c r="I9" s="14">
        <v>881.495</v>
      </c>
      <c r="J9" s="14">
        <v>1018.571</v>
      </c>
      <c r="K9" s="14">
        <v>1131.7849999999999</v>
      </c>
      <c r="L9" s="14">
        <v>1240.9369999999999</v>
      </c>
      <c r="M9" s="14">
        <v>1321.9969999999998</v>
      </c>
      <c r="N9" s="14">
        <v>1388.741</v>
      </c>
      <c r="O9" s="14">
        <v>1493.3579999999997</v>
      </c>
      <c r="P9" s="14">
        <v>1499.877</v>
      </c>
      <c r="Q9" s="14">
        <v>1396.684</v>
      </c>
      <c r="R9" s="14">
        <v>1433.963</v>
      </c>
      <c r="S9" s="14">
        <v>1421.9680000000003</v>
      </c>
      <c r="T9" s="14">
        <v>1371.2570000000001</v>
      </c>
      <c r="U9" s="14">
        <v>1325.643</v>
      </c>
      <c r="V9" s="14">
        <v>1316.7449999999999</v>
      </c>
      <c r="W9" s="14">
        <v>1359.595</v>
      </c>
      <c r="X9" s="14">
        <v>1403.979</v>
      </c>
      <c r="Y9" s="14">
        <v>1449.1870000000001</v>
      </c>
      <c r="Z9" s="14">
        <v>1510.6079999999999</v>
      </c>
      <c r="AA9" s="14">
        <v>1550.748</v>
      </c>
      <c r="AB9" s="14">
        <v>1561.4920000000002</v>
      </c>
      <c r="AC9" s="14">
        <v>2095.1759999999999</v>
      </c>
      <c r="AD9" s="72">
        <v>2250.9159999999997</v>
      </c>
      <c r="AE9" s="72">
        <v>2373.8289999999997</v>
      </c>
      <c r="AF9"/>
      <c r="AG9" s="15"/>
      <c r="AH9" s="15"/>
      <c r="AI9" s="15">
        <v>63.413947724413234</v>
      </c>
      <c r="AJ9" s="15">
        <v>-9.1175776766947731E-3</v>
      </c>
      <c r="AK9" s="15">
        <v>15.218769448987572</v>
      </c>
      <c r="AL9" s="15">
        <v>10.732509440266917</v>
      </c>
      <c r="AM9" s="15">
        <v>15.550400172434333</v>
      </c>
      <c r="AN9" s="15">
        <v>11.114983638843029</v>
      </c>
      <c r="AO9" s="15">
        <v>9.6442345498482531</v>
      </c>
      <c r="AP9" s="15">
        <v>6.5321607785084943</v>
      </c>
      <c r="AQ9" s="15">
        <v>5.0487255266086191</v>
      </c>
      <c r="AR9" s="15">
        <v>7.5332261379191463</v>
      </c>
      <c r="AS9" s="15">
        <v>0.43653296798224095</v>
      </c>
      <c r="AT9" s="15">
        <v>-6.880097501328442</v>
      </c>
      <c r="AU9" s="15">
        <v>2.6691076864917189</v>
      </c>
      <c r="AV9" s="15">
        <v>-0.83649299179962555</v>
      </c>
      <c r="AW9" s="15">
        <v>-3.5662546555196903</v>
      </c>
      <c r="AX9" s="15">
        <v>-3.3264369844602455</v>
      </c>
      <c r="AY9" s="15">
        <v>-0.67122143744583862</v>
      </c>
      <c r="AZ9" s="15">
        <v>3.2542367732552728</v>
      </c>
      <c r="BA9" s="15">
        <v>3.2645015611266599</v>
      </c>
      <c r="BB9" s="15">
        <v>3.2199911822042981</v>
      </c>
      <c r="BC9" s="15">
        <v>4.2383074096027507</v>
      </c>
      <c r="BD9" s="15">
        <v>2.6572082234438121</v>
      </c>
      <c r="BE9" s="15">
        <v>0.69282694544827017</v>
      </c>
      <c r="BF9" s="15">
        <v>34.17782479833388</v>
      </c>
      <c r="BG9" s="15">
        <v>7.433265749512203</v>
      </c>
      <c r="BH9" s="15">
        <v>5.4605769384552794</v>
      </c>
      <c r="BI9"/>
    </row>
    <row r="10" spans="1:62" s="33" customFormat="1" ht="6" customHeight="1" x14ac:dyDescent="0.35">
      <c r="A10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64"/>
      <c r="Y10" s="64"/>
      <c r="Z10" s="64"/>
      <c r="AA10" s="64"/>
      <c r="AB10" s="64"/>
      <c r="AC10" s="64"/>
      <c r="AF10"/>
      <c r="BI10"/>
    </row>
    <row r="11" spans="1:62" s="7" customFormat="1" ht="15" customHeight="1" x14ac:dyDescent="0.35">
      <c r="A11"/>
      <c r="B11" s="13" t="s">
        <v>175</v>
      </c>
      <c r="C11" s="17"/>
      <c r="D11" s="17"/>
      <c r="E11" s="17">
        <v>-43.555000000000007</v>
      </c>
      <c r="F11" s="17">
        <v>-24.725999999999999</v>
      </c>
      <c r="G11" s="17">
        <v>-2.7369999999999663</v>
      </c>
      <c r="H11" s="17">
        <v>-6.8980000000000246</v>
      </c>
      <c r="I11" s="17">
        <v>-3.0349999999999682</v>
      </c>
      <c r="J11" s="17">
        <v>-14.845000000000027</v>
      </c>
      <c r="K11" s="17">
        <v>-6.0419999999999163</v>
      </c>
      <c r="L11" s="17">
        <v>-7.7859999999998308</v>
      </c>
      <c r="M11" s="17">
        <v>-7.9949999999998909</v>
      </c>
      <c r="N11" s="17">
        <v>-1.6849999999999454</v>
      </c>
      <c r="O11" s="17">
        <v>-2.0369999999998072</v>
      </c>
      <c r="P11" s="17">
        <v>1.8250000000000455</v>
      </c>
      <c r="Q11" s="17">
        <v>9.4130000000000109</v>
      </c>
      <c r="R11" s="17">
        <v>1.0410000000001673</v>
      </c>
      <c r="S11" s="17">
        <v>-2.9670000000000982</v>
      </c>
      <c r="T11" s="17">
        <v>6.8780000000001564</v>
      </c>
      <c r="U11" s="17">
        <v>-0.4090000000001055</v>
      </c>
      <c r="V11" s="17">
        <v>0.33800000000019281</v>
      </c>
      <c r="W11" s="17">
        <v>-4.971000000000231</v>
      </c>
      <c r="X11" s="17">
        <v>-27.788999999999987</v>
      </c>
      <c r="Y11" s="17">
        <v>6.4000000000078217E-2</v>
      </c>
      <c r="Z11" s="17">
        <v>-6.3799999999998818</v>
      </c>
      <c r="AA11" s="17">
        <v>-3.7780000000002474</v>
      </c>
      <c r="AB11" s="17">
        <v>-18.746000000000095</v>
      </c>
      <c r="AC11" s="17">
        <v>-43.005000000000109</v>
      </c>
      <c r="AD11" s="73">
        <v>-1.6239999999997963</v>
      </c>
      <c r="AE11" s="73">
        <v>-20.394999999999527</v>
      </c>
      <c r="AF11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/>
    </row>
    <row r="12" spans="1:62" s="23" customFormat="1" ht="15" customHeight="1" x14ac:dyDescent="0.35">
      <c r="A12"/>
      <c r="B12" s="16" t="s">
        <v>200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>
        <v>3.7599999999999909</v>
      </c>
      <c r="R12" s="17">
        <v>-0.85300000000006548</v>
      </c>
      <c r="S12" s="17">
        <v>-3.293999999999869</v>
      </c>
      <c r="T12" s="17">
        <v>5.0579999999999927</v>
      </c>
      <c r="U12" s="17">
        <v>1.4329999999999927</v>
      </c>
      <c r="V12" s="17">
        <v>-0.82099999999991269</v>
      </c>
      <c r="W12" s="17">
        <v>-0.2740000000001146</v>
      </c>
      <c r="X12" s="17">
        <v>-4.2590000000000146</v>
      </c>
      <c r="Y12" s="17">
        <v>-3.0190000000000055</v>
      </c>
      <c r="Z12" s="17">
        <v>-6.6180000000001655</v>
      </c>
      <c r="AA12" s="17">
        <v>-3.0660000000002583</v>
      </c>
      <c r="AB12" s="17">
        <v>-7.1140000000002601</v>
      </c>
      <c r="AC12" s="17">
        <v>-46.199000000000069</v>
      </c>
      <c r="AD12" s="73">
        <v>-6.9099999999998545</v>
      </c>
      <c r="AE12" s="73">
        <v>-8.5090000000000146</v>
      </c>
      <c r="AF12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/>
    </row>
    <row r="13" spans="1:62" s="23" customFormat="1" ht="15" customHeight="1" x14ac:dyDescent="0.35">
      <c r="A13"/>
      <c r="B13" s="16" t="s">
        <v>201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>
        <v>5.65300000000002</v>
      </c>
      <c r="R13" s="17">
        <v>1.8940000000002328</v>
      </c>
      <c r="S13" s="17">
        <v>0.32699999999977081</v>
      </c>
      <c r="T13" s="17">
        <v>1.8200000000001637</v>
      </c>
      <c r="U13" s="17">
        <v>-1.8420000000000982</v>
      </c>
      <c r="V13" s="17">
        <v>1.1590000000001055</v>
      </c>
      <c r="W13" s="17">
        <v>-4.6970000000001164</v>
      </c>
      <c r="X13" s="17">
        <v>-23.529999999999973</v>
      </c>
      <c r="Y13" s="17">
        <v>3.0830000000000837</v>
      </c>
      <c r="Z13" s="17">
        <v>0.23800000000028376</v>
      </c>
      <c r="AA13" s="17">
        <v>-0.71199999999998909</v>
      </c>
      <c r="AB13" s="17">
        <v>-11.631999999999834</v>
      </c>
      <c r="AC13" s="17">
        <v>3.19399999999996</v>
      </c>
      <c r="AD13" s="73">
        <v>5.2860000000000582</v>
      </c>
      <c r="AE13" s="73">
        <v>-11.885999999999513</v>
      </c>
      <c r="AF13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/>
    </row>
    <row r="14" spans="1:62" s="33" customFormat="1" ht="6" customHeight="1" x14ac:dyDescent="0.35">
      <c r="A1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Y14" s="64"/>
      <c r="Z14" s="64"/>
      <c r="AB14" s="64"/>
      <c r="AC14" s="64"/>
      <c r="AF14"/>
      <c r="BI14"/>
    </row>
    <row r="15" spans="1:62" s="7" customFormat="1" ht="15" customHeight="1" x14ac:dyDescent="0.35">
      <c r="A15"/>
      <c r="B15" s="13" t="s">
        <v>176</v>
      </c>
      <c r="C15" s="14"/>
      <c r="D15" s="14"/>
      <c r="E15" s="14">
        <v>379.28100000000001</v>
      </c>
      <c r="F15" s="14">
        <v>666.24699999999996</v>
      </c>
      <c r="G15" s="14">
        <v>688.173</v>
      </c>
      <c r="H15" s="14">
        <v>789.16</v>
      </c>
      <c r="I15" s="14">
        <v>878.46</v>
      </c>
      <c r="J15" s="14">
        <v>1003.726</v>
      </c>
      <c r="K15" s="14">
        <v>1125.7429999999999</v>
      </c>
      <c r="L15" s="14">
        <v>1233.1510000000001</v>
      </c>
      <c r="M15" s="14">
        <v>1314.002</v>
      </c>
      <c r="N15" s="14">
        <v>1387.056</v>
      </c>
      <c r="O15" s="14">
        <v>1491.3209999999999</v>
      </c>
      <c r="P15" s="14">
        <v>1501.702</v>
      </c>
      <c r="Q15" s="14">
        <v>1406.097</v>
      </c>
      <c r="R15" s="14">
        <v>1435.0040000000001</v>
      </c>
      <c r="S15" s="14">
        <v>1419.0010000000002</v>
      </c>
      <c r="T15" s="14">
        <v>1378.1350000000002</v>
      </c>
      <c r="U15" s="14">
        <v>1325.2339999999999</v>
      </c>
      <c r="V15" s="14">
        <v>1317.0830000000001</v>
      </c>
      <c r="W15" s="14">
        <v>1354.6239999999998</v>
      </c>
      <c r="X15" s="14">
        <v>1376.19</v>
      </c>
      <c r="Y15" s="14">
        <v>1449.2510000000002</v>
      </c>
      <c r="Z15" s="14">
        <v>1504.2280000000001</v>
      </c>
      <c r="AA15" s="14">
        <v>1546.9699999999998</v>
      </c>
      <c r="AB15" s="14">
        <v>1542.7460000000001</v>
      </c>
      <c r="AC15" s="14">
        <v>2052.1709999999998</v>
      </c>
      <c r="AD15" s="14">
        <v>2249.2919999999999</v>
      </c>
      <c r="AE15" s="14">
        <v>2353.4340000000002</v>
      </c>
      <c r="AF15"/>
      <c r="AG15" s="15"/>
      <c r="AH15" s="15"/>
      <c r="AI15" s="15">
        <v>75.660526100701048</v>
      </c>
      <c r="AJ15" s="15">
        <v>3.2909716666641722</v>
      </c>
      <c r="AK15" s="15">
        <v>14.674653030560625</v>
      </c>
      <c r="AL15" s="15">
        <v>11.315829489583871</v>
      </c>
      <c r="AM15" s="15">
        <v>14.259727249960154</v>
      </c>
      <c r="AN15" s="15">
        <v>12.156405234097745</v>
      </c>
      <c r="AO15" s="15">
        <v>9.5410764268576518</v>
      </c>
      <c r="AP15" s="15">
        <v>6.5564557787326843</v>
      </c>
      <c r="AQ15" s="15">
        <v>5.5596566824099272</v>
      </c>
      <c r="AR15" s="15">
        <v>7.5170000346056591</v>
      </c>
      <c r="AS15" s="15">
        <v>0.69609426810191011</v>
      </c>
      <c r="AT15" s="15">
        <v>-6.366442876149863</v>
      </c>
      <c r="AU15" s="15">
        <v>2.0558325634718053</v>
      </c>
      <c r="AV15" s="15">
        <v>-1.1151885290912031</v>
      </c>
      <c r="AW15" s="15">
        <v>-2.8799134038665217</v>
      </c>
      <c r="AX15" s="15">
        <v>-3.8385934614533617</v>
      </c>
      <c r="AY15" s="15">
        <v>-0.61506118919374542</v>
      </c>
      <c r="AZ15" s="15">
        <v>2.8503139133979949</v>
      </c>
      <c r="BA15" s="15">
        <v>1.5920284890862897</v>
      </c>
      <c r="BB15" s="15">
        <v>5.3089326328486726</v>
      </c>
      <c r="BC15" s="15">
        <v>3.7934767683444659</v>
      </c>
      <c r="BD15" s="15">
        <v>2.8414575449998094</v>
      </c>
      <c r="BE15" s="15">
        <v>-0.2730498975416269</v>
      </c>
      <c r="BF15" s="15">
        <v>33.020665747958489</v>
      </c>
      <c r="BG15" s="15">
        <v>9.6054860925332299</v>
      </c>
      <c r="BH15" s="15">
        <v>4.6299902369278989</v>
      </c>
      <c r="BI15"/>
    </row>
    <row r="16" spans="1:62" s="7" customFormat="1" ht="6" customHeight="1" x14ac:dyDescent="0.35">
      <c r="A16"/>
      <c r="B16" s="16"/>
      <c r="C16" s="14"/>
      <c r="D16" s="14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00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00"/>
    </row>
    <row r="17" spans="1:61" s="7" customFormat="1" ht="15" customHeight="1" x14ac:dyDescent="0.35">
      <c r="A17"/>
      <c r="B17" s="70" t="s">
        <v>85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AA17" s="2"/>
      <c r="AD17" s="2"/>
      <c r="AE17" s="2"/>
      <c r="AF17" s="100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00"/>
    </row>
    <row r="18" spans="1:61" s="7" customFormat="1" ht="15" customHeight="1" x14ac:dyDescent="0.35">
      <c r="A18"/>
      <c r="B18" s="13" t="s">
        <v>895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47534.790999999997</v>
      </c>
      <c r="Q18" s="14">
        <v>51141.201000000001</v>
      </c>
      <c r="R18" s="14">
        <v>47044.945999999996</v>
      </c>
      <c r="S18" s="14">
        <v>50344.114000000001</v>
      </c>
      <c r="T18" s="14">
        <v>48963.392</v>
      </c>
      <c r="U18" s="14">
        <v>48262.942999999999</v>
      </c>
      <c r="V18" s="14">
        <v>47718.05</v>
      </c>
      <c r="W18" s="14">
        <v>47724.595999999998</v>
      </c>
      <c r="X18" s="14">
        <v>52640.002999999997</v>
      </c>
      <c r="Y18" s="14">
        <v>53856.909</v>
      </c>
      <c r="Z18" s="14">
        <v>55144.273000000001</v>
      </c>
      <c r="AA18" s="14">
        <v>57145.7</v>
      </c>
      <c r="AB18" s="14">
        <v>53610.834000000003</v>
      </c>
      <c r="AC18" s="14">
        <v>55510.47</v>
      </c>
      <c r="AD18" s="14">
        <v>27840.816999999999</v>
      </c>
      <c r="AE18" s="14"/>
      <c r="AF18" s="100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5">
        <v>7.5868851511306818</v>
      </c>
      <c r="AU18" s="15">
        <v>-8.0096965262900355</v>
      </c>
      <c r="AV18" s="15">
        <v>7.0128000572048812</v>
      </c>
      <c r="AW18" s="15">
        <v>-2.7425688730960713</v>
      </c>
      <c r="AX18" s="15">
        <v>-1.4305565268027194</v>
      </c>
      <c r="AY18" s="15">
        <v>-1.1290090618800357</v>
      </c>
      <c r="AZ18" s="15">
        <v>1.3718079426956506E-2</v>
      </c>
      <c r="BA18" s="15">
        <v>10.299525636633991</v>
      </c>
      <c r="BB18" s="15">
        <v>2.3117513880080947</v>
      </c>
      <c r="BC18" s="15">
        <v>2.3903414137636481</v>
      </c>
      <c r="BD18" s="15">
        <v>3.6294376389729464</v>
      </c>
      <c r="BE18" s="15">
        <v>-6.1857077610388789</v>
      </c>
      <c r="BF18" s="15">
        <v>3.5433808024698861</v>
      </c>
      <c r="BG18" s="15">
        <v>-49.845827282672985</v>
      </c>
      <c r="BH18" s="18"/>
      <c r="BI18" s="100"/>
    </row>
    <row r="19" spans="1:61" s="7" customFormat="1" ht="15" customHeight="1" x14ac:dyDescent="0.35">
      <c r="A19"/>
      <c r="B19" s="13" t="s">
        <v>896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23218.79</v>
      </c>
      <c r="Q19" s="14">
        <v>23894.906999999999</v>
      </c>
      <c r="R19" s="14">
        <v>23407.138999999999</v>
      </c>
      <c r="S19" s="14">
        <v>23306.636999999999</v>
      </c>
      <c r="T19" s="14">
        <v>23111.541000000001</v>
      </c>
      <c r="U19" s="14">
        <v>21951.187000000002</v>
      </c>
      <c r="V19" s="14">
        <v>21750.1</v>
      </c>
      <c r="W19" s="14">
        <v>22131.103999999999</v>
      </c>
      <c r="X19" s="14">
        <v>23058.293000000001</v>
      </c>
      <c r="Y19" s="14">
        <v>23669.098999999998</v>
      </c>
      <c r="Z19" s="14">
        <v>25090.455000000002</v>
      </c>
      <c r="AA19" s="14">
        <v>25936.981</v>
      </c>
      <c r="AB19" s="14">
        <v>26694.312000000002</v>
      </c>
      <c r="AC19" s="14">
        <v>26877.858</v>
      </c>
      <c r="AD19" s="14">
        <v>27840.624</v>
      </c>
      <c r="AE19" s="19"/>
      <c r="AF19" s="100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5">
        <v>2.911938994236988</v>
      </c>
      <c r="AU19" s="15">
        <v>-2.0413052873568414</v>
      </c>
      <c r="AV19" s="15">
        <v>-0.42936473355415378</v>
      </c>
      <c r="AW19" s="15">
        <v>-0.83708344537222479</v>
      </c>
      <c r="AX19" s="15">
        <v>-5.0206691107269714</v>
      </c>
      <c r="AY19" s="15">
        <v>-0.91606435679311171</v>
      </c>
      <c r="AZ19" s="15">
        <v>1.7517344747840278</v>
      </c>
      <c r="BA19" s="15">
        <v>4.1895289091768859</v>
      </c>
      <c r="BB19" s="15">
        <v>2.6489645178851564</v>
      </c>
      <c r="BC19" s="15">
        <v>6.0051124041519426</v>
      </c>
      <c r="BD19" s="15">
        <v>3.3738965674396817</v>
      </c>
      <c r="BE19" s="15">
        <v>2.9198887873650445</v>
      </c>
      <c r="BF19" s="15">
        <v>0.6875846809612417</v>
      </c>
      <c r="BG19" s="15">
        <v>3.5820041909589655</v>
      </c>
      <c r="BH19" s="18"/>
      <c r="BI19" s="100"/>
    </row>
    <row r="20" spans="1:61" s="7" customFormat="1" ht="15" customHeight="1" x14ac:dyDescent="0.35">
      <c r="A20"/>
      <c r="B20" s="16" t="s">
        <v>897</v>
      </c>
      <c r="C20" s="14"/>
      <c r="D20" s="14"/>
      <c r="E20" s="14"/>
      <c r="F20" s="14"/>
      <c r="G20" s="14"/>
      <c r="H20" s="14"/>
      <c r="I20" s="17"/>
      <c r="J20" s="17"/>
      <c r="K20" s="17"/>
      <c r="L20" s="17"/>
      <c r="M20" s="17"/>
      <c r="N20" s="17"/>
      <c r="O20" s="17"/>
      <c r="P20" s="17">
        <v>652.553</v>
      </c>
      <c r="Q20" s="17">
        <v>661.02800000000002</v>
      </c>
      <c r="R20" s="17">
        <v>642.18200000000002</v>
      </c>
      <c r="S20" s="17">
        <v>584.97900000000004</v>
      </c>
      <c r="T20" s="17">
        <v>528.34400000000005</v>
      </c>
      <c r="U20" s="17">
        <v>577.53599999999994</v>
      </c>
      <c r="V20" s="17">
        <v>516.59199999999998</v>
      </c>
      <c r="W20" s="17">
        <v>551.73500000000001</v>
      </c>
      <c r="X20" s="17">
        <v>684.60599999999999</v>
      </c>
      <c r="Y20" s="17">
        <v>738.79700000000003</v>
      </c>
      <c r="Z20" s="17">
        <v>889.55100000000004</v>
      </c>
      <c r="AA20" s="17">
        <v>854.53</v>
      </c>
      <c r="AB20" s="17">
        <v>875.53899999999999</v>
      </c>
      <c r="AC20" s="17">
        <v>1027.145</v>
      </c>
      <c r="AD20" s="17">
        <v>1145.376</v>
      </c>
      <c r="AE20" s="14"/>
      <c r="AF20" s="100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>
        <v>1.2987450827748892</v>
      </c>
      <c r="AU20" s="18">
        <v>-2.8510138753577765</v>
      </c>
      <c r="AV20" s="18">
        <v>-8.9075994032844221</v>
      </c>
      <c r="AW20" s="18">
        <v>-9.6815441238061517</v>
      </c>
      <c r="AX20" s="18">
        <v>9.310600669260916</v>
      </c>
      <c r="AY20" s="18">
        <v>-10.552415780141837</v>
      </c>
      <c r="AZ20" s="18">
        <v>6.8028540898813823</v>
      </c>
      <c r="BA20" s="18">
        <v>24.082394627855759</v>
      </c>
      <c r="BB20" s="18">
        <v>7.9156478324759103</v>
      </c>
      <c r="BC20" s="18">
        <v>20.405334618305165</v>
      </c>
      <c r="BD20" s="18">
        <v>-3.9369299792816905</v>
      </c>
      <c r="BE20" s="18">
        <v>2.4585444630381632</v>
      </c>
      <c r="BF20" s="18">
        <v>17.315733508158974</v>
      </c>
      <c r="BG20" s="18">
        <v>11.510643580020346</v>
      </c>
      <c r="BH20" s="18"/>
      <c r="BI20" s="100"/>
    </row>
    <row r="21" spans="1:61" s="7" customFormat="1" ht="15" customHeight="1" x14ac:dyDescent="0.35">
      <c r="A21"/>
      <c r="B21" s="16" t="s">
        <v>898</v>
      </c>
      <c r="D21" s="14"/>
      <c r="E21" s="14"/>
      <c r="F21" s="14"/>
      <c r="G21" s="14"/>
      <c r="H21" s="14"/>
      <c r="I21" s="17"/>
      <c r="J21" s="17"/>
      <c r="K21" s="17"/>
      <c r="L21" s="17"/>
      <c r="M21" s="17"/>
      <c r="N21" s="17"/>
      <c r="O21" s="17"/>
      <c r="P21" s="17">
        <v>22566.237000000001</v>
      </c>
      <c r="Q21" s="17">
        <v>23233.879000000001</v>
      </c>
      <c r="R21" s="17">
        <v>22764.956999999999</v>
      </c>
      <c r="S21" s="17">
        <v>22721.657999999999</v>
      </c>
      <c r="T21" s="17">
        <v>22583.197</v>
      </c>
      <c r="U21" s="17">
        <v>21373.651000000002</v>
      </c>
      <c r="V21" s="17">
        <v>21233.507999999998</v>
      </c>
      <c r="W21" s="17">
        <v>21579.368999999999</v>
      </c>
      <c r="X21" s="17">
        <v>22373.687000000002</v>
      </c>
      <c r="Y21" s="17">
        <v>22930.302</v>
      </c>
      <c r="Z21" s="17">
        <v>24200.904000000002</v>
      </c>
      <c r="AA21" s="17">
        <v>25082.451000000001</v>
      </c>
      <c r="AB21" s="17">
        <v>25818.773000000001</v>
      </c>
      <c r="AC21" s="17">
        <v>25850.713</v>
      </c>
      <c r="AD21" s="17">
        <v>26695.248</v>
      </c>
      <c r="AE21" s="14"/>
      <c r="AF21" s="100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>
        <v>2.9585880889224012</v>
      </c>
      <c r="AU21" s="18">
        <v>-2.0182682366556279</v>
      </c>
      <c r="AV21" s="18">
        <v>-0.19020022748120752</v>
      </c>
      <c r="AW21" s="18">
        <v>-0.60937894584981134</v>
      </c>
      <c r="AX21" s="18">
        <v>-5.3559555806026866</v>
      </c>
      <c r="AY21" s="18">
        <v>-0.65568114684760059</v>
      </c>
      <c r="AZ21" s="18">
        <v>1.6288453137371404</v>
      </c>
      <c r="BA21" s="18">
        <v>3.680913932191451</v>
      </c>
      <c r="BB21" s="18">
        <v>2.4878107930981512</v>
      </c>
      <c r="BC21" s="18">
        <v>5.541148127922618</v>
      </c>
      <c r="BD21" s="18">
        <v>3.6426201269175671</v>
      </c>
      <c r="BE21" s="18">
        <v>2.935606253152852</v>
      </c>
      <c r="BF21" s="18">
        <v>0.12370843494382436</v>
      </c>
      <c r="BG21" s="18">
        <v>3.2669698510830236</v>
      </c>
      <c r="BH21" s="18"/>
      <c r="BI21" s="100"/>
    </row>
    <row r="22" spans="1:61" s="7" customFormat="1" ht="15" customHeight="1" x14ac:dyDescent="0.35">
      <c r="A22"/>
      <c r="B22" s="16" t="s">
        <v>899</v>
      </c>
      <c r="C22" s="14"/>
      <c r="D22" s="14"/>
      <c r="E22" s="14"/>
      <c r="F22" s="14"/>
      <c r="G22" s="14"/>
      <c r="H22" s="14"/>
      <c r="I22" s="17"/>
      <c r="J22" s="17"/>
      <c r="K22" s="17"/>
      <c r="L22" s="17"/>
      <c r="M22" s="17"/>
      <c r="N22" s="17"/>
      <c r="O22" s="17"/>
      <c r="P22" s="17">
        <v>1012.95</v>
      </c>
      <c r="Q22" s="17">
        <v>1168.7070000000001</v>
      </c>
      <c r="R22" s="17">
        <v>1127.797</v>
      </c>
      <c r="S22" s="17">
        <v>1030.377</v>
      </c>
      <c r="T22" s="17">
        <v>1004.886</v>
      </c>
      <c r="U22" s="17">
        <v>939.36700000000008</v>
      </c>
      <c r="V22" s="17">
        <v>1002.327</v>
      </c>
      <c r="W22" s="17">
        <v>1014.0419999999999</v>
      </c>
      <c r="X22" s="17">
        <v>1150.6399999999999</v>
      </c>
      <c r="Y22" s="17">
        <v>1158.049</v>
      </c>
      <c r="Z22" s="17">
        <v>1323.3970000000002</v>
      </c>
      <c r="AA22" s="17">
        <v>1243.058</v>
      </c>
      <c r="AB22" s="17">
        <v>1365.2939999999999</v>
      </c>
      <c r="AC22" s="17">
        <v>1394.306</v>
      </c>
      <c r="AD22" s="17">
        <v>1421.549</v>
      </c>
      <c r="AE22" s="14"/>
      <c r="AF22" s="100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>
        <v>15.376573374796392</v>
      </c>
      <c r="AU22" s="18">
        <v>-3.5004496422114419</v>
      </c>
      <c r="AV22" s="18">
        <v>-8.6380793706668904</v>
      </c>
      <c r="AW22" s="18">
        <v>-2.4739488556130413</v>
      </c>
      <c r="AX22" s="18">
        <v>-6.5200430695621083</v>
      </c>
      <c r="AY22" s="18">
        <v>6.7023857555140776</v>
      </c>
      <c r="AZ22" s="18">
        <v>1.1687802483620533</v>
      </c>
      <c r="BA22" s="18">
        <v>13.47064520010019</v>
      </c>
      <c r="BB22" s="18">
        <v>0.64390252381284385</v>
      </c>
      <c r="BC22" s="18">
        <v>14.278152306163227</v>
      </c>
      <c r="BD22" s="18">
        <v>-6.0706651140965375</v>
      </c>
      <c r="BE22" s="18">
        <v>9.8334912771568082</v>
      </c>
      <c r="BF22" s="18">
        <v>2.1249635609619739</v>
      </c>
      <c r="BG22" s="18">
        <v>1.9538752612410717</v>
      </c>
      <c r="BH22" s="18"/>
      <c r="BI22" s="100"/>
    </row>
    <row r="23" spans="1:61" s="7" customFormat="1" ht="15" customHeight="1" x14ac:dyDescent="0.35">
      <c r="A23"/>
      <c r="B23" s="16" t="s">
        <v>900</v>
      </c>
      <c r="C23" s="14"/>
      <c r="D23" s="14"/>
      <c r="E23" s="14"/>
      <c r="F23" s="14"/>
      <c r="G23" s="14"/>
      <c r="H23" s="14"/>
      <c r="I23" s="17"/>
      <c r="J23" s="17"/>
      <c r="K23" s="17"/>
      <c r="L23" s="17"/>
      <c r="M23" s="17"/>
      <c r="N23" s="17"/>
      <c r="O23" s="17"/>
      <c r="P23" s="17">
        <v>942.45100000000002</v>
      </c>
      <c r="Q23" s="17">
        <v>1025.7080000000001</v>
      </c>
      <c r="R23" s="17">
        <v>1027.1590000000001</v>
      </c>
      <c r="S23" s="17">
        <v>1000.798</v>
      </c>
      <c r="T23" s="17">
        <v>974.47199999999998</v>
      </c>
      <c r="U23" s="17">
        <v>908.54700000000003</v>
      </c>
      <c r="V23" s="17">
        <v>972.07100000000003</v>
      </c>
      <c r="W23" s="17">
        <v>944.66499999999996</v>
      </c>
      <c r="X23" s="17">
        <v>996.33699999999999</v>
      </c>
      <c r="Y23" s="17">
        <v>1080.473</v>
      </c>
      <c r="Z23" s="17">
        <v>1111.3910000000001</v>
      </c>
      <c r="AA23" s="17">
        <v>1147.211</v>
      </c>
      <c r="AB23" s="17">
        <v>1212.463</v>
      </c>
      <c r="AC23" s="17">
        <v>1258.194</v>
      </c>
      <c r="AD23" s="17">
        <v>1270.8050000000001</v>
      </c>
      <c r="AE23" s="14"/>
      <c r="AF23" s="100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>
        <v>8.8340932313722469</v>
      </c>
      <c r="AU23" s="18">
        <v>0.14146326244896421</v>
      </c>
      <c r="AV23" s="18">
        <v>-2.5663991650757185</v>
      </c>
      <c r="AW23" s="18">
        <v>-2.6305008603134721</v>
      </c>
      <c r="AX23" s="18">
        <v>-6.7652020786641334</v>
      </c>
      <c r="AY23" s="18">
        <v>6.9918232078252416</v>
      </c>
      <c r="AZ23" s="18">
        <v>-2.8193413855572342</v>
      </c>
      <c r="BA23" s="18">
        <v>5.4698755643535035</v>
      </c>
      <c r="BB23" s="18">
        <v>8.4445323218950978</v>
      </c>
      <c r="BC23" s="18">
        <v>2.8615245360134054</v>
      </c>
      <c r="BD23" s="18">
        <v>3.222988129290226</v>
      </c>
      <c r="BE23" s="18">
        <v>5.6878813051827386</v>
      </c>
      <c r="BF23" s="18">
        <v>3.7717439624961746</v>
      </c>
      <c r="BG23" s="18">
        <v>1.0023096597186207</v>
      </c>
      <c r="BH23" s="18"/>
      <c r="BI23" s="100"/>
    </row>
    <row r="24" spans="1:61" s="7" customFormat="1" ht="15" customHeight="1" x14ac:dyDescent="0.35">
      <c r="A24"/>
      <c r="B24" s="16" t="s">
        <v>901</v>
      </c>
      <c r="C24" s="14"/>
      <c r="D24" s="14"/>
      <c r="E24" s="14"/>
      <c r="F24" s="14"/>
      <c r="G24" s="14"/>
      <c r="H24" s="14"/>
      <c r="I24" s="17"/>
      <c r="J24" s="17"/>
      <c r="K24" s="17"/>
      <c r="L24" s="17"/>
      <c r="M24" s="17"/>
      <c r="N24" s="17"/>
      <c r="O24" s="17"/>
      <c r="P24" s="17">
        <v>70.498999999999995</v>
      </c>
      <c r="Q24" s="17">
        <v>142.999</v>
      </c>
      <c r="R24" s="17">
        <v>100.63800000000001</v>
      </c>
      <c r="S24" s="17">
        <v>29.579000000000001</v>
      </c>
      <c r="T24" s="17">
        <v>30.414000000000001</v>
      </c>
      <c r="U24" s="17">
        <v>30.82</v>
      </c>
      <c r="V24" s="17">
        <v>30.256</v>
      </c>
      <c r="W24" s="17">
        <v>69.376999999999995</v>
      </c>
      <c r="X24" s="17">
        <v>154.303</v>
      </c>
      <c r="Y24" s="17">
        <v>77.575999999999993</v>
      </c>
      <c r="Z24" s="17">
        <v>212.006</v>
      </c>
      <c r="AA24" s="17">
        <v>95.846999999999994</v>
      </c>
      <c r="AB24" s="17">
        <v>152.83099999999999</v>
      </c>
      <c r="AC24" s="17">
        <v>136.11199999999999</v>
      </c>
      <c r="AD24" s="17">
        <v>150.744</v>
      </c>
      <c r="AE24" s="14"/>
      <c r="AF24" s="100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00"/>
    </row>
    <row r="25" spans="1:61" s="7" customFormat="1" ht="15" customHeight="1" x14ac:dyDescent="0.35">
      <c r="A25"/>
      <c r="B25" s="16" t="s">
        <v>902</v>
      </c>
      <c r="C25" s="14"/>
      <c r="D25" s="14"/>
      <c r="E25" s="14"/>
      <c r="F25" s="14"/>
      <c r="G25" s="14"/>
      <c r="H25" s="14"/>
      <c r="I25" s="17"/>
      <c r="J25" s="17"/>
      <c r="K25" s="17"/>
      <c r="L25" s="17"/>
      <c r="M25" s="17"/>
      <c r="N25" s="17"/>
      <c r="O25" s="17"/>
      <c r="P25" s="17">
        <v>9502.851999999999</v>
      </c>
      <c r="Q25" s="17">
        <v>9267.2029999999995</v>
      </c>
      <c r="R25" s="17">
        <v>8995.7899999999991</v>
      </c>
      <c r="S25" s="17">
        <v>8767.2919999999995</v>
      </c>
      <c r="T25" s="17">
        <v>8308.1149999999998</v>
      </c>
      <c r="U25" s="17">
        <v>7711.2359999999999</v>
      </c>
      <c r="V25" s="17">
        <v>7470.1149999999989</v>
      </c>
      <c r="W25" s="17">
        <v>8078.4920000000002</v>
      </c>
      <c r="X25" s="17">
        <v>8111.0460000000003</v>
      </c>
      <c r="Y25" s="17">
        <v>8389.5849999999991</v>
      </c>
      <c r="Z25" s="17">
        <v>8997.6319999999996</v>
      </c>
      <c r="AA25" s="17">
        <v>9049.116</v>
      </c>
      <c r="AB25" s="17">
        <v>8693.3790000000008</v>
      </c>
      <c r="AC25" s="17">
        <v>8436.1679999999997</v>
      </c>
      <c r="AD25" s="17">
        <v>8500.3880000000008</v>
      </c>
      <c r="AE25" s="14"/>
      <c r="AF25" s="100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>
        <v>-2.4797713360157503</v>
      </c>
      <c r="AU25" s="18">
        <v>-2.9287477570093206</v>
      </c>
      <c r="AV25" s="18">
        <v>-2.540054847878837</v>
      </c>
      <c r="AW25" s="18">
        <v>-5.2373868692864312</v>
      </c>
      <c r="AX25" s="18">
        <v>-7.1842890956612893</v>
      </c>
      <c r="AY25" s="18">
        <v>-3.1268787519925603</v>
      </c>
      <c r="AZ25" s="18">
        <v>8.1441450365891477</v>
      </c>
      <c r="BA25" s="18">
        <v>0.40297124760413311</v>
      </c>
      <c r="BB25" s="18">
        <v>3.4340700323977802</v>
      </c>
      <c r="BC25" s="18">
        <v>7.2476409738980001</v>
      </c>
      <c r="BD25" s="18">
        <v>0.57219499530543572</v>
      </c>
      <c r="BE25" s="18">
        <v>-3.9311795759939332</v>
      </c>
      <c r="BF25" s="18">
        <v>-2.9586999485470624</v>
      </c>
      <c r="BG25" s="18">
        <v>0.76124610131046666</v>
      </c>
      <c r="BH25" s="18"/>
      <c r="BI25" s="100"/>
    </row>
    <row r="26" spans="1:61" s="7" customFormat="1" ht="15" customHeight="1" x14ac:dyDescent="0.35">
      <c r="A26"/>
      <c r="B26" s="16" t="s">
        <v>903</v>
      </c>
      <c r="C26" s="14"/>
      <c r="D26" s="14"/>
      <c r="E26" s="14"/>
      <c r="F26" s="14"/>
      <c r="G26" s="14"/>
      <c r="H26" s="14"/>
      <c r="I26" s="17"/>
      <c r="J26" s="17"/>
      <c r="K26" s="17"/>
      <c r="L26" s="17"/>
      <c r="M26" s="17"/>
      <c r="N26" s="17"/>
      <c r="O26" s="17"/>
      <c r="P26" s="17">
        <v>3657.076</v>
      </c>
      <c r="Q26" s="17">
        <v>3644.9189999999999</v>
      </c>
      <c r="R26" s="17">
        <v>3605.77</v>
      </c>
      <c r="S26" s="17">
        <v>3519.0230000000001</v>
      </c>
      <c r="T26" s="17">
        <v>3438.8339999999998</v>
      </c>
      <c r="U26" s="17">
        <v>2711.2249999999999</v>
      </c>
      <c r="V26" s="17">
        <v>2594.2109999999998</v>
      </c>
      <c r="W26" s="17">
        <v>2864.2280000000001</v>
      </c>
      <c r="X26" s="17">
        <v>3111.3119999999999</v>
      </c>
      <c r="Y26" s="17">
        <v>4448.0420000000004</v>
      </c>
      <c r="Z26" s="17">
        <v>4543.1019999999999</v>
      </c>
      <c r="AA26" s="17">
        <v>4455.2920000000004</v>
      </c>
      <c r="AB26" s="17">
        <v>3652.4810000000002</v>
      </c>
      <c r="AC26" s="17">
        <v>3512.3789999999999</v>
      </c>
      <c r="AD26" s="17">
        <v>3607.3760000000002</v>
      </c>
      <c r="AE26" s="14"/>
      <c r="AF26" s="100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>
        <v>-0.33242404587709284</v>
      </c>
      <c r="AU26" s="18">
        <v>-1.0740705074653205</v>
      </c>
      <c r="AV26" s="18">
        <v>-2.4057829534329658</v>
      </c>
      <c r="AW26" s="18">
        <v>-2.2787290676986283</v>
      </c>
      <c r="AX26" s="18">
        <v>-21.15859619859522</v>
      </c>
      <c r="AY26" s="18">
        <v>-4.315908860385993</v>
      </c>
      <c r="AZ26" s="18">
        <v>10.40844403173066</v>
      </c>
      <c r="BA26" s="18">
        <v>8.6265478865509255</v>
      </c>
      <c r="BB26" s="18">
        <v>42.963547210951539</v>
      </c>
      <c r="BC26" s="18">
        <v>2.1371201081284639</v>
      </c>
      <c r="BD26" s="18">
        <v>-1.9328203505005939</v>
      </c>
      <c r="BE26" s="18">
        <v>-18.01926787290261</v>
      </c>
      <c r="BF26" s="18">
        <v>-3.8358036633181749</v>
      </c>
      <c r="BG26" s="18">
        <v>2.7046340955802406</v>
      </c>
      <c r="BH26" s="18"/>
      <c r="BI26" s="100"/>
    </row>
    <row r="27" spans="1:61" s="7" customFormat="1" ht="15" customHeight="1" x14ac:dyDescent="0.35">
      <c r="A27"/>
      <c r="B27" s="16" t="s">
        <v>904</v>
      </c>
      <c r="C27" s="14"/>
      <c r="D27" s="14"/>
      <c r="E27" s="14"/>
      <c r="F27" s="14"/>
      <c r="G27" s="14"/>
      <c r="H27" s="14"/>
      <c r="I27" s="17"/>
      <c r="J27" s="17"/>
      <c r="K27" s="17"/>
      <c r="L27" s="17"/>
      <c r="M27" s="17"/>
      <c r="N27" s="17"/>
      <c r="O27" s="17"/>
      <c r="P27" s="17">
        <v>4433.7179999999998</v>
      </c>
      <c r="Q27" s="17">
        <v>4264.4639999999999</v>
      </c>
      <c r="R27" s="17">
        <v>4128.6040000000003</v>
      </c>
      <c r="S27" s="17">
        <v>4038.8939999999998</v>
      </c>
      <c r="T27" s="17">
        <v>3744.0929999999998</v>
      </c>
      <c r="U27" s="17">
        <v>3485.4609999999998</v>
      </c>
      <c r="V27" s="17">
        <v>3417.7939999999999</v>
      </c>
      <c r="W27" s="17">
        <v>3364.5949999999998</v>
      </c>
      <c r="X27" s="17">
        <v>3472.9459999999999</v>
      </c>
      <c r="Y27" s="17">
        <v>2882.7620000000002</v>
      </c>
      <c r="Z27" s="17">
        <v>3305.3119999999999</v>
      </c>
      <c r="AA27" s="17">
        <v>3389.4859999999999</v>
      </c>
      <c r="AB27" s="17">
        <v>3884.2089999999998</v>
      </c>
      <c r="AC27" s="17">
        <v>3744.922</v>
      </c>
      <c r="AD27" s="17">
        <v>3753.3580000000002</v>
      </c>
      <c r="AE27" s="14"/>
      <c r="AF27" s="100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>
        <v>-3.817428172021764</v>
      </c>
      <c r="AU27" s="18">
        <v>-3.1858634520070912</v>
      </c>
      <c r="AV27" s="18">
        <v>-2.1728894318757743</v>
      </c>
      <c r="AW27" s="18">
        <v>-7.2990526614464235</v>
      </c>
      <c r="AX27" s="18">
        <v>-6.9077343965547877</v>
      </c>
      <c r="AY27" s="18">
        <v>-1.9414074637472609</v>
      </c>
      <c r="AZ27" s="18">
        <v>-1.556530323360626</v>
      </c>
      <c r="BA27" s="18">
        <v>3.2203281524225091</v>
      </c>
      <c r="BB27" s="18">
        <v>-16.993756885364753</v>
      </c>
      <c r="BC27" s="18">
        <v>14.657817745620335</v>
      </c>
      <c r="BD27" s="18">
        <v>2.5466279733955517</v>
      </c>
      <c r="BE27" s="18">
        <v>14.595811872360587</v>
      </c>
      <c r="BF27" s="18">
        <v>-3.5859810839221011</v>
      </c>
      <c r="BG27" s="18">
        <v>0.22526503889801039</v>
      </c>
      <c r="BH27" s="18"/>
      <c r="BI27" s="100"/>
    </row>
    <row r="28" spans="1:61" s="7" customFormat="1" ht="15" customHeight="1" x14ac:dyDescent="0.35">
      <c r="A28"/>
      <c r="B28" s="16" t="s">
        <v>905</v>
      </c>
      <c r="C28" s="14"/>
      <c r="D28" s="14"/>
      <c r="E28" s="14"/>
      <c r="F28" s="14"/>
      <c r="G28" s="14"/>
      <c r="H28" s="14"/>
      <c r="I28" s="17"/>
      <c r="J28" s="17"/>
      <c r="K28" s="17"/>
      <c r="L28" s="17"/>
      <c r="M28" s="17"/>
      <c r="N28" s="17"/>
      <c r="O28" s="17"/>
      <c r="P28" s="17">
        <v>1412.058</v>
      </c>
      <c r="Q28" s="17">
        <v>1357.82</v>
      </c>
      <c r="R28" s="17">
        <v>1261.4159999999999</v>
      </c>
      <c r="S28" s="17">
        <v>1209.375</v>
      </c>
      <c r="T28" s="17">
        <v>1125.1880000000001</v>
      </c>
      <c r="U28" s="17">
        <v>1514.55</v>
      </c>
      <c r="V28" s="17">
        <v>1458.11</v>
      </c>
      <c r="W28" s="17">
        <v>1849.6690000000001</v>
      </c>
      <c r="X28" s="17">
        <v>1526.788</v>
      </c>
      <c r="Y28" s="17">
        <v>1058.7809999999999</v>
      </c>
      <c r="Z28" s="17">
        <v>1149.2180000000001</v>
      </c>
      <c r="AA28" s="17">
        <v>1204.338</v>
      </c>
      <c r="AB28" s="17">
        <v>1156.6890000000001</v>
      </c>
      <c r="AC28" s="17">
        <v>1178.867</v>
      </c>
      <c r="AD28" s="17">
        <v>1139.654</v>
      </c>
      <c r="AE28" s="14"/>
      <c r="AF28" s="100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>
        <v>-3.841060353044992</v>
      </c>
      <c r="AU28" s="18">
        <v>-7.0999101500935327</v>
      </c>
      <c r="AV28" s="18">
        <v>-4.1256017047508466</v>
      </c>
      <c r="AW28" s="18">
        <v>-6.9611989664082605</v>
      </c>
      <c r="AX28" s="18">
        <v>34.604172813787542</v>
      </c>
      <c r="AY28" s="18">
        <v>-3.7265194282130043</v>
      </c>
      <c r="AZ28" s="18">
        <v>26.853872478756763</v>
      </c>
      <c r="BA28" s="18">
        <v>-17.456150262560495</v>
      </c>
      <c r="BB28" s="18">
        <v>-30.653044168542067</v>
      </c>
      <c r="BC28" s="18">
        <v>8.5416153104372032</v>
      </c>
      <c r="BD28" s="18">
        <v>4.7963049656374936</v>
      </c>
      <c r="BE28" s="18">
        <v>-3.9564474424953699</v>
      </c>
      <c r="BF28" s="18">
        <v>1.9173693188056498</v>
      </c>
      <c r="BG28" s="18">
        <v>-3.3263294332609163</v>
      </c>
      <c r="BH28" s="18"/>
      <c r="BI28" s="100"/>
    </row>
    <row r="29" spans="1:61" s="7" customFormat="1" ht="15" customHeight="1" x14ac:dyDescent="0.35">
      <c r="A29"/>
      <c r="B29" s="16" t="s">
        <v>906</v>
      </c>
      <c r="C29" s="14"/>
      <c r="D29" s="14"/>
      <c r="E29" s="14"/>
      <c r="F29" s="14"/>
      <c r="G29" s="14"/>
      <c r="H29" s="14"/>
      <c r="I29" s="17"/>
      <c r="J29" s="17"/>
      <c r="K29" s="17"/>
      <c r="L29" s="17"/>
      <c r="M29" s="17"/>
      <c r="N29" s="17"/>
      <c r="O29" s="17"/>
      <c r="P29" s="17">
        <v>322.28000000000003</v>
      </c>
      <c r="Q29" s="17">
        <v>345.58199999999999</v>
      </c>
      <c r="R29" s="17">
        <v>301.47800000000001</v>
      </c>
      <c r="S29" s="17">
        <v>302.01100000000002</v>
      </c>
      <c r="T29" s="17">
        <v>339.28999999999996</v>
      </c>
      <c r="U29" s="17">
        <v>280.38</v>
      </c>
      <c r="V29" s="17">
        <v>248.49699999999999</v>
      </c>
      <c r="W29" s="17">
        <v>273.83600000000001</v>
      </c>
      <c r="X29" s="17">
        <v>273.57900000000001</v>
      </c>
      <c r="Y29" s="17">
        <v>306.608</v>
      </c>
      <c r="Z29" s="17">
        <v>276.363</v>
      </c>
      <c r="AA29" s="17">
        <v>286.44099999999997</v>
      </c>
      <c r="AB29" s="17">
        <v>284.291</v>
      </c>
      <c r="AC29" s="17">
        <v>287.36599999999999</v>
      </c>
      <c r="AD29" s="17">
        <v>336.38799999999998</v>
      </c>
      <c r="AE29" s="14"/>
      <c r="AF29" s="100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>
        <v>7.230358694303078</v>
      </c>
      <c r="AU29" s="18">
        <v>-12.762238774010218</v>
      </c>
      <c r="AV29" s="18">
        <v>0.1767956534141846</v>
      </c>
      <c r="AW29" s="18">
        <v>12.343590134134168</v>
      </c>
      <c r="AX29" s="18">
        <v>-17.362728049750942</v>
      </c>
      <c r="AY29" s="18">
        <v>-11.371353163563739</v>
      </c>
      <c r="AZ29" s="18">
        <v>10.196903785558792</v>
      </c>
      <c r="BA29" s="18">
        <v>-9.3851794504741889E-2</v>
      </c>
      <c r="BB29" s="18">
        <v>12.072929574272877</v>
      </c>
      <c r="BC29" s="18">
        <v>-9.8643871001408971</v>
      </c>
      <c r="BD29" s="18">
        <v>3.6466531337407591</v>
      </c>
      <c r="BE29" s="18">
        <v>-0.75059087211676312</v>
      </c>
      <c r="BF29" s="18">
        <v>1.0816381805966382</v>
      </c>
      <c r="BG29" s="18">
        <v>17.059081450136755</v>
      </c>
      <c r="BH29" s="18"/>
      <c r="BI29" s="100"/>
    </row>
    <row r="30" spans="1:61" s="7" customFormat="1" ht="15" customHeight="1" x14ac:dyDescent="0.35">
      <c r="A30"/>
      <c r="B30" s="17" t="s">
        <v>907</v>
      </c>
      <c r="D30" s="14"/>
      <c r="E30" s="14"/>
      <c r="F30" s="14"/>
      <c r="G30" s="14"/>
      <c r="H30" s="14"/>
      <c r="I30" s="17"/>
      <c r="J30" s="17"/>
      <c r="K30" s="17"/>
      <c r="L30" s="17"/>
      <c r="M30" s="17"/>
      <c r="N30" s="17"/>
      <c r="O30" s="17"/>
      <c r="P30" s="17">
        <v>16.279</v>
      </c>
      <c r="Q30" s="17">
        <v>34.325000000000003</v>
      </c>
      <c r="R30" s="17">
        <v>35.334000000000003</v>
      </c>
      <c r="S30" s="17">
        <v>22.513000000000002</v>
      </c>
      <c r="T30" s="17">
        <v>22.065000000000001</v>
      </c>
      <c r="U30" s="17">
        <v>25.98</v>
      </c>
      <c r="V30" s="17">
        <v>22.491</v>
      </c>
      <c r="W30" s="17">
        <v>26.335000000000001</v>
      </c>
      <c r="X30" s="17">
        <v>20.571000000000002</v>
      </c>
      <c r="Y30" s="17">
        <v>23.099</v>
      </c>
      <c r="Z30" s="17">
        <v>20.878</v>
      </c>
      <c r="AA30" s="17">
        <v>18.312000000000001</v>
      </c>
      <c r="AB30" s="17">
        <v>18.245000000000001</v>
      </c>
      <c r="AC30" s="17">
        <v>23.725999999999999</v>
      </c>
      <c r="AD30" s="17">
        <v>35.584000000000003</v>
      </c>
      <c r="AE30" s="14"/>
      <c r="AF30" s="10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233</v>
      </c>
      <c r="AU30" s="18">
        <v>2.9395484340859439</v>
      </c>
      <c r="AV30" s="18">
        <v>-36.285164430859794</v>
      </c>
      <c r="AW30" s="18">
        <v>-1.9899613556611753</v>
      </c>
      <c r="AX30" s="18">
        <v>17.743031951053698</v>
      </c>
      <c r="AY30" s="18">
        <v>-13.429561200923791</v>
      </c>
      <c r="AZ30" s="18">
        <v>17.09128095682718</v>
      </c>
      <c r="BA30" s="18">
        <v>-21.887222327700776</v>
      </c>
      <c r="BB30" s="18">
        <v>12.28914491274123</v>
      </c>
      <c r="BC30" s="18">
        <v>-9.6151348543226991</v>
      </c>
      <c r="BD30" s="18">
        <v>-12.290449276750643</v>
      </c>
      <c r="BE30" s="18">
        <v>-0.36588029707295855</v>
      </c>
      <c r="BF30" s="18">
        <v>30.041107152644546</v>
      </c>
      <c r="BG30" s="18">
        <v>49.978926072662922</v>
      </c>
      <c r="BH30" s="18"/>
      <c r="BI30" s="100"/>
    </row>
    <row r="31" spans="1:61" s="7" customFormat="1" ht="15" customHeight="1" x14ac:dyDescent="0.35">
      <c r="A31"/>
      <c r="B31" s="17" t="s">
        <v>908</v>
      </c>
      <c r="D31" s="14"/>
      <c r="E31" s="14"/>
      <c r="F31" s="14"/>
      <c r="G31" s="14"/>
      <c r="H31" s="14"/>
      <c r="I31" s="17"/>
      <c r="J31" s="17"/>
      <c r="K31" s="17"/>
      <c r="L31" s="17"/>
      <c r="M31" s="17"/>
      <c r="N31" s="17"/>
      <c r="O31" s="17"/>
      <c r="P31" s="17">
        <v>4.867</v>
      </c>
      <c r="Q31" s="17">
        <v>9.5229999999999997</v>
      </c>
      <c r="R31" s="17">
        <v>4.3120000000000003</v>
      </c>
      <c r="S31" s="17">
        <v>1.794</v>
      </c>
      <c r="T31" s="17">
        <v>6.9119999999999999</v>
      </c>
      <c r="U31" s="17">
        <v>5.5019999999999998</v>
      </c>
      <c r="V31" s="17">
        <v>3.9180000000000001</v>
      </c>
      <c r="W31" s="17">
        <v>5.2759999999999998</v>
      </c>
      <c r="X31" s="17">
        <v>6.9690000000000003</v>
      </c>
      <c r="Y31" s="17">
        <v>4.9039999999999999</v>
      </c>
      <c r="Z31" s="17">
        <v>9.5399999999999991</v>
      </c>
      <c r="AA31" s="17">
        <v>9.7490000000000006</v>
      </c>
      <c r="AB31" s="17">
        <v>17.472000000000001</v>
      </c>
      <c r="AC31" s="17">
        <v>8.8320000000000007</v>
      </c>
      <c r="AD31" s="17">
        <v>15.991</v>
      </c>
      <c r="AE31" s="14"/>
      <c r="AF31" s="100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00"/>
    </row>
    <row r="32" spans="1:61" s="7" customFormat="1" ht="15" customHeight="1" x14ac:dyDescent="0.35">
      <c r="A32"/>
      <c r="B32" s="17" t="s">
        <v>909</v>
      </c>
      <c r="D32" s="14"/>
      <c r="E32" s="14"/>
      <c r="F32" s="14"/>
      <c r="G32" s="14"/>
      <c r="H32" s="14"/>
      <c r="I32" s="17"/>
      <c r="J32" s="17"/>
      <c r="K32" s="17"/>
      <c r="L32" s="17"/>
      <c r="M32" s="17"/>
      <c r="N32" s="17"/>
      <c r="O32" s="17"/>
      <c r="P32" s="17">
        <v>0</v>
      </c>
      <c r="Q32" s="17">
        <v>0</v>
      </c>
      <c r="R32" s="17">
        <v>0</v>
      </c>
      <c r="S32" s="17">
        <v>6.6000000000000003E-2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1.9E-2</v>
      </c>
      <c r="AA32" s="17">
        <v>0</v>
      </c>
      <c r="AB32" s="17">
        <v>0</v>
      </c>
      <c r="AC32" s="17">
        <v>1.476</v>
      </c>
      <c r="AD32" s="17">
        <v>5.0000000000000001E-3</v>
      </c>
      <c r="AE32" s="14"/>
      <c r="AF32" s="100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00"/>
    </row>
    <row r="33" spans="1:61" s="7" customFormat="1" ht="15" customHeight="1" x14ac:dyDescent="0.35">
      <c r="A33"/>
      <c r="B33" s="17" t="s">
        <v>910</v>
      </c>
      <c r="D33" s="14"/>
      <c r="E33" s="14"/>
      <c r="F33" s="14"/>
      <c r="G33" s="14"/>
      <c r="H33" s="14"/>
      <c r="I33" s="17"/>
      <c r="J33" s="17"/>
      <c r="K33" s="17"/>
      <c r="L33" s="17"/>
      <c r="M33" s="17"/>
      <c r="N33" s="17"/>
      <c r="O33" s="17"/>
      <c r="P33" s="17">
        <v>113.08799999999999</v>
      </c>
      <c r="Q33" s="17">
        <v>131.53299999999999</v>
      </c>
      <c r="R33" s="17">
        <v>109.495</v>
      </c>
      <c r="S33" s="17">
        <v>137.52000000000001</v>
      </c>
      <c r="T33" s="17">
        <v>139.62299999999999</v>
      </c>
      <c r="U33" s="17">
        <v>106.758</v>
      </c>
      <c r="V33" s="17">
        <v>89.537999999999997</v>
      </c>
      <c r="W33" s="17">
        <v>97.947999999999993</v>
      </c>
      <c r="X33" s="17">
        <v>96.527000000000001</v>
      </c>
      <c r="Y33" s="17">
        <v>93.801000000000002</v>
      </c>
      <c r="Z33" s="17">
        <v>100.639</v>
      </c>
      <c r="AA33" s="17">
        <v>101.839</v>
      </c>
      <c r="AB33" s="17">
        <v>91.528999999999996</v>
      </c>
      <c r="AC33" s="17">
        <v>104.60899999999999</v>
      </c>
      <c r="AD33" s="17">
        <v>102.29</v>
      </c>
      <c r="AE33" s="14"/>
      <c r="AF33" s="100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>
        <v>16.310307017543856</v>
      </c>
      <c r="AU33" s="18">
        <v>-16.754730751978581</v>
      </c>
      <c r="AV33" s="18">
        <v>25.594776017169735</v>
      </c>
      <c r="AW33" s="18">
        <v>1.5292321116928302</v>
      </c>
      <c r="AX33" s="18">
        <v>-23.538385509550718</v>
      </c>
      <c r="AY33" s="18">
        <v>-16.129938739953914</v>
      </c>
      <c r="AZ33" s="18">
        <v>9.3926600996225034</v>
      </c>
      <c r="BA33" s="18">
        <v>-1.4507697962183939</v>
      </c>
      <c r="BB33" s="18">
        <v>-2.8240803091363027</v>
      </c>
      <c r="BC33" s="18">
        <v>7.2899009605441236</v>
      </c>
      <c r="BD33" s="18">
        <v>1.1923806874074692</v>
      </c>
      <c r="BE33" s="18">
        <v>-10.123822896925542</v>
      </c>
      <c r="BF33" s="18">
        <v>14.29055272099553</v>
      </c>
      <c r="BG33" s="18">
        <v>-2.2168264680859089</v>
      </c>
      <c r="BH33" s="18"/>
      <c r="BI33" s="100"/>
    </row>
    <row r="34" spans="1:61" s="7" customFormat="1" ht="15" customHeight="1" x14ac:dyDescent="0.35">
      <c r="A34"/>
      <c r="B34" s="17" t="s">
        <v>911</v>
      </c>
      <c r="D34" s="14"/>
      <c r="E34" s="14"/>
      <c r="F34" s="14"/>
      <c r="G34" s="14"/>
      <c r="H34" s="14"/>
      <c r="I34" s="17"/>
      <c r="J34" s="17"/>
      <c r="K34" s="17"/>
      <c r="L34" s="17"/>
      <c r="M34" s="17"/>
      <c r="N34" s="17"/>
      <c r="O34" s="17"/>
      <c r="P34" s="17">
        <v>175.458</v>
      </c>
      <c r="Q34" s="17">
        <v>155.70099999999999</v>
      </c>
      <c r="R34" s="17">
        <v>148.01</v>
      </c>
      <c r="S34" s="17">
        <v>136.494</v>
      </c>
      <c r="T34" s="17">
        <v>165.40299999999999</v>
      </c>
      <c r="U34" s="17">
        <v>135.61000000000001</v>
      </c>
      <c r="V34" s="17">
        <v>125.515</v>
      </c>
      <c r="W34" s="17">
        <v>135.54400000000001</v>
      </c>
      <c r="X34" s="17">
        <v>142.774</v>
      </c>
      <c r="Y34" s="17">
        <v>174.22200000000001</v>
      </c>
      <c r="Z34" s="17">
        <v>132.69900000000001</v>
      </c>
      <c r="AA34" s="17">
        <v>142.327</v>
      </c>
      <c r="AB34" s="17">
        <v>143.78399999999999</v>
      </c>
      <c r="AC34" s="17">
        <v>133.864</v>
      </c>
      <c r="AD34" s="17">
        <v>162.179</v>
      </c>
      <c r="AE34" s="14"/>
      <c r="AF34" s="100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>
        <v>-11.26024461694537</v>
      </c>
      <c r="AU34" s="18">
        <v>-4.9395957636752508</v>
      </c>
      <c r="AV34" s="18">
        <v>-7.7805553678805426</v>
      </c>
      <c r="AW34" s="18">
        <v>21.179685553943756</v>
      </c>
      <c r="AX34" s="18">
        <v>-18.012369787730563</v>
      </c>
      <c r="AY34" s="18">
        <v>-7.4441412875156789</v>
      </c>
      <c r="AZ34" s="18">
        <v>7.990280046209624</v>
      </c>
      <c r="BA34" s="18">
        <v>5.3340612642389109</v>
      </c>
      <c r="BB34" s="18">
        <v>22.02641937607688</v>
      </c>
      <c r="BC34" s="18">
        <v>-23.833384991562482</v>
      </c>
      <c r="BD34" s="18">
        <v>7.2555181274915297</v>
      </c>
      <c r="BE34" s="18">
        <v>1.0236989467915389</v>
      </c>
      <c r="BF34" s="18">
        <v>-6.8992377455071416</v>
      </c>
      <c r="BG34" s="18">
        <v>21.152064782166974</v>
      </c>
      <c r="BH34" s="18"/>
      <c r="BI34" s="100"/>
    </row>
    <row r="35" spans="1:61" s="7" customFormat="1" ht="15" customHeight="1" x14ac:dyDescent="0.35">
      <c r="A35"/>
      <c r="B35" s="17" t="s">
        <v>912</v>
      </c>
      <c r="D35" s="14"/>
      <c r="E35" s="14"/>
      <c r="F35" s="14"/>
      <c r="G35" s="14"/>
      <c r="H35" s="14"/>
      <c r="I35" s="17"/>
      <c r="J35" s="17"/>
      <c r="K35" s="17"/>
      <c r="L35" s="17"/>
      <c r="M35" s="17"/>
      <c r="N35" s="17"/>
      <c r="O35" s="17"/>
      <c r="P35" s="17">
        <v>12.587999999999999</v>
      </c>
      <c r="Q35" s="17">
        <v>14.5</v>
      </c>
      <c r="R35" s="17">
        <v>4.327</v>
      </c>
      <c r="S35" s="17">
        <v>3.6240000000000001</v>
      </c>
      <c r="T35" s="17">
        <v>5.2869999999999999</v>
      </c>
      <c r="U35" s="17">
        <v>6.53</v>
      </c>
      <c r="V35" s="17">
        <v>7.0350000000000001</v>
      </c>
      <c r="W35" s="17">
        <v>8.7330000000000005</v>
      </c>
      <c r="X35" s="17">
        <v>6.7380000000000004</v>
      </c>
      <c r="Y35" s="17">
        <v>10.582000000000001</v>
      </c>
      <c r="Z35" s="17">
        <v>12.587999999999999</v>
      </c>
      <c r="AA35" s="17">
        <v>14.214</v>
      </c>
      <c r="AB35" s="17">
        <v>13.260999999999999</v>
      </c>
      <c r="AC35" s="17">
        <v>14.859</v>
      </c>
      <c r="AD35" s="17">
        <v>20.338999999999999</v>
      </c>
      <c r="AE35" s="14"/>
      <c r="AF35" s="100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>
        <v>15.189068954559906</v>
      </c>
      <c r="AU35" s="18">
        <v>-70.158620689655166</v>
      </c>
      <c r="AV35" s="18">
        <v>-16.24682227871504</v>
      </c>
      <c r="AW35" s="18">
        <v>45.88852097130242</v>
      </c>
      <c r="AX35" s="18">
        <v>23.510497446567058</v>
      </c>
      <c r="AY35" s="18">
        <v>7.7335375191424172</v>
      </c>
      <c r="AZ35" s="18">
        <v>24.136460554371006</v>
      </c>
      <c r="BA35" s="18">
        <v>-22.844383373411198</v>
      </c>
      <c r="BB35" s="18">
        <v>57.0495696052241</v>
      </c>
      <c r="BC35" s="18">
        <v>18.956718956718941</v>
      </c>
      <c r="BD35" s="18">
        <v>12.917063870352729</v>
      </c>
      <c r="BE35" s="18">
        <v>-6.7046573800478484</v>
      </c>
      <c r="BF35" s="18">
        <v>12.050373275016973</v>
      </c>
      <c r="BG35" s="18">
        <v>36.880005383942382</v>
      </c>
      <c r="BH35" s="18"/>
      <c r="BI35" s="100"/>
    </row>
    <row r="36" spans="1:61" s="7" customFormat="1" ht="15" customHeight="1" x14ac:dyDescent="0.35">
      <c r="A36"/>
      <c r="B36" s="16" t="s">
        <v>913</v>
      </c>
      <c r="C36" s="14"/>
      <c r="D36" s="14"/>
      <c r="E36" s="14"/>
      <c r="F36" s="14"/>
      <c r="G36" s="14"/>
      <c r="H36" s="14"/>
      <c r="I36" s="17"/>
      <c r="J36" s="17"/>
      <c r="K36" s="17"/>
      <c r="L36" s="17"/>
      <c r="M36" s="17"/>
      <c r="N36" s="17"/>
      <c r="O36" s="17"/>
      <c r="P36" s="17">
        <v>6358.1509999999998</v>
      </c>
      <c r="Q36" s="17">
        <v>6996.8829999999998</v>
      </c>
      <c r="R36" s="17">
        <v>6858.8539999999994</v>
      </c>
      <c r="S36" s="17">
        <v>7210.35</v>
      </c>
      <c r="T36" s="17">
        <v>7662.8009999999995</v>
      </c>
      <c r="U36" s="17">
        <v>7160.009</v>
      </c>
      <c r="V36" s="17">
        <v>7179.0820000000003</v>
      </c>
      <c r="W36" s="17">
        <v>7096.3519999999999</v>
      </c>
      <c r="X36" s="17">
        <v>7441.5619999999999</v>
      </c>
      <c r="Y36" s="17">
        <v>7093.6639999999998</v>
      </c>
      <c r="Z36" s="17">
        <v>7750.4259999999995</v>
      </c>
      <c r="AA36" s="17">
        <v>8222.8860000000004</v>
      </c>
      <c r="AB36" s="17">
        <v>8214.505000000001</v>
      </c>
      <c r="AC36" s="17">
        <v>9158.0229999999992</v>
      </c>
      <c r="AD36" s="17">
        <v>9171.7189999999991</v>
      </c>
      <c r="AE36" s="14"/>
      <c r="AF36" s="100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>
        <v>10.045876544926347</v>
      </c>
      <c r="AU36" s="18">
        <v>-1.9727212817478934</v>
      </c>
      <c r="AV36" s="18">
        <v>5.1247045060297394</v>
      </c>
      <c r="AW36" s="18">
        <v>6.2750213235141024</v>
      </c>
      <c r="AX36" s="18">
        <v>-6.5614649264674823</v>
      </c>
      <c r="AY36" s="18">
        <v>0.26638234672610495</v>
      </c>
      <c r="AZ36" s="18">
        <v>-1.1523757494342657</v>
      </c>
      <c r="BA36" s="18">
        <v>4.8646121274705649</v>
      </c>
      <c r="BB36" s="18">
        <v>-4.6750668744008337</v>
      </c>
      <c r="BC36" s="18">
        <v>9.2584311859146382</v>
      </c>
      <c r="BD36" s="18">
        <v>6.0959229853946217</v>
      </c>
      <c r="BE36" s="18">
        <v>-0.1019228528767078</v>
      </c>
      <c r="BF36" s="18">
        <v>11.485999460710024</v>
      </c>
      <c r="BG36" s="18">
        <v>0.14955192840201334</v>
      </c>
      <c r="BH36" s="18"/>
      <c r="BI36" s="100"/>
    </row>
    <row r="37" spans="1:61" s="7" customFormat="1" ht="15" customHeight="1" x14ac:dyDescent="0.35">
      <c r="A37"/>
      <c r="B37" s="16" t="s">
        <v>914</v>
      </c>
      <c r="C37" s="14"/>
      <c r="D37" s="14"/>
      <c r="E37" s="14"/>
      <c r="F37" s="14"/>
      <c r="G37" s="14"/>
      <c r="H37" s="14"/>
      <c r="I37" s="17"/>
      <c r="J37" s="17"/>
      <c r="K37" s="17"/>
      <c r="L37" s="17"/>
      <c r="M37" s="17"/>
      <c r="N37" s="17"/>
      <c r="O37" s="17"/>
      <c r="P37" s="17">
        <v>2088.087</v>
      </c>
      <c r="Q37" s="17">
        <v>2026.462</v>
      </c>
      <c r="R37" s="17">
        <v>2094.866</v>
      </c>
      <c r="S37" s="17">
        <v>2282.8290000000002</v>
      </c>
      <c r="T37" s="17">
        <v>2350.4989999999998</v>
      </c>
      <c r="U37" s="17">
        <v>2301.9090000000001</v>
      </c>
      <c r="V37" s="17">
        <v>2302.6779999999999</v>
      </c>
      <c r="W37" s="17">
        <v>2471.0770000000002</v>
      </c>
      <c r="X37" s="17">
        <v>2385.7280000000001</v>
      </c>
      <c r="Y37" s="17">
        <v>2470.319</v>
      </c>
      <c r="Z37" s="17">
        <v>2515.3389999999999</v>
      </c>
      <c r="AA37" s="17">
        <v>2780.373</v>
      </c>
      <c r="AB37" s="17">
        <v>2958.2649999999999</v>
      </c>
      <c r="AC37" s="17">
        <v>3003.41</v>
      </c>
      <c r="AD37" s="17">
        <v>3351.9349999999999</v>
      </c>
      <c r="AE37" s="14"/>
      <c r="AF37" s="100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>
        <v>-2.9512659194755773</v>
      </c>
      <c r="AU37" s="18">
        <v>3.3755382533696658</v>
      </c>
      <c r="AV37" s="18">
        <v>8.9725548078015578</v>
      </c>
      <c r="AW37" s="18">
        <v>2.9643043784707315</v>
      </c>
      <c r="AX37" s="18">
        <v>-2.0672206199619612</v>
      </c>
      <c r="AY37" s="18">
        <v>3.3407054753240815E-2</v>
      </c>
      <c r="AZ37" s="18">
        <v>7.3131805662797991</v>
      </c>
      <c r="BA37" s="18">
        <v>-3.4539190806276028</v>
      </c>
      <c r="BB37" s="18">
        <v>3.5457101563967011</v>
      </c>
      <c r="BC37" s="18">
        <v>1.8224366974467663</v>
      </c>
      <c r="BD37" s="18">
        <v>10.536710956256794</v>
      </c>
      <c r="BE37" s="18">
        <v>6.3981343510385056</v>
      </c>
      <c r="BF37" s="18">
        <v>1.5260634189296762</v>
      </c>
      <c r="BG37" s="18">
        <v>11.60430976789716</v>
      </c>
      <c r="BH37" s="18"/>
      <c r="BI37" s="100"/>
    </row>
    <row r="38" spans="1:61" s="7" customFormat="1" ht="15" customHeight="1" x14ac:dyDescent="0.35">
      <c r="A38"/>
      <c r="B38" s="16" t="s">
        <v>915</v>
      </c>
      <c r="C38" s="14"/>
      <c r="D38" s="14"/>
      <c r="E38" s="14"/>
      <c r="F38" s="14"/>
      <c r="G38" s="14"/>
      <c r="H38" s="14"/>
      <c r="I38" s="17"/>
      <c r="J38" s="17"/>
      <c r="K38" s="17"/>
      <c r="L38" s="17"/>
      <c r="M38" s="17"/>
      <c r="N38" s="17"/>
      <c r="O38" s="17"/>
      <c r="P38" s="17">
        <v>4.6929999999999996</v>
      </c>
      <c r="Q38" s="17">
        <v>31.568999999999999</v>
      </c>
      <c r="R38" s="17">
        <v>0.91700000000000004</v>
      </c>
      <c r="S38" s="17">
        <v>28.372</v>
      </c>
      <c r="T38" s="17">
        <v>2.87</v>
      </c>
      <c r="U38" s="17">
        <v>6.3310000000000004</v>
      </c>
      <c r="V38" s="17">
        <v>4.5739999999999998</v>
      </c>
      <c r="W38" s="17">
        <v>9.7100000000000009</v>
      </c>
      <c r="X38" s="17">
        <v>8.5410000000000004</v>
      </c>
      <c r="Y38" s="17">
        <v>9.0239999999999991</v>
      </c>
      <c r="Z38" s="17">
        <v>10.289</v>
      </c>
      <c r="AA38" s="17">
        <v>10.391999999999999</v>
      </c>
      <c r="AB38" s="17">
        <v>14.186</v>
      </c>
      <c r="AC38" s="17">
        <v>12.819000000000001</v>
      </c>
      <c r="AD38" s="17">
        <v>15.451000000000001</v>
      </c>
      <c r="AE38" s="14"/>
      <c r="AF38" s="100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00"/>
    </row>
    <row r="39" spans="1:61" s="7" customFormat="1" ht="15" customHeight="1" x14ac:dyDescent="0.35">
      <c r="A39"/>
      <c r="B39" s="16" t="s">
        <v>916</v>
      </c>
      <c r="C39" s="14"/>
      <c r="D39" s="14"/>
      <c r="E39" s="14"/>
      <c r="F39" s="14"/>
      <c r="G39" s="14"/>
      <c r="H39" s="14"/>
      <c r="I39" s="17"/>
      <c r="J39" s="17"/>
      <c r="K39" s="17"/>
      <c r="L39" s="17"/>
      <c r="M39" s="17"/>
      <c r="N39" s="17"/>
      <c r="O39" s="17"/>
      <c r="P39" s="17">
        <v>4265.3710000000001</v>
      </c>
      <c r="Q39" s="17">
        <v>4938.8519999999999</v>
      </c>
      <c r="R39" s="17">
        <v>4763.0709999999999</v>
      </c>
      <c r="S39" s="17">
        <v>4899.1490000000003</v>
      </c>
      <c r="T39" s="17">
        <v>5309.4319999999998</v>
      </c>
      <c r="U39" s="17">
        <v>4851.7690000000002</v>
      </c>
      <c r="V39" s="17">
        <v>4871.83</v>
      </c>
      <c r="W39" s="17">
        <v>4615.5649999999996</v>
      </c>
      <c r="X39" s="17">
        <v>5047.2929999999997</v>
      </c>
      <c r="Y39" s="17">
        <v>4614.3209999999999</v>
      </c>
      <c r="Z39" s="17">
        <v>5224.7979999999998</v>
      </c>
      <c r="AA39" s="17">
        <v>5432.1210000000001</v>
      </c>
      <c r="AB39" s="17">
        <v>5242.0540000000001</v>
      </c>
      <c r="AC39" s="17">
        <v>6141.7939999999999</v>
      </c>
      <c r="AD39" s="17">
        <v>5804.3329999999996</v>
      </c>
      <c r="AE39" s="14"/>
      <c r="AF39" s="100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>
        <v>15.789505766321376</v>
      </c>
      <c r="AU39" s="18">
        <v>-3.559146943459734</v>
      </c>
      <c r="AV39" s="18">
        <v>2.856938307239183</v>
      </c>
      <c r="AW39" s="18">
        <v>8.3745768908028602</v>
      </c>
      <c r="AX39" s="18">
        <v>-8.6198109326948646</v>
      </c>
      <c r="AY39" s="18">
        <v>0.41347805305651802</v>
      </c>
      <c r="AZ39" s="18">
        <v>-5.260138387423213</v>
      </c>
      <c r="BA39" s="18">
        <v>9.3537410912856842</v>
      </c>
      <c r="BB39" s="18">
        <v>-8.5783012795175502</v>
      </c>
      <c r="BC39" s="18">
        <v>13.230050531811719</v>
      </c>
      <c r="BD39" s="18">
        <v>3.9680577124704213</v>
      </c>
      <c r="BE39" s="18">
        <v>-3.4989463599945583</v>
      </c>
      <c r="BF39" s="18">
        <v>17.163882707045744</v>
      </c>
      <c r="BG39" s="18">
        <v>-5.4945020949904899</v>
      </c>
      <c r="BH39" s="18"/>
      <c r="BI39" s="100"/>
    </row>
    <row r="40" spans="1:61" s="7" customFormat="1" ht="15" customHeight="1" x14ac:dyDescent="0.35">
      <c r="A40"/>
      <c r="B40" s="16" t="s">
        <v>917</v>
      </c>
      <c r="C40" s="14"/>
      <c r="D40" s="14"/>
      <c r="E40" s="14"/>
      <c r="F40" s="14"/>
      <c r="G40" s="14"/>
      <c r="H40" s="14"/>
      <c r="I40" s="17"/>
      <c r="J40" s="17"/>
      <c r="K40" s="17"/>
      <c r="L40" s="17"/>
      <c r="M40" s="17"/>
      <c r="N40" s="17"/>
      <c r="O40" s="17"/>
      <c r="P40" s="17">
        <v>1841.5650000000001</v>
      </c>
      <c r="Q40" s="17">
        <v>1777.192</v>
      </c>
      <c r="R40" s="17">
        <v>1764.249</v>
      </c>
      <c r="S40" s="17">
        <v>1664.9259999999999</v>
      </c>
      <c r="T40" s="17">
        <v>1526.923</v>
      </c>
      <c r="U40" s="17">
        <v>1485.6959999999999</v>
      </c>
      <c r="V40" s="17">
        <v>1395.5990000000002</v>
      </c>
      <c r="W40" s="17">
        <v>1345.415</v>
      </c>
      <c r="X40" s="17">
        <v>1416.616</v>
      </c>
      <c r="Y40" s="17">
        <v>1348.0550000000001</v>
      </c>
      <c r="Z40" s="17">
        <v>1614.9069999999999</v>
      </c>
      <c r="AA40" s="17">
        <v>1784.982</v>
      </c>
      <c r="AB40" s="17">
        <v>1950.875</v>
      </c>
      <c r="AC40" s="17">
        <v>2035.3109999999999</v>
      </c>
      <c r="AD40" s="17">
        <v>2504.2080000000001</v>
      </c>
      <c r="AE40" s="14"/>
      <c r="AF40" s="100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>
        <v>-3.4955594833741976</v>
      </c>
      <c r="AU40" s="18">
        <v>-0.72828371948556958</v>
      </c>
      <c r="AV40" s="18">
        <v>-5.6297608784247632</v>
      </c>
      <c r="AW40" s="18">
        <v>-8.2888368612178507</v>
      </c>
      <c r="AX40" s="18">
        <v>-2.7000051738037931</v>
      </c>
      <c r="AY40" s="18">
        <v>-6.0642957913327997</v>
      </c>
      <c r="AZ40" s="18">
        <v>-3.5958753194864852</v>
      </c>
      <c r="BA40" s="18">
        <v>5.2921217616869161</v>
      </c>
      <c r="BB40" s="18">
        <v>-4.8397730930612051</v>
      </c>
      <c r="BC40" s="18">
        <v>19.795334760080252</v>
      </c>
      <c r="BD40" s="18">
        <v>10.531566214029665</v>
      </c>
      <c r="BE40" s="18">
        <v>9.2938192093813843</v>
      </c>
      <c r="BF40" s="18">
        <v>4.3281091817774033</v>
      </c>
      <c r="BG40" s="18">
        <v>23.038100811129119</v>
      </c>
      <c r="BH40" s="18"/>
      <c r="BI40" s="100"/>
    </row>
    <row r="41" spans="1:61" s="7" customFormat="1" ht="15" customHeight="1" x14ac:dyDescent="0.35">
      <c r="A41"/>
      <c r="B41" s="16" t="s">
        <v>918</v>
      </c>
      <c r="C41" s="14"/>
      <c r="D41" s="14"/>
      <c r="E41" s="14"/>
      <c r="F41" s="14"/>
      <c r="G41" s="14"/>
      <c r="H41" s="14"/>
      <c r="I41" s="17"/>
      <c r="J41" s="17"/>
      <c r="K41" s="17"/>
      <c r="L41" s="17"/>
      <c r="M41" s="17"/>
      <c r="N41" s="17"/>
      <c r="O41" s="17"/>
      <c r="P41" s="17">
        <v>2.2170000000000001</v>
      </c>
      <c r="Q41" s="17">
        <v>4.4989999999999997</v>
      </c>
      <c r="R41" s="17">
        <v>1.7210000000000001</v>
      </c>
      <c r="S41" s="17">
        <v>3.08</v>
      </c>
      <c r="T41" s="17">
        <v>2.3889999999999998</v>
      </c>
      <c r="U41" s="17">
        <v>2.3650000000000002</v>
      </c>
      <c r="V41" s="17">
        <v>2.6789999999999998</v>
      </c>
      <c r="W41" s="17">
        <v>8.9649999999999999</v>
      </c>
      <c r="X41" s="17">
        <v>4.452</v>
      </c>
      <c r="Y41" s="17">
        <v>5.5679999999999996</v>
      </c>
      <c r="Z41" s="17">
        <v>2.903</v>
      </c>
      <c r="AA41" s="17">
        <v>3.907</v>
      </c>
      <c r="AB41" s="17">
        <v>4.2750000000000004</v>
      </c>
      <c r="AC41" s="17">
        <v>5.6139999999999999</v>
      </c>
      <c r="AD41" s="17">
        <v>7.9619999999999997</v>
      </c>
      <c r="AE41" s="14"/>
      <c r="AF41" s="100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00"/>
    </row>
    <row r="42" spans="1:61" s="7" customFormat="1" ht="15" customHeight="1" x14ac:dyDescent="0.35">
      <c r="A42"/>
      <c r="B42" s="16" t="s">
        <v>919</v>
      </c>
      <c r="C42" s="14"/>
      <c r="D42" s="14"/>
      <c r="E42" s="14"/>
      <c r="F42" s="14"/>
      <c r="G42" s="14"/>
      <c r="H42" s="14"/>
      <c r="I42" s="17"/>
      <c r="J42" s="17"/>
      <c r="K42" s="17"/>
      <c r="L42" s="17"/>
      <c r="M42" s="17"/>
      <c r="N42" s="17"/>
      <c r="O42" s="17"/>
      <c r="P42" s="17">
        <v>1839.348</v>
      </c>
      <c r="Q42" s="17">
        <v>1772.693</v>
      </c>
      <c r="R42" s="17">
        <v>1762.528</v>
      </c>
      <c r="S42" s="17">
        <v>1661.846</v>
      </c>
      <c r="T42" s="17">
        <v>1524.5340000000001</v>
      </c>
      <c r="U42" s="17">
        <v>1483.3309999999999</v>
      </c>
      <c r="V42" s="17">
        <v>1392.92</v>
      </c>
      <c r="W42" s="17">
        <v>1336.45</v>
      </c>
      <c r="X42" s="17">
        <v>1412.164</v>
      </c>
      <c r="Y42" s="17">
        <v>1342.4870000000001</v>
      </c>
      <c r="Z42" s="17">
        <v>1612.0039999999999</v>
      </c>
      <c r="AA42" s="17">
        <v>1781.075</v>
      </c>
      <c r="AB42" s="17">
        <v>1946.6</v>
      </c>
      <c r="AC42" s="17">
        <v>2029.6969999999999</v>
      </c>
      <c r="AD42" s="17">
        <v>2496.2460000000001</v>
      </c>
      <c r="AE42" s="14"/>
      <c r="AF42" s="100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>
        <v>-3.6238384471019063</v>
      </c>
      <c r="AU42" s="18">
        <v>-0.57342134255621047</v>
      </c>
      <c r="AV42" s="18">
        <v>-5.7123631511102237</v>
      </c>
      <c r="AW42" s="18">
        <v>-8.2626187986131026</v>
      </c>
      <c r="AX42" s="18">
        <v>-2.702661928169539</v>
      </c>
      <c r="AY42" s="18">
        <v>-6.0951331833555589</v>
      </c>
      <c r="AZ42" s="18">
        <v>-4.0540734571978305</v>
      </c>
      <c r="BA42" s="18">
        <v>5.6653073440832014</v>
      </c>
      <c r="BB42" s="18">
        <v>-4.9340586504117017</v>
      </c>
      <c r="BC42" s="18">
        <v>20.075948593915605</v>
      </c>
      <c r="BD42" s="18">
        <v>10.488249408810409</v>
      </c>
      <c r="BE42" s="18">
        <v>9.2935446289459929</v>
      </c>
      <c r="BF42" s="18">
        <v>4.2688276995787513</v>
      </c>
      <c r="BG42" s="18">
        <v>22.986140295817567</v>
      </c>
      <c r="BH42" s="18"/>
      <c r="BI42" s="100"/>
    </row>
    <row r="43" spans="1:61" s="7" customFormat="1" ht="15" customHeight="1" x14ac:dyDescent="0.35">
      <c r="A43"/>
      <c r="B43" s="16" t="s">
        <v>978</v>
      </c>
      <c r="C43" s="14"/>
      <c r="D43" s="14"/>
      <c r="E43" s="14"/>
      <c r="F43" s="14"/>
      <c r="G43" s="14"/>
      <c r="H43" s="14"/>
      <c r="I43" s="17"/>
      <c r="J43" s="17"/>
      <c r="K43" s="17"/>
      <c r="L43" s="17"/>
      <c r="M43" s="17"/>
      <c r="N43" s="17"/>
      <c r="O43" s="17"/>
      <c r="P43" s="17">
        <v>651.78100000000006</v>
      </c>
      <c r="Q43" s="17">
        <v>683.72399999999993</v>
      </c>
      <c r="R43" s="17">
        <v>577.649</v>
      </c>
      <c r="S43" s="17">
        <v>536.22400000000005</v>
      </c>
      <c r="T43" s="17">
        <v>536.61500000000001</v>
      </c>
      <c r="U43" s="17">
        <v>510.52699999999999</v>
      </c>
      <c r="V43" s="17">
        <v>490.37600000000003</v>
      </c>
      <c r="W43" s="17">
        <v>428.57900000000001</v>
      </c>
      <c r="X43" s="17">
        <v>406.58199999999999</v>
      </c>
      <c r="Y43" s="17">
        <v>410.95699999999999</v>
      </c>
      <c r="Z43" s="17">
        <v>455.95099999999996</v>
      </c>
      <c r="AA43" s="17">
        <v>465.197</v>
      </c>
      <c r="AB43" s="17">
        <v>1398.921</v>
      </c>
      <c r="AC43" s="17">
        <v>475.09300000000002</v>
      </c>
      <c r="AD43" s="17">
        <v>525.44100000000003</v>
      </c>
      <c r="AE43" s="14"/>
      <c r="AF43" s="100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>
        <v>4.9008792830720544</v>
      </c>
      <c r="AU43" s="18">
        <v>-15.514301092253591</v>
      </c>
      <c r="AV43" s="18">
        <v>-7.1713099131133191</v>
      </c>
      <c r="AW43" s="18">
        <v>7.2917288297420974E-2</v>
      </c>
      <c r="AX43" s="18">
        <v>-4.8615860533156958</v>
      </c>
      <c r="AY43" s="18">
        <v>-3.9470978028586057</v>
      </c>
      <c r="AZ43" s="18">
        <v>-12.601962575656236</v>
      </c>
      <c r="BA43" s="18">
        <v>-5.1325426584130387</v>
      </c>
      <c r="BB43" s="18">
        <v>1.0760437009016632</v>
      </c>
      <c r="BC43" s="18">
        <v>10.948590728470368</v>
      </c>
      <c r="BD43" s="18">
        <v>2.0278494838261212</v>
      </c>
      <c r="BE43" s="18" t="s">
        <v>233</v>
      </c>
      <c r="BF43" s="18">
        <v>-66.038611186764655</v>
      </c>
      <c r="BG43" s="18">
        <v>10.597504067624657</v>
      </c>
      <c r="BH43" s="18"/>
      <c r="BI43" s="100"/>
    </row>
    <row r="44" spans="1:61" s="7" customFormat="1" ht="15" customHeight="1" x14ac:dyDescent="0.35">
      <c r="A44"/>
      <c r="B44" s="16" t="s">
        <v>920</v>
      </c>
      <c r="C44" s="14"/>
      <c r="D44" s="14"/>
      <c r="E44" s="14"/>
      <c r="F44" s="14"/>
      <c r="G44" s="14"/>
      <c r="H44" s="14"/>
      <c r="I44" s="17"/>
      <c r="J44" s="17"/>
      <c r="K44" s="17"/>
      <c r="L44" s="17"/>
      <c r="M44" s="17"/>
      <c r="N44" s="17"/>
      <c r="O44" s="17"/>
      <c r="P44" s="17">
        <v>650.08500000000004</v>
      </c>
      <c r="Q44" s="17">
        <v>640.28499999999997</v>
      </c>
      <c r="R44" s="17">
        <v>531.82299999999998</v>
      </c>
      <c r="S44" s="17">
        <v>484.61799999999999</v>
      </c>
      <c r="T44" s="17">
        <v>488.58699999999999</v>
      </c>
      <c r="U44" s="17">
        <v>468.221</v>
      </c>
      <c r="V44" s="17">
        <v>454.78300000000002</v>
      </c>
      <c r="W44" s="17">
        <v>428.57900000000001</v>
      </c>
      <c r="X44" s="17">
        <v>406.58199999999999</v>
      </c>
      <c r="Y44" s="17">
        <v>410.584</v>
      </c>
      <c r="Z44" s="17">
        <v>454.56299999999999</v>
      </c>
      <c r="AA44" s="17">
        <v>453.14699999999999</v>
      </c>
      <c r="AB44" s="17">
        <v>1396.73</v>
      </c>
      <c r="AC44" s="17">
        <v>472.40800000000002</v>
      </c>
      <c r="AD44" s="17">
        <v>522.70100000000002</v>
      </c>
      <c r="AE44" s="14"/>
      <c r="AF44" s="100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>
        <v>-1.507495173708064</v>
      </c>
      <c r="AU44" s="18">
        <v>-16.939644064752414</v>
      </c>
      <c r="AV44" s="18">
        <v>-8.8760734304458406</v>
      </c>
      <c r="AW44" s="18">
        <v>0.81899558002385264</v>
      </c>
      <c r="AX44" s="18">
        <v>-4.1683466813484573</v>
      </c>
      <c r="AY44" s="18">
        <v>-2.8700122378107746</v>
      </c>
      <c r="AZ44" s="18">
        <v>-5.7618688473403807</v>
      </c>
      <c r="BA44" s="18">
        <v>-5.1325426584130387</v>
      </c>
      <c r="BB44" s="18">
        <v>0.98430328937336375</v>
      </c>
      <c r="BC44" s="18">
        <v>10.711328254388867</v>
      </c>
      <c r="BD44" s="18">
        <v>-0.31150797579213374</v>
      </c>
      <c r="BE44" s="18" t="s">
        <v>233</v>
      </c>
      <c r="BF44" s="18">
        <v>-66.177571900080906</v>
      </c>
      <c r="BG44" s="18">
        <v>10.646094054292055</v>
      </c>
      <c r="BH44" s="18"/>
      <c r="BI44" s="100"/>
    </row>
    <row r="45" spans="1:61" s="7" customFormat="1" ht="15" customHeight="1" x14ac:dyDescent="0.35">
      <c r="A45"/>
      <c r="B45" s="16" t="s">
        <v>921</v>
      </c>
      <c r="C45" s="14"/>
      <c r="D45" s="14"/>
      <c r="E45" s="14"/>
      <c r="F45" s="14"/>
      <c r="G45" s="14"/>
      <c r="H45" s="14"/>
      <c r="I45" s="17"/>
      <c r="J45" s="17"/>
      <c r="K45" s="17"/>
      <c r="L45" s="17"/>
      <c r="M45" s="17"/>
      <c r="N45" s="17"/>
      <c r="O45" s="17"/>
      <c r="P45" s="17">
        <v>1.696</v>
      </c>
      <c r="Q45" s="17">
        <v>43.439</v>
      </c>
      <c r="R45" s="17">
        <v>45.826000000000001</v>
      </c>
      <c r="S45" s="17">
        <v>51.606000000000002</v>
      </c>
      <c r="T45" s="17">
        <v>48.027999999999999</v>
      </c>
      <c r="U45" s="17">
        <v>42.305999999999997</v>
      </c>
      <c r="V45" s="17">
        <v>35.593000000000004</v>
      </c>
      <c r="W45" s="17">
        <v>0</v>
      </c>
      <c r="X45" s="17">
        <v>0</v>
      </c>
      <c r="Y45" s="17">
        <v>0.373</v>
      </c>
      <c r="Z45" s="17">
        <v>1.3879999999999999</v>
      </c>
      <c r="AA45" s="17">
        <v>12.05</v>
      </c>
      <c r="AB45" s="17">
        <v>2.1909999999999998</v>
      </c>
      <c r="AC45" s="17">
        <v>2.6850000000000001</v>
      </c>
      <c r="AD45" s="17">
        <v>2.74</v>
      </c>
      <c r="AE45" s="14"/>
      <c r="AF45" s="100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00"/>
    </row>
    <row r="46" spans="1:61" s="7" customFormat="1" ht="15" customHeight="1" x14ac:dyDescent="0.35">
      <c r="A46"/>
      <c r="B46" s="16" t="s">
        <v>922</v>
      </c>
      <c r="C46" s="14"/>
      <c r="D46" s="14"/>
      <c r="E46" s="14"/>
      <c r="F46" s="14"/>
      <c r="G46" s="14"/>
      <c r="H46" s="14"/>
      <c r="I46" s="17"/>
      <c r="J46" s="17"/>
      <c r="K46" s="17"/>
      <c r="L46" s="17"/>
      <c r="M46" s="17"/>
      <c r="N46" s="17"/>
      <c r="O46" s="17"/>
      <c r="P46" s="17">
        <v>2845.67</v>
      </c>
      <c r="Q46" s="17">
        <v>2987.5119999999997</v>
      </c>
      <c r="R46" s="17">
        <v>3136.0650000000001</v>
      </c>
      <c r="S46" s="17">
        <v>3191.4840000000004</v>
      </c>
      <c r="T46" s="17">
        <v>3201.6279999999997</v>
      </c>
      <c r="U46" s="17">
        <v>3268.5030000000002</v>
      </c>
      <c r="V46" s="17">
        <v>3435.9459999999999</v>
      </c>
      <c r="W46" s="17">
        <v>3326.0140000000001</v>
      </c>
      <c r="X46" s="17">
        <v>3555.4430000000002</v>
      </c>
      <c r="Y46" s="17">
        <v>4207.7289999999994</v>
      </c>
      <c r="Z46" s="17">
        <v>3765.0919999999996</v>
      </c>
      <c r="AA46" s="17">
        <v>4001.2220000000002</v>
      </c>
      <c r="AB46" s="17">
        <v>3902.2190000000001</v>
      </c>
      <c r="AC46" s="17">
        <v>4039.46</v>
      </c>
      <c r="AD46" s="17">
        <v>4235.5140000000001</v>
      </c>
      <c r="AE46" s="14"/>
      <c r="AF46" s="100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>
        <v>4.9844852003218802</v>
      </c>
      <c r="AU46" s="18">
        <v>4.9724653825658391</v>
      </c>
      <c r="AV46" s="18">
        <v>1.7671508721917537</v>
      </c>
      <c r="AW46" s="18">
        <v>0.3178458673143692</v>
      </c>
      <c r="AX46" s="18">
        <v>2.0887810826242292</v>
      </c>
      <c r="AY46" s="18">
        <v>5.1229263060183738</v>
      </c>
      <c r="AZ46" s="18">
        <v>-3.1994682105015562</v>
      </c>
      <c r="BA46" s="18">
        <v>6.8980166649929942</v>
      </c>
      <c r="BB46" s="18">
        <v>18.346124519504297</v>
      </c>
      <c r="BC46" s="18">
        <v>-10.51961758944076</v>
      </c>
      <c r="BD46" s="18">
        <v>6.271559898137963</v>
      </c>
      <c r="BE46" s="18">
        <v>-2.4743190955163237</v>
      </c>
      <c r="BF46" s="18">
        <v>3.5169989177952337</v>
      </c>
      <c r="BG46" s="18">
        <v>4.8534705133854548</v>
      </c>
      <c r="BH46" s="18"/>
      <c r="BI46" s="100"/>
    </row>
    <row r="47" spans="1:61" s="7" customFormat="1" ht="15" customHeight="1" x14ac:dyDescent="0.35">
      <c r="A47"/>
      <c r="B47" s="16" t="s">
        <v>923</v>
      </c>
      <c r="C47" s="14"/>
      <c r="D47" s="14"/>
      <c r="E47" s="14"/>
      <c r="F47" s="14"/>
      <c r="G47" s="14"/>
      <c r="H47" s="14"/>
      <c r="I47" s="17"/>
      <c r="J47" s="17"/>
      <c r="K47" s="17"/>
      <c r="L47" s="17"/>
      <c r="M47" s="17"/>
      <c r="N47" s="17"/>
      <c r="O47" s="17"/>
      <c r="P47" s="17">
        <v>368.64400000000001</v>
      </c>
      <c r="Q47" s="17">
        <v>290.27499999999998</v>
      </c>
      <c r="R47" s="17">
        <v>335.04899999999998</v>
      </c>
      <c r="S47" s="17">
        <v>305.61599999999999</v>
      </c>
      <c r="T47" s="17">
        <v>268.21699999999998</v>
      </c>
      <c r="U47" s="17">
        <v>277.178</v>
      </c>
      <c r="V47" s="17">
        <v>291.42200000000003</v>
      </c>
      <c r="W47" s="17">
        <v>304.827</v>
      </c>
      <c r="X47" s="17">
        <v>315.02800000000002</v>
      </c>
      <c r="Y47" s="17">
        <v>367.19099999999997</v>
      </c>
      <c r="Z47" s="17">
        <v>447.25299999999999</v>
      </c>
      <c r="AA47" s="17">
        <v>465.32100000000003</v>
      </c>
      <c r="AB47" s="17">
        <v>370.62799999999999</v>
      </c>
      <c r="AC47" s="17">
        <v>385.84800000000001</v>
      </c>
      <c r="AD47" s="17">
        <v>436.31</v>
      </c>
      <c r="AE47" s="14"/>
      <c r="AF47" s="100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>
        <v>-21.258721151029185</v>
      </c>
      <c r="AU47" s="18">
        <v>15.424683489794161</v>
      </c>
      <c r="AV47" s="18">
        <v>-8.7846852251461716</v>
      </c>
      <c r="AW47" s="18">
        <v>-12.237251976336319</v>
      </c>
      <c r="AX47" s="18">
        <v>3.3409515429670802</v>
      </c>
      <c r="AY47" s="18">
        <v>5.1389359905908938</v>
      </c>
      <c r="AZ47" s="18">
        <v>4.5998586242630868</v>
      </c>
      <c r="BA47" s="18">
        <v>3.3464883360069884</v>
      </c>
      <c r="BB47" s="18">
        <v>16.558210698731525</v>
      </c>
      <c r="BC47" s="18">
        <v>21.803911315909161</v>
      </c>
      <c r="BD47" s="18">
        <v>4.039771672856312</v>
      </c>
      <c r="BE47" s="18">
        <v>-20.350037930804767</v>
      </c>
      <c r="BF47" s="18">
        <v>4.1065434883495113</v>
      </c>
      <c r="BG47" s="18">
        <v>13.078206962327132</v>
      </c>
      <c r="BH47" s="18"/>
      <c r="BI47" s="100"/>
    </row>
    <row r="48" spans="1:61" s="7" customFormat="1" ht="15" customHeight="1" x14ac:dyDescent="0.35">
      <c r="A48"/>
      <c r="B48" s="16" t="s">
        <v>924</v>
      </c>
      <c r="C48" s="14"/>
      <c r="D48" s="14"/>
      <c r="E48" s="14"/>
      <c r="F48" s="14"/>
      <c r="G48" s="14"/>
      <c r="H48" s="14"/>
      <c r="I48" s="17"/>
      <c r="J48" s="17"/>
      <c r="K48" s="17"/>
      <c r="L48" s="17"/>
      <c r="M48" s="17"/>
      <c r="N48" s="17"/>
      <c r="O48" s="17"/>
      <c r="P48" s="17">
        <v>381.20400000000001</v>
      </c>
      <c r="Q48" s="17">
        <v>405.17599999999999</v>
      </c>
      <c r="R48" s="17">
        <v>416.88499999999999</v>
      </c>
      <c r="S48" s="17">
        <v>423.54399999999998</v>
      </c>
      <c r="T48" s="17">
        <v>399.404</v>
      </c>
      <c r="U48" s="17">
        <v>350.233</v>
      </c>
      <c r="V48" s="17">
        <v>359.07499999999999</v>
      </c>
      <c r="W48" s="17">
        <v>278.64600000000002</v>
      </c>
      <c r="X48" s="17">
        <v>358.36</v>
      </c>
      <c r="Y48" s="17">
        <v>306.58</v>
      </c>
      <c r="Z48" s="17">
        <v>397.33600000000001</v>
      </c>
      <c r="AA48" s="17">
        <v>442.21</v>
      </c>
      <c r="AB48" s="17">
        <v>456.73399999999998</v>
      </c>
      <c r="AC48" s="17">
        <v>539.99699999999996</v>
      </c>
      <c r="AD48" s="17">
        <v>572.947</v>
      </c>
      <c r="AE48" s="14"/>
      <c r="AF48" s="100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>
        <v>6.2884964480960273</v>
      </c>
      <c r="AU48" s="18">
        <v>2.8898552727703524</v>
      </c>
      <c r="AV48" s="18">
        <v>1.5973230027465588</v>
      </c>
      <c r="AW48" s="18">
        <v>-5.6995259052188176</v>
      </c>
      <c r="AX48" s="18">
        <v>-12.311093529358743</v>
      </c>
      <c r="AY48" s="18">
        <v>2.5246050486390446</v>
      </c>
      <c r="AZ48" s="18">
        <v>-22.398941725266305</v>
      </c>
      <c r="BA48" s="18">
        <v>28.607624010393113</v>
      </c>
      <c r="BB48" s="18">
        <v>-14.449157272016974</v>
      </c>
      <c r="BC48" s="18">
        <v>29.602713810424692</v>
      </c>
      <c r="BD48" s="18">
        <v>11.293716149556035</v>
      </c>
      <c r="BE48" s="18">
        <v>3.2844123832568242</v>
      </c>
      <c r="BF48" s="18">
        <v>18.230085782972139</v>
      </c>
      <c r="BG48" s="18">
        <v>6.1018857512171456</v>
      </c>
      <c r="BH48" s="18"/>
      <c r="BI48" s="100"/>
    </row>
    <row r="49" spans="1:62" s="7" customFormat="1" ht="15" customHeight="1" x14ac:dyDescent="0.35">
      <c r="A49"/>
      <c r="B49" s="16" t="s">
        <v>925</v>
      </c>
      <c r="C49" s="14"/>
      <c r="D49" s="14"/>
      <c r="E49" s="14"/>
      <c r="F49" s="14"/>
      <c r="G49" s="14"/>
      <c r="H49" s="14"/>
      <c r="I49" s="17"/>
      <c r="J49" s="17"/>
      <c r="K49" s="17"/>
      <c r="L49" s="17"/>
      <c r="M49" s="17"/>
      <c r="N49" s="17"/>
      <c r="O49" s="17"/>
      <c r="P49" s="17">
        <v>707.94500000000005</v>
      </c>
      <c r="Q49" s="17">
        <v>774.49</v>
      </c>
      <c r="R49" s="17">
        <v>797.99099999999999</v>
      </c>
      <c r="S49" s="17">
        <v>818.327</v>
      </c>
      <c r="T49" s="17">
        <v>788.68600000000004</v>
      </c>
      <c r="U49" s="17">
        <v>805.12400000000002</v>
      </c>
      <c r="V49" s="17">
        <v>838.24699999999996</v>
      </c>
      <c r="W49" s="17">
        <v>719.75099999999998</v>
      </c>
      <c r="X49" s="17">
        <v>820.72900000000004</v>
      </c>
      <c r="Y49" s="17">
        <v>834.24400000000003</v>
      </c>
      <c r="Z49" s="17">
        <v>749.66200000000003</v>
      </c>
      <c r="AA49" s="17">
        <v>880.83299999999997</v>
      </c>
      <c r="AB49" s="17">
        <v>801.02800000000002</v>
      </c>
      <c r="AC49" s="17">
        <v>807.13</v>
      </c>
      <c r="AD49" s="17">
        <v>853.23299999999995</v>
      </c>
      <c r="AE49" s="14"/>
      <c r="AF49" s="100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>
        <v>9.3997415053429236</v>
      </c>
      <c r="AU49" s="18">
        <v>3.0343839171583848</v>
      </c>
      <c r="AV49" s="18">
        <v>2.548399668667944</v>
      </c>
      <c r="AW49" s="18">
        <v>-3.6221461591759727</v>
      </c>
      <c r="AX49" s="18">
        <v>2.084226168589272</v>
      </c>
      <c r="AY49" s="18">
        <v>4.1140246719759856</v>
      </c>
      <c r="AZ49" s="18">
        <v>-14.13616750194155</v>
      </c>
      <c r="BA49" s="18">
        <v>14.029574116604223</v>
      </c>
      <c r="BB49" s="18">
        <v>1.6467067692258939</v>
      </c>
      <c r="BC49" s="18">
        <v>-10.138760362675667</v>
      </c>
      <c r="BD49" s="18">
        <v>17.497352140031097</v>
      </c>
      <c r="BE49" s="18">
        <v>-9.0601737219200409</v>
      </c>
      <c r="BF49" s="18">
        <v>0.76177112410552128</v>
      </c>
      <c r="BG49" s="18">
        <v>5.7119670932811264</v>
      </c>
      <c r="BH49" s="18"/>
      <c r="BI49" s="100"/>
    </row>
    <row r="50" spans="1:62" s="7" customFormat="1" ht="15" customHeight="1" x14ac:dyDescent="0.35">
      <c r="A50"/>
      <c r="B50" s="16" t="s">
        <v>926</v>
      </c>
      <c r="C50" s="14"/>
      <c r="D50" s="14"/>
      <c r="E50" s="14"/>
      <c r="F50" s="14"/>
      <c r="G50" s="14"/>
      <c r="H50" s="14"/>
      <c r="I50" s="17"/>
      <c r="J50" s="17"/>
      <c r="K50" s="17"/>
      <c r="L50" s="17"/>
      <c r="M50" s="17"/>
      <c r="N50" s="17"/>
      <c r="O50" s="17"/>
      <c r="P50" s="17">
        <v>1387.877</v>
      </c>
      <c r="Q50" s="17">
        <v>1517.5709999999999</v>
      </c>
      <c r="R50" s="17">
        <v>1586.14</v>
      </c>
      <c r="S50" s="17">
        <v>1643.9970000000001</v>
      </c>
      <c r="T50" s="17">
        <v>1745.3209999999999</v>
      </c>
      <c r="U50" s="17">
        <v>1835.9680000000001</v>
      </c>
      <c r="V50" s="17">
        <v>1947.202</v>
      </c>
      <c r="W50" s="17">
        <v>2022.79</v>
      </c>
      <c r="X50" s="17">
        <v>2061.326</v>
      </c>
      <c r="Y50" s="17">
        <v>2699.7139999999999</v>
      </c>
      <c r="Z50" s="17">
        <v>2170.8409999999999</v>
      </c>
      <c r="AA50" s="17">
        <v>2212.8580000000002</v>
      </c>
      <c r="AB50" s="17">
        <v>2273.8290000000002</v>
      </c>
      <c r="AC50" s="17">
        <v>2306.4850000000001</v>
      </c>
      <c r="AD50" s="17">
        <v>2373.0239999999999</v>
      </c>
      <c r="AE50" s="14"/>
      <c r="AF50" s="100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>
        <v>9.3447762301702504</v>
      </c>
      <c r="AU50" s="18">
        <v>4.5183388454312974</v>
      </c>
      <c r="AV50" s="18">
        <v>3.6476603578498725</v>
      </c>
      <c r="AW50" s="18">
        <v>6.1632715874785555</v>
      </c>
      <c r="AX50" s="18">
        <v>5.1937150816382864</v>
      </c>
      <c r="AY50" s="18">
        <v>6.0586023285808857</v>
      </c>
      <c r="AZ50" s="18">
        <v>3.8818776891149436</v>
      </c>
      <c r="BA50" s="18">
        <v>1.9050914825562741</v>
      </c>
      <c r="BB50" s="18">
        <v>30.969773825197951</v>
      </c>
      <c r="BC50" s="18">
        <v>-19.589963973961687</v>
      </c>
      <c r="BD50" s="18">
        <v>1.935517156714853</v>
      </c>
      <c r="BE50" s="18">
        <v>2.7553055821928023</v>
      </c>
      <c r="BF50" s="18">
        <v>1.436167803295672</v>
      </c>
      <c r="BG50" s="18">
        <v>2.8848659323602694</v>
      </c>
      <c r="BH50" s="18"/>
      <c r="BI50" s="100"/>
    </row>
    <row r="51" spans="1:62" s="7" customFormat="1" ht="15" customHeight="1" x14ac:dyDescent="0.35">
      <c r="A51"/>
      <c r="B51" s="16" t="s">
        <v>927</v>
      </c>
      <c r="C51" s="14"/>
      <c r="D51" s="14"/>
      <c r="E51" s="14"/>
      <c r="F51" s="14"/>
      <c r="G51" s="14"/>
      <c r="H51" s="14"/>
      <c r="I51" s="17"/>
      <c r="J51" s="17"/>
      <c r="K51" s="17"/>
      <c r="L51" s="17"/>
      <c r="M51" s="17"/>
      <c r="N51" s="17"/>
      <c r="O51" s="17"/>
      <c r="P51" s="17">
        <v>30.988</v>
      </c>
      <c r="Q51" s="17">
        <v>7.0759999999999996</v>
      </c>
      <c r="R51" s="17">
        <v>3.0750000000000002</v>
      </c>
      <c r="S51" s="17">
        <v>18.994</v>
      </c>
      <c r="T51" s="17">
        <v>2.9390000000000001</v>
      </c>
      <c r="U51" s="17">
        <v>17.933</v>
      </c>
      <c r="V51" s="17">
        <v>11.566000000000001</v>
      </c>
      <c r="W51" s="17">
        <v>16.638999999999999</v>
      </c>
      <c r="X51" s="17">
        <v>18.219000000000001</v>
      </c>
      <c r="Y51" s="17">
        <v>15.654999999999999</v>
      </c>
      <c r="Z51" s="17">
        <v>17.135999999999999</v>
      </c>
      <c r="AA51" s="17">
        <v>29.55</v>
      </c>
      <c r="AB51" s="17">
        <v>9.2910000000000004</v>
      </c>
      <c r="AC51" s="17">
        <v>24.986000000000001</v>
      </c>
      <c r="AD51" s="17">
        <v>4.1000000000000002E-2</v>
      </c>
      <c r="AE51" s="14"/>
      <c r="AF51" s="100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00"/>
    </row>
    <row r="52" spans="1:62" s="7" customFormat="1" ht="6" customHeight="1" x14ac:dyDescent="0.35">
      <c r="A52"/>
      <c r="B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00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00"/>
    </row>
    <row r="53" spans="1:62" s="7" customFormat="1" ht="15" customHeight="1" x14ac:dyDescent="0.35">
      <c r="A53"/>
      <c r="B53" s="13" t="s">
        <v>928</v>
      </c>
      <c r="C53" s="19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24316.001</v>
      </c>
      <c r="Q53" s="14">
        <v>27246.294000000002</v>
      </c>
      <c r="R53" s="14">
        <v>23637.807000000001</v>
      </c>
      <c r="S53" s="14">
        <v>27037.476999999999</v>
      </c>
      <c r="T53" s="14">
        <v>25851.850999999999</v>
      </c>
      <c r="U53" s="14">
        <v>26311.756000000001</v>
      </c>
      <c r="V53" s="14">
        <v>25967.95</v>
      </c>
      <c r="W53" s="14">
        <v>25593.491999999998</v>
      </c>
      <c r="X53" s="14">
        <v>29581.71</v>
      </c>
      <c r="Y53" s="14">
        <v>30187.81</v>
      </c>
      <c r="Z53" s="14">
        <v>30053.817999999999</v>
      </c>
      <c r="AA53" s="14">
        <v>31208.719000000001</v>
      </c>
      <c r="AB53" s="14">
        <v>26916.522000000001</v>
      </c>
      <c r="AC53" s="14">
        <v>28632.612000000001</v>
      </c>
      <c r="AD53" s="14">
        <v>29703.25</v>
      </c>
      <c r="AE53" s="14"/>
      <c r="AF53" s="100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5">
        <v>12.050883695884046</v>
      </c>
      <c r="AU53" s="15">
        <v>-13.243955306362034</v>
      </c>
      <c r="AV53" s="15">
        <v>14.382340967586368</v>
      </c>
      <c r="AW53" s="15">
        <v>-4.3851206974674461</v>
      </c>
      <c r="AX53" s="15">
        <v>1.7790022076175609</v>
      </c>
      <c r="AY53" s="15">
        <v>-1.3066630748628123</v>
      </c>
      <c r="AZ53" s="15">
        <v>-1.4420006199950415</v>
      </c>
      <c r="BA53" s="15">
        <v>15.582938037529232</v>
      </c>
      <c r="BB53" s="15">
        <v>2.048901162238431</v>
      </c>
      <c r="BC53" s="15">
        <v>-0.44386128043075002</v>
      </c>
      <c r="BD53" s="15">
        <v>3.8427763154751311</v>
      </c>
      <c r="BE53" s="15">
        <v>-13.753198264882323</v>
      </c>
      <c r="BF53" s="15">
        <v>6.3756008298546147</v>
      </c>
      <c r="BG53" s="15">
        <v>3.7392257472004267</v>
      </c>
      <c r="BH53" s="18"/>
      <c r="BI53" s="100"/>
    </row>
    <row r="54" spans="1:62" s="7" customFormat="1" ht="15" customHeight="1" x14ac:dyDescent="0.35">
      <c r="A54"/>
      <c r="B54" s="16" t="s">
        <v>897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7"/>
      <c r="O54" s="17"/>
      <c r="P54" s="17">
        <v>19346.827000000001</v>
      </c>
      <c r="Q54" s="17">
        <v>21849.409</v>
      </c>
      <c r="R54" s="17">
        <v>17846.032999999999</v>
      </c>
      <c r="S54" s="17">
        <v>20709.183000000001</v>
      </c>
      <c r="T54" s="17">
        <v>19505.588</v>
      </c>
      <c r="U54" s="17">
        <v>19679.55</v>
      </c>
      <c r="V54" s="17">
        <v>18888.595000000001</v>
      </c>
      <c r="W54" s="17">
        <v>18536.133000000002</v>
      </c>
      <c r="X54" s="17">
        <v>22162.027999999998</v>
      </c>
      <c r="Y54" s="17">
        <v>22568.947</v>
      </c>
      <c r="Z54" s="17">
        <v>21326.341</v>
      </c>
      <c r="AA54" s="17">
        <v>22164.773000000001</v>
      </c>
      <c r="AB54" s="17">
        <v>17286.933000000001</v>
      </c>
      <c r="AC54" s="17">
        <v>18439.296999999999</v>
      </c>
      <c r="AD54" s="17">
        <v>19037.305</v>
      </c>
      <c r="AE54" s="14"/>
      <c r="AF54" s="100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>
        <v>12.935361441956339</v>
      </c>
      <c r="AU54" s="18">
        <v>-18.32258254674074</v>
      </c>
      <c r="AV54" s="18">
        <v>16.043621571247801</v>
      </c>
      <c r="AW54" s="18">
        <v>-5.8118903097239576</v>
      </c>
      <c r="AX54" s="18">
        <v>0.8918572462414337</v>
      </c>
      <c r="AY54" s="18">
        <v>-4.0191721863558776</v>
      </c>
      <c r="AZ54" s="18">
        <v>-1.8660043269496727</v>
      </c>
      <c r="BA54" s="18">
        <v>19.561226713252413</v>
      </c>
      <c r="BB54" s="18">
        <v>1.8361090420064523</v>
      </c>
      <c r="BC54" s="18">
        <v>-5.5058217824695133</v>
      </c>
      <c r="BD54" s="18">
        <v>3.9314385904267435</v>
      </c>
      <c r="BE54" s="18">
        <v>-22.007173274456722</v>
      </c>
      <c r="BF54" s="18">
        <v>6.6660986075436153</v>
      </c>
      <c r="BG54" s="18">
        <v>3.2431171318516192</v>
      </c>
      <c r="BH54" s="18"/>
      <c r="BI54" s="100"/>
    </row>
    <row r="55" spans="1:62" s="7" customFormat="1" ht="15" customHeight="1" x14ac:dyDescent="0.35">
      <c r="A55"/>
      <c r="B55" s="16" t="s">
        <v>929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7"/>
      <c r="O55" s="17"/>
      <c r="P55" s="17">
        <v>3960.663</v>
      </c>
      <c r="Q55" s="17">
        <v>4336.67</v>
      </c>
      <c r="R55" s="17">
        <v>4650.3590000000004</v>
      </c>
      <c r="S55" s="17">
        <v>4326.6869999999999</v>
      </c>
      <c r="T55" s="17">
        <v>5527.6949999999997</v>
      </c>
      <c r="U55" s="17">
        <v>5439.8729999999996</v>
      </c>
      <c r="V55" s="17">
        <v>5829.7979999999998</v>
      </c>
      <c r="W55" s="17">
        <v>6225.7950000000001</v>
      </c>
      <c r="X55" s="17">
        <v>6411.9189999999999</v>
      </c>
      <c r="Y55" s="17">
        <v>6545.3760000000002</v>
      </c>
      <c r="Z55" s="17">
        <v>7493.4589999999998</v>
      </c>
      <c r="AA55" s="17">
        <v>7878.8270000000002</v>
      </c>
      <c r="AB55" s="17">
        <v>8507.5509999999995</v>
      </c>
      <c r="AC55" s="17">
        <v>8908.8889999999992</v>
      </c>
      <c r="AD55" s="17">
        <v>9102.625</v>
      </c>
      <c r="AE55" s="14"/>
      <c r="AF55" s="100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>
        <v>9.4935368144171832</v>
      </c>
      <c r="AU55" s="18">
        <v>7.2334071995332891</v>
      </c>
      <c r="AV55" s="18">
        <v>-6.9601508184637026</v>
      </c>
      <c r="AW55" s="18">
        <v>27.758143817660024</v>
      </c>
      <c r="AX55" s="18">
        <v>-1.5887634900261343</v>
      </c>
      <c r="AY55" s="18">
        <v>7.1679063095774511</v>
      </c>
      <c r="AZ55" s="18">
        <v>6.7926367260066352</v>
      </c>
      <c r="BA55" s="18">
        <v>2.9895619756191745</v>
      </c>
      <c r="BB55" s="18">
        <v>2.0813893625293822</v>
      </c>
      <c r="BC55" s="18">
        <v>14.484775206191356</v>
      </c>
      <c r="BD55" s="18">
        <v>5.1427251420205327</v>
      </c>
      <c r="BE55" s="18">
        <v>7.9799188381722201</v>
      </c>
      <c r="BF55" s="18">
        <v>4.7174327841231838</v>
      </c>
      <c r="BG55" s="18">
        <v>2.17463703947822</v>
      </c>
      <c r="BH55" s="18"/>
      <c r="BI55" s="100"/>
    </row>
    <row r="56" spans="1:62" s="7" customFormat="1" ht="15" customHeight="1" x14ac:dyDescent="0.35">
      <c r="A56"/>
      <c r="B56" s="16" t="s">
        <v>930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7"/>
      <c r="O56" s="17"/>
      <c r="P56" s="17">
        <v>1008.5109999999991</v>
      </c>
      <c r="Q56" s="17">
        <v>1060.215000000002</v>
      </c>
      <c r="R56" s="17">
        <v>1141.4150000000009</v>
      </c>
      <c r="S56" s="17">
        <v>2001.6069999999982</v>
      </c>
      <c r="T56" s="17">
        <v>818.56799999999998</v>
      </c>
      <c r="U56" s="17">
        <v>1192.3330000000024</v>
      </c>
      <c r="V56" s="17">
        <v>1249.5569999999998</v>
      </c>
      <c r="W56" s="17">
        <v>831.56399999999667</v>
      </c>
      <c r="X56" s="17">
        <v>1007.7630000000008</v>
      </c>
      <c r="Y56" s="17">
        <v>1073.487000000001</v>
      </c>
      <c r="Z56" s="17">
        <v>1234.0179999999991</v>
      </c>
      <c r="AA56" s="17">
        <v>1165.1189999999997</v>
      </c>
      <c r="AB56" s="17">
        <v>1122.0380000000005</v>
      </c>
      <c r="AC56" s="17">
        <v>1284.4260000000031</v>
      </c>
      <c r="AD56" s="17">
        <v>1563.3199999999997</v>
      </c>
      <c r="AE56" s="14"/>
      <c r="AF56" s="100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>
        <v>5.1267660937761663</v>
      </c>
      <c r="AU56" s="18">
        <v>7.6588239177901425</v>
      </c>
      <c r="AV56" s="18">
        <v>75.361897294147752</v>
      </c>
      <c r="AW56" s="18">
        <v>-59.104459566738093</v>
      </c>
      <c r="AX56" s="18">
        <v>45.660836973837533</v>
      </c>
      <c r="AY56" s="18">
        <v>4.7993303884063696</v>
      </c>
      <c r="AZ56" s="18">
        <v>-33.451295138997516</v>
      </c>
      <c r="BA56" s="18">
        <v>21.188868204973385</v>
      </c>
      <c r="BB56" s="18">
        <v>6.5217714879391391</v>
      </c>
      <c r="BC56" s="18">
        <v>14.954163394619401</v>
      </c>
      <c r="BD56" s="18">
        <v>-5.5833059161211169</v>
      </c>
      <c r="BE56" s="18">
        <v>-3.6975622232578158</v>
      </c>
      <c r="BF56" s="18">
        <v>14.472593619824158</v>
      </c>
      <c r="BG56" s="18">
        <v>21.713512495075303</v>
      </c>
      <c r="BH56" s="18"/>
      <c r="BI56" s="100"/>
    </row>
    <row r="57" spans="1:62" s="7" customFormat="1" ht="6" customHeight="1" x14ac:dyDescent="0.35">
      <c r="A57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00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00"/>
    </row>
    <row r="58" spans="1:62" s="7" customFormat="1" ht="15" customHeight="1" x14ac:dyDescent="0.35">
      <c r="A58"/>
      <c r="B58" s="16" t="s">
        <v>931</v>
      </c>
      <c r="C58" s="14"/>
      <c r="D58" s="14"/>
      <c r="E58" s="14"/>
      <c r="F58" s="14"/>
      <c r="G58" s="14"/>
      <c r="H58" s="14"/>
      <c r="I58" s="17"/>
      <c r="J58" s="17"/>
      <c r="K58" s="17"/>
      <c r="L58" s="17"/>
      <c r="M58" s="17"/>
      <c r="N58" s="17"/>
      <c r="O58" s="17"/>
      <c r="P58" s="17">
        <v>-1779.1599999999999</v>
      </c>
      <c r="Q58" s="17">
        <v>616.84</v>
      </c>
      <c r="R58" s="17">
        <v>-492.24400000000003</v>
      </c>
      <c r="S58" s="17">
        <v>-392.83</v>
      </c>
      <c r="T58" s="17">
        <v>257.25799999999998</v>
      </c>
      <c r="U58" s="17">
        <v>-142.863</v>
      </c>
      <c r="V58" s="17">
        <v>-195.65</v>
      </c>
      <c r="W58" s="17">
        <v>-528.81299999999999</v>
      </c>
      <c r="X58" s="17">
        <v>-341.35699999999997</v>
      </c>
      <c r="Y58" s="17">
        <v>-484.01800000000003</v>
      </c>
      <c r="Z58" s="17">
        <v>-86.344999999997526</v>
      </c>
      <c r="AA58" s="17">
        <v>91.181000000000495</v>
      </c>
      <c r="AB58" s="17">
        <v>669.44500000000335</v>
      </c>
      <c r="AC58" s="17">
        <v>688.15799999999945</v>
      </c>
      <c r="AD58" s="17">
        <v>-295.82600000000093</v>
      </c>
      <c r="AE58" s="14"/>
      <c r="AF58" s="100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00"/>
    </row>
    <row r="59" spans="1:62" s="7" customFormat="1" ht="15" customHeight="1" x14ac:dyDescent="0.35">
      <c r="A59"/>
      <c r="B59" s="13" t="s">
        <v>932</v>
      </c>
      <c r="C59" s="14"/>
      <c r="D59" s="14"/>
      <c r="E59" s="14">
        <v>10570.9</v>
      </c>
      <c r="F59" s="14">
        <v>11516.217000000001</v>
      </c>
      <c r="G59" s="14">
        <v>11515.166999999999</v>
      </c>
      <c r="H59" s="14">
        <v>13267.633</v>
      </c>
      <c r="I59" s="14">
        <v>14691.583000000001</v>
      </c>
      <c r="J59" s="14">
        <v>16976.183000000001</v>
      </c>
      <c r="K59" s="14">
        <v>18863.082999999999</v>
      </c>
      <c r="L59" s="14">
        <v>20682.282999999999</v>
      </c>
      <c r="M59" s="14">
        <v>22033.282999999999</v>
      </c>
      <c r="N59" s="14">
        <v>23145.683000000001</v>
      </c>
      <c r="O59" s="14">
        <v>24889.299999999996</v>
      </c>
      <c r="P59" s="14">
        <v>24997.95</v>
      </c>
      <c r="Q59" s="14">
        <v>23278.066999999999</v>
      </c>
      <c r="R59" s="14">
        <v>23899.383000000002</v>
      </c>
      <c r="S59" s="14">
        <v>23699.467000000001</v>
      </c>
      <c r="T59" s="14">
        <v>22854.282999999999</v>
      </c>
      <c r="U59" s="14">
        <v>22094.050000000003</v>
      </c>
      <c r="V59" s="14">
        <v>21945.75</v>
      </c>
      <c r="W59" s="14">
        <v>22659.917000000001</v>
      </c>
      <c r="X59" s="14">
        <v>23399.65</v>
      </c>
      <c r="Y59" s="14">
        <v>24153.116999999998</v>
      </c>
      <c r="Z59" s="14">
        <v>25176.799999999999</v>
      </c>
      <c r="AA59" s="14">
        <v>25845.8</v>
      </c>
      <c r="AB59" s="14">
        <v>26024.866999999998</v>
      </c>
      <c r="AC59" s="14">
        <v>26189.7</v>
      </c>
      <c r="AD59" s="72">
        <v>28136.45</v>
      </c>
      <c r="AE59" s="72">
        <v>29672.863000000001</v>
      </c>
      <c r="AF59" s="100"/>
      <c r="AG59" s="15"/>
      <c r="AH59" s="15"/>
      <c r="AI59" s="15">
        <v>8.9426349695863276</v>
      </c>
      <c r="AJ59" s="15">
        <v>-9.1175774128005004E-3</v>
      </c>
      <c r="AK59" s="15">
        <v>15.218763218978939</v>
      </c>
      <c r="AL59" s="15">
        <v>10.732509709908321</v>
      </c>
      <c r="AM59" s="15">
        <v>15.550400525253135</v>
      </c>
      <c r="AN59" s="15">
        <v>11.114983857089651</v>
      </c>
      <c r="AO59" s="15">
        <v>9.6442347202734613</v>
      </c>
      <c r="AP59" s="15">
        <v>6.5321608837863794</v>
      </c>
      <c r="AQ59" s="15">
        <v>5.0487256029889034</v>
      </c>
      <c r="AR59" s="15">
        <v>7.5332276865625216</v>
      </c>
      <c r="AS59" s="15">
        <v>0.43653296798224583</v>
      </c>
      <c r="AT59" s="15">
        <v>-6.8800961678857728</v>
      </c>
      <c r="AU59" s="15">
        <v>2.6691047843448623</v>
      </c>
      <c r="AV59" s="15">
        <v>-0.83649021399423185</v>
      </c>
      <c r="AW59" s="15">
        <v>-3.5662574183630422</v>
      </c>
      <c r="AX59" s="15">
        <v>-3.326435574461017</v>
      </c>
      <c r="AY59" s="15">
        <v>-0.67122143744584128</v>
      </c>
      <c r="AZ59" s="15">
        <v>3.254238292152245</v>
      </c>
      <c r="BA59" s="15">
        <v>3.2645000420787071</v>
      </c>
      <c r="BB59" s="15">
        <v>3.2199926067270104</v>
      </c>
      <c r="BC59" s="15">
        <v>4.2383059710264348</v>
      </c>
      <c r="BD59" s="15">
        <v>2.6572082234438055</v>
      </c>
      <c r="BE59" s="15">
        <v>0.69282823514845393</v>
      </c>
      <c r="BF59" s="15">
        <v>0.63336730981181333</v>
      </c>
      <c r="BG59" s="15">
        <v>7.4332657495122128</v>
      </c>
      <c r="BH59" s="15">
        <v>5.4605787155095982</v>
      </c>
      <c r="BI59" s="100"/>
    </row>
    <row r="60" spans="1:62" s="7" customFormat="1" ht="6" customHeight="1" x14ac:dyDescent="0.35">
      <c r="A60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00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00"/>
    </row>
    <row r="61" spans="1:62" s="7" customFormat="1" ht="15" customHeight="1" x14ac:dyDescent="0.35">
      <c r="A61"/>
      <c r="B61" s="13" t="s">
        <v>933</v>
      </c>
      <c r="C61" s="14"/>
      <c r="D61" s="14"/>
      <c r="E61" s="68">
        <v>4</v>
      </c>
      <c r="F61" s="68">
        <v>5.9999999999999991</v>
      </c>
      <c r="G61" s="68">
        <v>6</v>
      </c>
      <c r="H61" s="68">
        <v>6</v>
      </c>
      <c r="I61" s="68">
        <v>6</v>
      </c>
      <c r="J61" s="68">
        <v>6</v>
      </c>
      <c r="K61" s="68">
        <v>6</v>
      </c>
      <c r="L61" s="68">
        <v>6</v>
      </c>
      <c r="M61" s="68">
        <v>5.9999999999999991</v>
      </c>
      <c r="N61" s="68">
        <v>6</v>
      </c>
      <c r="O61" s="68">
        <v>6</v>
      </c>
      <c r="P61" s="68">
        <v>6</v>
      </c>
      <c r="Q61" s="68">
        <v>6</v>
      </c>
      <c r="R61" s="68">
        <v>5.9999999999999991</v>
      </c>
      <c r="S61" s="68">
        <v>6.0000000000000009</v>
      </c>
      <c r="T61" s="68">
        <v>6</v>
      </c>
      <c r="U61" s="68">
        <v>5.9999999999999991</v>
      </c>
      <c r="V61" s="68">
        <v>6</v>
      </c>
      <c r="W61" s="68">
        <v>6</v>
      </c>
      <c r="X61" s="68">
        <v>6</v>
      </c>
      <c r="Y61" s="68">
        <v>6</v>
      </c>
      <c r="Z61" s="68">
        <v>5.9999999999999991</v>
      </c>
      <c r="AA61" s="68">
        <v>5.9999999999999991</v>
      </c>
      <c r="AB61" s="68">
        <v>6</v>
      </c>
      <c r="AC61" s="68">
        <v>8</v>
      </c>
      <c r="AD61" s="68">
        <v>8</v>
      </c>
      <c r="AE61" s="68">
        <v>8</v>
      </c>
      <c r="AF61" s="100"/>
      <c r="AG61" s="18"/>
      <c r="AH61" s="18"/>
      <c r="AI61" s="15">
        <v>49.999999999999979</v>
      </c>
      <c r="AJ61" s="15">
        <v>1.4802973661668755E-14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-1.4802973661668755E-14</v>
      </c>
      <c r="AQ61" s="15">
        <v>1.4802973661668755E-14</v>
      </c>
      <c r="AR61" s="15">
        <v>0</v>
      </c>
      <c r="AS61" s="15">
        <v>0</v>
      </c>
      <c r="AT61" s="15">
        <v>0</v>
      </c>
      <c r="AU61" s="15">
        <v>-1.4802973661668755E-14</v>
      </c>
      <c r="AV61" s="15">
        <v>2.960594732333751E-14</v>
      </c>
      <c r="AW61" s="15">
        <v>-1.4802973661668752E-14</v>
      </c>
      <c r="AX61" s="15">
        <v>-1.4802973661668755E-14</v>
      </c>
      <c r="AY61" s="15">
        <v>1.4802973661668755E-14</v>
      </c>
      <c r="AZ61" s="15">
        <v>0</v>
      </c>
      <c r="BA61" s="15">
        <v>0</v>
      </c>
      <c r="BB61" s="15">
        <v>0</v>
      </c>
      <c r="BC61" s="15">
        <v>-1.4802973661668755E-14</v>
      </c>
      <c r="BD61" s="15">
        <v>0</v>
      </c>
      <c r="BE61" s="15">
        <v>1.4802973661668755E-14</v>
      </c>
      <c r="BF61" s="15">
        <v>33.333333333333336</v>
      </c>
      <c r="BG61" s="15">
        <v>0</v>
      </c>
      <c r="BH61" s="15">
        <v>0</v>
      </c>
      <c r="BI61" s="100"/>
    </row>
    <row r="62" spans="1:62" s="7" customFormat="1" ht="6" customHeight="1" x14ac:dyDescent="0.35">
      <c r="A62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00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00"/>
    </row>
    <row r="63" spans="1:62" s="7" customFormat="1" ht="15" customHeight="1" x14ac:dyDescent="0.35">
      <c r="A63"/>
      <c r="B63" s="13" t="s">
        <v>373</v>
      </c>
      <c r="C63" s="14"/>
      <c r="D63" s="14"/>
      <c r="E63" s="14">
        <v>422.83600000000001</v>
      </c>
      <c r="F63" s="14">
        <v>690.97299999999996</v>
      </c>
      <c r="G63" s="14">
        <v>690.91</v>
      </c>
      <c r="H63" s="14">
        <v>796.05799999999999</v>
      </c>
      <c r="I63" s="14">
        <v>881.495</v>
      </c>
      <c r="J63" s="14">
        <v>1018.571</v>
      </c>
      <c r="K63" s="14">
        <v>1131.7849999999999</v>
      </c>
      <c r="L63" s="14">
        <v>1240.9369999999999</v>
      </c>
      <c r="M63" s="14">
        <v>1321.9969999999998</v>
      </c>
      <c r="N63" s="14">
        <v>1388.741</v>
      </c>
      <c r="O63" s="14">
        <v>1493.3579999999997</v>
      </c>
      <c r="P63" s="14">
        <v>1499.877</v>
      </c>
      <c r="Q63" s="14">
        <v>1396.684</v>
      </c>
      <c r="R63" s="14">
        <v>1433.963</v>
      </c>
      <c r="S63" s="14">
        <v>1421.9680000000003</v>
      </c>
      <c r="T63" s="14">
        <v>1371.2570000000001</v>
      </c>
      <c r="U63" s="14">
        <v>1325.643</v>
      </c>
      <c r="V63" s="14">
        <v>1316.7449999999999</v>
      </c>
      <c r="W63" s="14">
        <v>1359.595</v>
      </c>
      <c r="X63" s="14">
        <v>1403.979</v>
      </c>
      <c r="Y63" s="14">
        <v>1449.1870000000001</v>
      </c>
      <c r="Z63" s="14">
        <v>1510.6079999999999</v>
      </c>
      <c r="AA63" s="14">
        <v>1550.748</v>
      </c>
      <c r="AB63" s="14">
        <v>1561.4920000000002</v>
      </c>
      <c r="AC63" s="14">
        <v>2095.1759999999999</v>
      </c>
      <c r="AD63" s="72">
        <v>2250.9159999999997</v>
      </c>
      <c r="AE63" s="72">
        <v>2373.8289999999997</v>
      </c>
      <c r="AF63" s="100"/>
      <c r="AG63" s="18"/>
      <c r="AH63" s="18"/>
      <c r="AI63" s="15">
        <v>63.413947724413234</v>
      </c>
      <c r="AJ63" s="15">
        <v>-9.1175776766947731E-3</v>
      </c>
      <c r="AK63" s="15">
        <v>15.218769448987572</v>
      </c>
      <c r="AL63" s="15">
        <v>10.732509440266917</v>
      </c>
      <c r="AM63" s="15">
        <v>15.550400172434333</v>
      </c>
      <c r="AN63" s="15">
        <v>11.114983638843029</v>
      </c>
      <c r="AO63" s="15">
        <v>9.6442345498482531</v>
      </c>
      <c r="AP63" s="15">
        <v>6.5321607785084943</v>
      </c>
      <c r="AQ63" s="15">
        <v>5.0487255266086191</v>
      </c>
      <c r="AR63" s="15">
        <v>7.5332261379191463</v>
      </c>
      <c r="AS63" s="15">
        <v>0.43653296798224095</v>
      </c>
      <c r="AT63" s="15">
        <v>-6.880097501328442</v>
      </c>
      <c r="AU63" s="15">
        <v>2.6691076864917189</v>
      </c>
      <c r="AV63" s="15">
        <v>-0.83649299179962555</v>
      </c>
      <c r="AW63" s="15">
        <v>-3.5662546555196903</v>
      </c>
      <c r="AX63" s="15">
        <v>-3.3264369844602455</v>
      </c>
      <c r="AY63" s="15">
        <v>-0.67122143744583862</v>
      </c>
      <c r="AZ63" s="15">
        <v>3.2542367732552728</v>
      </c>
      <c r="BA63" s="15">
        <v>3.2645015611266599</v>
      </c>
      <c r="BB63" s="15">
        <v>3.2199911822042981</v>
      </c>
      <c r="BC63" s="15">
        <v>4.2383074096027507</v>
      </c>
      <c r="BD63" s="15">
        <v>2.6572082234438121</v>
      </c>
      <c r="BE63" s="15">
        <v>0.69282694544827017</v>
      </c>
      <c r="BF63" s="15">
        <v>34.17782479833388</v>
      </c>
      <c r="BG63" s="15">
        <v>7.433265749512203</v>
      </c>
      <c r="BH63" s="15">
        <v>5.4605769384552794</v>
      </c>
      <c r="BI63" s="100"/>
    </row>
    <row r="64" spans="1:62" ht="6" customHeight="1" thickBot="1" x14ac:dyDescent="0.4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136"/>
      <c r="Z64" s="136"/>
      <c r="AA64" s="136"/>
      <c r="AB64" s="136"/>
      <c r="AC64" s="136"/>
      <c r="AD64" s="32"/>
      <c r="AE64" s="32"/>
      <c r="AF64"/>
      <c r="AG64" s="34" t="s">
        <v>233</v>
      </c>
      <c r="AH64" s="34" t="s">
        <v>233</v>
      </c>
      <c r="AI64" s="34" t="s">
        <v>233</v>
      </c>
      <c r="AJ64" s="34" t="s">
        <v>233</v>
      </c>
      <c r="AK64" s="34" t="s">
        <v>233</v>
      </c>
      <c r="AL64" s="34" t="s">
        <v>233</v>
      </c>
      <c r="AM64" s="34" t="s">
        <v>233</v>
      </c>
      <c r="AN64" s="34" t="s">
        <v>233</v>
      </c>
      <c r="AO64" s="34" t="s">
        <v>233</v>
      </c>
      <c r="AP64" s="34" t="s">
        <v>233</v>
      </c>
      <c r="AQ64" s="34" t="s">
        <v>233</v>
      </c>
      <c r="AR64" s="34" t="s">
        <v>233</v>
      </c>
      <c r="AS64" s="34" t="s">
        <v>233</v>
      </c>
      <c r="AT64" s="34" t="s">
        <v>233</v>
      </c>
      <c r="AU64" s="34" t="s">
        <v>233</v>
      </c>
      <c r="AV64" s="34" t="s">
        <v>233</v>
      </c>
      <c r="AW64" s="34" t="s">
        <v>233</v>
      </c>
      <c r="AX64" s="34" t="s">
        <v>233</v>
      </c>
      <c r="AY64" s="34" t="s">
        <v>233</v>
      </c>
      <c r="AZ64" s="34" t="s">
        <v>233</v>
      </c>
      <c r="BA64" s="34" t="s">
        <v>233</v>
      </c>
      <c r="BB64" s="34"/>
      <c r="BC64" s="34"/>
      <c r="BD64" s="34"/>
      <c r="BE64" s="34"/>
      <c r="BF64" s="34"/>
      <c r="BG64" s="34"/>
      <c r="BH64" s="34"/>
      <c r="BI64"/>
      <c r="BJ64" s="2"/>
    </row>
    <row r="65" spans="1:62" s="55" customFormat="1" ht="6" customHeight="1" x14ac:dyDescent="0.35">
      <c r="A65"/>
      <c r="Y65" s="52"/>
      <c r="Z65" s="52"/>
      <c r="AA65" s="52"/>
      <c r="AC65" s="52"/>
      <c r="AF65"/>
      <c r="BI65"/>
    </row>
    <row r="66" spans="1:62" ht="12" customHeight="1" x14ac:dyDescent="0.35">
      <c r="B66" s="35" t="s">
        <v>824</v>
      </c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241"/>
      <c r="Z66" s="241"/>
      <c r="AA66" s="57"/>
      <c r="AB66" s="57"/>
      <c r="AC66" s="241"/>
      <c r="AD66" s="57"/>
      <c r="AE66" s="57"/>
      <c r="AF66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36"/>
      <c r="BC66" s="36"/>
      <c r="BD66" s="36"/>
      <c r="BE66" s="36"/>
      <c r="BF66" s="36"/>
      <c r="BG66" s="36"/>
      <c r="BH66" s="36"/>
      <c r="BI66"/>
      <c r="BJ66" s="2"/>
    </row>
    <row r="67" spans="1:62" ht="12" customHeight="1" x14ac:dyDescent="0.35">
      <c r="B67" s="35"/>
      <c r="C67" s="58"/>
      <c r="D67" s="2"/>
      <c r="E67" s="2"/>
      <c r="F67" s="2"/>
      <c r="G67" s="2"/>
      <c r="H67" s="2"/>
      <c r="I67" s="2"/>
      <c r="J67" s="2"/>
      <c r="K67" s="2"/>
      <c r="L67" s="2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AC67" s="7"/>
      <c r="AF67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36"/>
      <c r="BC67" s="36"/>
      <c r="BD67" s="36"/>
      <c r="BE67" s="36"/>
      <c r="BF67" s="36"/>
      <c r="BG67" s="36"/>
      <c r="BH67" s="36"/>
      <c r="BI67"/>
      <c r="BJ67" s="2"/>
    </row>
    <row r="68" spans="1:62" x14ac:dyDescent="0.35">
      <c r="AC68" s="7"/>
      <c r="AF68"/>
      <c r="BI68"/>
    </row>
    <row r="69" spans="1:62" x14ac:dyDescent="0.35">
      <c r="AC69" s="7"/>
      <c r="AF69"/>
      <c r="BI69"/>
    </row>
    <row r="70" spans="1:62" x14ac:dyDescent="0.35">
      <c r="AC70" s="7"/>
      <c r="AF70"/>
      <c r="BI70"/>
    </row>
    <row r="71" spans="1:62" x14ac:dyDescent="0.35">
      <c r="AC71" s="7"/>
      <c r="AF71"/>
      <c r="BI71"/>
    </row>
    <row r="72" spans="1:62" x14ac:dyDescent="0.35">
      <c r="AC72" s="7"/>
      <c r="AF72"/>
      <c r="BI72"/>
    </row>
    <row r="73" spans="1:62" x14ac:dyDescent="0.35">
      <c r="AC73" s="7"/>
      <c r="AF73"/>
      <c r="BI73"/>
    </row>
  </sheetData>
  <mergeCells count="1">
    <mergeCell ref="BA5:BH5"/>
  </mergeCells>
  <hyperlinks>
    <hyperlink ref="B4" location="Indice!A1" display="Volver al índice" xr:uid="{00000000-0004-0000-22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BJ79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6.45312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792</v>
      </c>
    </row>
    <row r="2" spans="1:62" ht="15" customHeight="1" x14ac:dyDescent="0.35">
      <c r="B2" s="3" t="s">
        <v>866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34"/>
      <c r="AC3"/>
      <c r="AD3"/>
      <c r="AE3"/>
      <c r="AF3"/>
    </row>
    <row r="4" spans="1:62" ht="12" customHeight="1" thickBot="1" x14ac:dyDescent="0.4">
      <c r="B4" s="186" t="s">
        <v>758</v>
      </c>
      <c r="W4"/>
      <c r="X4"/>
      <c r="Z4" s="297"/>
      <c r="AA4"/>
      <c r="AB4"/>
      <c r="AC4"/>
      <c r="AD4"/>
      <c r="AE4"/>
      <c r="AF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7" customFormat="1" ht="15" customHeight="1" x14ac:dyDescent="0.35">
      <c r="A9"/>
      <c r="B9" s="13" t="s">
        <v>867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/>
    </row>
    <row r="10" spans="1:62" s="7" customFormat="1" ht="15" customHeight="1" x14ac:dyDescent="0.35">
      <c r="A10"/>
      <c r="B10" s="16" t="s">
        <v>868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7">
        <v>169.30799999999999</v>
      </c>
      <c r="T10" s="17">
        <v>370.56700000000001</v>
      </c>
      <c r="U10" s="17">
        <v>306.02300000000002</v>
      </c>
      <c r="V10" s="17">
        <v>271.30700000000002</v>
      </c>
      <c r="W10" s="17">
        <v>280.779</v>
      </c>
      <c r="X10" s="17">
        <v>248.18199999999999</v>
      </c>
      <c r="Y10" s="17">
        <v>221.89599999999999</v>
      </c>
      <c r="Z10" s="17">
        <v>209.006</v>
      </c>
      <c r="AA10" s="17">
        <v>205.65799999999999</v>
      </c>
      <c r="AB10" s="17">
        <v>149.40100000000001</v>
      </c>
      <c r="AC10" s="17">
        <v>166.88300000000001</v>
      </c>
      <c r="AD10" s="73">
        <v>149.89500000000001</v>
      </c>
      <c r="AE10" s="73">
        <v>174.71100000000001</v>
      </c>
      <c r="AF10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8" t="s">
        <v>233</v>
      </c>
      <c r="AX10" s="18">
        <v>-17.417632978651628</v>
      </c>
      <c r="AY10" s="18">
        <v>-11.344245367178285</v>
      </c>
      <c r="AZ10" s="18">
        <v>3.4912479220956256</v>
      </c>
      <c r="BA10" s="18">
        <v>-11.609486464443568</v>
      </c>
      <c r="BB10" s="18">
        <v>-10.591420812145927</v>
      </c>
      <c r="BC10" s="18">
        <v>-5.8090276525940023</v>
      </c>
      <c r="BD10" s="18">
        <v>-1.6018678889601319</v>
      </c>
      <c r="BE10" s="18">
        <v>-27.354637310486332</v>
      </c>
      <c r="BF10" s="18">
        <v>11.701394234309005</v>
      </c>
      <c r="BG10" s="18">
        <v>-10.17958689620872</v>
      </c>
      <c r="BH10" s="18">
        <v>16.555588912238569</v>
      </c>
      <c r="BI10"/>
    </row>
    <row r="11" spans="1:62" s="7" customFormat="1" ht="15" customHeight="1" x14ac:dyDescent="0.35">
      <c r="A11"/>
      <c r="B11" s="16" t="s">
        <v>869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7">
        <v>0</v>
      </c>
      <c r="T11" s="17">
        <v>0</v>
      </c>
      <c r="U11" s="26">
        <v>0.432</v>
      </c>
      <c r="V11" s="26">
        <v>0.3</v>
      </c>
      <c r="W11" s="26">
        <v>0.496</v>
      </c>
      <c r="X11" s="26">
        <v>0.09</v>
      </c>
      <c r="Y11" s="26">
        <v>4.3999999999999997E-2</v>
      </c>
      <c r="Z11" s="26">
        <v>3.0000000000000002E-2</v>
      </c>
      <c r="AA11" s="26">
        <v>8.9999999999999993E-3</v>
      </c>
      <c r="AB11" s="26">
        <v>6.0000000000000001E-3</v>
      </c>
      <c r="AC11" s="26">
        <v>0</v>
      </c>
      <c r="AD11" s="292">
        <v>0</v>
      </c>
      <c r="AE11" s="292">
        <v>0</v>
      </c>
      <c r="AF11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/>
    </row>
    <row r="12" spans="1:62" s="7" customFormat="1" ht="15" customHeight="1" x14ac:dyDescent="0.35">
      <c r="A12"/>
      <c r="B12" s="7" t="s">
        <v>870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2.5169999999999999</v>
      </c>
      <c r="AC12" s="17">
        <v>3.9220000000000002</v>
      </c>
      <c r="AD12" s="73">
        <v>3.214</v>
      </c>
      <c r="AE12" s="73">
        <v>3.01</v>
      </c>
      <c r="AF12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/>
    </row>
    <row r="13" spans="1:62" s="7" customFormat="1" ht="15" customHeight="1" x14ac:dyDescent="0.35">
      <c r="A13"/>
      <c r="B13" s="16" t="s">
        <v>871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67">
        <v>1.6</v>
      </c>
      <c r="T13" s="67">
        <v>2.5009999999999999</v>
      </c>
      <c r="U13" s="67">
        <v>1.7270000000000001</v>
      </c>
      <c r="V13" s="67">
        <v>1.7909999999999999</v>
      </c>
      <c r="W13" s="67">
        <v>0.78300000000000003</v>
      </c>
      <c r="X13" s="67">
        <v>1.1479999999999999</v>
      </c>
      <c r="Y13" s="67">
        <v>0.97799999999999998</v>
      </c>
      <c r="Z13" s="67">
        <v>0.68300000000000005</v>
      </c>
      <c r="AA13" s="67">
        <v>0.42499999999999999</v>
      </c>
      <c r="AB13" s="67">
        <v>0.435</v>
      </c>
      <c r="AC13" s="67">
        <v>0.59</v>
      </c>
      <c r="AD13" s="75">
        <v>0.625</v>
      </c>
      <c r="AE13" s="75">
        <v>0.55500000000000005</v>
      </c>
      <c r="AF13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/>
    </row>
    <row r="14" spans="1:62" s="7" customFormat="1" ht="15" customHeight="1" x14ac:dyDescent="0.35">
      <c r="A14"/>
      <c r="B14" s="16" t="s">
        <v>872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73">
        <v>0</v>
      </c>
      <c r="AE14" s="73">
        <v>0</v>
      </c>
      <c r="AF14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/>
    </row>
    <row r="15" spans="1:62" s="7" customFormat="1" ht="15" customHeight="1" x14ac:dyDescent="0.35">
      <c r="A15"/>
      <c r="B15" s="16" t="s">
        <v>873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26">
        <v>4.2000000000000003E-2</v>
      </c>
      <c r="T15" s="26">
        <v>7.0000000000000001E-3</v>
      </c>
      <c r="U15" s="17">
        <v>0</v>
      </c>
      <c r="V15" s="17">
        <v>0</v>
      </c>
      <c r="W15" s="26">
        <v>0.183</v>
      </c>
      <c r="X15" s="26">
        <v>0.54300000000000004</v>
      </c>
      <c r="Y15" s="26">
        <v>1.4999999999999999E-2</v>
      </c>
      <c r="Z15" s="71">
        <v>0</v>
      </c>
      <c r="AA15" s="26">
        <v>5.0000000000000001E-3</v>
      </c>
      <c r="AB15" s="26">
        <v>0</v>
      </c>
      <c r="AC15" s="26">
        <v>0.44</v>
      </c>
      <c r="AD15" s="292">
        <v>0.39500000000000002</v>
      </c>
      <c r="AE15" s="292">
        <v>0.14000000000000001</v>
      </c>
      <c r="AF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/>
    </row>
    <row r="16" spans="1:62" s="7" customFormat="1" ht="15" customHeight="1" x14ac:dyDescent="0.35">
      <c r="A16"/>
      <c r="B16" s="16" t="s">
        <v>874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73">
        <v>0</v>
      </c>
      <c r="AE16" s="73">
        <v>0</v>
      </c>
      <c r="AF16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/>
    </row>
    <row r="17" spans="1:61" s="7" customFormat="1" ht="15" customHeight="1" x14ac:dyDescent="0.35">
      <c r="A17"/>
      <c r="B17" s="16" t="s">
        <v>875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7">
        <v>9.2520000000000007</v>
      </c>
      <c r="T17" s="17">
        <v>14.039</v>
      </c>
      <c r="U17" s="17">
        <v>10.179</v>
      </c>
      <c r="V17" s="17">
        <v>6.2290000000000001</v>
      </c>
      <c r="W17" s="17">
        <v>5.5670000000000002</v>
      </c>
      <c r="X17" s="17">
        <v>7.6909999999999998</v>
      </c>
      <c r="Y17" s="17">
        <v>6.8230000000000004</v>
      </c>
      <c r="Z17" s="17">
        <v>0.95100000000000007</v>
      </c>
      <c r="AA17" s="17">
        <v>0.32</v>
      </c>
      <c r="AB17" s="17">
        <v>0.16</v>
      </c>
      <c r="AC17" s="17">
        <v>0.16</v>
      </c>
      <c r="AD17" s="73">
        <v>0.14000000000000001</v>
      </c>
      <c r="AE17" s="73">
        <v>1.4999999999999999E-2</v>
      </c>
      <c r="AF17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/>
    </row>
    <row r="18" spans="1:61" s="7" customFormat="1" ht="15" customHeight="1" x14ac:dyDescent="0.35">
      <c r="A18"/>
      <c r="B18" s="16" t="s">
        <v>876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7">
        <v>55.651000000000003</v>
      </c>
      <c r="T18" s="17">
        <v>90.319000000000003</v>
      </c>
      <c r="U18" s="17">
        <v>111.235</v>
      </c>
      <c r="V18" s="17">
        <v>128.911</v>
      </c>
      <c r="W18" s="17">
        <v>178.584</v>
      </c>
      <c r="X18" s="17">
        <v>225.62700000000001</v>
      </c>
      <c r="Y18" s="17">
        <v>303.63</v>
      </c>
      <c r="Z18" s="17">
        <v>362.80399999999997</v>
      </c>
      <c r="AA18" s="17">
        <v>375.62700000000001</v>
      </c>
      <c r="AB18" s="17">
        <v>355.26600000000002</v>
      </c>
      <c r="AC18" s="17">
        <v>318.363</v>
      </c>
      <c r="AD18" s="73">
        <v>347.435</v>
      </c>
      <c r="AE18" s="73">
        <v>455.39</v>
      </c>
      <c r="AF18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8">
        <v>62.295376543098946</v>
      </c>
      <c r="AX18" s="18">
        <v>23.157918046036819</v>
      </c>
      <c r="AY18" s="18">
        <v>15.890681889692994</v>
      </c>
      <c r="AZ18" s="18">
        <v>38.532786185818125</v>
      </c>
      <c r="BA18" s="18">
        <v>26.34222550732429</v>
      </c>
      <c r="BB18" s="18">
        <v>34.57166030661223</v>
      </c>
      <c r="BC18" s="18">
        <v>19.488851562757297</v>
      </c>
      <c r="BD18" s="18">
        <v>3.5344152765680743</v>
      </c>
      <c r="BE18" s="18">
        <v>-5.420536862366121</v>
      </c>
      <c r="BF18" s="18">
        <v>-10.387428011687023</v>
      </c>
      <c r="BG18" s="18">
        <v>9.1317144266136463</v>
      </c>
      <c r="BH18" s="18">
        <v>31.071999078964406</v>
      </c>
      <c r="BI18"/>
    </row>
    <row r="19" spans="1:61" s="7" customFormat="1" ht="15" customHeight="1" x14ac:dyDescent="0.35">
      <c r="A19"/>
      <c r="B19" s="16" t="s">
        <v>877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7">
        <v>0.72399999999999998</v>
      </c>
      <c r="T19" s="17">
        <v>0.95699999999999996</v>
      </c>
      <c r="U19" s="17">
        <v>1.417</v>
      </c>
      <c r="V19" s="17">
        <v>1.99</v>
      </c>
      <c r="W19" s="17">
        <v>3.0870000000000002</v>
      </c>
      <c r="X19" s="17">
        <v>3.8610000000000002</v>
      </c>
      <c r="Y19" s="17">
        <v>5.4530000000000003</v>
      </c>
      <c r="Z19" s="17">
        <v>4.9400000000000004</v>
      </c>
      <c r="AA19" s="17">
        <v>4.4329999999999998</v>
      </c>
      <c r="AB19" s="17">
        <v>3.887</v>
      </c>
      <c r="AC19" s="17">
        <v>2.6920000000000002</v>
      </c>
      <c r="AD19" s="73">
        <v>6.7880000000000003</v>
      </c>
      <c r="AE19" s="73">
        <v>13.465999999999999</v>
      </c>
      <c r="AF19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/>
    </row>
    <row r="20" spans="1:61" s="7" customFormat="1" ht="15" customHeight="1" x14ac:dyDescent="0.35">
      <c r="A20"/>
      <c r="B20" s="16" t="s">
        <v>878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7">
        <v>0.89500000000000002</v>
      </c>
      <c r="T20" s="17">
        <v>0.51200000000000001</v>
      </c>
      <c r="U20" s="26">
        <v>3.0000000000000001E-3</v>
      </c>
      <c r="V20" s="26">
        <v>0.01</v>
      </c>
      <c r="W20" s="67">
        <v>1.1339999999999999</v>
      </c>
      <c r="X20" s="67">
        <v>2.9929999999999999</v>
      </c>
      <c r="Y20" s="67">
        <v>3.63</v>
      </c>
      <c r="Z20" s="67">
        <v>3.532</v>
      </c>
      <c r="AA20" s="67">
        <v>4.5060000000000002</v>
      </c>
      <c r="AB20" s="67">
        <v>8.1199999999999992</v>
      </c>
      <c r="AC20" s="67">
        <v>4.3280000000000003</v>
      </c>
      <c r="AD20" s="75">
        <v>9.6039999999999992</v>
      </c>
      <c r="AE20" s="75">
        <v>46.051000000000002</v>
      </c>
      <c r="AF20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/>
    </row>
    <row r="21" spans="1:61" s="7" customFormat="1" ht="15" customHeight="1" x14ac:dyDescent="0.35">
      <c r="A21"/>
      <c r="B21" s="16" t="s">
        <v>879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7">
        <v>49.658000000000001</v>
      </c>
      <c r="T21" s="17">
        <v>64.905000000000001</v>
      </c>
      <c r="U21" s="17">
        <v>39.659999999999997</v>
      </c>
      <c r="V21" s="17">
        <v>42.405000000000001</v>
      </c>
      <c r="W21" s="17">
        <v>70.262</v>
      </c>
      <c r="X21" s="17">
        <v>118.32599999999999</v>
      </c>
      <c r="Y21" s="17">
        <v>178.76499999999999</v>
      </c>
      <c r="Z21" s="17">
        <v>266.66399999999999</v>
      </c>
      <c r="AA21" s="17">
        <v>299.64999999999998</v>
      </c>
      <c r="AB21" s="17">
        <v>387.988</v>
      </c>
      <c r="AC21" s="17">
        <v>448.91500000000002</v>
      </c>
      <c r="AD21" s="73">
        <v>549.45100000000002</v>
      </c>
      <c r="AE21" s="73">
        <v>658.21799999999996</v>
      </c>
      <c r="AF21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8">
        <v>30.704015465785975</v>
      </c>
      <c r="AX21" s="18">
        <v>-38.8953085278484</v>
      </c>
      <c r="AY21" s="18">
        <v>6.9213313161876062</v>
      </c>
      <c r="AZ21" s="18">
        <v>65.692724914514798</v>
      </c>
      <c r="BA21" s="18">
        <v>68.406820187298962</v>
      </c>
      <c r="BB21" s="18">
        <v>51.078376688132785</v>
      </c>
      <c r="BC21" s="18">
        <v>49.170139568707526</v>
      </c>
      <c r="BD21" s="18">
        <v>12.369873698736985</v>
      </c>
      <c r="BE21" s="18">
        <v>29.480393792758228</v>
      </c>
      <c r="BF21" s="18">
        <v>15.703320721259427</v>
      </c>
      <c r="BG21" s="18">
        <v>22.395330964659234</v>
      </c>
      <c r="BH21" s="18">
        <v>19.795577767626217</v>
      </c>
      <c r="BI21"/>
    </row>
    <row r="22" spans="1:61" s="7" customFormat="1" ht="15" customHeight="1" x14ac:dyDescent="0.35">
      <c r="A22"/>
      <c r="B22" s="7" t="s">
        <v>880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7">
        <v>4.694</v>
      </c>
      <c r="T22" s="17">
        <v>4.0490000000000004</v>
      </c>
      <c r="U22" s="17">
        <v>0</v>
      </c>
      <c r="V22" s="17">
        <v>0</v>
      </c>
      <c r="W22" s="71">
        <v>0.127</v>
      </c>
      <c r="X22" s="71">
        <v>0.52500000000000002</v>
      </c>
      <c r="Y22" s="71">
        <v>0.5</v>
      </c>
      <c r="Z22" s="71">
        <v>0.371</v>
      </c>
      <c r="AA22" s="71">
        <v>0.215</v>
      </c>
      <c r="AB22" s="71">
        <v>0.18</v>
      </c>
      <c r="AC22" s="71">
        <v>0.52500000000000002</v>
      </c>
      <c r="AD22" s="76">
        <v>0.32500000000000001</v>
      </c>
      <c r="AE22" s="76">
        <v>0.44</v>
      </c>
      <c r="AF22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/>
    </row>
    <row r="23" spans="1:61" s="7" customFormat="1" ht="15" customHeight="1" x14ac:dyDescent="0.35">
      <c r="A23"/>
      <c r="B23" s="16" t="s">
        <v>881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7">
        <v>0</v>
      </c>
      <c r="T23" s="26">
        <v>3.1E-2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73">
        <v>0</v>
      </c>
      <c r="AE23" s="73">
        <v>0</v>
      </c>
      <c r="AF23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/>
    </row>
    <row r="24" spans="1:61" s="7" customFormat="1" ht="15" customHeight="1" x14ac:dyDescent="0.35">
      <c r="A24"/>
      <c r="B24" s="16" t="s">
        <v>882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7">
        <v>14.301</v>
      </c>
      <c r="T24" s="17">
        <v>33.808</v>
      </c>
      <c r="U24" s="17">
        <v>62.073999999999998</v>
      </c>
      <c r="V24" s="17">
        <v>63.838000000000001</v>
      </c>
      <c r="W24" s="17">
        <v>57.963000000000001</v>
      </c>
      <c r="X24" s="17">
        <v>55.829000000000001</v>
      </c>
      <c r="Y24" s="17">
        <v>56.982999999999997</v>
      </c>
      <c r="Z24" s="17">
        <v>80.045000000000002</v>
      </c>
      <c r="AA24" s="17">
        <v>78.801000000000002</v>
      </c>
      <c r="AB24" s="17">
        <v>98.263999999999996</v>
      </c>
      <c r="AC24" s="17">
        <v>67.313999999999993</v>
      </c>
      <c r="AD24" s="73">
        <v>69.174999999999997</v>
      </c>
      <c r="AE24" s="73">
        <v>83.97</v>
      </c>
      <c r="AF24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8" t="s">
        <v>233</v>
      </c>
      <c r="AX24" s="18">
        <v>83.607430194036908</v>
      </c>
      <c r="AY24" s="18">
        <v>2.8417695009182635</v>
      </c>
      <c r="AZ24" s="18">
        <v>-9.2029825495786213</v>
      </c>
      <c r="BA24" s="18">
        <v>-3.6816589893552787</v>
      </c>
      <c r="BB24" s="18">
        <v>2.0670260975478629</v>
      </c>
      <c r="BC24" s="18">
        <v>40.471719635680827</v>
      </c>
      <c r="BD24" s="18">
        <v>-1.5541258042351174</v>
      </c>
      <c r="BE24" s="18">
        <v>24.698925140543892</v>
      </c>
      <c r="BF24" s="18">
        <v>-31.496784173247583</v>
      </c>
      <c r="BG24" s="18">
        <v>2.764655198027163</v>
      </c>
      <c r="BH24" s="18">
        <v>21.387784604264549</v>
      </c>
      <c r="BI24"/>
    </row>
    <row r="25" spans="1:61" s="7" customFormat="1" ht="6" customHeight="1" x14ac:dyDescent="0.35">
      <c r="A25"/>
      <c r="B25" s="16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/>
    </row>
    <row r="26" spans="1:61" s="7" customFormat="1" ht="15" customHeight="1" x14ac:dyDescent="0.35">
      <c r="A26"/>
      <c r="B26" s="13" t="s">
        <v>883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/>
    </row>
    <row r="27" spans="1:61" s="7" customFormat="1" ht="15" customHeight="1" x14ac:dyDescent="0.35">
      <c r="A27"/>
      <c r="B27" s="13" t="s">
        <v>1002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68">
        <v>23.136300530828908</v>
      </c>
      <c r="T27" s="68">
        <v>22.925072417675935</v>
      </c>
      <c r="U27" s="68">
        <v>23.146503988737692</v>
      </c>
      <c r="V27" s="68">
        <v>23.328063531747496</v>
      </c>
      <c r="W27" s="68">
        <v>23.529922449558825</v>
      </c>
      <c r="X27" s="68">
        <v>23.800455765889765</v>
      </c>
      <c r="Y27" s="68">
        <v>24.088597012778713</v>
      </c>
      <c r="Z27" s="68">
        <v>22.170423647992628</v>
      </c>
      <c r="AA27" s="68">
        <v>19.863579501448463</v>
      </c>
      <c r="AB27" s="68">
        <v>17.693873332379273</v>
      </c>
      <c r="AC27" s="68">
        <v>16.340377781196132</v>
      </c>
      <c r="AD27" s="74">
        <v>14.859016381908575</v>
      </c>
      <c r="AE27" s="74">
        <v>14.774723078401575</v>
      </c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315"/>
    </row>
    <row r="28" spans="1:61" s="7" customFormat="1" ht="15" customHeight="1" x14ac:dyDescent="0.35">
      <c r="A28"/>
      <c r="B28" s="16" t="s">
        <v>868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67">
        <v>22</v>
      </c>
      <c r="T28" s="67">
        <v>22</v>
      </c>
      <c r="U28" s="67">
        <v>22</v>
      </c>
      <c r="V28" s="67">
        <v>22</v>
      </c>
      <c r="W28" s="67">
        <v>22</v>
      </c>
      <c r="X28" s="67">
        <v>22</v>
      </c>
      <c r="Y28" s="67">
        <v>22</v>
      </c>
      <c r="Z28" s="67">
        <v>21.999846894347534</v>
      </c>
      <c r="AA28" s="67">
        <v>22.000116698596699</v>
      </c>
      <c r="AB28" s="67">
        <v>21.999852745296216</v>
      </c>
      <c r="AC28" s="67">
        <v>21.999844202225511</v>
      </c>
      <c r="AD28" s="75">
        <v>22.000066713366021</v>
      </c>
      <c r="AE28" s="75">
        <v>21.999759603001525</v>
      </c>
      <c r="AF28"/>
      <c r="AG28" s="67"/>
      <c r="AI28"/>
      <c r="AJ28"/>
      <c r="AK28"/>
      <c r="AL28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/>
    </row>
    <row r="29" spans="1:61" s="7" customFormat="1" ht="15" customHeight="1" x14ac:dyDescent="0.35">
      <c r="A29"/>
      <c r="B29" s="16" t="s">
        <v>884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67">
        <v>22</v>
      </c>
      <c r="T29" s="67">
        <v>22</v>
      </c>
      <c r="U29" s="67">
        <v>22</v>
      </c>
      <c r="V29" s="67">
        <v>22</v>
      </c>
      <c r="W29" s="67">
        <v>22</v>
      </c>
      <c r="X29" s="67">
        <v>22</v>
      </c>
      <c r="Y29" s="67">
        <v>22</v>
      </c>
      <c r="Z29" s="67">
        <v>21.666666666666668</v>
      </c>
      <c r="AA29" s="67">
        <v>11.111111111111112</v>
      </c>
      <c r="AB29" s="67">
        <v>16.666666666666664</v>
      </c>
      <c r="AC29" s="67"/>
      <c r="AD29" s="75"/>
      <c r="AE29" s="75"/>
      <c r="AF29"/>
      <c r="AG29" s="67"/>
      <c r="AI29"/>
      <c r="AJ29"/>
      <c r="AK29"/>
      <c r="AL29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/>
    </row>
    <row r="30" spans="1:61" s="7" customFormat="1" ht="15" customHeight="1" x14ac:dyDescent="0.35">
      <c r="A30"/>
      <c r="B30" s="7" t="s">
        <v>885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/>
      <c r="AG30" s="67"/>
      <c r="AI30"/>
      <c r="AJ30"/>
      <c r="AK30"/>
      <c r="AL30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/>
    </row>
    <row r="31" spans="1:61" s="7" customFormat="1" ht="15" customHeight="1" x14ac:dyDescent="0.35">
      <c r="A31"/>
      <c r="B31" s="16" t="s">
        <v>871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67">
        <v>15</v>
      </c>
      <c r="T31" s="67">
        <v>15</v>
      </c>
      <c r="U31" s="67">
        <v>15</v>
      </c>
      <c r="V31" s="67">
        <v>15</v>
      </c>
      <c r="W31" s="67">
        <v>15</v>
      </c>
      <c r="X31" s="67">
        <v>15</v>
      </c>
      <c r="Y31" s="67">
        <v>15</v>
      </c>
      <c r="Z31" s="67">
        <v>16.691068814055637</v>
      </c>
      <c r="AA31" s="67">
        <v>20</v>
      </c>
      <c r="AB31" s="67">
        <v>20</v>
      </c>
      <c r="AC31" s="67">
        <v>20</v>
      </c>
      <c r="AD31" s="75">
        <v>20</v>
      </c>
      <c r="AE31" s="75">
        <v>20</v>
      </c>
      <c r="AF31"/>
      <c r="AG31" s="67"/>
      <c r="AI31"/>
      <c r="AJ31"/>
      <c r="AK31"/>
      <c r="AL31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/>
    </row>
    <row r="32" spans="1:61" s="7" customFormat="1" ht="15" customHeight="1" x14ac:dyDescent="0.35">
      <c r="A32"/>
      <c r="B32" s="16" t="s">
        <v>886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AF32"/>
      <c r="AG32" s="67"/>
      <c r="AI32"/>
      <c r="AJ32"/>
      <c r="AK32"/>
      <c r="AL32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/>
    </row>
    <row r="33" spans="1:61" s="7" customFormat="1" ht="15" customHeight="1" x14ac:dyDescent="0.35">
      <c r="A33"/>
      <c r="B33" s="16" t="s">
        <v>887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67">
        <v>20</v>
      </c>
      <c r="T33" s="67">
        <v>20</v>
      </c>
      <c r="U33" s="67"/>
      <c r="V33" s="67"/>
      <c r="W33" s="67">
        <v>20</v>
      </c>
      <c r="X33" s="67">
        <v>20</v>
      </c>
      <c r="Y33" s="67">
        <v>20</v>
      </c>
      <c r="Z33" s="67"/>
      <c r="AA33" s="67">
        <v>20</v>
      </c>
      <c r="AB33" s="67"/>
      <c r="AC33" s="67">
        <v>20</v>
      </c>
      <c r="AD33" s="75">
        <v>20</v>
      </c>
      <c r="AE33" s="75">
        <v>20</v>
      </c>
      <c r="AF33"/>
      <c r="AG33" s="67"/>
      <c r="AI33"/>
      <c r="AJ33"/>
      <c r="AK33"/>
      <c r="AL33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/>
    </row>
    <row r="34" spans="1:61" s="7" customFormat="1" ht="15" customHeight="1" x14ac:dyDescent="0.35">
      <c r="A34"/>
      <c r="B34" s="16" t="s">
        <v>888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/>
      <c r="AG34" s="67"/>
      <c r="AI34"/>
      <c r="AJ34"/>
      <c r="AK34"/>
      <c r="AL34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/>
    </row>
    <row r="35" spans="1:61" s="7" customFormat="1" ht="15" customHeight="1" x14ac:dyDescent="0.35">
      <c r="A35"/>
      <c r="B35" s="16" t="s">
        <v>889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67">
        <v>20</v>
      </c>
      <c r="T35" s="67">
        <v>20</v>
      </c>
      <c r="U35" s="67">
        <v>20</v>
      </c>
      <c r="V35" s="67">
        <v>20</v>
      </c>
      <c r="W35" s="67">
        <v>20</v>
      </c>
      <c r="X35" s="67">
        <v>20</v>
      </c>
      <c r="Y35" s="67">
        <v>20</v>
      </c>
      <c r="Z35" s="67">
        <v>26.708727655099896</v>
      </c>
      <c r="AA35" s="67">
        <v>20</v>
      </c>
      <c r="AB35" s="67">
        <v>20</v>
      </c>
      <c r="AC35" s="67">
        <v>20</v>
      </c>
      <c r="AD35" s="75">
        <v>20</v>
      </c>
      <c r="AE35" s="75">
        <v>20</v>
      </c>
      <c r="AF35"/>
      <c r="AG35" s="67"/>
      <c r="AI35"/>
      <c r="AJ35"/>
      <c r="AK35"/>
      <c r="AL3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/>
    </row>
    <row r="36" spans="1:61" s="7" customFormat="1" ht="15" customHeight="1" x14ac:dyDescent="0.35">
      <c r="A36"/>
      <c r="B36" s="16" t="s">
        <v>876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67">
        <v>25</v>
      </c>
      <c r="T36" s="67">
        <v>25</v>
      </c>
      <c r="U36" s="67">
        <v>25</v>
      </c>
      <c r="V36" s="67">
        <v>25</v>
      </c>
      <c r="W36" s="67">
        <v>25</v>
      </c>
      <c r="X36" s="67">
        <v>25</v>
      </c>
      <c r="Y36" s="67">
        <v>25</v>
      </c>
      <c r="Z36" s="67">
        <v>22.215852085423535</v>
      </c>
      <c r="AA36" s="67">
        <v>19.22998080542666</v>
      </c>
      <c r="AB36" s="67">
        <v>17.967100707638785</v>
      </c>
      <c r="AC36" s="67">
        <v>16.101745491781394</v>
      </c>
      <c r="AD36" s="75">
        <v>14.910990544994027</v>
      </c>
      <c r="AE36" s="75">
        <v>15.349041480928435</v>
      </c>
      <c r="AF36"/>
      <c r="AG36" s="67"/>
      <c r="AI36"/>
      <c r="AJ36"/>
      <c r="AK36"/>
      <c r="AL36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/>
    </row>
    <row r="37" spans="1:61" s="7" customFormat="1" ht="15" customHeight="1" x14ac:dyDescent="0.35">
      <c r="A37"/>
      <c r="B37" s="16" t="s">
        <v>877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67">
        <v>25</v>
      </c>
      <c r="T37" s="67">
        <v>25</v>
      </c>
      <c r="U37" s="67">
        <v>25</v>
      </c>
      <c r="V37" s="67">
        <v>25</v>
      </c>
      <c r="W37" s="67">
        <v>25</v>
      </c>
      <c r="X37" s="67">
        <v>25</v>
      </c>
      <c r="Y37" s="67">
        <v>25</v>
      </c>
      <c r="Z37" s="67">
        <v>22.388663967611336</v>
      </c>
      <c r="AA37" s="67">
        <v>19.332280622603204</v>
      </c>
      <c r="AB37" s="67">
        <v>17.236943658348341</v>
      </c>
      <c r="AC37" s="67">
        <v>16.344725111441306</v>
      </c>
      <c r="AD37" s="75">
        <v>14.24572775486152</v>
      </c>
      <c r="AE37" s="75">
        <v>12.72835288875687</v>
      </c>
      <c r="AF37"/>
      <c r="AG37" s="67"/>
      <c r="AI37"/>
      <c r="AJ37"/>
      <c r="AK37"/>
      <c r="AL37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/>
    </row>
    <row r="38" spans="1:61" s="7" customFormat="1" ht="15" customHeight="1" x14ac:dyDescent="0.35">
      <c r="A38"/>
      <c r="B38" s="16" t="s">
        <v>878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67">
        <v>25</v>
      </c>
      <c r="T38" s="67"/>
      <c r="U38" s="67"/>
      <c r="V38" s="67">
        <v>25</v>
      </c>
      <c r="W38" s="67">
        <v>25</v>
      </c>
      <c r="X38" s="67">
        <v>25</v>
      </c>
      <c r="Y38" s="67">
        <v>25</v>
      </c>
      <c r="Z38" s="67">
        <v>22.140430351075878</v>
      </c>
      <c r="AA38" s="67">
        <v>18.331114070128717</v>
      </c>
      <c r="AB38" s="67">
        <v>17.598522167487687</v>
      </c>
      <c r="AC38" s="67">
        <v>15.804066543438077</v>
      </c>
      <c r="AD38" s="75">
        <v>15.982923781757602</v>
      </c>
      <c r="AE38" s="75">
        <v>14.030097066296063</v>
      </c>
      <c r="AF38"/>
      <c r="AG38" s="67"/>
      <c r="AI38"/>
      <c r="AJ38"/>
      <c r="AK38"/>
      <c r="AL38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/>
    </row>
    <row r="39" spans="1:61" s="7" customFormat="1" ht="15" customHeight="1" x14ac:dyDescent="0.35">
      <c r="A39"/>
      <c r="B39" s="16" t="s">
        <v>879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67">
        <v>25</v>
      </c>
      <c r="T39" s="67">
        <v>25</v>
      </c>
      <c r="U39" s="67">
        <v>25</v>
      </c>
      <c r="V39" s="67">
        <v>25</v>
      </c>
      <c r="W39" s="67">
        <v>25</v>
      </c>
      <c r="X39" s="67">
        <v>25</v>
      </c>
      <c r="Y39" s="67">
        <v>25</v>
      </c>
      <c r="Z39" s="67">
        <v>22.137221372213723</v>
      </c>
      <c r="AA39" s="67">
        <v>19.187719005506427</v>
      </c>
      <c r="AB39" s="67">
        <v>15.554862521521285</v>
      </c>
      <c r="AC39" s="67">
        <v>14.155686488533462</v>
      </c>
      <c r="AD39" s="75">
        <v>13.061401289650941</v>
      </c>
      <c r="AE39" s="75">
        <v>12.71326521000641</v>
      </c>
      <c r="AF39"/>
      <c r="AG39" s="67"/>
      <c r="AI39"/>
      <c r="AJ39"/>
      <c r="AK39"/>
      <c r="AL39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/>
    </row>
    <row r="40" spans="1:61" s="7" customFormat="1" ht="15" customHeight="1" x14ac:dyDescent="0.35">
      <c r="A40"/>
      <c r="B40" s="7" t="s">
        <v>880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67">
        <v>25</v>
      </c>
      <c r="T40" s="67">
        <v>25</v>
      </c>
      <c r="U40" s="14"/>
      <c r="V40" s="14"/>
      <c r="W40" s="67">
        <v>25</v>
      </c>
      <c r="X40" s="67">
        <v>25</v>
      </c>
      <c r="Y40" s="67">
        <v>25</v>
      </c>
      <c r="Z40" s="67">
        <v>22.641509433962266</v>
      </c>
      <c r="AA40" s="67">
        <v>20</v>
      </c>
      <c r="AB40" s="67">
        <v>20</v>
      </c>
      <c r="AC40" s="67">
        <v>20</v>
      </c>
      <c r="AD40" s="75">
        <v>20</v>
      </c>
      <c r="AE40" s="75">
        <v>20</v>
      </c>
      <c r="AF40"/>
      <c r="AG40" s="67"/>
      <c r="AI40"/>
      <c r="AJ40"/>
      <c r="AK40"/>
      <c r="AL40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/>
    </row>
    <row r="41" spans="1:61" s="7" customFormat="1" ht="15" customHeight="1" x14ac:dyDescent="0.35">
      <c r="A41"/>
      <c r="B41" s="16" t="s">
        <v>881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7"/>
      <c r="T41" s="67">
        <v>25</v>
      </c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/>
      <c r="AG41" s="67"/>
      <c r="AI41"/>
      <c r="AJ41"/>
      <c r="AK41"/>
      <c r="AL41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/>
    </row>
    <row r="42" spans="1:61" s="7" customFormat="1" ht="15" customHeight="1" x14ac:dyDescent="0.35">
      <c r="A42"/>
      <c r="B42" s="16" t="s">
        <v>882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67">
        <v>25</v>
      </c>
      <c r="T42" s="67">
        <v>25</v>
      </c>
      <c r="U42" s="67">
        <v>25</v>
      </c>
      <c r="V42" s="67">
        <v>25</v>
      </c>
      <c r="W42" s="67">
        <v>25</v>
      </c>
      <c r="X42" s="67">
        <v>25</v>
      </c>
      <c r="Y42" s="67">
        <v>25</v>
      </c>
      <c r="Z42" s="67">
        <v>22.499843837841215</v>
      </c>
      <c r="AA42" s="67">
        <v>19.994670118399512</v>
      </c>
      <c r="AB42" s="67">
        <v>19.003907840104208</v>
      </c>
      <c r="AC42" s="67">
        <v>18.75241405948243</v>
      </c>
      <c r="AD42" s="75">
        <v>13.741958800144563</v>
      </c>
      <c r="AE42" s="75">
        <v>13.851375491246875</v>
      </c>
      <c r="AF42"/>
      <c r="AG42" s="67"/>
      <c r="AI42"/>
      <c r="AJ42"/>
      <c r="AK42"/>
      <c r="AL42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/>
    </row>
    <row r="43" spans="1:61" s="7" customFormat="1" ht="6" customHeight="1" x14ac:dyDescent="0.35">
      <c r="A43"/>
      <c r="B43" s="16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5"/>
      <c r="AH43" s="15"/>
      <c r="AI43"/>
      <c r="AJ43"/>
      <c r="AK43"/>
      <c r="AL43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/>
    </row>
    <row r="44" spans="1:61" s="7" customFormat="1" ht="15" customHeight="1" x14ac:dyDescent="0.35">
      <c r="A44"/>
      <c r="B44" s="13" t="s">
        <v>890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>
        <v>70.825999999999993</v>
      </c>
      <c r="T44" s="14">
        <v>133.35400000000001</v>
      </c>
      <c r="U44" s="14">
        <v>123.31300000000002</v>
      </c>
      <c r="V44" s="14">
        <v>120.55500000000001</v>
      </c>
      <c r="W44" s="14">
        <v>140.93600000000001</v>
      </c>
      <c r="X44" s="14">
        <v>158.22900000000001</v>
      </c>
      <c r="Y44" s="14">
        <v>187.58199999999999</v>
      </c>
      <c r="Z44" s="14">
        <v>205.96899999999999</v>
      </c>
      <c r="AA44" s="14">
        <v>192.607</v>
      </c>
      <c r="AB44" s="14">
        <v>178.04</v>
      </c>
      <c r="AC44" s="14">
        <v>165.71299999999997</v>
      </c>
      <c r="AD44" s="72">
        <v>168.95399999999998</v>
      </c>
      <c r="AE44" s="72">
        <v>212.15999999999997</v>
      </c>
      <c r="AF44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>
        <v>88.283963516222897</v>
      </c>
      <c r="AX44" s="15">
        <v>-7.529582914648226</v>
      </c>
      <c r="AY44" s="15">
        <v>-2.2365849504918454</v>
      </c>
      <c r="AZ44" s="15">
        <v>16.905976525237442</v>
      </c>
      <c r="BA44" s="15">
        <v>12.270108418005339</v>
      </c>
      <c r="BB44" s="15">
        <v>18.550960949004278</v>
      </c>
      <c r="BC44" s="15">
        <v>9.8021132091565288</v>
      </c>
      <c r="BD44" s="15">
        <v>-6.4873840238094056</v>
      </c>
      <c r="BE44" s="15">
        <v>-7.5630688396579604</v>
      </c>
      <c r="BF44" s="15">
        <v>-6.9237250056167303</v>
      </c>
      <c r="BG44" s="15">
        <v>1.9557910363097732</v>
      </c>
      <c r="BH44" s="15">
        <v>25.572641073901767</v>
      </c>
      <c r="BI44"/>
    </row>
    <row r="45" spans="1:61" s="7" customFormat="1" ht="15" customHeight="1" x14ac:dyDescent="0.35">
      <c r="A45"/>
      <c r="B45" s="16" t="s">
        <v>868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7">
        <v>37.247999999999998</v>
      </c>
      <c r="T45" s="17">
        <v>81.525000000000006</v>
      </c>
      <c r="U45" s="17">
        <v>67.325000000000003</v>
      </c>
      <c r="V45" s="17">
        <v>59.686999999999998</v>
      </c>
      <c r="W45" s="17">
        <v>61.771000000000001</v>
      </c>
      <c r="X45" s="17">
        <v>54.6</v>
      </c>
      <c r="Y45" s="17">
        <v>48.817</v>
      </c>
      <c r="Z45" s="17">
        <v>45.981000000000002</v>
      </c>
      <c r="AA45" s="17">
        <v>45.244999999999997</v>
      </c>
      <c r="AB45" s="17">
        <v>32.868000000000002</v>
      </c>
      <c r="AC45" s="17">
        <v>36.713999999999999</v>
      </c>
      <c r="AD45" s="73">
        <v>32.976999999999997</v>
      </c>
      <c r="AE45" s="73">
        <v>38.436</v>
      </c>
      <c r="AF45" s="100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 t="s">
        <v>233</v>
      </c>
      <c r="AX45" s="18">
        <v>-17.417969947868752</v>
      </c>
      <c r="AY45" s="18">
        <v>-11.344968436687717</v>
      </c>
      <c r="AZ45" s="18">
        <v>3.4915475731733934</v>
      </c>
      <c r="BA45" s="18">
        <v>-11.609007463049002</v>
      </c>
      <c r="BB45" s="18">
        <v>-10.591575091575095</v>
      </c>
      <c r="BC45" s="18">
        <v>-5.8094516254583413</v>
      </c>
      <c r="BD45" s="18">
        <v>-1.6006611426458845</v>
      </c>
      <c r="BE45" s="18">
        <v>-27.355508896010601</v>
      </c>
      <c r="BF45" s="18">
        <v>11.701350857977353</v>
      </c>
      <c r="BG45" s="18">
        <v>-10.178678433295206</v>
      </c>
      <c r="BH45" s="18">
        <v>16.553961852200029</v>
      </c>
      <c r="BI45"/>
    </row>
    <row r="46" spans="1:61" s="7" customFormat="1" ht="15" customHeight="1" x14ac:dyDescent="0.35">
      <c r="A46"/>
      <c r="B46" s="16" t="s">
        <v>884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7">
        <v>0</v>
      </c>
      <c r="T46" s="17">
        <v>0</v>
      </c>
      <c r="U46" s="26">
        <v>9.5000000000000001E-2</v>
      </c>
      <c r="V46" s="26">
        <v>6.6000000000000003E-2</v>
      </c>
      <c r="W46" s="26">
        <v>0.109</v>
      </c>
      <c r="X46" s="26">
        <v>0.02</v>
      </c>
      <c r="Y46" s="26">
        <v>0.01</v>
      </c>
      <c r="Z46" s="26">
        <v>6.0000000000000001E-3</v>
      </c>
      <c r="AA46" s="26">
        <v>1E-3</v>
      </c>
      <c r="AB46" s="26">
        <v>1E-3</v>
      </c>
      <c r="AC46" s="26">
        <v>0</v>
      </c>
      <c r="AD46" s="292">
        <v>0</v>
      </c>
      <c r="AE46" s="292">
        <v>0</v>
      </c>
      <c r="AF46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/>
    </row>
    <row r="47" spans="1:61" s="7" customFormat="1" ht="15" customHeight="1" x14ac:dyDescent="0.35">
      <c r="A47"/>
      <c r="B47" s="7" t="s">
        <v>885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6.0999999999999999E-2</v>
      </c>
      <c r="AC47" s="17">
        <v>0.1</v>
      </c>
      <c r="AD47" s="73">
        <v>0.1</v>
      </c>
      <c r="AE47" s="73">
        <v>0.109</v>
      </c>
      <c r="AF47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/>
    </row>
    <row r="48" spans="1:61" s="7" customFormat="1" ht="15" customHeight="1" x14ac:dyDescent="0.35">
      <c r="A48"/>
      <c r="B48" s="16" t="s">
        <v>871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67">
        <v>0.24</v>
      </c>
      <c r="T48" s="67">
        <v>0.375</v>
      </c>
      <c r="U48" s="67">
        <v>0.25900000000000001</v>
      </c>
      <c r="V48" s="67">
        <v>0.26900000000000002</v>
      </c>
      <c r="W48" s="67">
        <v>0.11700000000000001</v>
      </c>
      <c r="X48" s="67">
        <v>0.17199999999999999</v>
      </c>
      <c r="Y48" s="67">
        <v>0.14699999999999999</v>
      </c>
      <c r="Z48" s="67">
        <v>0.114</v>
      </c>
      <c r="AA48" s="67">
        <v>8.5000000000000006E-2</v>
      </c>
      <c r="AB48" s="67">
        <v>8.6999999999999994E-2</v>
      </c>
      <c r="AC48" s="67">
        <v>0.11799999999999999</v>
      </c>
      <c r="AD48" s="75">
        <v>0.125</v>
      </c>
      <c r="AE48" s="75">
        <v>0.111</v>
      </c>
      <c r="AF4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/>
    </row>
    <row r="49" spans="1:61" s="7" customFormat="1" ht="15" customHeight="1" x14ac:dyDescent="0.35">
      <c r="A49"/>
      <c r="B49" s="16" t="s">
        <v>886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73">
        <v>0</v>
      </c>
      <c r="AE49" s="73">
        <v>0</v>
      </c>
      <c r="AF49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/>
    </row>
    <row r="50" spans="1:61" s="7" customFormat="1" ht="15" customHeight="1" x14ac:dyDescent="0.35">
      <c r="A50"/>
      <c r="B50" s="16" t="s">
        <v>887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26">
        <v>8.0000000000000002E-3</v>
      </c>
      <c r="T50" s="26">
        <v>1E-3</v>
      </c>
      <c r="U50" s="17">
        <v>0</v>
      </c>
      <c r="V50" s="17">
        <v>0</v>
      </c>
      <c r="W50" s="26">
        <v>3.6999999999999998E-2</v>
      </c>
      <c r="X50" s="26">
        <v>0.109</v>
      </c>
      <c r="Y50" s="26">
        <v>3.0000000000000001E-3</v>
      </c>
      <c r="Z50" s="26">
        <v>0</v>
      </c>
      <c r="AA50" s="17">
        <v>1E-3</v>
      </c>
      <c r="AB50" s="17">
        <v>0</v>
      </c>
      <c r="AC50" s="17">
        <v>8.7999999999999995E-2</v>
      </c>
      <c r="AD50" s="73">
        <v>7.9000000000000001E-2</v>
      </c>
      <c r="AE50" s="73">
        <v>2.8000000000000001E-2</v>
      </c>
      <c r="AF50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/>
    </row>
    <row r="51" spans="1:61" s="7" customFormat="1" ht="15" customHeight="1" x14ac:dyDescent="0.35">
      <c r="A51"/>
      <c r="B51" s="16" t="s">
        <v>888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73">
        <v>0</v>
      </c>
      <c r="AE51" s="73">
        <v>0</v>
      </c>
      <c r="AF51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/>
    </row>
    <row r="52" spans="1:61" s="7" customFormat="1" ht="15" customHeight="1" x14ac:dyDescent="0.35">
      <c r="A52"/>
      <c r="B52" s="16" t="s">
        <v>889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67">
        <v>1.85</v>
      </c>
      <c r="T52" s="67">
        <v>2.8079999999999998</v>
      </c>
      <c r="U52" s="67">
        <v>2.036</v>
      </c>
      <c r="V52" s="67">
        <v>1.246</v>
      </c>
      <c r="W52" s="67">
        <v>1.113</v>
      </c>
      <c r="X52" s="67">
        <v>1.538</v>
      </c>
      <c r="Y52" s="67">
        <v>1.365</v>
      </c>
      <c r="Z52" s="67">
        <v>0.254</v>
      </c>
      <c r="AA52" s="67">
        <v>6.4000000000000001E-2</v>
      </c>
      <c r="AB52" s="67">
        <v>3.2000000000000001E-2</v>
      </c>
      <c r="AC52" s="67">
        <v>3.2000000000000001E-2</v>
      </c>
      <c r="AD52" s="75">
        <v>2.8000000000000001E-2</v>
      </c>
      <c r="AE52" s="75">
        <v>3.0000000000000001E-3</v>
      </c>
      <c r="AF52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/>
    </row>
    <row r="53" spans="1:61" s="7" customFormat="1" ht="15" customHeight="1" x14ac:dyDescent="0.35">
      <c r="A53"/>
      <c r="B53" s="16" t="s">
        <v>876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7">
        <v>13.913</v>
      </c>
      <c r="T53" s="17">
        <v>22.58</v>
      </c>
      <c r="U53" s="17">
        <v>27.809000000000001</v>
      </c>
      <c r="V53" s="17">
        <v>32.228000000000002</v>
      </c>
      <c r="W53" s="17">
        <v>44.646000000000001</v>
      </c>
      <c r="X53" s="17">
        <v>56.406999999999996</v>
      </c>
      <c r="Y53" s="17">
        <v>75.906999999999996</v>
      </c>
      <c r="Z53" s="17">
        <v>80.599999999999994</v>
      </c>
      <c r="AA53" s="17">
        <v>72.233000000000004</v>
      </c>
      <c r="AB53" s="17">
        <v>63.831000000000003</v>
      </c>
      <c r="AC53" s="17">
        <v>51.262</v>
      </c>
      <c r="AD53" s="73">
        <v>51.805999999999997</v>
      </c>
      <c r="AE53" s="73">
        <v>69.897999999999996</v>
      </c>
      <c r="AF53" s="100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>
        <v>62.294257169553639</v>
      </c>
      <c r="AX53" s="18">
        <v>23.157661647475656</v>
      </c>
      <c r="AY53" s="18">
        <v>15.890539034125643</v>
      </c>
      <c r="AZ53" s="18">
        <v>38.531711555169416</v>
      </c>
      <c r="BA53" s="18">
        <v>26.342785467903045</v>
      </c>
      <c r="BB53" s="18">
        <v>34.570177460244295</v>
      </c>
      <c r="BC53" s="18">
        <v>6.182565507792428</v>
      </c>
      <c r="BD53" s="18">
        <v>-10.380893300248127</v>
      </c>
      <c r="BE53" s="18">
        <v>-11.631802638683149</v>
      </c>
      <c r="BF53" s="18">
        <v>-19.691059203208475</v>
      </c>
      <c r="BG53" s="18">
        <v>1.0612149350395945</v>
      </c>
      <c r="BH53" s="18">
        <v>34.922595838319886</v>
      </c>
      <c r="BI53"/>
    </row>
    <row r="54" spans="1:61" s="7" customFormat="1" ht="15" customHeight="1" x14ac:dyDescent="0.35">
      <c r="A54"/>
      <c r="B54" s="16" t="s">
        <v>877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67">
        <v>0.18099999999999999</v>
      </c>
      <c r="T54" s="67">
        <v>0.23899999999999999</v>
      </c>
      <c r="U54" s="67">
        <v>0.35399999999999998</v>
      </c>
      <c r="V54" s="67">
        <v>0.497</v>
      </c>
      <c r="W54" s="67">
        <v>0.77200000000000002</v>
      </c>
      <c r="X54" s="67">
        <v>0.96499999999999997</v>
      </c>
      <c r="Y54" s="67">
        <v>1.363</v>
      </c>
      <c r="Z54" s="67">
        <v>1.1060000000000001</v>
      </c>
      <c r="AA54" s="67">
        <v>0.85699999999999998</v>
      </c>
      <c r="AB54" s="67">
        <v>0.67</v>
      </c>
      <c r="AC54" s="67">
        <v>0.44</v>
      </c>
      <c r="AD54" s="75">
        <v>0.96699999999999997</v>
      </c>
      <c r="AE54" s="75">
        <v>1.714</v>
      </c>
      <c r="AF54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/>
    </row>
    <row r="55" spans="1:61" s="7" customFormat="1" ht="15" customHeight="1" x14ac:dyDescent="0.35">
      <c r="A55"/>
      <c r="B55" s="16" t="s">
        <v>878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26">
        <v>0.224</v>
      </c>
      <c r="T55" s="26">
        <v>0.128</v>
      </c>
      <c r="U55" s="26">
        <v>1E-3</v>
      </c>
      <c r="V55" s="26">
        <v>2E-3</v>
      </c>
      <c r="W55" s="26">
        <v>0.28299999999999997</v>
      </c>
      <c r="X55" s="26">
        <v>0.748</v>
      </c>
      <c r="Y55" s="26">
        <v>0.90800000000000003</v>
      </c>
      <c r="Z55" s="26">
        <v>0.78200000000000003</v>
      </c>
      <c r="AA55" s="26">
        <v>0.82599999999999996</v>
      </c>
      <c r="AB55" s="26">
        <v>1.429</v>
      </c>
      <c r="AC55" s="26">
        <v>0.68400000000000005</v>
      </c>
      <c r="AD55" s="292">
        <v>1.5349999999999999</v>
      </c>
      <c r="AE55" s="292">
        <v>6.4610000000000003</v>
      </c>
      <c r="AF5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/>
    </row>
    <row r="56" spans="1:61" s="7" customFormat="1" ht="15" customHeight="1" x14ac:dyDescent="0.35">
      <c r="A56"/>
      <c r="B56" s="16" t="s">
        <v>879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7">
        <v>12.414</v>
      </c>
      <c r="T56" s="17">
        <v>16.225999999999999</v>
      </c>
      <c r="U56" s="17">
        <v>9.9149999999999991</v>
      </c>
      <c r="V56" s="17">
        <v>10.601000000000001</v>
      </c>
      <c r="W56" s="17">
        <v>17.565000000000001</v>
      </c>
      <c r="X56" s="17">
        <v>29.582000000000001</v>
      </c>
      <c r="Y56" s="17">
        <v>44.691000000000003</v>
      </c>
      <c r="Z56" s="17">
        <v>59.031999999999996</v>
      </c>
      <c r="AA56" s="17">
        <v>57.496000000000002</v>
      </c>
      <c r="AB56" s="17">
        <v>60.350999999999999</v>
      </c>
      <c r="AC56" s="17">
        <v>63.546999999999997</v>
      </c>
      <c r="AD56" s="73">
        <v>71.766000000000005</v>
      </c>
      <c r="AE56" s="73">
        <v>83.680999999999997</v>
      </c>
      <c r="AF56" s="100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>
        <v>30.707265990011273</v>
      </c>
      <c r="AX56" s="18">
        <v>-38.894367065203994</v>
      </c>
      <c r="AY56" s="18">
        <v>6.918809884014137</v>
      </c>
      <c r="AZ56" s="18">
        <v>65.691915856994626</v>
      </c>
      <c r="BA56" s="18">
        <v>68.414460575007112</v>
      </c>
      <c r="BB56" s="18">
        <v>51.074978027178695</v>
      </c>
      <c r="BC56" s="18">
        <v>32.089234969009404</v>
      </c>
      <c r="BD56" s="18">
        <v>-2.6019785878845276</v>
      </c>
      <c r="BE56" s="18">
        <v>4.965562821761508</v>
      </c>
      <c r="BF56" s="18">
        <v>5.2956868983115406</v>
      </c>
      <c r="BG56" s="18">
        <v>12.933734086581598</v>
      </c>
      <c r="BH56" s="18">
        <v>16.602569461862149</v>
      </c>
      <c r="BI56"/>
    </row>
    <row r="57" spans="1:61" s="7" customFormat="1" ht="15" customHeight="1" x14ac:dyDescent="0.35">
      <c r="A57"/>
      <c r="B57" s="7" t="s">
        <v>880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7">
        <v>1.173</v>
      </c>
      <c r="T57" s="17">
        <v>1.012</v>
      </c>
      <c r="U57" s="17">
        <v>0</v>
      </c>
      <c r="V57" s="17">
        <v>0</v>
      </c>
      <c r="W57" s="26">
        <v>3.2000000000000001E-2</v>
      </c>
      <c r="X57" s="26">
        <v>0.13100000000000001</v>
      </c>
      <c r="Y57" s="26">
        <v>0.125</v>
      </c>
      <c r="Z57" s="26">
        <v>8.4000000000000005E-2</v>
      </c>
      <c r="AA57" s="26">
        <v>4.2999999999999997E-2</v>
      </c>
      <c r="AB57" s="26">
        <v>3.5999999999999997E-2</v>
      </c>
      <c r="AC57" s="26">
        <v>0.105</v>
      </c>
      <c r="AD57" s="292">
        <v>6.5000000000000002E-2</v>
      </c>
      <c r="AE57" s="292">
        <v>8.7999999999999995E-2</v>
      </c>
      <c r="AF57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/>
    </row>
    <row r="58" spans="1:61" s="7" customFormat="1" ht="15" customHeight="1" x14ac:dyDescent="0.35">
      <c r="A58"/>
      <c r="B58" s="16" t="s">
        <v>881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7">
        <v>0</v>
      </c>
      <c r="T58" s="26">
        <v>8.0000000000000002E-3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73">
        <v>0</v>
      </c>
      <c r="AE58" s="73">
        <v>0</v>
      </c>
      <c r="AF58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/>
    </row>
    <row r="59" spans="1:61" s="7" customFormat="1" ht="15" customHeight="1" x14ac:dyDescent="0.35">
      <c r="A59"/>
      <c r="B59" s="16" t="s">
        <v>882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7">
        <v>3.5750000000000002</v>
      </c>
      <c r="T59" s="17">
        <v>8.452</v>
      </c>
      <c r="U59" s="17">
        <v>15.519</v>
      </c>
      <c r="V59" s="17">
        <v>15.959</v>
      </c>
      <c r="W59" s="17">
        <v>14.491</v>
      </c>
      <c r="X59" s="17">
        <v>13.957000000000001</v>
      </c>
      <c r="Y59" s="17">
        <v>14.246</v>
      </c>
      <c r="Z59" s="17">
        <v>18.010000000000002</v>
      </c>
      <c r="AA59" s="17">
        <v>15.756</v>
      </c>
      <c r="AB59" s="17">
        <v>18.673999999999999</v>
      </c>
      <c r="AC59" s="17">
        <v>12.622999999999999</v>
      </c>
      <c r="AD59" s="73">
        <v>9.5060000000000002</v>
      </c>
      <c r="AE59" s="73">
        <v>11.631</v>
      </c>
      <c r="AF59" s="100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 t="s">
        <v>233</v>
      </c>
      <c r="AX59" s="18">
        <v>83.613345953620453</v>
      </c>
      <c r="AY59" s="18">
        <v>2.8352342290095978</v>
      </c>
      <c r="AZ59" s="18">
        <v>-9.1985713390563326</v>
      </c>
      <c r="BA59" s="18">
        <v>-3.6850458905527494</v>
      </c>
      <c r="BB59" s="18">
        <v>2.0706455542021902</v>
      </c>
      <c r="BC59" s="18">
        <v>26.421451635546827</v>
      </c>
      <c r="BD59" s="18">
        <v>-12.515269294836209</v>
      </c>
      <c r="BE59" s="18">
        <v>18.519928915968517</v>
      </c>
      <c r="BF59" s="18">
        <v>-32.403341544393278</v>
      </c>
      <c r="BG59" s="18">
        <v>-24.693020676542815</v>
      </c>
      <c r="BH59" s="18">
        <v>22.354302545760572</v>
      </c>
      <c r="BI59"/>
    </row>
    <row r="60" spans="1:61" s="7" customFormat="1" ht="6" customHeight="1" x14ac:dyDescent="0.35">
      <c r="A60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/>
    </row>
    <row r="61" spans="1:61" s="7" customFormat="1" ht="15" customHeight="1" x14ac:dyDescent="0.35">
      <c r="A61"/>
      <c r="B61" s="13" t="s">
        <v>891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>
        <v>70.301999999999992</v>
      </c>
      <c r="T61" s="14">
        <v>132.82400000000001</v>
      </c>
      <c r="U61" s="14">
        <v>123.31199999999998</v>
      </c>
      <c r="V61" s="14">
        <v>120.00700000000001</v>
      </c>
      <c r="W61" s="14">
        <v>134.09899999999999</v>
      </c>
      <c r="X61" s="14">
        <v>151.54199999999997</v>
      </c>
      <c r="Y61" s="14">
        <v>179.108</v>
      </c>
      <c r="Z61" s="14">
        <v>196.12799999999999</v>
      </c>
      <c r="AA61" s="14">
        <v>184.75399999999999</v>
      </c>
      <c r="AB61" s="14">
        <v>170.39599999999999</v>
      </c>
      <c r="AC61" s="14">
        <v>158.523</v>
      </c>
      <c r="AD61" s="72">
        <v>160.48099999999999</v>
      </c>
      <c r="AE61" s="72">
        <v>199.23400000000001</v>
      </c>
      <c r="AF61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>
        <v>88.933458507581605</v>
      </c>
      <c r="AX61" s="15">
        <v>-7.1613563813768808</v>
      </c>
      <c r="AY61" s="15">
        <v>-2.6801933307382728</v>
      </c>
      <c r="AZ61" s="15">
        <v>11.742648345513166</v>
      </c>
      <c r="BA61" s="15">
        <v>13.007554120463229</v>
      </c>
      <c r="BB61" s="15">
        <v>18.190336672341683</v>
      </c>
      <c r="BC61" s="15">
        <v>9.5026464479531807</v>
      </c>
      <c r="BD61" s="15">
        <v>-5.7992739435470702</v>
      </c>
      <c r="BE61" s="15">
        <v>-7.771414962598918</v>
      </c>
      <c r="BF61" s="15">
        <v>-6.9678865701072743</v>
      </c>
      <c r="BG61" s="15">
        <v>1.2351519968711155</v>
      </c>
      <c r="BH61" s="15">
        <v>24.148029984858031</v>
      </c>
      <c r="BI61"/>
    </row>
    <row r="62" spans="1:61" s="7" customFormat="1" ht="15" customHeight="1" x14ac:dyDescent="0.35">
      <c r="A62"/>
      <c r="B62" s="13" t="s">
        <v>892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>
        <v>37.488</v>
      </c>
      <c r="T62" s="14">
        <v>81.900000000000006</v>
      </c>
      <c r="U62" s="14">
        <v>67.584000000000003</v>
      </c>
      <c r="V62" s="14">
        <v>59.956000000000003</v>
      </c>
      <c r="W62" s="14">
        <v>61.889000000000003</v>
      </c>
      <c r="X62" s="14">
        <v>54.771999999999998</v>
      </c>
      <c r="Y62" s="14">
        <v>48.963999999999999</v>
      </c>
      <c r="Z62" s="14">
        <v>46.094999999999999</v>
      </c>
      <c r="AA62" s="14">
        <v>45.33</v>
      </c>
      <c r="AB62" s="14">
        <v>32.955000000000005</v>
      </c>
      <c r="AC62" s="14">
        <v>36.832000000000001</v>
      </c>
      <c r="AD62" s="72">
        <v>33.101999999999997</v>
      </c>
      <c r="AE62" s="72">
        <v>38.546999999999997</v>
      </c>
      <c r="AF62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 t="s">
        <v>233</v>
      </c>
      <c r="AX62" s="15">
        <v>-17.479853479853482</v>
      </c>
      <c r="AY62" s="15">
        <v>-11.286695075757574</v>
      </c>
      <c r="AZ62" s="15">
        <v>3.2240309560344249</v>
      </c>
      <c r="BA62" s="15">
        <v>-11.499620287934858</v>
      </c>
      <c r="BB62" s="15">
        <v>-10.603958226831226</v>
      </c>
      <c r="BC62" s="15">
        <v>-5.8594069112000646</v>
      </c>
      <c r="BD62" s="15">
        <v>-1.6596160104132782</v>
      </c>
      <c r="BE62" s="15">
        <v>-27.299801455989396</v>
      </c>
      <c r="BF62" s="15">
        <v>11.764527385829146</v>
      </c>
      <c r="BG62" s="15">
        <v>-10.12706342311035</v>
      </c>
      <c r="BH62" s="15">
        <v>16.449157150625343</v>
      </c>
      <c r="BI62"/>
    </row>
    <row r="63" spans="1:61" s="33" customFormat="1" ht="6" customHeight="1" x14ac:dyDescent="0.35">
      <c r="A6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64"/>
      <c r="Z63" s="64"/>
      <c r="AA63" s="64"/>
      <c r="AB63" s="64"/>
      <c r="AC63" s="64"/>
      <c r="AD63" s="64"/>
      <c r="AE63" s="64"/>
      <c r="AF63"/>
      <c r="BI63"/>
    </row>
    <row r="64" spans="1:61" s="7" customFormat="1" ht="15" customHeight="1" x14ac:dyDescent="0.35">
      <c r="A64"/>
      <c r="B64" s="13" t="s">
        <v>175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>
        <v>-37.488</v>
      </c>
      <c r="T64" s="17">
        <v>19.328000000000003</v>
      </c>
      <c r="U64" s="17">
        <v>6.8979999999999961</v>
      </c>
      <c r="V64" s="17">
        <v>16.159000000000006</v>
      </c>
      <c r="W64" s="17">
        <v>-9.6359999999999957</v>
      </c>
      <c r="X64" s="17">
        <v>16.545999999999999</v>
      </c>
      <c r="Y64" s="17">
        <v>4.0269999999999939</v>
      </c>
      <c r="Z64" s="17">
        <v>3.1580000000000013</v>
      </c>
      <c r="AA64" s="17">
        <v>7.7379999999999995</v>
      </c>
      <c r="AB64" s="17">
        <v>6.5449999999999875</v>
      </c>
      <c r="AC64" s="17">
        <v>7.4129999999999967</v>
      </c>
      <c r="AD64" s="73">
        <v>3.2910000000000039</v>
      </c>
      <c r="AE64" s="73">
        <v>2.5640000000000072</v>
      </c>
      <c r="AF64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/>
    </row>
    <row r="65" spans="1:62" s="33" customFormat="1" ht="6" customHeight="1" x14ac:dyDescent="0.35">
      <c r="A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64"/>
      <c r="Z65" s="64"/>
      <c r="AA65" s="64"/>
      <c r="AB65" s="64"/>
      <c r="AC65" s="64"/>
      <c r="AD65" s="64"/>
      <c r="AE65" s="64"/>
      <c r="AF65"/>
      <c r="BI65"/>
    </row>
    <row r="66" spans="1:62" s="7" customFormat="1" ht="15" customHeight="1" x14ac:dyDescent="0.35">
      <c r="A66"/>
      <c r="B66" s="13" t="s">
        <v>176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101.22800000000001</v>
      </c>
      <c r="U66" s="14">
        <v>74.481999999999999</v>
      </c>
      <c r="V66" s="14">
        <v>76.115000000000009</v>
      </c>
      <c r="W66" s="14">
        <v>52.253000000000007</v>
      </c>
      <c r="X66" s="14">
        <v>71.317999999999998</v>
      </c>
      <c r="Y66" s="14">
        <v>52.990999999999993</v>
      </c>
      <c r="Z66" s="14">
        <v>49.253</v>
      </c>
      <c r="AA66" s="14">
        <v>53.067999999999998</v>
      </c>
      <c r="AB66" s="14">
        <v>39.499999999999993</v>
      </c>
      <c r="AC66" s="14">
        <v>44.244999999999997</v>
      </c>
      <c r="AD66" s="14">
        <v>36.393000000000001</v>
      </c>
      <c r="AE66" s="14">
        <v>41.111000000000004</v>
      </c>
      <c r="AF66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>
        <v>-26.421543446477266</v>
      </c>
      <c r="AY66" s="15">
        <v>2.1924760344781422</v>
      </c>
      <c r="AZ66" s="15">
        <v>-31.349931025422059</v>
      </c>
      <c r="BA66" s="15">
        <v>36.485943390810071</v>
      </c>
      <c r="BB66" s="15">
        <v>-25.697579853613401</v>
      </c>
      <c r="BC66" s="15">
        <v>-7.0540280424977695</v>
      </c>
      <c r="BD66" s="15">
        <v>7.7457210728280463</v>
      </c>
      <c r="BE66" s="15">
        <v>-25.567196804100409</v>
      </c>
      <c r="BF66" s="15">
        <v>12.012658227848116</v>
      </c>
      <c r="BG66" s="15">
        <v>-17.746638038196402</v>
      </c>
      <c r="BH66" s="15">
        <v>12.964031544527803</v>
      </c>
      <c r="BI66"/>
    </row>
    <row r="67" spans="1:62" ht="6" customHeight="1" thickBot="1" x14ac:dyDescent="0.4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136"/>
      <c r="Z67" s="136"/>
      <c r="AA67" s="136"/>
      <c r="AB67" s="136"/>
      <c r="AC67" s="136"/>
      <c r="AD67" s="32"/>
      <c r="AE67" s="32"/>
      <c r="AF67"/>
      <c r="AG67" s="34" t="s">
        <v>233</v>
      </c>
      <c r="AH67" s="34" t="s">
        <v>233</v>
      </c>
      <c r="AI67" s="34" t="s">
        <v>233</v>
      </c>
      <c r="AJ67" s="34" t="s">
        <v>233</v>
      </c>
      <c r="AK67" s="34" t="s">
        <v>233</v>
      </c>
      <c r="AL67" s="34" t="s">
        <v>233</v>
      </c>
      <c r="AM67" s="34" t="s">
        <v>233</v>
      </c>
      <c r="AN67" s="34" t="s">
        <v>233</v>
      </c>
      <c r="AO67" s="34" t="s">
        <v>233</v>
      </c>
      <c r="AP67" s="34" t="s">
        <v>233</v>
      </c>
      <c r="AQ67" s="34" t="s">
        <v>233</v>
      </c>
      <c r="AR67" s="34" t="s">
        <v>233</v>
      </c>
      <c r="AS67" s="34" t="s">
        <v>233</v>
      </c>
      <c r="AT67" s="34" t="s">
        <v>233</v>
      </c>
      <c r="AU67" s="34" t="s">
        <v>233</v>
      </c>
      <c r="AV67" s="34" t="s">
        <v>233</v>
      </c>
      <c r="AW67" s="34" t="s">
        <v>233</v>
      </c>
      <c r="AX67" s="34" t="s">
        <v>233</v>
      </c>
      <c r="AY67" s="34" t="s">
        <v>233</v>
      </c>
      <c r="AZ67" s="34" t="s">
        <v>233</v>
      </c>
      <c r="BA67" s="34" t="s">
        <v>233</v>
      </c>
      <c r="BB67" s="34"/>
      <c r="BC67" s="34"/>
      <c r="BD67" s="34"/>
      <c r="BE67" s="34"/>
      <c r="BF67" s="34"/>
      <c r="BG67" s="34"/>
      <c r="BH67" s="34"/>
      <c r="BI67"/>
      <c r="BJ67" s="2"/>
    </row>
    <row r="68" spans="1:62" s="55" customFormat="1" ht="6" customHeight="1" x14ac:dyDescent="0.35">
      <c r="A68"/>
      <c r="Y68" s="52"/>
      <c r="Z68" s="52"/>
      <c r="AA68" s="52"/>
      <c r="AB68" s="52"/>
      <c r="AC68" s="52"/>
      <c r="AF68"/>
      <c r="BI68"/>
    </row>
    <row r="69" spans="1:62" ht="12" customHeight="1" x14ac:dyDescent="0.35">
      <c r="B69" s="35" t="s">
        <v>824</v>
      </c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185"/>
      <c r="S69" s="185"/>
      <c r="T69" s="185"/>
      <c r="U69" s="185"/>
      <c r="V69" s="185"/>
      <c r="W69" s="185"/>
      <c r="X69" s="185"/>
      <c r="Y69" s="230"/>
      <c r="Z69" s="230"/>
      <c r="AA69" s="230"/>
      <c r="AB69" s="230"/>
      <c r="AC69" s="230"/>
      <c r="AD69" s="185"/>
      <c r="AE69" s="185"/>
      <c r="AF69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36"/>
      <c r="BC69" s="36"/>
      <c r="BD69" s="36"/>
      <c r="BE69" s="36"/>
      <c r="BF69" s="36"/>
      <c r="BG69" s="36"/>
      <c r="BH69" s="36"/>
      <c r="BI69"/>
      <c r="BJ69" s="2"/>
    </row>
    <row r="70" spans="1:62" s="55" customFormat="1" ht="12" customHeight="1" x14ac:dyDescent="0.35">
      <c r="A70"/>
      <c r="B70" s="35" t="s">
        <v>893</v>
      </c>
      <c r="M70" s="60"/>
      <c r="N70" s="60"/>
      <c r="O70" s="60"/>
      <c r="P70" s="60"/>
      <c r="Q70" s="60"/>
      <c r="R70" s="60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/>
      <c r="BI70"/>
    </row>
    <row r="71" spans="1:62" s="55" customFormat="1" ht="12" customHeight="1" x14ac:dyDescent="0.35">
      <c r="A71"/>
      <c r="B71" s="35" t="s">
        <v>989</v>
      </c>
      <c r="M71" s="60"/>
      <c r="N71" s="60"/>
      <c r="O71" s="60"/>
      <c r="P71" s="60"/>
      <c r="Q71" s="60"/>
      <c r="R71" s="60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/>
      <c r="BI71"/>
    </row>
    <row r="72" spans="1:62" s="55" customFormat="1" ht="12" customHeight="1" x14ac:dyDescent="0.35">
      <c r="A72"/>
      <c r="B72" s="35" t="s">
        <v>894</v>
      </c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52"/>
      <c r="Z72" s="52"/>
      <c r="AA72" s="52"/>
      <c r="AB72" s="52"/>
      <c r="AC72" s="52"/>
      <c r="AF72"/>
      <c r="BI72"/>
    </row>
    <row r="73" spans="1:62" x14ac:dyDescent="0.35">
      <c r="AB73" s="7"/>
      <c r="AC73" s="7"/>
      <c r="AF73"/>
      <c r="BI73"/>
    </row>
    <row r="74" spans="1:62" x14ac:dyDescent="0.35">
      <c r="W74" s="48"/>
      <c r="X74" s="48"/>
      <c r="Y74" s="48"/>
      <c r="Z74" s="48"/>
      <c r="AA74" s="48"/>
      <c r="AB74" s="48"/>
      <c r="AC74" s="169"/>
      <c r="AD74" s="48"/>
      <c r="AE74" s="48"/>
      <c r="AF74"/>
      <c r="BI74"/>
    </row>
    <row r="75" spans="1:62" x14ac:dyDescent="0.35">
      <c r="AB75" s="7"/>
      <c r="AC75" s="7"/>
      <c r="AF75"/>
      <c r="BI75"/>
    </row>
    <row r="76" spans="1:62" x14ac:dyDescent="0.35">
      <c r="AC76" s="7"/>
      <c r="AF76"/>
      <c r="BI76"/>
    </row>
    <row r="77" spans="1:62" x14ac:dyDescent="0.35">
      <c r="AC77" s="7"/>
      <c r="AF77"/>
      <c r="BI77"/>
    </row>
    <row r="78" spans="1:62" x14ac:dyDescent="0.35">
      <c r="AC78" s="7"/>
      <c r="AF78"/>
      <c r="BI78"/>
    </row>
    <row r="79" spans="1:62" x14ac:dyDescent="0.35">
      <c r="AC79" s="7"/>
      <c r="AF79"/>
      <c r="BI79"/>
    </row>
  </sheetData>
  <mergeCells count="1">
    <mergeCell ref="BA5:BH5"/>
  </mergeCells>
  <hyperlinks>
    <hyperlink ref="B4" location="Indice!A1" display="Volver al índice" xr:uid="{00000000-0004-0000-23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BJ85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3.453125" style="45" customWidth="1"/>
    <col min="3" max="24" width="10.54296875" style="45" customWidth="1"/>
    <col min="25" max="25" width="10.54296875" style="7" customWidth="1"/>
    <col min="26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2" ht="15" customHeight="1" x14ac:dyDescent="0.35">
      <c r="B1" s="1" t="s">
        <v>865</v>
      </c>
    </row>
    <row r="2" spans="1:62" ht="15" customHeight="1" x14ac:dyDescent="0.35">
      <c r="B2" s="3" t="s">
        <v>793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B3" s="334"/>
      <c r="AC3"/>
      <c r="AD3"/>
      <c r="AE3"/>
    </row>
    <row r="4" spans="1:62" ht="12" customHeight="1" thickBot="1" x14ac:dyDescent="0.4">
      <c r="B4" s="186" t="s">
        <v>758</v>
      </c>
      <c r="W4"/>
      <c r="X4"/>
      <c r="Z4"/>
      <c r="AA4"/>
      <c r="AB4" s="334"/>
      <c r="AC4"/>
      <c r="AD4"/>
      <c r="AE4"/>
      <c r="AF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301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46" customFormat="1" ht="15" customHeight="1" x14ac:dyDescent="0.35">
      <c r="A9"/>
      <c r="B9" s="13" t="s">
        <v>44</v>
      </c>
      <c r="C9" s="14">
        <v>530.76400000000001</v>
      </c>
      <c r="D9" s="14">
        <v>458.05799999999999</v>
      </c>
      <c r="E9" s="14">
        <v>502.55399999999997</v>
      </c>
      <c r="F9" s="14">
        <v>625.30600000000004</v>
      </c>
      <c r="G9" s="14">
        <v>604.05700000000002</v>
      </c>
      <c r="H9" s="14">
        <v>651.346</v>
      </c>
      <c r="I9" s="14">
        <v>1075.817</v>
      </c>
      <c r="J9" s="14">
        <v>766.6</v>
      </c>
      <c r="K9" s="14">
        <v>635.16</v>
      </c>
      <c r="L9" s="14">
        <v>638.64400000000001</v>
      </c>
      <c r="M9" s="14">
        <v>787.678</v>
      </c>
      <c r="N9" s="14">
        <v>874.05700000000002</v>
      </c>
      <c r="O9" s="14">
        <v>1146.3910000000001</v>
      </c>
      <c r="P9" s="14">
        <v>1021.831</v>
      </c>
      <c r="Q9" s="14">
        <v>1062.5319999999999</v>
      </c>
      <c r="R9" s="14">
        <v>781.88099999999997</v>
      </c>
      <c r="S9" s="14">
        <v>687.93299999999999</v>
      </c>
      <c r="T9" s="14">
        <v>743.98199999999997</v>
      </c>
      <c r="U9" s="14">
        <v>821.53100000000006</v>
      </c>
      <c r="V9" s="14">
        <v>794.4860000000001</v>
      </c>
      <c r="W9" s="14">
        <v>1225.6490000000001</v>
      </c>
      <c r="X9" s="14">
        <v>830.22800000000018</v>
      </c>
      <c r="Y9" s="14">
        <v>763.13200000000006</v>
      </c>
      <c r="Z9" s="14">
        <v>679.50400000000013</v>
      </c>
      <c r="AA9" s="14">
        <v>1020.1849999999999</v>
      </c>
      <c r="AB9" s="14">
        <v>680.6930000000001</v>
      </c>
      <c r="AC9" s="14">
        <v>783.83199999999988</v>
      </c>
      <c r="AD9" s="14">
        <v>711.42000000000019</v>
      </c>
      <c r="AE9" s="14">
        <v>810.6</v>
      </c>
      <c r="AF9"/>
      <c r="AG9" s="15">
        <v>-13.698366882456236</v>
      </c>
      <c r="AH9" s="15">
        <v>9.7140536787917657</v>
      </c>
      <c r="AI9" s="15">
        <v>24.425633862231734</v>
      </c>
      <c r="AJ9" s="15">
        <v>-3.3981762529065804</v>
      </c>
      <c r="AK9" s="15">
        <v>7.8285658472627562</v>
      </c>
      <c r="AL9" s="15">
        <v>65.168282295431311</v>
      </c>
      <c r="AM9" s="15">
        <v>-28.742527771916595</v>
      </c>
      <c r="AN9" s="15">
        <v>-17.145838768588579</v>
      </c>
      <c r="AO9" s="15">
        <v>0.5485232067510607</v>
      </c>
      <c r="AP9" s="15">
        <v>23.336005661996353</v>
      </c>
      <c r="AQ9" s="15">
        <v>10.966283176628014</v>
      </c>
      <c r="AR9" s="15">
        <v>31.157464558947535</v>
      </c>
      <c r="AS9" s="15">
        <v>-10.865402816316601</v>
      </c>
      <c r="AT9" s="15">
        <v>3.9831439836920106</v>
      </c>
      <c r="AU9" s="15">
        <v>-26.4134162547575</v>
      </c>
      <c r="AV9" s="15">
        <v>-12.015639208524057</v>
      </c>
      <c r="AW9" s="15">
        <v>8.147450405780793</v>
      </c>
      <c r="AX9" s="15">
        <v>10.423504869741484</v>
      </c>
      <c r="AY9" s="15">
        <v>-3.2920242814939371</v>
      </c>
      <c r="AZ9" s="15">
        <v>54.269427025775151</v>
      </c>
      <c r="BA9" s="15">
        <v>-32.262172938581919</v>
      </c>
      <c r="BB9" s="15">
        <v>-8.0816354061775915</v>
      </c>
      <c r="BC9" s="15">
        <v>-10.958523558178653</v>
      </c>
      <c r="BD9" s="15">
        <v>50.136717370317136</v>
      </c>
      <c r="BE9" s="15">
        <v>-33.277493787891395</v>
      </c>
      <c r="BF9" s="15">
        <v>15.152058270027716</v>
      </c>
      <c r="BG9" s="15">
        <v>-9.2382041049612305</v>
      </c>
      <c r="BH9" s="15">
        <v>13.941131820865285</v>
      </c>
      <c r="BI9"/>
      <c r="BJ9" s="7"/>
    </row>
    <row r="10" spans="1:62" s="46" customFormat="1" ht="15" customHeight="1" x14ac:dyDescent="0.35">
      <c r="A10"/>
      <c r="B10" s="16" t="s">
        <v>45</v>
      </c>
      <c r="C10" s="17"/>
      <c r="D10" s="17"/>
      <c r="E10" s="17"/>
      <c r="F10" s="17"/>
      <c r="G10" s="17"/>
      <c r="H10" s="17"/>
      <c r="I10" s="17">
        <v>457.38799999999998</v>
      </c>
      <c r="J10" s="17">
        <v>454.00700000000001</v>
      </c>
      <c r="K10" s="17">
        <v>245.27699999999999</v>
      </c>
      <c r="L10" s="17">
        <v>226.54300000000001</v>
      </c>
      <c r="M10" s="17">
        <v>243.06299999999999</v>
      </c>
      <c r="N10" s="17">
        <v>351.03300000000002</v>
      </c>
      <c r="O10" s="17">
        <v>524.59900000000005</v>
      </c>
      <c r="P10" s="17">
        <v>321.92500000000001</v>
      </c>
      <c r="Q10" s="17">
        <v>315.71800000000002</v>
      </c>
      <c r="R10" s="17">
        <v>64.736999999999995</v>
      </c>
      <c r="S10" s="17">
        <v>43.228000000000023</v>
      </c>
      <c r="T10" s="17">
        <v>-3.7290000000000596</v>
      </c>
      <c r="U10" s="17">
        <v>54.036000000000037</v>
      </c>
      <c r="V10" s="17">
        <v>57.765999999999956</v>
      </c>
      <c r="W10" s="17">
        <v>52.863</v>
      </c>
      <c r="X10" s="17">
        <v>16.007000000000023</v>
      </c>
      <c r="Y10" s="17">
        <v>10.142000000000003</v>
      </c>
      <c r="Z10" s="17">
        <v>11.753999999999991</v>
      </c>
      <c r="AA10" s="17">
        <v>74.069999999999936</v>
      </c>
      <c r="AB10" s="17">
        <v>48.51100000000001</v>
      </c>
      <c r="AC10" s="17">
        <v>66.472000000000008</v>
      </c>
      <c r="AD10" s="17">
        <v>56.347999999999963</v>
      </c>
      <c r="AE10" s="17">
        <v>12.205999999999975</v>
      </c>
      <c r="AF10"/>
      <c r="AG10" s="18"/>
      <c r="AH10" s="18"/>
      <c r="AI10" s="18"/>
      <c r="AJ10" s="18"/>
      <c r="AK10" s="18"/>
      <c r="AL10" s="18"/>
      <c r="AM10" s="18">
        <v>-0.7391973554181509</v>
      </c>
      <c r="AN10" s="18">
        <v>-45.975062058514517</v>
      </c>
      <c r="AO10" s="18">
        <v>-7.6378951145031868</v>
      </c>
      <c r="AP10" s="18">
        <v>7.2922138401980998</v>
      </c>
      <c r="AQ10" s="18">
        <v>44.420582318164442</v>
      </c>
      <c r="AR10" s="18">
        <v>49.444354234502171</v>
      </c>
      <c r="AS10" s="18">
        <v>-38.634080507206463</v>
      </c>
      <c r="AT10" s="18">
        <v>-1.9280888405684533</v>
      </c>
      <c r="AU10" s="18">
        <v>-79.495309104960754</v>
      </c>
      <c r="AV10" s="18">
        <v>-33.225203515763745</v>
      </c>
      <c r="AW10" s="18" t="s">
        <v>233</v>
      </c>
      <c r="AX10" s="18" t="s">
        <v>233</v>
      </c>
      <c r="AY10" s="18">
        <v>6.9028055370492192</v>
      </c>
      <c r="AZ10" s="18">
        <v>-8.4876917217739845</v>
      </c>
      <c r="BA10" s="18">
        <v>-69.719841855361935</v>
      </c>
      <c r="BB10" s="18">
        <v>-36.640219903792158</v>
      </c>
      <c r="BC10" s="18">
        <v>15.894300926838762</v>
      </c>
      <c r="BD10" s="18" t="s">
        <v>233</v>
      </c>
      <c r="BE10" s="18">
        <v>-34.506547860132237</v>
      </c>
      <c r="BF10" s="18">
        <v>37.024592360495546</v>
      </c>
      <c r="BG10" s="18">
        <v>-15.230472981104892</v>
      </c>
      <c r="BH10" s="18">
        <v>-78.338184141406998</v>
      </c>
      <c r="BI10"/>
      <c r="BJ10" s="7"/>
    </row>
    <row r="11" spans="1:62" s="46" customFormat="1" ht="15" customHeight="1" x14ac:dyDescent="0.35">
      <c r="A11"/>
      <c r="B11" s="16" t="s">
        <v>46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>
        <v>453.42800000000005</v>
      </c>
      <c r="X11" s="17">
        <v>202.42000000000002</v>
      </c>
      <c r="Y11" s="17">
        <v>196.916</v>
      </c>
      <c r="Z11" s="17">
        <v>110.46999999999998</v>
      </c>
      <c r="AA11" s="17">
        <v>316.65600000000006</v>
      </c>
      <c r="AB11" s="17">
        <v>154.42599999999996</v>
      </c>
      <c r="AC11" s="17">
        <v>151.86500000000001</v>
      </c>
      <c r="AD11" s="17">
        <v>-26.370999999999999</v>
      </c>
      <c r="AE11" s="17">
        <v>55.194999999999993</v>
      </c>
      <c r="AF11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>
        <v>-55.357851742724314</v>
      </c>
      <c r="BB11" s="18">
        <v>-2.7190989032704369</v>
      </c>
      <c r="BC11" s="18">
        <v>-43.899937028986983</v>
      </c>
      <c r="BD11" s="18" t="s">
        <v>233</v>
      </c>
      <c r="BE11" s="18">
        <v>-51.232252033752744</v>
      </c>
      <c r="BF11" s="18">
        <v>-1.6583994923134386</v>
      </c>
      <c r="BG11" s="18" t="s">
        <v>233</v>
      </c>
      <c r="BH11" s="18" t="s">
        <v>233</v>
      </c>
      <c r="BI11"/>
      <c r="BJ11" s="7"/>
    </row>
    <row r="12" spans="1:62" s="46" customFormat="1" ht="15" customHeight="1" x14ac:dyDescent="0.35">
      <c r="A12"/>
      <c r="B12" s="16" t="s">
        <v>796</v>
      </c>
      <c r="C12" s="201"/>
      <c r="D12" s="201"/>
      <c r="E12" s="201"/>
      <c r="F12" s="201"/>
      <c r="G12" s="201"/>
      <c r="H12" s="201"/>
      <c r="I12" s="17"/>
      <c r="J12" s="17">
        <v>45.701999999999998</v>
      </c>
      <c r="K12" s="17">
        <v>48.900999999999996</v>
      </c>
      <c r="L12" s="17">
        <v>53.528999999999996</v>
      </c>
      <c r="M12" s="17">
        <v>58.209000000000003</v>
      </c>
      <c r="N12" s="17">
        <v>63.305</v>
      </c>
      <c r="O12" s="17">
        <v>70.512999999999991</v>
      </c>
      <c r="P12" s="17">
        <v>74.87</v>
      </c>
      <c r="Q12" s="17">
        <v>87.843000000000004</v>
      </c>
      <c r="R12" s="17">
        <v>94.748000000000005</v>
      </c>
      <c r="S12" s="17">
        <v>108.48699999999999</v>
      </c>
      <c r="T12" s="17">
        <v>97.36</v>
      </c>
      <c r="U12" s="17">
        <v>95.820999999999998</v>
      </c>
      <c r="V12" s="17">
        <v>96.447999999999993</v>
      </c>
      <c r="W12" s="17">
        <v>97.257000000000005</v>
      </c>
      <c r="X12" s="17">
        <v>97.459000000000003</v>
      </c>
      <c r="Y12" s="17">
        <v>111.73099999999999</v>
      </c>
      <c r="Z12" s="17">
        <v>118.361</v>
      </c>
      <c r="AA12" s="17">
        <v>120.369</v>
      </c>
      <c r="AB12" s="17">
        <v>74.948000000000008</v>
      </c>
      <c r="AC12" s="17">
        <v>95.465999999999994</v>
      </c>
      <c r="AD12" s="17">
        <v>134.03700000000001</v>
      </c>
      <c r="AE12" s="17">
        <v>142.99299999999999</v>
      </c>
      <c r="AF12"/>
      <c r="AG12" s="18"/>
      <c r="AH12" s="18"/>
      <c r="AI12" s="18"/>
      <c r="AJ12" s="18"/>
      <c r="AK12" s="18"/>
      <c r="AL12" s="18"/>
      <c r="AM12" s="18"/>
      <c r="AN12" s="18">
        <v>6.9996936676731831</v>
      </c>
      <c r="AO12" s="18">
        <v>9.4640191407128693</v>
      </c>
      <c r="AP12" s="18">
        <v>8.742924396121742</v>
      </c>
      <c r="AQ12" s="18">
        <v>8.7546599323128671</v>
      </c>
      <c r="AR12" s="18">
        <v>11.386146433930955</v>
      </c>
      <c r="AS12" s="18">
        <v>6.1790024534483203</v>
      </c>
      <c r="AT12" s="18">
        <v>17.327367436890608</v>
      </c>
      <c r="AU12" s="18">
        <v>7.8606149607823061</v>
      </c>
      <c r="AV12" s="18">
        <v>14.50056993287456</v>
      </c>
      <c r="AW12" s="18">
        <v>-10.256528431978023</v>
      </c>
      <c r="AX12" s="18">
        <v>-1.5807313064913737</v>
      </c>
      <c r="AY12" s="18">
        <v>0.65434508093214994</v>
      </c>
      <c r="AZ12" s="18">
        <v>0.83879396151295182</v>
      </c>
      <c r="BA12" s="18">
        <v>0.20769713234008674</v>
      </c>
      <c r="BB12" s="18">
        <v>14.644106752583129</v>
      </c>
      <c r="BC12" s="18">
        <v>5.9338948009057555</v>
      </c>
      <c r="BD12" s="18">
        <v>1.6965047608587249</v>
      </c>
      <c r="BE12" s="18">
        <v>-37.734798826940484</v>
      </c>
      <c r="BF12" s="18">
        <v>27.376314244542865</v>
      </c>
      <c r="BG12" s="18">
        <v>40.402865941801288</v>
      </c>
      <c r="BH12" s="18">
        <v>6.6817371322843604</v>
      </c>
      <c r="BI12"/>
      <c r="BJ12" s="7"/>
    </row>
    <row r="13" spans="1:62" s="46" customFormat="1" ht="15" customHeight="1" x14ac:dyDescent="0.35">
      <c r="A13"/>
      <c r="B13" s="16" t="s">
        <v>797</v>
      </c>
      <c r="C13" s="201"/>
      <c r="D13" s="201"/>
      <c r="E13" s="201"/>
      <c r="F13" s="201"/>
      <c r="G13" s="201"/>
      <c r="H13" s="201"/>
      <c r="I13" s="17"/>
      <c r="J13" s="17">
        <v>27.853000000000002</v>
      </c>
      <c r="K13" s="17">
        <v>28.664999999999999</v>
      </c>
      <c r="L13" s="17">
        <v>35.326000000000001</v>
      </c>
      <c r="M13" s="17">
        <v>40.002000000000002</v>
      </c>
      <c r="N13" s="17">
        <v>21.553000000000001</v>
      </c>
      <c r="O13" s="17">
        <v>59.904000000000011</v>
      </c>
      <c r="P13" s="17">
        <v>61.376999999999988</v>
      </c>
      <c r="Q13" s="17">
        <v>63.110999999999997</v>
      </c>
      <c r="R13" s="17">
        <v>58.588999999999999</v>
      </c>
      <c r="S13" s="17">
        <v>64.123999999999995</v>
      </c>
      <c r="T13" s="17">
        <v>82.105000000000004</v>
      </c>
      <c r="U13" s="17">
        <v>97.12</v>
      </c>
      <c r="V13" s="17">
        <v>103.521</v>
      </c>
      <c r="W13" s="17">
        <v>108.645</v>
      </c>
      <c r="X13" s="17">
        <v>96.789000000000001</v>
      </c>
      <c r="Y13" s="17">
        <v>89.013999999999996</v>
      </c>
      <c r="Z13" s="17">
        <v>92.808000000000007</v>
      </c>
      <c r="AA13" s="17">
        <v>105.235</v>
      </c>
      <c r="AB13" s="17">
        <v>103.66799999999999</v>
      </c>
      <c r="AC13" s="17">
        <v>23.766999999999999</v>
      </c>
      <c r="AD13" s="17">
        <v>73.257999999999996</v>
      </c>
      <c r="AE13" s="17">
        <v>117.771</v>
      </c>
      <c r="AF13"/>
      <c r="AG13" s="18"/>
      <c r="AH13" s="18"/>
      <c r="AI13" s="18"/>
      <c r="AJ13" s="18"/>
      <c r="AK13" s="18"/>
      <c r="AL13" s="18"/>
      <c r="AM13" s="18"/>
      <c r="AN13" s="18">
        <v>2.9153053531037862</v>
      </c>
      <c r="AO13" s="18">
        <v>23.237397523111813</v>
      </c>
      <c r="AP13" s="18">
        <v>13.236709505746481</v>
      </c>
      <c r="AQ13" s="18">
        <v>-46.120193990300486</v>
      </c>
      <c r="AR13" s="18" t="s">
        <v>233</v>
      </c>
      <c r="AS13" s="18">
        <v>2.458934294871757</v>
      </c>
      <c r="AT13" s="18">
        <v>2.8251625201622907</v>
      </c>
      <c r="AU13" s="18">
        <v>-7.1651534597772155</v>
      </c>
      <c r="AV13" s="18">
        <v>9.4471658502449216</v>
      </c>
      <c r="AW13" s="18">
        <v>28.040983095252962</v>
      </c>
      <c r="AX13" s="18">
        <v>18.287558613969917</v>
      </c>
      <c r="AY13" s="18">
        <v>6.5908154859967016</v>
      </c>
      <c r="AZ13" s="18">
        <v>4.9497203465963384</v>
      </c>
      <c r="BA13" s="18">
        <v>-10.912605274057706</v>
      </c>
      <c r="BB13" s="18">
        <v>-8.0329376272097086</v>
      </c>
      <c r="BC13" s="18">
        <v>4.2622508818837614</v>
      </c>
      <c r="BD13" s="18">
        <v>13.390009481941204</v>
      </c>
      <c r="BE13" s="18">
        <v>-1.4890483204257208</v>
      </c>
      <c r="BF13" s="18">
        <v>-77.07392830960373</v>
      </c>
      <c r="BG13" s="18" t="s">
        <v>233</v>
      </c>
      <c r="BH13" s="18">
        <v>60.761964563597154</v>
      </c>
      <c r="BI13"/>
      <c r="BJ13" s="7"/>
    </row>
    <row r="14" spans="1:62" s="46" customFormat="1" ht="15" customHeight="1" x14ac:dyDescent="0.35">
      <c r="A14"/>
      <c r="B14" s="16" t="s">
        <v>805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>
        <v>19.042999999999999</v>
      </c>
      <c r="O14" s="17">
        <v>21.745999999999999</v>
      </c>
      <c r="P14" s="17">
        <v>55.927999999999997</v>
      </c>
      <c r="Q14" s="17">
        <v>66.653000000000006</v>
      </c>
      <c r="R14" s="17">
        <v>71.683000000000007</v>
      </c>
      <c r="S14" s="17">
        <v>62.536999999999999</v>
      </c>
      <c r="T14" s="17">
        <v>54.738</v>
      </c>
      <c r="U14" s="17">
        <v>47.512</v>
      </c>
      <c r="V14" s="17">
        <v>45.703000000000003</v>
      </c>
      <c r="W14" s="17">
        <v>49.567</v>
      </c>
      <c r="X14" s="17">
        <v>51.048999999999999</v>
      </c>
      <c r="Y14" s="17">
        <v>50.011000000000003</v>
      </c>
      <c r="Z14" s="17">
        <v>48.243000000000002</v>
      </c>
      <c r="AA14" s="17">
        <v>48.95</v>
      </c>
      <c r="AB14" s="17">
        <v>41.713999999999999</v>
      </c>
      <c r="AC14" s="17">
        <v>53.396000000000001</v>
      </c>
      <c r="AD14" s="17">
        <v>62.253000000000007</v>
      </c>
      <c r="AE14" s="17">
        <v>68.576999999999984</v>
      </c>
      <c r="AF14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>
        <v>14.194192091582206</v>
      </c>
      <c r="AS14" s="18" t="s">
        <v>233</v>
      </c>
      <c r="AT14" s="18">
        <v>19.176441138606798</v>
      </c>
      <c r="AU14" s="18">
        <v>7.5465470421436409</v>
      </c>
      <c r="AV14" s="18">
        <v>-12.758952610800339</v>
      </c>
      <c r="AW14" s="18">
        <v>-12.471017157842557</v>
      </c>
      <c r="AX14" s="18">
        <v>-13.201066900507872</v>
      </c>
      <c r="AY14" s="18">
        <v>-3.8074591682101313</v>
      </c>
      <c r="AZ14" s="18">
        <v>8.4545872262214665</v>
      </c>
      <c r="BA14" s="18">
        <v>2.9898924687796304</v>
      </c>
      <c r="BB14" s="18">
        <v>-2.0333405159748414</v>
      </c>
      <c r="BC14" s="18">
        <v>-3.535222251104758</v>
      </c>
      <c r="BD14" s="18">
        <v>1.4654975851418874</v>
      </c>
      <c r="BE14" s="18">
        <v>-14.78243105209398</v>
      </c>
      <c r="BF14" s="18">
        <v>28.004986335522855</v>
      </c>
      <c r="BG14" s="18">
        <v>16.587384822833183</v>
      </c>
      <c r="BH14" s="18">
        <v>10.158546576068584</v>
      </c>
      <c r="BI14"/>
      <c r="BJ14" s="7"/>
    </row>
    <row r="15" spans="1:62" s="46" customFormat="1" ht="15" customHeight="1" x14ac:dyDescent="0.35">
      <c r="A15"/>
      <c r="B15" s="16" t="s">
        <v>804</v>
      </c>
      <c r="C15" s="201"/>
      <c r="D15" s="201"/>
      <c r="E15" s="201"/>
      <c r="F15" s="201"/>
      <c r="G15" s="201"/>
      <c r="H15" s="201"/>
      <c r="I15" s="17"/>
      <c r="J15" s="17">
        <v>9.4640000000000004</v>
      </c>
      <c r="K15" s="17">
        <v>13.265000000000001</v>
      </c>
      <c r="L15" s="17">
        <v>15.298</v>
      </c>
      <c r="M15" s="17">
        <v>13.856999999999999</v>
      </c>
      <c r="N15" s="17">
        <v>21.067</v>
      </c>
      <c r="O15" s="17">
        <v>20.6</v>
      </c>
      <c r="P15" s="17">
        <v>22.51</v>
      </c>
      <c r="Q15" s="17">
        <v>20.806000000000001</v>
      </c>
      <c r="R15" s="17">
        <v>23.681999999999999</v>
      </c>
      <c r="S15" s="17">
        <v>27.053000000000001</v>
      </c>
      <c r="T15" s="17">
        <v>35.594999999999999</v>
      </c>
      <c r="U15" s="17">
        <v>37.450000000000003</v>
      </c>
      <c r="V15" s="17">
        <v>33.186</v>
      </c>
      <c r="W15" s="17">
        <v>42.689</v>
      </c>
      <c r="X15" s="17">
        <v>51.308999999999997</v>
      </c>
      <c r="Y15" s="17">
        <v>46.530999999999999</v>
      </c>
      <c r="Z15" s="17">
        <v>45.308</v>
      </c>
      <c r="AA15" s="17">
        <v>50.945999999999998</v>
      </c>
      <c r="AB15" s="17">
        <v>40.020999999999994</v>
      </c>
      <c r="AC15" s="17">
        <v>69.016000000000005</v>
      </c>
      <c r="AD15" s="17">
        <v>113.233</v>
      </c>
      <c r="AE15" s="17">
        <v>108.47800000000001</v>
      </c>
      <c r="AF15"/>
      <c r="AG15" s="18"/>
      <c r="AH15" s="18"/>
      <c r="AI15" s="18"/>
      <c r="AJ15" s="18"/>
      <c r="AK15" s="18"/>
      <c r="AL15" s="18"/>
      <c r="AM15" s="18"/>
      <c r="AN15" s="18">
        <v>40.162721893491124</v>
      </c>
      <c r="AO15" s="18">
        <v>15.326045985676588</v>
      </c>
      <c r="AP15" s="18">
        <v>-9.4195319649627454</v>
      </c>
      <c r="AQ15" s="18">
        <v>52.031464241899414</v>
      </c>
      <c r="AR15" s="18">
        <v>-2.216737076944979</v>
      </c>
      <c r="AS15" s="18">
        <v>9.2718446601941746</v>
      </c>
      <c r="AT15" s="18">
        <v>-7.5699689027099089</v>
      </c>
      <c r="AU15" s="18">
        <v>13.822935691627405</v>
      </c>
      <c r="AV15" s="18">
        <v>14.234439658812612</v>
      </c>
      <c r="AW15" s="18">
        <v>31.575056370827628</v>
      </c>
      <c r="AX15" s="18">
        <v>5.21140609636186</v>
      </c>
      <c r="AY15" s="18">
        <v>-11.385847797062757</v>
      </c>
      <c r="AZ15" s="18">
        <v>28.635569215934428</v>
      </c>
      <c r="BA15" s="18">
        <v>20.192555459251793</v>
      </c>
      <c r="BB15" s="18">
        <v>-9.3122064355181333</v>
      </c>
      <c r="BC15" s="18">
        <v>-2.628355290021704</v>
      </c>
      <c r="BD15" s="18">
        <v>12.443718548600685</v>
      </c>
      <c r="BE15" s="18">
        <v>-21.444274329682418</v>
      </c>
      <c r="BF15" s="18">
        <v>72.44946403138357</v>
      </c>
      <c r="BG15" s="18">
        <v>64.067752405239361</v>
      </c>
      <c r="BH15" s="18">
        <v>-4.1993058560666903</v>
      </c>
      <c r="BI15"/>
      <c r="BJ15" s="7"/>
    </row>
    <row r="16" spans="1:62" s="46" customFormat="1" ht="15" customHeight="1" x14ac:dyDescent="0.35">
      <c r="A16"/>
      <c r="B16" s="217" t="s">
        <v>800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>
        <v>10.962</v>
      </c>
      <c r="W16" s="17">
        <v>38.530999999999999</v>
      </c>
      <c r="X16" s="17">
        <v>36.890999999999998</v>
      </c>
      <c r="Y16" s="17">
        <v>41.585999999999999</v>
      </c>
      <c r="Z16" s="17">
        <v>24.667999999999999</v>
      </c>
      <c r="AA16" s="17">
        <v>3.4790000000000001</v>
      </c>
      <c r="AB16" s="17">
        <v>0.18099999999999999</v>
      </c>
      <c r="AC16" s="17">
        <v>0.111</v>
      </c>
      <c r="AD16" s="17">
        <v>0.37200000000000011</v>
      </c>
      <c r="AE16" s="17">
        <v>0.312</v>
      </c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 t="s">
        <v>233</v>
      </c>
      <c r="BA16" s="18">
        <v>-4.2563130985440312</v>
      </c>
      <c r="BB16" s="18">
        <v>12.726681304383183</v>
      </c>
      <c r="BC16" s="18">
        <v>-40.681960275092578</v>
      </c>
      <c r="BD16" s="18">
        <v>-85.896708286038603</v>
      </c>
      <c r="BE16" s="18">
        <v>-94.797355561943093</v>
      </c>
      <c r="BF16" s="18">
        <v>-38.674033149171265</v>
      </c>
      <c r="BG16" s="18" t="s">
        <v>233</v>
      </c>
      <c r="BH16" s="18">
        <v>-16.129032258064541</v>
      </c>
      <c r="BI16"/>
      <c r="BJ16" s="7"/>
    </row>
    <row r="17" spans="1:62" s="46" customFormat="1" ht="15" customHeight="1" x14ac:dyDescent="0.35">
      <c r="A17"/>
      <c r="B17" s="16" t="s">
        <v>798</v>
      </c>
      <c r="C17" s="201"/>
      <c r="D17" s="201"/>
      <c r="E17" s="201"/>
      <c r="F17" s="201"/>
      <c r="G17" s="201"/>
      <c r="H17" s="201"/>
      <c r="I17" s="17"/>
      <c r="J17" s="17"/>
      <c r="K17" s="17">
        <v>30.433</v>
      </c>
      <c r="L17" s="17">
        <v>45.491999999999997</v>
      </c>
      <c r="M17" s="17">
        <v>44.713999999999999</v>
      </c>
      <c r="N17" s="17">
        <v>48.624000000000002</v>
      </c>
      <c r="O17" s="17">
        <v>58.1</v>
      </c>
      <c r="P17" s="17">
        <v>113.438</v>
      </c>
      <c r="Q17" s="17">
        <v>184.74299999999999</v>
      </c>
      <c r="R17" s="17">
        <v>172.28899999999999</v>
      </c>
      <c r="S17" s="17">
        <v>164.477</v>
      </c>
      <c r="T17" s="17">
        <v>171.79900000000001</v>
      </c>
      <c r="U17" s="17">
        <v>316.536</v>
      </c>
      <c r="V17" s="17">
        <v>297.41500000000002</v>
      </c>
      <c r="W17" s="17">
        <v>206.31399999999999</v>
      </c>
      <c r="X17" s="17">
        <v>117.458</v>
      </c>
      <c r="Y17" s="17">
        <v>38.058999999999997</v>
      </c>
      <c r="Z17" s="17">
        <v>37.320999999999998</v>
      </c>
      <c r="AA17" s="17">
        <v>45.290999999999997</v>
      </c>
      <c r="AB17" s="17">
        <v>40.521999999999991</v>
      </c>
      <c r="AC17" s="17">
        <v>50.005000000000003</v>
      </c>
      <c r="AD17" s="17">
        <v>45.764000000000003</v>
      </c>
      <c r="AE17" s="17">
        <v>48.43</v>
      </c>
      <c r="AF17"/>
      <c r="AG17" s="18"/>
      <c r="AH17" s="18"/>
      <c r="AI17" s="18"/>
      <c r="AJ17" s="18"/>
      <c r="AK17" s="18"/>
      <c r="AL17" s="18"/>
      <c r="AM17" s="18"/>
      <c r="AN17" s="18"/>
      <c r="AO17" s="18">
        <v>49.48246968751026</v>
      </c>
      <c r="AP17" s="18">
        <v>-1.7101908027785078</v>
      </c>
      <c r="AQ17" s="18">
        <v>8.7444648208614826</v>
      </c>
      <c r="AR17" s="18">
        <v>19.488318525830863</v>
      </c>
      <c r="AS17" s="18">
        <v>95.246127366609301</v>
      </c>
      <c r="AT17" s="18">
        <v>62.858125143250049</v>
      </c>
      <c r="AU17" s="18">
        <v>-6.7412567729223882</v>
      </c>
      <c r="AV17" s="18">
        <v>-4.5342418842758292</v>
      </c>
      <c r="AW17" s="18">
        <v>4.4516862540051205</v>
      </c>
      <c r="AX17" s="18">
        <v>84.247871058620817</v>
      </c>
      <c r="AY17" s="18">
        <v>-6.0407031111785017</v>
      </c>
      <c r="AZ17" s="18">
        <v>-30.630936570112475</v>
      </c>
      <c r="BA17" s="18">
        <v>-43.06833273553903</v>
      </c>
      <c r="BB17" s="18">
        <v>-67.597779631868406</v>
      </c>
      <c r="BC17" s="18">
        <v>-1.939094563703722</v>
      </c>
      <c r="BD17" s="18">
        <v>21.355269151416092</v>
      </c>
      <c r="BE17" s="18">
        <v>-10.529685809542748</v>
      </c>
      <c r="BF17" s="18">
        <v>23.402102561571525</v>
      </c>
      <c r="BG17" s="18">
        <v>-8.481151884811517</v>
      </c>
      <c r="BH17" s="18">
        <v>5.8255397255484587</v>
      </c>
      <c r="BI17"/>
      <c r="BJ17" s="7"/>
    </row>
    <row r="18" spans="1:62" s="46" customFormat="1" ht="15" customHeight="1" x14ac:dyDescent="0.35">
      <c r="A18"/>
      <c r="B18" s="218" t="s">
        <v>801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>
        <v>20.815000000000001</v>
      </c>
      <c r="W18" s="17">
        <v>29.640999999999998</v>
      </c>
      <c r="X18" s="17">
        <v>33.606999999999999</v>
      </c>
      <c r="Y18" s="17">
        <v>36.482999999999997</v>
      </c>
      <c r="Z18" s="17">
        <v>34.436</v>
      </c>
      <c r="AA18" s="17">
        <v>47.271000000000001</v>
      </c>
      <c r="AB18" s="17">
        <v>67.058999999999997</v>
      </c>
      <c r="AC18" s="17">
        <v>73.053999999999988</v>
      </c>
      <c r="AD18" s="17">
        <v>44.220999999999997</v>
      </c>
      <c r="AE18" s="17">
        <v>39.991</v>
      </c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>
        <v>42.402113860196955</v>
      </c>
      <c r="BA18" s="18">
        <v>13.380115380722653</v>
      </c>
      <c r="BB18" s="18">
        <v>8.5577409468265486</v>
      </c>
      <c r="BC18" s="18">
        <v>-5.6108324425074612</v>
      </c>
      <c r="BD18" s="18">
        <v>37.272040887443374</v>
      </c>
      <c r="BE18" s="18">
        <v>41.860760297010849</v>
      </c>
      <c r="BF18" s="18">
        <v>8.9398887546787034</v>
      </c>
      <c r="BG18" s="18">
        <v>-39.468064719248773</v>
      </c>
      <c r="BH18" s="18">
        <v>-9.5655910087967193</v>
      </c>
      <c r="BI18"/>
      <c r="BJ18" s="7"/>
    </row>
    <row r="19" spans="1:62" s="46" customFormat="1" ht="15" customHeight="1" x14ac:dyDescent="0.35">
      <c r="A19"/>
      <c r="B19" s="16" t="s">
        <v>799</v>
      </c>
      <c r="C19" s="201"/>
      <c r="D19" s="201"/>
      <c r="E19" s="201"/>
      <c r="F19" s="201"/>
      <c r="G19" s="201"/>
      <c r="H19" s="201"/>
      <c r="I19" s="17"/>
      <c r="J19" s="17">
        <v>100.232</v>
      </c>
      <c r="K19" s="17">
        <v>116.235</v>
      </c>
      <c r="L19" s="17">
        <v>101.218</v>
      </c>
      <c r="M19" s="17">
        <v>128.911</v>
      </c>
      <c r="N19" s="17">
        <v>137.79</v>
      </c>
      <c r="O19" s="17">
        <v>166.59399999999999</v>
      </c>
      <c r="P19" s="17">
        <v>195.63299999999998</v>
      </c>
      <c r="Q19" s="17">
        <v>206.68799999999999</v>
      </c>
      <c r="R19" s="17">
        <v>179.98099999999999</v>
      </c>
      <c r="S19" s="17">
        <v>129.672</v>
      </c>
      <c r="T19" s="17">
        <v>107.851</v>
      </c>
      <c r="U19" s="17">
        <v>86.956999999999994</v>
      </c>
      <c r="V19" s="17">
        <v>51.170999999999999</v>
      </c>
      <c r="W19" s="17">
        <v>61.823</v>
      </c>
      <c r="X19" s="17">
        <v>24.844000000000001</v>
      </c>
      <c r="Y19" s="17">
        <v>31.882000000000001</v>
      </c>
      <c r="Z19" s="17">
        <v>39.052</v>
      </c>
      <c r="AA19" s="17">
        <v>25.954000000000001</v>
      </c>
      <c r="AB19" s="17">
        <v>22.415000000000003</v>
      </c>
      <c r="AC19" s="17">
        <v>23.041</v>
      </c>
      <c r="AD19" s="17">
        <v>36.613</v>
      </c>
      <c r="AE19" s="17">
        <v>24.053000000000001</v>
      </c>
      <c r="AF19"/>
      <c r="AG19" s="18"/>
      <c r="AH19" s="18"/>
      <c r="AI19" s="18"/>
      <c r="AJ19" s="18"/>
      <c r="AK19" s="18"/>
      <c r="AL19" s="18"/>
      <c r="AM19" s="18"/>
      <c r="AN19" s="18">
        <v>15.965958975177587</v>
      </c>
      <c r="AO19" s="18">
        <v>-12.919516496752266</v>
      </c>
      <c r="AP19" s="18">
        <v>27.359758145784344</v>
      </c>
      <c r="AQ19" s="18">
        <v>6.8876977139266549</v>
      </c>
      <c r="AR19" s="18">
        <v>20.904274620799768</v>
      </c>
      <c r="AS19" s="18">
        <v>17.430999915963351</v>
      </c>
      <c r="AT19" s="18">
        <v>5.6508871202711237</v>
      </c>
      <c r="AU19" s="18">
        <v>-12.921408112710944</v>
      </c>
      <c r="AV19" s="18">
        <v>-27.95239497502514</v>
      </c>
      <c r="AW19" s="18">
        <v>-16.827842556604356</v>
      </c>
      <c r="AX19" s="18">
        <v>-19.373023894076091</v>
      </c>
      <c r="AY19" s="18">
        <v>-41.153673654794893</v>
      </c>
      <c r="AZ19" s="18">
        <v>20.816478083289365</v>
      </c>
      <c r="BA19" s="18">
        <v>-59.814308590653965</v>
      </c>
      <c r="BB19" s="18">
        <v>28.3287715343745</v>
      </c>
      <c r="BC19" s="18">
        <v>22.4891788469983</v>
      </c>
      <c r="BD19" s="18">
        <v>-33.539895523916826</v>
      </c>
      <c r="BE19" s="18">
        <v>-13.6356630962472</v>
      </c>
      <c r="BF19" s="18">
        <v>2.7927726968547741</v>
      </c>
      <c r="BG19" s="18">
        <v>58.903693416084366</v>
      </c>
      <c r="BH19" s="18">
        <v>-34.304755141616361</v>
      </c>
      <c r="BI19"/>
      <c r="BJ19" s="7"/>
    </row>
    <row r="20" spans="1:62" s="46" customFormat="1" ht="15" customHeight="1" x14ac:dyDescent="0.35">
      <c r="A20"/>
      <c r="B20" s="16" t="s">
        <v>819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>
        <v>12.864000000000001</v>
      </c>
      <c r="U20" s="17">
        <v>8.7170000000000005</v>
      </c>
      <c r="V20" s="17">
        <v>12.118</v>
      </c>
      <c r="W20" s="17">
        <v>11.738</v>
      </c>
      <c r="X20" s="17">
        <v>12.611000000000001</v>
      </c>
      <c r="Y20" s="17">
        <v>16.988</v>
      </c>
      <c r="Z20" s="17">
        <v>20.417000000000002</v>
      </c>
      <c r="AA20" s="17">
        <v>20.018000000000001</v>
      </c>
      <c r="AB20" s="17">
        <v>21.846999999999998</v>
      </c>
      <c r="AC20" s="17">
        <v>23.151</v>
      </c>
      <c r="AD20" s="17">
        <v>28.007000000000001</v>
      </c>
      <c r="AE20" s="17">
        <v>29.788</v>
      </c>
      <c r="AF20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>
        <v>-32.237251243781095</v>
      </c>
      <c r="AY20" s="18">
        <v>39.015716416198224</v>
      </c>
      <c r="AZ20" s="18">
        <v>-3.135830995213738</v>
      </c>
      <c r="BA20" s="18">
        <v>7.4373828590901443</v>
      </c>
      <c r="BB20" s="18">
        <v>34.707794782332876</v>
      </c>
      <c r="BC20" s="18">
        <v>20.184836355074182</v>
      </c>
      <c r="BD20" s="18">
        <v>-1.9542538081010965</v>
      </c>
      <c r="BE20" s="18">
        <v>9.1367769007892736</v>
      </c>
      <c r="BF20" s="18">
        <v>5.9687828992539123</v>
      </c>
      <c r="BG20" s="18">
        <v>20.975335838624687</v>
      </c>
      <c r="BH20" s="18">
        <v>6.3591245045881344</v>
      </c>
      <c r="BI20"/>
      <c r="BJ20" s="7"/>
    </row>
    <row r="21" spans="1:62" s="46" customFormat="1" ht="15" customHeight="1" x14ac:dyDescent="0.35">
      <c r="A21"/>
      <c r="B21" s="16" t="s">
        <v>802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>
        <v>8.7860000000000014</v>
      </c>
      <c r="O21" s="17">
        <v>14.537999999999997</v>
      </c>
      <c r="P21" s="17">
        <v>12.635999999999999</v>
      </c>
      <c r="Q21" s="17">
        <v>11.365</v>
      </c>
      <c r="R21" s="17">
        <v>10.907</v>
      </c>
      <c r="S21" s="17">
        <v>10.768000000000001</v>
      </c>
      <c r="T21" s="17">
        <v>13.423</v>
      </c>
      <c r="U21" s="17">
        <v>13.191000000000001</v>
      </c>
      <c r="V21" s="17">
        <v>8.3279999999999994</v>
      </c>
      <c r="W21" s="17">
        <v>23.126999999999999</v>
      </c>
      <c r="X21" s="17">
        <v>19.516999999999999</v>
      </c>
      <c r="Y21" s="17">
        <v>16.023</v>
      </c>
      <c r="Z21" s="17">
        <v>9.0830000000000002</v>
      </c>
      <c r="AA21" s="17">
        <v>72.168000000000006</v>
      </c>
      <c r="AB21" s="17">
        <v>-29.478000000000002</v>
      </c>
      <c r="AC21" s="17">
        <v>20.440999999999999</v>
      </c>
      <c r="AD21" s="17">
        <v>20.900999999999996</v>
      </c>
      <c r="AE21" s="17">
        <v>17.230999999999995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>
        <v>65.467789665376685</v>
      </c>
      <c r="AS21" s="18">
        <v>-13.08295501444489</v>
      </c>
      <c r="AT21" s="18">
        <v>-10.058562836340608</v>
      </c>
      <c r="AU21" s="18">
        <v>-4.0299164100307978</v>
      </c>
      <c r="AV21" s="18">
        <v>-1.2744109287613399</v>
      </c>
      <c r="AW21" s="18">
        <v>24.656389301634466</v>
      </c>
      <c r="AX21" s="18">
        <v>-1.7283766669149916</v>
      </c>
      <c r="AY21" s="18">
        <v>-36.866045030702757</v>
      </c>
      <c r="AZ21" s="18" t="s">
        <v>233</v>
      </c>
      <c r="BA21" s="18">
        <v>-15.609460803389975</v>
      </c>
      <c r="BB21" s="18">
        <v>-17.902341548393707</v>
      </c>
      <c r="BC21" s="18">
        <v>-43.312737939212383</v>
      </c>
      <c r="BD21" s="18" t="s">
        <v>233</v>
      </c>
      <c r="BE21" s="18" t="s">
        <v>233</v>
      </c>
      <c r="BF21" s="18" t="s">
        <v>233</v>
      </c>
      <c r="BG21" s="18">
        <v>2.2503791399637851</v>
      </c>
      <c r="BH21" s="18">
        <v>-17.558968470408125</v>
      </c>
      <c r="BI21"/>
      <c r="BJ21" s="7"/>
    </row>
    <row r="22" spans="1:62" s="46" customFormat="1" ht="15" customHeight="1" x14ac:dyDescent="0.35">
      <c r="A22"/>
      <c r="B22" s="16" t="s">
        <v>820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>
        <v>5.9</v>
      </c>
      <c r="O22" s="17">
        <v>5.9159999999999995</v>
      </c>
      <c r="P22" s="17">
        <v>5.7059999999999995</v>
      </c>
      <c r="Q22" s="17">
        <v>5.4720000000000004</v>
      </c>
      <c r="R22" s="17">
        <v>5.9749999999999996</v>
      </c>
      <c r="S22" s="17">
        <v>6.1070000000000002</v>
      </c>
      <c r="T22" s="17">
        <v>6.9050000000000002</v>
      </c>
      <c r="U22" s="17">
        <v>7.8570000000000002</v>
      </c>
      <c r="V22" s="17">
        <v>8.5469999999999988</v>
      </c>
      <c r="W22" s="17">
        <v>8.7179999999999982</v>
      </c>
      <c r="X22" s="17">
        <v>9.036999999999999</v>
      </c>
      <c r="Y22" s="17">
        <v>9.3369999999999997</v>
      </c>
      <c r="Z22" s="17">
        <v>9.6359999999999992</v>
      </c>
      <c r="AA22" s="17">
        <v>10.055</v>
      </c>
      <c r="AB22" s="17">
        <v>9.2799999999999994</v>
      </c>
      <c r="AC22" s="17">
        <v>10.278</v>
      </c>
      <c r="AD22" s="17">
        <v>10.768999999999998</v>
      </c>
      <c r="AE22" s="17">
        <v>10.152000000000003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>
        <v>0.27118644067795128</v>
      </c>
      <c r="AS22" s="18">
        <v>-3.5496957403651113</v>
      </c>
      <c r="AT22" s="18">
        <v>-4.1009463722397319</v>
      </c>
      <c r="AU22" s="18">
        <v>9.19225146198829</v>
      </c>
      <c r="AV22" s="18">
        <v>2.2092050209205114</v>
      </c>
      <c r="AW22" s="18">
        <v>13.066972326838057</v>
      </c>
      <c r="AX22" s="18">
        <v>13.787110789283126</v>
      </c>
      <c r="AY22" s="18">
        <v>8.7819778541427844</v>
      </c>
      <c r="AZ22" s="18">
        <v>2.0007020007019936</v>
      </c>
      <c r="BA22" s="18">
        <v>3.6590961229639931</v>
      </c>
      <c r="BB22" s="18">
        <v>3.319685736416961</v>
      </c>
      <c r="BC22" s="18">
        <v>3.2023133768876457</v>
      </c>
      <c r="BD22" s="18">
        <v>4.348277293482778</v>
      </c>
      <c r="BE22" s="18">
        <v>-7.7076081551466959</v>
      </c>
      <c r="BF22" s="18">
        <v>10.7543103448276</v>
      </c>
      <c r="BG22" s="18">
        <v>4.7771940066160523</v>
      </c>
      <c r="BH22" s="18">
        <v>-5.7294084873246875</v>
      </c>
      <c r="BI22"/>
      <c r="BJ22" s="7"/>
    </row>
    <row r="23" spans="1:62" s="46" customFormat="1" ht="15" customHeight="1" x14ac:dyDescent="0.35">
      <c r="A23"/>
      <c r="B23" s="16" t="s">
        <v>803</v>
      </c>
      <c r="C23" s="201"/>
      <c r="D23" s="201"/>
      <c r="E23" s="201"/>
      <c r="F23" s="201"/>
      <c r="G23" s="201"/>
      <c r="H23" s="201"/>
      <c r="I23" s="17"/>
      <c r="J23" s="17">
        <v>22.338000000000001</v>
      </c>
      <c r="K23" s="17">
        <v>28.151</v>
      </c>
      <c r="L23" s="17">
        <v>31.425999999999998</v>
      </c>
      <c r="M23" s="17">
        <v>109.039</v>
      </c>
      <c r="N23" s="17">
        <v>63.756</v>
      </c>
      <c r="O23" s="17">
        <v>52.11699999999999</v>
      </c>
      <c r="P23" s="17">
        <v>70.424999999999997</v>
      </c>
      <c r="Q23" s="17">
        <v>35.999000000000002</v>
      </c>
      <c r="R23" s="17">
        <v>25.152999999999999</v>
      </c>
      <c r="S23" s="17">
        <v>22.489000000000001</v>
      </c>
      <c r="T23" s="17">
        <v>14.255000000000001</v>
      </c>
      <c r="U23" s="17">
        <v>10.576000000000001</v>
      </c>
      <c r="V23" s="17">
        <v>9.1039999999999992</v>
      </c>
      <c r="W23" s="17">
        <v>7.8890000000000002</v>
      </c>
      <c r="X23" s="17">
        <v>7.9089999999999998</v>
      </c>
      <c r="Y23" s="17">
        <v>8.3800000000000008</v>
      </c>
      <c r="Z23" s="17">
        <v>9.5519999999999996</v>
      </c>
      <c r="AA23" s="17">
        <v>11.002000000000001</v>
      </c>
      <c r="AB23" s="17">
        <v>9.2420000000000009</v>
      </c>
      <c r="AC23" s="17">
        <v>11.766</v>
      </c>
      <c r="AD23" s="17">
        <v>16.521000000000001</v>
      </c>
      <c r="AE23" s="17">
        <v>23.668999999999997</v>
      </c>
      <c r="AF23"/>
      <c r="AG23" s="18"/>
      <c r="AH23" s="18"/>
      <c r="AI23" s="18"/>
      <c r="AJ23" s="18"/>
      <c r="AK23" s="18"/>
      <c r="AL23" s="18"/>
      <c r="AM23" s="18"/>
      <c r="AN23" s="18">
        <v>26.022920583758609</v>
      </c>
      <c r="AO23" s="18">
        <v>11.633689744591662</v>
      </c>
      <c r="AP23" s="18" t="s">
        <v>233</v>
      </c>
      <c r="AQ23" s="18">
        <v>-41.529177633690701</v>
      </c>
      <c r="AR23" s="18">
        <v>-18.255536733797619</v>
      </c>
      <c r="AS23" s="18">
        <v>35.128652838805017</v>
      </c>
      <c r="AT23" s="18">
        <v>-48.883209087681927</v>
      </c>
      <c r="AU23" s="18">
        <v>-30.128614683741223</v>
      </c>
      <c r="AV23" s="18">
        <v>-10.591181966365834</v>
      </c>
      <c r="AW23" s="18">
        <v>-36.613455467117255</v>
      </c>
      <c r="AX23" s="18">
        <v>-25.808488249736936</v>
      </c>
      <c r="AY23" s="18">
        <v>-13.918305597579437</v>
      </c>
      <c r="AZ23" s="18">
        <v>-13.345782073813698</v>
      </c>
      <c r="BA23" s="18">
        <v>0.25351755609075388</v>
      </c>
      <c r="BB23" s="18">
        <v>5.9552408648375392</v>
      </c>
      <c r="BC23" s="18">
        <v>13.985680190930772</v>
      </c>
      <c r="BD23" s="18">
        <v>15.180067001675054</v>
      </c>
      <c r="BE23" s="18">
        <v>-15.997091437920375</v>
      </c>
      <c r="BF23" s="18">
        <v>27.310106037654176</v>
      </c>
      <c r="BG23" s="18">
        <v>40.413054563997967</v>
      </c>
      <c r="BH23" s="18">
        <v>43.266146117063109</v>
      </c>
      <c r="BI23"/>
      <c r="BJ23" s="7"/>
    </row>
    <row r="24" spans="1:62" s="46" customFormat="1" ht="15" customHeight="1" x14ac:dyDescent="0.35">
      <c r="A24"/>
      <c r="B24" s="16" t="s">
        <v>795</v>
      </c>
      <c r="C24" s="17">
        <v>321.40899999999999</v>
      </c>
      <c r="D24" s="17">
        <v>314.66899999999998</v>
      </c>
      <c r="E24" s="17">
        <v>319.79199999999997</v>
      </c>
      <c r="F24" s="17">
        <v>313.10199999999998</v>
      </c>
      <c r="G24" s="17">
        <v>270.13400000000001</v>
      </c>
      <c r="H24" s="17">
        <v>290.971</v>
      </c>
      <c r="I24" s="17">
        <v>297.30099999999999</v>
      </c>
      <c r="J24" s="17">
        <v>12.327</v>
      </c>
      <c r="K24" s="17">
        <v>9.7270000000000003</v>
      </c>
      <c r="L24" s="17">
        <v>13.006</v>
      </c>
      <c r="M24" s="17">
        <v>15.33</v>
      </c>
      <c r="N24" s="17">
        <v>20.986000000000001</v>
      </c>
      <c r="O24" s="17">
        <v>24.614000000000001</v>
      </c>
      <c r="P24" s="17">
        <v>18.440000000000001</v>
      </c>
      <c r="Q24" s="17">
        <v>18.847000000000001</v>
      </c>
      <c r="R24" s="17">
        <v>33.819000000000003</v>
      </c>
      <c r="S24" s="17">
        <v>13.398999999999999</v>
      </c>
      <c r="T24" s="17">
        <v>119.07599999999999</v>
      </c>
      <c r="U24" s="17">
        <v>14.781000000000001</v>
      </c>
      <c r="V24" s="17">
        <v>6.173</v>
      </c>
      <c r="W24" s="17">
        <v>-2.9369999999999998</v>
      </c>
      <c r="X24" s="17">
        <v>5.8890000000000002</v>
      </c>
      <c r="Y24" s="17">
        <v>5.8540000000000001</v>
      </c>
      <c r="Z24" s="17">
        <v>14.375</v>
      </c>
      <c r="AA24" s="17">
        <v>4.8209999999999997</v>
      </c>
      <c r="AB24" s="17">
        <v>3.2760000000000002</v>
      </c>
      <c r="AC24" s="17">
        <v>3.64</v>
      </c>
      <c r="AD24" s="17">
        <v>3.8519999999999999</v>
      </c>
      <c r="AE24" s="17">
        <v>3.7750000000000004</v>
      </c>
      <c r="AF24"/>
      <c r="AG24" s="18">
        <v>-2.097016573898058</v>
      </c>
      <c r="AH24" s="18">
        <v>1.6280599614197746</v>
      </c>
      <c r="AI24" s="18">
        <v>-2.0919847901135733</v>
      </c>
      <c r="AJ24" s="18">
        <v>-13.723323389821834</v>
      </c>
      <c r="AK24" s="18">
        <v>7.7135791866258927</v>
      </c>
      <c r="AL24" s="18">
        <v>2.1754745318261901</v>
      </c>
      <c r="AM24" s="18">
        <v>-95.853697094863449</v>
      </c>
      <c r="AN24" s="18">
        <v>-21.091912062951241</v>
      </c>
      <c r="AO24" s="18">
        <v>33.710290942736712</v>
      </c>
      <c r="AP24" s="18">
        <v>17.868675995694293</v>
      </c>
      <c r="AQ24" s="18">
        <v>36.894977168949772</v>
      </c>
      <c r="AR24" s="18">
        <v>17.287715619937099</v>
      </c>
      <c r="AS24" s="18">
        <v>-25.083285934833832</v>
      </c>
      <c r="AT24" s="18">
        <v>2.2071583514099782</v>
      </c>
      <c r="AU24" s="18">
        <v>79.439698625775989</v>
      </c>
      <c r="AV24" s="18">
        <v>-60.380259617374854</v>
      </c>
      <c r="AW24" s="18" t="s">
        <v>233</v>
      </c>
      <c r="AX24" s="18">
        <v>-87.586919278444014</v>
      </c>
      <c r="AY24" s="18">
        <v>-58.236925783099927</v>
      </c>
      <c r="AZ24" s="18" t="s">
        <v>233</v>
      </c>
      <c r="BA24" s="18" t="s">
        <v>233</v>
      </c>
      <c r="BB24" s="18">
        <v>-0.59432840889794769</v>
      </c>
      <c r="BC24" s="18" t="s">
        <v>233</v>
      </c>
      <c r="BD24" s="18">
        <v>-66.462608695652179</v>
      </c>
      <c r="BE24" s="18">
        <v>-32.047293092719343</v>
      </c>
      <c r="BF24" s="18">
        <v>11.111111111111107</v>
      </c>
      <c r="BG24" s="18">
        <v>5.8241758241758168</v>
      </c>
      <c r="BH24" s="18">
        <v>-1.9989615784008181</v>
      </c>
      <c r="BI24"/>
      <c r="BJ24" s="7"/>
    </row>
    <row r="25" spans="1:62" s="46" customFormat="1" ht="15" customHeight="1" x14ac:dyDescent="0.35">
      <c r="A25"/>
      <c r="B25" s="16" t="s">
        <v>47</v>
      </c>
      <c r="C25" s="17">
        <v>209.35500000000002</v>
      </c>
      <c r="D25" s="17">
        <v>143.38900000000001</v>
      </c>
      <c r="E25" s="17">
        <v>182.762</v>
      </c>
      <c r="F25" s="17">
        <v>312.20400000000006</v>
      </c>
      <c r="G25" s="17">
        <v>333.923</v>
      </c>
      <c r="H25" s="17">
        <v>360.375</v>
      </c>
      <c r="I25" s="17">
        <v>321.12800000000004</v>
      </c>
      <c r="J25" s="17">
        <v>94.677000000000021</v>
      </c>
      <c r="K25" s="17">
        <v>114.50599999999997</v>
      </c>
      <c r="L25" s="17">
        <v>116.80599999999993</v>
      </c>
      <c r="M25" s="17">
        <v>134.553</v>
      </c>
      <c r="N25" s="17">
        <v>112.21400000000006</v>
      </c>
      <c r="O25" s="17">
        <v>127.14999999999998</v>
      </c>
      <c r="P25" s="17">
        <v>68.942999999999984</v>
      </c>
      <c r="Q25" s="17">
        <v>45.286999999999999</v>
      </c>
      <c r="R25" s="17">
        <v>40.317999999999998</v>
      </c>
      <c r="S25" s="17">
        <v>35.591999999999999</v>
      </c>
      <c r="T25" s="17">
        <v>31.740000000000009</v>
      </c>
      <c r="U25" s="17">
        <v>30.977</v>
      </c>
      <c r="V25" s="17">
        <v>33.228999999999999</v>
      </c>
      <c r="W25" s="17">
        <v>36.355999999999995</v>
      </c>
      <c r="X25" s="17">
        <v>47.432000000000002</v>
      </c>
      <c r="Y25" s="17">
        <v>54.195</v>
      </c>
      <c r="Z25" s="17">
        <v>54.020000000000095</v>
      </c>
      <c r="AA25" s="17">
        <v>63.899999999999977</v>
      </c>
      <c r="AB25" s="17">
        <v>73.061000000000263</v>
      </c>
      <c r="AC25" s="17">
        <v>108.36299999999983</v>
      </c>
      <c r="AD25" s="17">
        <v>91.64200000000028</v>
      </c>
      <c r="AE25" s="17">
        <v>107.97900000000004</v>
      </c>
      <c r="AF25"/>
      <c r="AG25" s="18">
        <v>-31.509159083852786</v>
      </c>
      <c r="AH25" s="18">
        <v>27.458870624664367</v>
      </c>
      <c r="AI25" s="18">
        <v>70.825445114411124</v>
      </c>
      <c r="AJ25" s="18">
        <v>6.9566693572151328</v>
      </c>
      <c r="AK25" s="18">
        <v>7.9215867131045172</v>
      </c>
      <c r="AL25" s="18">
        <v>-10.890600069372169</v>
      </c>
      <c r="AM25" s="18">
        <v>-70.517363792630974</v>
      </c>
      <c r="AN25" s="18">
        <v>20.9438406371135</v>
      </c>
      <c r="AO25" s="18">
        <v>2.0086283688190618</v>
      </c>
      <c r="AP25" s="18">
        <v>15.19356882351941</v>
      </c>
      <c r="AQ25" s="18">
        <v>-16.602379731406913</v>
      </c>
      <c r="AR25" s="18">
        <v>13.310282139483411</v>
      </c>
      <c r="AS25" s="18">
        <v>-45.778214707038927</v>
      </c>
      <c r="AT25" s="18">
        <v>-34.312402999579348</v>
      </c>
      <c r="AU25" s="18">
        <v>-10.972243690242236</v>
      </c>
      <c r="AV25" s="18">
        <v>-11.721811597797508</v>
      </c>
      <c r="AW25" s="18">
        <v>-10.822656776803747</v>
      </c>
      <c r="AX25" s="18">
        <v>-2.4039067422810603</v>
      </c>
      <c r="AY25" s="18">
        <v>7.2699099331762236</v>
      </c>
      <c r="AZ25" s="18">
        <v>9.4104547232838645</v>
      </c>
      <c r="BA25" s="18">
        <v>30.465397733524068</v>
      </c>
      <c r="BB25" s="18">
        <v>14.258306628436495</v>
      </c>
      <c r="BC25" s="18">
        <v>-0.32290801734459784</v>
      </c>
      <c r="BD25" s="18">
        <v>18.289522399111188</v>
      </c>
      <c r="BE25" s="18">
        <v>14.33646322378762</v>
      </c>
      <c r="BF25" s="18">
        <v>48.31852835301931</v>
      </c>
      <c r="BG25" s="18">
        <v>-15.430543635742435</v>
      </c>
      <c r="BH25" s="18">
        <v>17.826978896139011</v>
      </c>
      <c r="BI25"/>
      <c r="BJ25" s="7"/>
    </row>
    <row r="26" spans="1:62" ht="6" customHeight="1" thickBot="1" x14ac:dyDescent="0.4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136"/>
      <c r="Z26" s="32"/>
      <c r="AA26" s="32"/>
      <c r="AB26" s="32"/>
      <c r="AC26" s="32"/>
      <c r="AD26" s="32"/>
      <c r="AE26" s="32"/>
      <c r="AF26"/>
      <c r="AG26" s="34" t="s">
        <v>233</v>
      </c>
      <c r="AH26" s="34" t="s">
        <v>233</v>
      </c>
      <c r="AI26" s="34" t="s">
        <v>233</v>
      </c>
      <c r="AJ26" s="34" t="s">
        <v>233</v>
      </c>
      <c r="AK26" s="34" t="s">
        <v>233</v>
      </c>
      <c r="AL26" s="34" t="s">
        <v>233</v>
      </c>
      <c r="AM26" s="34" t="s">
        <v>233</v>
      </c>
      <c r="AN26" s="34" t="s">
        <v>233</v>
      </c>
      <c r="AO26" s="34" t="s">
        <v>233</v>
      </c>
      <c r="AP26" s="34" t="s">
        <v>233</v>
      </c>
      <c r="AQ26" s="34" t="s">
        <v>233</v>
      </c>
      <c r="AR26" s="34" t="s">
        <v>233</v>
      </c>
      <c r="AS26" s="34" t="s">
        <v>233</v>
      </c>
      <c r="AT26" s="34" t="s">
        <v>233</v>
      </c>
      <c r="AU26" s="34" t="s">
        <v>233</v>
      </c>
      <c r="AV26" s="34" t="s">
        <v>233</v>
      </c>
      <c r="AW26" s="34" t="s">
        <v>233</v>
      </c>
      <c r="AX26" s="34" t="s">
        <v>233</v>
      </c>
      <c r="AY26" s="34" t="s">
        <v>233</v>
      </c>
      <c r="AZ26" s="34" t="s">
        <v>233</v>
      </c>
      <c r="BA26" s="34" t="s">
        <v>233</v>
      </c>
      <c r="BB26" s="34"/>
      <c r="BC26" s="34"/>
      <c r="BD26" s="34"/>
      <c r="BE26" s="34"/>
      <c r="BF26" s="34"/>
      <c r="BG26" s="34"/>
      <c r="BH26" s="34"/>
      <c r="BI26"/>
      <c r="BJ26" s="2"/>
    </row>
    <row r="27" spans="1:62" s="55" customFormat="1" ht="6" customHeight="1" x14ac:dyDescent="0.35">
      <c r="A27"/>
      <c r="Y27" s="52"/>
      <c r="AF27"/>
      <c r="BI27"/>
    </row>
    <row r="28" spans="1:62" ht="12" customHeight="1" x14ac:dyDescent="0.35">
      <c r="B28" s="35"/>
      <c r="C28" s="58"/>
      <c r="D28" s="2"/>
      <c r="E28" s="2"/>
      <c r="F28" s="2"/>
      <c r="G28" s="2"/>
      <c r="H28" s="2"/>
      <c r="I28" s="2"/>
      <c r="J28" s="2"/>
      <c r="K28" s="2"/>
      <c r="L28" s="2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12"/>
      <c r="Z28"/>
      <c r="AA28"/>
      <c r="AB28" s="334"/>
      <c r="AC28" s="355"/>
      <c r="AD28" s="355"/>
      <c r="AE28" s="355"/>
      <c r="AF2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36"/>
      <c r="BC28" s="36"/>
      <c r="BD28" s="36"/>
      <c r="BE28" s="36"/>
      <c r="BF28" s="36"/>
      <c r="BG28" s="36"/>
      <c r="BH28" s="36"/>
      <c r="BI28"/>
      <c r="BJ28" s="2"/>
    </row>
    <row r="29" spans="1:62" ht="12" customHeight="1" x14ac:dyDescent="0.35">
      <c r="B29" s="3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41"/>
      <c r="W29" s="141"/>
      <c r="X29" s="141"/>
      <c r="Y29" s="142"/>
      <c r="Z29" s="141"/>
      <c r="AA29" s="141"/>
      <c r="AB29" s="141"/>
      <c r="AC29" s="141"/>
      <c r="AD29" s="141"/>
      <c r="AE29" s="141"/>
      <c r="AF29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36"/>
      <c r="BC29" s="36"/>
      <c r="BD29" s="36"/>
      <c r="BE29" s="36"/>
      <c r="BF29" s="36"/>
      <c r="BG29" s="36"/>
      <c r="BH29" s="36"/>
      <c r="BI29"/>
      <c r="BJ29" s="2"/>
    </row>
    <row r="30" spans="1:62" ht="12" customHeight="1" x14ac:dyDescent="0.35">
      <c r="C30" s="58"/>
      <c r="D30" s="2"/>
      <c r="E30" s="2"/>
      <c r="F30" s="2"/>
      <c r="G30" s="2"/>
      <c r="H30" s="2"/>
      <c r="I30" s="2"/>
      <c r="J30" s="2"/>
      <c r="K30" s="2"/>
      <c r="L30" s="2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12"/>
      <c r="Z30"/>
      <c r="AA30"/>
      <c r="AB30" s="334"/>
      <c r="AC30" s="355"/>
      <c r="AD30" s="355"/>
      <c r="AE30" s="355"/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36"/>
      <c r="BC30" s="36"/>
      <c r="BD30" s="36"/>
      <c r="BE30" s="36"/>
      <c r="BF30" s="36"/>
      <c r="BG30" s="36"/>
      <c r="BH30" s="36"/>
      <c r="BI30"/>
      <c r="BJ30" s="2"/>
    </row>
    <row r="31" spans="1:62" ht="12" customHeight="1" x14ac:dyDescent="0.35">
      <c r="B31" s="35"/>
      <c r="C31" s="58"/>
      <c r="D31" s="2"/>
      <c r="E31" s="2"/>
      <c r="F31" s="2"/>
      <c r="G31" s="2"/>
      <c r="H31" s="2"/>
      <c r="I31" s="2"/>
      <c r="J31" s="2"/>
      <c r="K31" s="2"/>
      <c r="L31" s="2"/>
      <c r="M31" s="59"/>
      <c r="N31" s="59"/>
      <c r="O31" s="59"/>
      <c r="P31" s="59"/>
      <c r="Q31" s="59"/>
      <c r="R31" s="59"/>
      <c r="S31" s="59"/>
      <c r="T31" s="59"/>
      <c r="U31" s="59"/>
      <c r="V31" s="355"/>
      <c r="W31" s="355"/>
      <c r="X31" s="355"/>
      <c r="Y31" s="355"/>
      <c r="Z31" s="355"/>
      <c r="AA31" s="355"/>
      <c r="AB31" s="355"/>
      <c r="AC31" s="355"/>
      <c r="AD31" s="355"/>
      <c r="AE31" s="355"/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36"/>
      <c r="BC31" s="36"/>
      <c r="BD31" s="36"/>
      <c r="BE31" s="36"/>
      <c r="BF31" s="36"/>
      <c r="BG31" s="36"/>
      <c r="BH31" s="36"/>
      <c r="BI31"/>
      <c r="BJ31" s="2"/>
    </row>
    <row r="32" spans="1:62" ht="12" customHeight="1" x14ac:dyDescent="0.35">
      <c r="B32" s="35"/>
      <c r="C32" s="58"/>
      <c r="D32" s="2"/>
      <c r="E32" s="2"/>
      <c r="F32" s="2"/>
      <c r="G32" s="2"/>
      <c r="H32" s="2"/>
      <c r="I32" s="2"/>
      <c r="J32" s="2"/>
      <c r="K32" s="2"/>
      <c r="L32" s="2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47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36"/>
      <c r="BC32" s="36"/>
      <c r="BD32" s="36"/>
      <c r="BE32" s="36"/>
      <c r="BF32" s="36"/>
      <c r="BG32" s="36"/>
      <c r="BH32" s="36"/>
      <c r="BI32"/>
      <c r="BJ32" s="2"/>
    </row>
    <row r="33" spans="1:62" ht="12" customHeight="1" x14ac:dyDescent="0.35">
      <c r="B33" s="35"/>
      <c r="C33" s="58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36"/>
      <c r="BC33" s="36"/>
      <c r="BD33" s="36"/>
      <c r="BE33" s="36"/>
      <c r="BF33" s="36"/>
      <c r="BG33" s="36"/>
      <c r="BH33" s="36"/>
      <c r="BI33"/>
      <c r="BJ33" s="2"/>
    </row>
    <row r="34" spans="1:62" ht="12" customHeight="1" x14ac:dyDescent="0.35">
      <c r="B34" s="35"/>
      <c r="C34" s="58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36"/>
      <c r="BC34" s="36"/>
      <c r="BD34" s="36"/>
      <c r="BE34" s="36"/>
      <c r="BF34" s="36"/>
      <c r="BG34" s="36"/>
      <c r="BH34" s="36"/>
      <c r="BI34"/>
      <c r="BJ34" s="2"/>
    </row>
    <row r="35" spans="1:62" s="55" customFormat="1" ht="12" customHeight="1" x14ac:dyDescent="0.35">
      <c r="A35"/>
      <c r="B35" s="16"/>
      <c r="C35" s="201"/>
      <c r="D35"/>
      <c r="E35"/>
      <c r="F35"/>
      <c r="G35"/>
      <c r="H35"/>
      <c r="I35"/>
      <c r="J35"/>
      <c r="K35"/>
      <c r="L35"/>
      <c r="M35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2"/>
      <c r="Z35" s="141"/>
      <c r="AA35" s="141"/>
      <c r="AB35" s="141"/>
      <c r="AC35" s="141"/>
      <c r="AD35" s="141"/>
      <c r="AE35" s="141"/>
      <c r="AF35" s="17"/>
      <c r="AG35" s="17"/>
      <c r="BI35"/>
    </row>
    <row r="36" spans="1:62" s="55" customFormat="1" ht="12" customHeight="1" x14ac:dyDescent="0.35">
      <c r="A36"/>
      <c r="B36" s="16"/>
      <c r="C36" s="201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17"/>
      <c r="AG36" s="17"/>
      <c r="BI36"/>
    </row>
    <row r="37" spans="1:62" s="55" customFormat="1" ht="12" customHeight="1" x14ac:dyDescent="0.35">
      <c r="A37"/>
      <c r="B37" s="16"/>
      <c r="C37" s="201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17"/>
      <c r="AG37" s="17"/>
      <c r="BI37"/>
    </row>
    <row r="38" spans="1:62" ht="12" customHeight="1" x14ac:dyDescent="0.35">
      <c r="B38" s="16"/>
      <c r="C38" s="201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 s="12"/>
      <c r="Z38"/>
      <c r="AA38"/>
      <c r="AB38" s="334"/>
      <c r="AC38" s="355"/>
      <c r="AD38" s="355"/>
      <c r="AE38" s="355"/>
      <c r="AF38" s="17"/>
      <c r="AG38" s="17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/>
      <c r="BJ38" s="2"/>
    </row>
    <row r="39" spans="1:62" ht="12" customHeight="1" x14ac:dyDescent="0.35">
      <c r="B39" s="16"/>
      <c r="C39" s="201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 s="12"/>
      <c r="Z39"/>
      <c r="AA39"/>
      <c r="AB39" s="334"/>
      <c r="AC39" s="355"/>
      <c r="AD39" s="355"/>
      <c r="AE39" s="355"/>
      <c r="AF39" s="17"/>
      <c r="AG39" s="17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/>
      <c r="BJ39" s="2"/>
    </row>
    <row r="40" spans="1:62" ht="12" customHeight="1" x14ac:dyDescent="0.35">
      <c r="B40" s="16"/>
      <c r="C40" s="201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s="12"/>
      <c r="Z40"/>
      <c r="AA40"/>
      <c r="AB40" s="334"/>
      <c r="AC40" s="355"/>
      <c r="AD40" s="355"/>
      <c r="AE40" s="355"/>
      <c r="AF40" s="17"/>
      <c r="AG40" s="17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/>
      <c r="BJ40" s="2"/>
    </row>
    <row r="41" spans="1:62" ht="15" customHeight="1" x14ac:dyDescent="0.35">
      <c r="B41" s="16"/>
      <c r="C41" s="201"/>
      <c r="D41" s="201"/>
      <c r="E41" s="201"/>
      <c r="F41" s="201"/>
      <c r="G41" s="201"/>
      <c r="H41" s="201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/>
      <c r="BJ41" s="2"/>
    </row>
    <row r="42" spans="1:62" ht="15" customHeight="1" x14ac:dyDescent="0.35">
      <c r="B42" s="16"/>
      <c r="C42" s="201"/>
      <c r="D42" s="201"/>
      <c r="E42" s="201"/>
      <c r="F42" s="201"/>
      <c r="G42" s="201"/>
      <c r="H42" s="201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/>
      <c r="BJ42" s="2"/>
    </row>
    <row r="43" spans="1:62" x14ac:dyDescent="0.35">
      <c r="B43" s="16"/>
      <c r="C43" s="201"/>
      <c r="D43" s="201"/>
      <c r="E43" s="201"/>
      <c r="F43" s="201"/>
      <c r="G43" s="201"/>
      <c r="H43" s="201"/>
      <c r="I43" s="201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/>
      <c r="BJ43" s="2"/>
    </row>
    <row r="44" spans="1:62" x14ac:dyDescent="0.35">
      <c r="B44" s="218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/>
      <c r="BJ44" s="2"/>
    </row>
    <row r="45" spans="1:62" x14ac:dyDescent="0.35">
      <c r="B45" s="2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/>
      <c r="BJ45" s="2"/>
    </row>
    <row r="46" spans="1:62" x14ac:dyDescent="0.35">
      <c r="B46" s="43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/>
      <c r="BJ46" s="2"/>
    </row>
    <row r="47" spans="1:62" x14ac:dyDescent="0.35">
      <c r="B47" s="40"/>
      <c r="C47" s="4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AF47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/>
      <c r="BJ47" s="2"/>
    </row>
    <row r="48" spans="1:62" x14ac:dyDescent="0.35">
      <c r="B48" s="43"/>
      <c r="C48" s="4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AF48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/>
      <c r="BJ48" s="2"/>
    </row>
    <row r="49" spans="2:62" x14ac:dyDescent="0.35">
      <c r="B49" s="40"/>
      <c r="C49" s="4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AF49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/>
      <c r="BJ49" s="2"/>
    </row>
    <row r="50" spans="2:62" x14ac:dyDescent="0.35">
      <c r="B50" s="43"/>
      <c r="C50" s="4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AF50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/>
      <c r="BJ50" s="2"/>
    </row>
    <row r="51" spans="2:62" x14ac:dyDescent="0.35">
      <c r="B51" s="43"/>
      <c r="C51" s="4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AF51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/>
      <c r="BJ51" s="2"/>
    </row>
    <row r="52" spans="2:62" x14ac:dyDescent="0.35">
      <c r="B52" s="43"/>
      <c r="C52" s="4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AF52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/>
      <c r="BJ52" s="2"/>
    </row>
    <row r="53" spans="2:62" x14ac:dyDescent="0.35">
      <c r="B53" s="43"/>
      <c r="C53" s="4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AF53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/>
      <c r="BJ53" s="2"/>
    </row>
    <row r="54" spans="2:62" x14ac:dyDescent="0.35">
      <c r="B54" s="40"/>
      <c r="C54" s="4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F54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/>
      <c r="BJ54" s="2"/>
    </row>
    <row r="55" spans="2:62" x14ac:dyDescent="0.35">
      <c r="B55" s="43"/>
      <c r="C55" s="4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AF5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/>
      <c r="BJ55" s="2"/>
    </row>
    <row r="56" spans="2:62" x14ac:dyDescent="0.35">
      <c r="B56" s="44"/>
      <c r="C56" s="4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F5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/>
      <c r="BJ56" s="2"/>
    </row>
    <row r="57" spans="2:62" x14ac:dyDescent="0.35">
      <c r="B57" s="61"/>
      <c r="C57" s="6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AF57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/>
      <c r="BJ57" s="2"/>
    </row>
    <row r="58" spans="2:62" x14ac:dyDescent="0.35">
      <c r="B58" s="61"/>
      <c r="C58" s="6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AF5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/>
      <c r="BJ58" s="2"/>
    </row>
    <row r="59" spans="2:62" x14ac:dyDescent="0.35">
      <c r="B59" s="61"/>
      <c r="C59" s="6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AF5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/>
      <c r="BJ59" s="2"/>
    </row>
    <row r="60" spans="2:62" x14ac:dyDescent="0.35">
      <c r="B60" s="61"/>
      <c r="C60" s="6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AF6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/>
      <c r="BJ60" s="2"/>
    </row>
    <row r="61" spans="2:62" x14ac:dyDescent="0.35">
      <c r="B61" s="61"/>
      <c r="C61" s="6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AF6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/>
      <c r="BJ61" s="2"/>
    </row>
    <row r="62" spans="2:62" x14ac:dyDescent="0.35">
      <c r="B62" s="61"/>
      <c r="C62" s="6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F6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/>
      <c r="BJ62" s="2"/>
    </row>
    <row r="63" spans="2:62" x14ac:dyDescent="0.35">
      <c r="B63" s="61"/>
      <c r="C63" s="6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spans="2:62" x14ac:dyDescent="0.35">
      <c r="B64" s="61"/>
      <c r="C64" s="6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spans="2:62" x14ac:dyDescent="0.35">
      <c r="B65" s="61"/>
      <c r="C65" s="6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spans="2:62" x14ac:dyDescent="0.35">
      <c r="B66" s="61"/>
      <c r="C66" s="6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spans="2:62" x14ac:dyDescent="0.35">
      <c r="B67" s="61"/>
      <c r="C67" s="6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spans="2:62" x14ac:dyDescent="0.35">
      <c r="B68" s="61"/>
      <c r="C68" s="6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spans="2:62" x14ac:dyDescent="0.35">
      <c r="B69" s="61"/>
      <c r="C69" s="6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spans="2:62" x14ac:dyDescent="0.35">
      <c r="B70" s="61"/>
      <c r="C70" s="6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spans="2:62" x14ac:dyDescent="0.35">
      <c r="B71" s="61"/>
      <c r="C71" s="6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spans="2:62" x14ac:dyDescent="0.35">
      <c r="B72" s="61"/>
      <c r="C72" s="6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spans="2:62" x14ac:dyDescent="0.35">
      <c r="B73" s="61"/>
      <c r="C73" s="6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spans="2:62" x14ac:dyDescent="0.35">
      <c r="B74" s="61"/>
      <c r="C74" s="6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spans="2:62" x14ac:dyDescent="0.35">
      <c r="B75" s="61"/>
      <c r="C75" s="6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spans="2:62" x14ac:dyDescent="0.35">
      <c r="B76" s="61"/>
      <c r="C76" s="6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spans="2:62" x14ac:dyDescent="0.35">
      <c r="B77" s="61"/>
      <c r="C77" s="6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spans="2:62" x14ac:dyDescent="0.35">
      <c r="B78" s="61"/>
      <c r="C78" s="6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spans="2:62" x14ac:dyDescent="0.35">
      <c r="B79" s="61"/>
      <c r="C79" s="6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spans="2:62" x14ac:dyDescent="0.35">
      <c r="B80" s="2"/>
      <c r="C80" s="6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spans="3:62" x14ac:dyDescent="0.35">
      <c r="C81" s="49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spans="3:62" x14ac:dyDescent="0.35">
      <c r="C82" s="49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spans="3:62" x14ac:dyDescent="0.35">
      <c r="C83" s="49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spans="3:62" x14ac:dyDescent="0.35">
      <c r="C84" s="49"/>
    </row>
    <row r="85" spans="3:62" x14ac:dyDescent="0.35">
      <c r="C85" s="49"/>
    </row>
  </sheetData>
  <mergeCells count="1">
    <mergeCell ref="BA5:BH5"/>
  </mergeCells>
  <conditionalFormatting sqref="V36:AE37">
    <cfRule type="cellIs" dxfId="3" priority="1" operator="notEqual">
      <formula>0</formula>
    </cfRule>
  </conditionalFormatting>
  <hyperlinks>
    <hyperlink ref="B4" location="Indice!A1" display="Volver al índice" xr:uid="{00000000-0004-0000-24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4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BL80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130" customWidth="1"/>
    <col min="3" max="23" width="10.54296875" style="130" customWidth="1"/>
    <col min="24" max="31" width="10.54296875" style="4" customWidth="1"/>
    <col min="32" max="32" width="1.54296875" style="130" customWidth="1"/>
    <col min="33" max="55" width="6.54296875" style="130" hidden="1" customWidth="1"/>
    <col min="56" max="56" width="6.54296875" style="130" customWidth="1"/>
    <col min="57" max="57" width="7.453125" style="130" bestFit="1" customWidth="1"/>
    <col min="58" max="60" width="7.453125" style="130" customWidth="1"/>
    <col min="61" max="61" width="1.453125" style="130" customWidth="1"/>
    <col min="62" max="261" width="11.453125" style="130"/>
    <col min="262" max="262" width="2.453125" style="130" customWidth="1"/>
    <col min="263" max="263" width="48.54296875" style="130" customWidth="1"/>
    <col min="264" max="280" width="11.453125" style="130" customWidth="1"/>
    <col min="281" max="286" width="10.54296875" style="130" customWidth="1"/>
    <col min="287" max="288" width="11.453125" style="130" customWidth="1"/>
    <col min="289" max="289" width="1.54296875" style="130" customWidth="1"/>
    <col min="290" max="305" width="11.453125" style="130" customWidth="1"/>
    <col min="306" max="311" width="6.54296875" style="130" customWidth="1"/>
    <col min="312" max="313" width="11.453125" style="130" customWidth="1"/>
    <col min="314" max="314" width="1.453125" style="130" customWidth="1"/>
    <col min="315" max="517" width="11.453125" style="130"/>
    <col min="518" max="518" width="2.453125" style="130" customWidth="1"/>
    <col min="519" max="519" width="48.54296875" style="130" customWidth="1"/>
    <col min="520" max="536" width="11.453125" style="130" customWidth="1"/>
    <col min="537" max="542" width="10.54296875" style="130" customWidth="1"/>
    <col min="543" max="544" width="11.453125" style="130" customWidth="1"/>
    <col min="545" max="545" width="1.54296875" style="130" customWidth="1"/>
    <col min="546" max="561" width="11.453125" style="130" customWidth="1"/>
    <col min="562" max="567" width="6.54296875" style="130" customWidth="1"/>
    <col min="568" max="569" width="11.453125" style="130" customWidth="1"/>
    <col min="570" max="570" width="1.453125" style="130" customWidth="1"/>
    <col min="571" max="773" width="11.453125" style="130"/>
    <col min="774" max="774" width="2.453125" style="130" customWidth="1"/>
    <col min="775" max="775" width="48.54296875" style="130" customWidth="1"/>
    <col min="776" max="792" width="11.453125" style="130" customWidth="1"/>
    <col min="793" max="798" width="10.54296875" style="130" customWidth="1"/>
    <col min="799" max="800" width="11.453125" style="130" customWidth="1"/>
    <col min="801" max="801" width="1.54296875" style="130" customWidth="1"/>
    <col min="802" max="817" width="11.453125" style="130" customWidth="1"/>
    <col min="818" max="823" width="6.54296875" style="130" customWidth="1"/>
    <col min="824" max="825" width="11.453125" style="130" customWidth="1"/>
    <col min="826" max="826" width="1.453125" style="130" customWidth="1"/>
    <col min="827" max="1029" width="11.453125" style="130"/>
    <col min="1030" max="1030" width="2.453125" style="130" customWidth="1"/>
    <col min="1031" max="1031" width="48.54296875" style="130" customWidth="1"/>
    <col min="1032" max="1048" width="11.453125" style="130" customWidth="1"/>
    <col min="1049" max="1054" width="10.54296875" style="130" customWidth="1"/>
    <col min="1055" max="1056" width="11.453125" style="130" customWidth="1"/>
    <col min="1057" max="1057" width="1.54296875" style="130" customWidth="1"/>
    <col min="1058" max="1073" width="11.453125" style="130" customWidth="1"/>
    <col min="1074" max="1079" width="6.54296875" style="130" customWidth="1"/>
    <col min="1080" max="1081" width="11.453125" style="130" customWidth="1"/>
    <col min="1082" max="1082" width="1.453125" style="130" customWidth="1"/>
    <col min="1083" max="1285" width="11.453125" style="130"/>
    <col min="1286" max="1286" width="2.453125" style="130" customWidth="1"/>
    <col min="1287" max="1287" width="48.54296875" style="130" customWidth="1"/>
    <col min="1288" max="1304" width="11.453125" style="130" customWidth="1"/>
    <col min="1305" max="1310" width="10.54296875" style="130" customWidth="1"/>
    <col min="1311" max="1312" width="11.453125" style="130" customWidth="1"/>
    <col min="1313" max="1313" width="1.54296875" style="130" customWidth="1"/>
    <col min="1314" max="1329" width="11.453125" style="130" customWidth="1"/>
    <col min="1330" max="1335" width="6.54296875" style="130" customWidth="1"/>
    <col min="1336" max="1337" width="11.453125" style="130" customWidth="1"/>
    <col min="1338" max="1338" width="1.453125" style="130" customWidth="1"/>
    <col min="1339" max="1541" width="11.453125" style="130"/>
    <col min="1542" max="1542" width="2.453125" style="130" customWidth="1"/>
    <col min="1543" max="1543" width="48.54296875" style="130" customWidth="1"/>
    <col min="1544" max="1560" width="11.453125" style="130" customWidth="1"/>
    <col min="1561" max="1566" width="10.54296875" style="130" customWidth="1"/>
    <col min="1567" max="1568" width="11.453125" style="130" customWidth="1"/>
    <col min="1569" max="1569" width="1.54296875" style="130" customWidth="1"/>
    <col min="1570" max="1585" width="11.453125" style="130" customWidth="1"/>
    <col min="1586" max="1591" width="6.54296875" style="130" customWidth="1"/>
    <col min="1592" max="1593" width="11.453125" style="130" customWidth="1"/>
    <col min="1594" max="1594" width="1.453125" style="130" customWidth="1"/>
    <col min="1595" max="1797" width="11.453125" style="130"/>
    <col min="1798" max="1798" width="2.453125" style="130" customWidth="1"/>
    <col min="1799" max="1799" width="48.54296875" style="130" customWidth="1"/>
    <col min="1800" max="1816" width="11.453125" style="130" customWidth="1"/>
    <col min="1817" max="1822" width="10.54296875" style="130" customWidth="1"/>
    <col min="1823" max="1824" width="11.453125" style="130" customWidth="1"/>
    <col min="1825" max="1825" width="1.54296875" style="130" customWidth="1"/>
    <col min="1826" max="1841" width="11.453125" style="130" customWidth="1"/>
    <col min="1842" max="1847" width="6.54296875" style="130" customWidth="1"/>
    <col min="1848" max="1849" width="11.453125" style="130" customWidth="1"/>
    <col min="1850" max="1850" width="1.453125" style="130" customWidth="1"/>
    <col min="1851" max="2053" width="11.453125" style="130"/>
    <col min="2054" max="2054" width="2.453125" style="130" customWidth="1"/>
    <col min="2055" max="2055" width="48.54296875" style="130" customWidth="1"/>
    <col min="2056" max="2072" width="11.453125" style="130" customWidth="1"/>
    <col min="2073" max="2078" width="10.54296875" style="130" customWidth="1"/>
    <col min="2079" max="2080" width="11.453125" style="130" customWidth="1"/>
    <col min="2081" max="2081" width="1.54296875" style="130" customWidth="1"/>
    <col min="2082" max="2097" width="11.453125" style="130" customWidth="1"/>
    <col min="2098" max="2103" width="6.54296875" style="130" customWidth="1"/>
    <col min="2104" max="2105" width="11.453125" style="130" customWidth="1"/>
    <col min="2106" max="2106" width="1.453125" style="130" customWidth="1"/>
    <col min="2107" max="2309" width="11.453125" style="130"/>
    <col min="2310" max="2310" width="2.453125" style="130" customWidth="1"/>
    <col min="2311" max="2311" width="48.54296875" style="130" customWidth="1"/>
    <col min="2312" max="2328" width="11.453125" style="130" customWidth="1"/>
    <col min="2329" max="2334" width="10.54296875" style="130" customWidth="1"/>
    <col min="2335" max="2336" width="11.453125" style="130" customWidth="1"/>
    <col min="2337" max="2337" width="1.54296875" style="130" customWidth="1"/>
    <col min="2338" max="2353" width="11.453125" style="130" customWidth="1"/>
    <col min="2354" max="2359" width="6.54296875" style="130" customWidth="1"/>
    <col min="2360" max="2361" width="11.453125" style="130" customWidth="1"/>
    <col min="2362" max="2362" width="1.453125" style="130" customWidth="1"/>
    <col min="2363" max="2565" width="11.453125" style="130"/>
    <col min="2566" max="2566" width="2.453125" style="130" customWidth="1"/>
    <col min="2567" max="2567" width="48.54296875" style="130" customWidth="1"/>
    <col min="2568" max="2584" width="11.453125" style="130" customWidth="1"/>
    <col min="2585" max="2590" width="10.54296875" style="130" customWidth="1"/>
    <col min="2591" max="2592" width="11.453125" style="130" customWidth="1"/>
    <col min="2593" max="2593" width="1.54296875" style="130" customWidth="1"/>
    <col min="2594" max="2609" width="11.453125" style="130" customWidth="1"/>
    <col min="2610" max="2615" width="6.54296875" style="130" customWidth="1"/>
    <col min="2616" max="2617" width="11.453125" style="130" customWidth="1"/>
    <col min="2618" max="2618" width="1.453125" style="130" customWidth="1"/>
    <col min="2619" max="2821" width="11.453125" style="130"/>
    <col min="2822" max="2822" width="2.453125" style="130" customWidth="1"/>
    <col min="2823" max="2823" width="48.54296875" style="130" customWidth="1"/>
    <col min="2824" max="2840" width="11.453125" style="130" customWidth="1"/>
    <col min="2841" max="2846" width="10.54296875" style="130" customWidth="1"/>
    <col min="2847" max="2848" width="11.453125" style="130" customWidth="1"/>
    <col min="2849" max="2849" width="1.54296875" style="130" customWidth="1"/>
    <col min="2850" max="2865" width="11.453125" style="130" customWidth="1"/>
    <col min="2866" max="2871" width="6.54296875" style="130" customWidth="1"/>
    <col min="2872" max="2873" width="11.453125" style="130" customWidth="1"/>
    <col min="2874" max="2874" width="1.453125" style="130" customWidth="1"/>
    <col min="2875" max="3077" width="11.453125" style="130"/>
    <col min="3078" max="3078" width="2.453125" style="130" customWidth="1"/>
    <col min="3079" max="3079" width="48.54296875" style="130" customWidth="1"/>
    <col min="3080" max="3096" width="11.453125" style="130" customWidth="1"/>
    <col min="3097" max="3102" width="10.54296875" style="130" customWidth="1"/>
    <col min="3103" max="3104" width="11.453125" style="130" customWidth="1"/>
    <col min="3105" max="3105" width="1.54296875" style="130" customWidth="1"/>
    <col min="3106" max="3121" width="11.453125" style="130" customWidth="1"/>
    <col min="3122" max="3127" width="6.54296875" style="130" customWidth="1"/>
    <col min="3128" max="3129" width="11.453125" style="130" customWidth="1"/>
    <col min="3130" max="3130" width="1.453125" style="130" customWidth="1"/>
    <col min="3131" max="3333" width="11.453125" style="130"/>
    <col min="3334" max="3334" width="2.453125" style="130" customWidth="1"/>
    <col min="3335" max="3335" width="48.54296875" style="130" customWidth="1"/>
    <col min="3336" max="3352" width="11.453125" style="130" customWidth="1"/>
    <col min="3353" max="3358" width="10.54296875" style="130" customWidth="1"/>
    <col min="3359" max="3360" width="11.453125" style="130" customWidth="1"/>
    <col min="3361" max="3361" width="1.54296875" style="130" customWidth="1"/>
    <col min="3362" max="3377" width="11.453125" style="130" customWidth="1"/>
    <col min="3378" max="3383" width="6.54296875" style="130" customWidth="1"/>
    <col min="3384" max="3385" width="11.453125" style="130" customWidth="1"/>
    <col min="3386" max="3386" width="1.453125" style="130" customWidth="1"/>
    <col min="3387" max="3589" width="11.453125" style="130"/>
    <col min="3590" max="3590" width="2.453125" style="130" customWidth="1"/>
    <col min="3591" max="3591" width="48.54296875" style="130" customWidth="1"/>
    <col min="3592" max="3608" width="11.453125" style="130" customWidth="1"/>
    <col min="3609" max="3614" width="10.54296875" style="130" customWidth="1"/>
    <col min="3615" max="3616" width="11.453125" style="130" customWidth="1"/>
    <col min="3617" max="3617" width="1.54296875" style="130" customWidth="1"/>
    <col min="3618" max="3633" width="11.453125" style="130" customWidth="1"/>
    <col min="3634" max="3639" width="6.54296875" style="130" customWidth="1"/>
    <col min="3640" max="3641" width="11.453125" style="130" customWidth="1"/>
    <col min="3642" max="3642" width="1.453125" style="130" customWidth="1"/>
    <col min="3643" max="3845" width="11.453125" style="130"/>
    <col min="3846" max="3846" width="2.453125" style="130" customWidth="1"/>
    <col min="3847" max="3847" width="48.54296875" style="130" customWidth="1"/>
    <col min="3848" max="3864" width="11.453125" style="130" customWidth="1"/>
    <col min="3865" max="3870" width="10.54296875" style="130" customWidth="1"/>
    <col min="3871" max="3872" width="11.453125" style="130" customWidth="1"/>
    <col min="3873" max="3873" width="1.54296875" style="130" customWidth="1"/>
    <col min="3874" max="3889" width="11.453125" style="130" customWidth="1"/>
    <col min="3890" max="3895" width="6.54296875" style="130" customWidth="1"/>
    <col min="3896" max="3897" width="11.453125" style="130" customWidth="1"/>
    <col min="3898" max="3898" width="1.453125" style="130" customWidth="1"/>
    <col min="3899" max="4101" width="11.453125" style="130"/>
    <col min="4102" max="4102" width="2.453125" style="130" customWidth="1"/>
    <col min="4103" max="4103" width="48.54296875" style="130" customWidth="1"/>
    <col min="4104" max="4120" width="11.453125" style="130" customWidth="1"/>
    <col min="4121" max="4126" width="10.54296875" style="130" customWidth="1"/>
    <col min="4127" max="4128" width="11.453125" style="130" customWidth="1"/>
    <col min="4129" max="4129" width="1.54296875" style="130" customWidth="1"/>
    <col min="4130" max="4145" width="11.453125" style="130" customWidth="1"/>
    <col min="4146" max="4151" width="6.54296875" style="130" customWidth="1"/>
    <col min="4152" max="4153" width="11.453125" style="130" customWidth="1"/>
    <col min="4154" max="4154" width="1.453125" style="130" customWidth="1"/>
    <col min="4155" max="4357" width="11.453125" style="130"/>
    <col min="4358" max="4358" width="2.453125" style="130" customWidth="1"/>
    <col min="4359" max="4359" width="48.54296875" style="130" customWidth="1"/>
    <col min="4360" max="4376" width="11.453125" style="130" customWidth="1"/>
    <col min="4377" max="4382" width="10.54296875" style="130" customWidth="1"/>
    <col min="4383" max="4384" width="11.453125" style="130" customWidth="1"/>
    <col min="4385" max="4385" width="1.54296875" style="130" customWidth="1"/>
    <col min="4386" max="4401" width="11.453125" style="130" customWidth="1"/>
    <col min="4402" max="4407" width="6.54296875" style="130" customWidth="1"/>
    <col min="4408" max="4409" width="11.453125" style="130" customWidth="1"/>
    <col min="4410" max="4410" width="1.453125" style="130" customWidth="1"/>
    <col min="4411" max="4613" width="11.453125" style="130"/>
    <col min="4614" max="4614" width="2.453125" style="130" customWidth="1"/>
    <col min="4615" max="4615" width="48.54296875" style="130" customWidth="1"/>
    <col min="4616" max="4632" width="11.453125" style="130" customWidth="1"/>
    <col min="4633" max="4638" width="10.54296875" style="130" customWidth="1"/>
    <col min="4639" max="4640" width="11.453125" style="130" customWidth="1"/>
    <col min="4641" max="4641" width="1.54296875" style="130" customWidth="1"/>
    <col min="4642" max="4657" width="11.453125" style="130" customWidth="1"/>
    <col min="4658" max="4663" width="6.54296875" style="130" customWidth="1"/>
    <col min="4664" max="4665" width="11.453125" style="130" customWidth="1"/>
    <col min="4666" max="4666" width="1.453125" style="130" customWidth="1"/>
    <col min="4667" max="4869" width="11.453125" style="130"/>
    <col min="4870" max="4870" width="2.453125" style="130" customWidth="1"/>
    <col min="4871" max="4871" width="48.54296875" style="130" customWidth="1"/>
    <col min="4872" max="4888" width="11.453125" style="130" customWidth="1"/>
    <col min="4889" max="4894" width="10.54296875" style="130" customWidth="1"/>
    <col min="4895" max="4896" width="11.453125" style="130" customWidth="1"/>
    <col min="4897" max="4897" width="1.54296875" style="130" customWidth="1"/>
    <col min="4898" max="4913" width="11.453125" style="130" customWidth="1"/>
    <col min="4914" max="4919" width="6.54296875" style="130" customWidth="1"/>
    <col min="4920" max="4921" width="11.453125" style="130" customWidth="1"/>
    <col min="4922" max="4922" width="1.453125" style="130" customWidth="1"/>
    <col min="4923" max="5125" width="11.453125" style="130"/>
    <col min="5126" max="5126" width="2.453125" style="130" customWidth="1"/>
    <col min="5127" max="5127" width="48.54296875" style="130" customWidth="1"/>
    <col min="5128" max="5144" width="11.453125" style="130" customWidth="1"/>
    <col min="5145" max="5150" width="10.54296875" style="130" customWidth="1"/>
    <col min="5151" max="5152" width="11.453125" style="130" customWidth="1"/>
    <col min="5153" max="5153" width="1.54296875" style="130" customWidth="1"/>
    <col min="5154" max="5169" width="11.453125" style="130" customWidth="1"/>
    <col min="5170" max="5175" width="6.54296875" style="130" customWidth="1"/>
    <col min="5176" max="5177" width="11.453125" style="130" customWidth="1"/>
    <col min="5178" max="5178" width="1.453125" style="130" customWidth="1"/>
    <col min="5179" max="5381" width="11.453125" style="130"/>
    <col min="5382" max="5382" width="2.453125" style="130" customWidth="1"/>
    <col min="5383" max="5383" width="48.54296875" style="130" customWidth="1"/>
    <col min="5384" max="5400" width="11.453125" style="130" customWidth="1"/>
    <col min="5401" max="5406" width="10.54296875" style="130" customWidth="1"/>
    <col min="5407" max="5408" width="11.453125" style="130" customWidth="1"/>
    <col min="5409" max="5409" width="1.54296875" style="130" customWidth="1"/>
    <col min="5410" max="5425" width="11.453125" style="130" customWidth="1"/>
    <col min="5426" max="5431" width="6.54296875" style="130" customWidth="1"/>
    <col min="5432" max="5433" width="11.453125" style="130" customWidth="1"/>
    <col min="5434" max="5434" width="1.453125" style="130" customWidth="1"/>
    <col min="5435" max="5637" width="11.453125" style="130"/>
    <col min="5638" max="5638" width="2.453125" style="130" customWidth="1"/>
    <col min="5639" max="5639" width="48.54296875" style="130" customWidth="1"/>
    <col min="5640" max="5656" width="11.453125" style="130" customWidth="1"/>
    <col min="5657" max="5662" width="10.54296875" style="130" customWidth="1"/>
    <col min="5663" max="5664" width="11.453125" style="130" customWidth="1"/>
    <col min="5665" max="5665" width="1.54296875" style="130" customWidth="1"/>
    <col min="5666" max="5681" width="11.453125" style="130" customWidth="1"/>
    <col min="5682" max="5687" width="6.54296875" style="130" customWidth="1"/>
    <col min="5688" max="5689" width="11.453125" style="130" customWidth="1"/>
    <col min="5690" max="5690" width="1.453125" style="130" customWidth="1"/>
    <col min="5691" max="5893" width="11.453125" style="130"/>
    <col min="5894" max="5894" width="2.453125" style="130" customWidth="1"/>
    <col min="5895" max="5895" width="48.54296875" style="130" customWidth="1"/>
    <col min="5896" max="5912" width="11.453125" style="130" customWidth="1"/>
    <col min="5913" max="5918" width="10.54296875" style="130" customWidth="1"/>
    <col min="5919" max="5920" width="11.453125" style="130" customWidth="1"/>
    <col min="5921" max="5921" width="1.54296875" style="130" customWidth="1"/>
    <col min="5922" max="5937" width="11.453125" style="130" customWidth="1"/>
    <col min="5938" max="5943" width="6.54296875" style="130" customWidth="1"/>
    <col min="5944" max="5945" width="11.453125" style="130" customWidth="1"/>
    <col min="5946" max="5946" width="1.453125" style="130" customWidth="1"/>
    <col min="5947" max="6149" width="11.453125" style="130"/>
    <col min="6150" max="6150" width="2.453125" style="130" customWidth="1"/>
    <col min="6151" max="6151" width="48.54296875" style="130" customWidth="1"/>
    <col min="6152" max="6168" width="11.453125" style="130" customWidth="1"/>
    <col min="6169" max="6174" width="10.54296875" style="130" customWidth="1"/>
    <col min="6175" max="6176" width="11.453125" style="130" customWidth="1"/>
    <col min="6177" max="6177" width="1.54296875" style="130" customWidth="1"/>
    <col min="6178" max="6193" width="11.453125" style="130" customWidth="1"/>
    <col min="6194" max="6199" width="6.54296875" style="130" customWidth="1"/>
    <col min="6200" max="6201" width="11.453125" style="130" customWidth="1"/>
    <col min="6202" max="6202" width="1.453125" style="130" customWidth="1"/>
    <col min="6203" max="6405" width="11.453125" style="130"/>
    <col min="6406" max="6406" width="2.453125" style="130" customWidth="1"/>
    <col min="6407" max="6407" width="48.54296875" style="130" customWidth="1"/>
    <col min="6408" max="6424" width="11.453125" style="130" customWidth="1"/>
    <col min="6425" max="6430" width="10.54296875" style="130" customWidth="1"/>
    <col min="6431" max="6432" width="11.453125" style="130" customWidth="1"/>
    <col min="6433" max="6433" width="1.54296875" style="130" customWidth="1"/>
    <col min="6434" max="6449" width="11.453125" style="130" customWidth="1"/>
    <col min="6450" max="6455" width="6.54296875" style="130" customWidth="1"/>
    <col min="6456" max="6457" width="11.453125" style="130" customWidth="1"/>
    <col min="6458" max="6458" width="1.453125" style="130" customWidth="1"/>
    <col min="6459" max="6661" width="11.453125" style="130"/>
    <col min="6662" max="6662" width="2.453125" style="130" customWidth="1"/>
    <col min="6663" max="6663" width="48.54296875" style="130" customWidth="1"/>
    <col min="6664" max="6680" width="11.453125" style="130" customWidth="1"/>
    <col min="6681" max="6686" width="10.54296875" style="130" customWidth="1"/>
    <col min="6687" max="6688" width="11.453125" style="130" customWidth="1"/>
    <col min="6689" max="6689" width="1.54296875" style="130" customWidth="1"/>
    <col min="6690" max="6705" width="11.453125" style="130" customWidth="1"/>
    <col min="6706" max="6711" width="6.54296875" style="130" customWidth="1"/>
    <col min="6712" max="6713" width="11.453125" style="130" customWidth="1"/>
    <col min="6714" max="6714" width="1.453125" style="130" customWidth="1"/>
    <col min="6715" max="6917" width="11.453125" style="130"/>
    <col min="6918" max="6918" width="2.453125" style="130" customWidth="1"/>
    <col min="6919" max="6919" width="48.54296875" style="130" customWidth="1"/>
    <col min="6920" max="6936" width="11.453125" style="130" customWidth="1"/>
    <col min="6937" max="6942" width="10.54296875" style="130" customWidth="1"/>
    <col min="6943" max="6944" width="11.453125" style="130" customWidth="1"/>
    <col min="6945" max="6945" width="1.54296875" style="130" customWidth="1"/>
    <col min="6946" max="6961" width="11.453125" style="130" customWidth="1"/>
    <col min="6962" max="6967" width="6.54296875" style="130" customWidth="1"/>
    <col min="6968" max="6969" width="11.453125" style="130" customWidth="1"/>
    <col min="6970" max="6970" width="1.453125" style="130" customWidth="1"/>
    <col min="6971" max="7173" width="11.453125" style="130"/>
    <col min="7174" max="7174" width="2.453125" style="130" customWidth="1"/>
    <col min="7175" max="7175" width="48.54296875" style="130" customWidth="1"/>
    <col min="7176" max="7192" width="11.453125" style="130" customWidth="1"/>
    <col min="7193" max="7198" width="10.54296875" style="130" customWidth="1"/>
    <col min="7199" max="7200" width="11.453125" style="130" customWidth="1"/>
    <col min="7201" max="7201" width="1.54296875" style="130" customWidth="1"/>
    <col min="7202" max="7217" width="11.453125" style="130" customWidth="1"/>
    <col min="7218" max="7223" width="6.54296875" style="130" customWidth="1"/>
    <col min="7224" max="7225" width="11.453125" style="130" customWidth="1"/>
    <col min="7226" max="7226" width="1.453125" style="130" customWidth="1"/>
    <col min="7227" max="7429" width="11.453125" style="130"/>
    <col min="7430" max="7430" width="2.453125" style="130" customWidth="1"/>
    <col min="7431" max="7431" width="48.54296875" style="130" customWidth="1"/>
    <col min="7432" max="7448" width="11.453125" style="130" customWidth="1"/>
    <col min="7449" max="7454" width="10.54296875" style="130" customWidth="1"/>
    <col min="7455" max="7456" width="11.453125" style="130" customWidth="1"/>
    <col min="7457" max="7457" width="1.54296875" style="130" customWidth="1"/>
    <col min="7458" max="7473" width="11.453125" style="130" customWidth="1"/>
    <col min="7474" max="7479" width="6.54296875" style="130" customWidth="1"/>
    <col min="7480" max="7481" width="11.453125" style="130" customWidth="1"/>
    <col min="7482" max="7482" width="1.453125" style="130" customWidth="1"/>
    <col min="7483" max="7685" width="11.453125" style="130"/>
    <col min="7686" max="7686" width="2.453125" style="130" customWidth="1"/>
    <col min="7687" max="7687" width="48.54296875" style="130" customWidth="1"/>
    <col min="7688" max="7704" width="11.453125" style="130" customWidth="1"/>
    <col min="7705" max="7710" width="10.54296875" style="130" customWidth="1"/>
    <col min="7711" max="7712" width="11.453125" style="130" customWidth="1"/>
    <col min="7713" max="7713" width="1.54296875" style="130" customWidth="1"/>
    <col min="7714" max="7729" width="11.453125" style="130" customWidth="1"/>
    <col min="7730" max="7735" width="6.54296875" style="130" customWidth="1"/>
    <col min="7736" max="7737" width="11.453125" style="130" customWidth="1"/>
    <col min="7738" max="7738" width="1.453125" style="130" customWidth="1"/>
    <col min="7739" max="7941" width="11.453125" style="130"/>
    <col min="7942" max="7942" width="2.453125" style="130" customWidth="1"/>
    <col min="7943" max="7943" width="48.54296875" style="130" customWidth="1"/>
    <col min="7944" max="7960" width="11.453125" style="130" customWidth="1"/>
    <col min="7961" max="7966" width="10.54296875" style="130" customWidth="1"/>
    <col min="7967" max="7968" width="11.453125" style="130" customWidth="1"/>
    <col min="7969" max="7969" width="1.54296875" style="130" customWidth="1"/>
    <col min="7970" max="7985" width="11.453125" style="130" customWidth="1"/>
    <col min="7986" max="7991" width="6.54296875" style="130" customWidth="1"/>
    <col min="7992" max="7993" width="11.453125" style="130" customWidth="1"/>
    <col min="7994" max="7994" width="1.453125" style="130" customWidth="1"/>
    <col min="7995" max="8197" width="11.453125" style="130"/>
    <col min="8198" max="8198" width="2.453125" style="130" customWidth="1"/>
    <col min="8199" max="8199" width="48.54296875" style="130" customWidth="1"/>
    <col min="8200" max="8216" width="11.453125" style="130" customWidth="1"/>
    <col min="8217" max="8222" width="10.54296875" style="130" customWidth="1"/>
    <col min="8223" max="8224" width="11.453125" style="130" customWidth="1"/>
    <col min="8225" max="8225" width="1.54296875" style="130" customWidth="1"/>
    <col min="8226" max="8241" width="11.453125" style="130" customWidth="1"/>
    <col min="8242" max="8247" width="6.54296875" style="130" customWidth="1"/>
    <col min="8248" max="8249" width="11.453125" style="130" customWidth="1"/>
    <col min="8250" max="8250" width="1.453125" style="130" customWidth="1"/>
    <col min="8251" max="8453" width="11.453125" style="130"/>
    <col min="8454" max="8454" width="2.453125" style="130" customWidth="1"/>
    <col min="8455" max="8455" width="48.54296875" style="130" customWidth="1"/>
    <col min="8456" max="8472" width="11.453125" style="130" customWidth="1"/>
    <col min="8473" max="8478" width="10.54296875" style="130" customWidth="1"/>
    <col min="8479" max="8480" width="11.453125" style="130" customWidth="1"/>
    <col min="8481" max="8481" width="1.54296875" style="130" customWidth="1"/>
    <col min="8482" max="8497" width="11.453125" style="130" customWidth="1"/>
    <col min="8498" max="8503" width="6.54296875" style="130" customWidth="1"/>
    <col min="8504" max="8505" width="11.453125" style="130" customWidth="1"/>
    <col min="8506" max="8506" width="1.453125" style="130" customWidth="1"/>
    <col min="8507" max="8709" width="11.453125" style="130"/>
    <col min="8710" max="8710" width="2.453125" style="130" customWidth="1"/>
    <col min="8711" max="8711" width="48.54296875" style="130" customWidth="1"/>
    <col min="8712" max="8728" width="11.453125" style="130" customWidth="1"/>
    <col min="8729" max="8734" width="10.54296875" style="130" customWidth="1"/>
    <col min="8735" max="8736" width="11.453125" style="130" customWidth="1"/>
    <col min="8737" max="8737" width="1.54296875" style="130" customWidth="1"/>
    <col min="8738" max="8753" width="11.453125" style="130" customWidth="1"/>
    <col min="8754" max="8759" width="6.54296875" style="130" customWidth="1"/>
    <col min="8760" max="8761" width="11.453125" style="130" customWidth="1"/>
    <col min="8762" max="8762" width="1.453125" style="130" customWidth="1"/>
    <col min="8763" max="8965" width="11.453125" style="130"/>
    <col min="8966" max="8966" width="2.453125" style="130" customWidth="1"/>
    <col min="8967" max="8967" width="48.54296875" style="130" customWidth="1"/>
    <col min="8968" max="8984" width="11.453125" style="130" customWidth="1"/>
    <col min="8985" max="8990" width="10.54296875" style="130" customWidth="1"/>
    <col min="8991" max="8992" width="11.453125" style="130" customWidth="1"/>
    <col min="8993" max="8993" width="1.54296875" style="130" customWidth="1"/>
    <col min="8994" max="9009" width="11.453125" style="130" customWidth="1"/>
    <col min="9010" max="9015" width="6.54296875" style="130" customWidth="1"/>
    <col min="9016" max="9017" width="11.453125" style="130" customWidth="1"/>
    <col min="9018" max="9018" width="1.453125" style="130" customWidth="1"/>
    <col min="9019" max="9221" width="11.453125" style="130"/>
    <col min="9222" max="9222" width="2.453125" style="130" customWidth="1"/>
    <col min="9223" max="9223" width="48.54296875" style="130" customWidth="1"/>
    <col min="9224" max="9240" width="11.453125" style="130" customWidth="1"/>
    <col min="9241" max="9246" width="10.54296875" style="130" customWidth="1"/>
    <col min="9247" max="9248" width="11.453125" style="130" customWidth="1"/>
    <col min="9249" max="9249" width="1.54296875" style="130" customWidth="1"/>
    <col min="9250" max="9265" width="11.453125" style="130" customWidth="1"/>
    <col min="9266" max="9271" width="6.54296875" style="130" customWidth="1"/>
    <col min="9272" max="9273" width="11.453125" style="130" customWidth="1"/>
    <col min="9274" max="9274" width="1.453125" style="130" customWidth="1"/>
    <col min="9275" max="9477" width="11.453125" style="130"/>
    <col min="9478" max="9478" width="2.453125" style="130" customWidth="1"/>
    <col min="9479" max="9479" width="48.54296875" style="130" customWidth="1"/>
    <col min="9480" max="9496" width="11.453125" style="130" customWidth="1"/>
    <col min="9497" max="9502" width="10.54296875" style="130" customWidth="1"/>
    <col min="9503" max="9504" width="11.453125" style="130" customWidth="1"/>
    <col min="9505" max="9505" width="1.54296875" style="130" customWidth="1"/>
    <col min="9506" max="9521" width="11.453125" style="130" customWidth="1"/>
    <col min="9522" max="9527" width="6.54296875" style="130" customWidth="1"/>
    <col min="9528" max="9529" width="11.453125" style="130" customWidth="1"/>
    <col min="9530" max="9530" width="1.453125" style="130" customWidth="1"/>
    <col min="9531" max="9733" width="11.453125" style="130"/>
    <col min="9734" max="9734" width="2.453125" style="130" customWidth="1"/>
    <col min="9735" max="9735" width="48.54296875" style="130" customWidth="1"/>
    <col min="9736" max="9752" width="11.453125" style="130" customWidth="1"/>
    <col min="9753" max="9758" width="10.54296875" style="130" customWidth="1"/>
    <col min="9759" max="9760" width="11.453125" style="130" customWidth="1"/>
    <col min="9761" max="9761" width="1.54296875" style="130" customWidth="1"/>
    <col min="9762" max="9777" width="11.453125" style="130" customWidth="1"/>
    <col min="9778" max="9783" width="6.54296875" style="130" customWidth="1"/>
    <col min="9784" max="9785" width="11.453125" style="130" customWidth="1"/>
    <col min="9786" max="9786" width="1.453125" style="130" customWidth="1"/>
    <col min="9787" max="9989" width="11.453125" style="130"/>
    <col min="9990" max="9990" width="2.453125" style="130" customWidth="1"/>
    <col min="9991" max="9991" width="48.54296875" style="130" customWidth="1"/>
    <col min="9992" max="10008" width="11.453125" style="130" customWidth="1"/>
    <col min="10009" max="10014" width="10.54296875" style="130" customWidth="1"/>
    <col min="10015" max="10016" width="11.453125" style="130" customWidth="1"/>
    <col min="10017" max="10017" width="1.54296875" style="130" customWidth="1"/>
    <col min="10018" max="10033" width="11.453125" style="130" customWidth="1"/>
    <col min="10034" max="10039" width="6.54296875" style="130" customWidth="1"/>
    <col min="10040" max="10041" width="11.453125" style="130" customWidth="1"/>
    <col min="10042" max="10042" width="1.453125" style="130" customWidth="1"/>
    <col min="10043" max="10245" width="11.453125" style="130"/>
    <col min="10246" max="10246" width="2.453125" style="130" customWidth="1"/>
    <col min="10247" max="10247" width="48.54296875" style="130" customWidth="1"/>
    <col min="10248" max="10264" width="11.453125" style="130" customWidth="1"/>
    <col min="10265" max="10270" width="10.54296875" style="130" customWidth="1"/>
    <col min="10271" max="10272" width="11.453125" style="130" customWidth="1"/>
    <col min="10273" max="10273" width="1.54296875" style="130" customWidth="1"/>
    <col min="10274" max="10289" width="11.453125" style="130" customWidth="1"/>
    <col min="10290" max="10295" width="6.54296875" style="130" customWidth="1"/>
    <col min="10296" max="10297" width="11.453125" style="130" customWidth="1"/>
    <col min="10298" max="10298" width="1.453125" style="130" customWidth="1"/>
    <col min="10299" max="10501" width="11.453125" style="130"/>
    <col min="10502" max="10502" width="2.453125" style="130" customWidth="1"/>
    <col min="10503" max="10503" width="48.54296875" style="130" customWidth="1"/>
    <col min="10504" max="10520" width="11.453125" style="130" customWidth="1"/>
    <col min="10521" max="10526" width="10.54296875" style="130" customWidth="1"/>
    <col min="10527" max="10528" width="11.453125" style="130" customWidth="1"/>
    <col min="10529" max="10529" width="1.54296875" style="130" customWidth="1"/>
    <col min="10530" max="10545" width="11.453125" style="130" customWidth="1"/>
    <col min="10546" max="10551" width="6.54296875" style="130" customWidth="1"/>
    <col min="10552" max="10553" width="11.453125" style="130" customWidth="1"/>
    <col min="10554" max="10554" width="1.453125" style="130" customWidth="1"/>
    <col min="10555" max="10757" width="11.453125" style="130"/>
    <col min="10758" max="10758" width="2.453125" style="130" customWidth="1"/>
    <col min="10759" max="10759" width="48.54296875" style="130" customWidth="1"/>
    <col min="10760" max="10776" width="11.453125" style="130" customWidth="1"/>
    <col min="10777" max="10782" width="10.54296875" style="130" customWidth="1"/>
    <col min="10783" max="10784" width="11.453125" style="130" customWidth="1"/>
    <col min="10785" max="10785" width="1.54296875" style="130" customWidth="1"/>
    <col min="10786" max="10801" width="11.453125" style="130" customWidth="1"/>
    <col min="10802" max="10807" width="6.54296875" style="130" customWidth="1"/>
    <col min="10808" max="10809" width="11.453125" style="130" customWidth="1"/>
    <col min="10810" max="10810" width="1.453125" style="130" customWidth="1"/>
    <col min="10811" max="11013" width="11.453125" style="130"/>
    <col min="11014" max="11014" width="2.453125" style="130" customWidth="1"/>
    <col min="11015" max="11015" width="48.54296875" style="130" customWidth="1"/>
    <col min="11016" max="11032" width="11.453125" style="130" customWidth="1"/>
    <col min="11033" max="11038" width="10.54296875" style="130" customWidth="1"/>
    <col min="11039" max="11040" width="11.453125" style="130" customWidth="1"/>
    <col min="11041" max="11041" width="1.54296875" style="130" customWidth="1"/>
    <col min="11042" max="11057" width="11.453125" style="130" customWidth="1"/>
    <col min="11058" max="11063" width="6.54296875" style="130" customWidth="1"/>
    <col min="11064" max="11065" width="11.453125" style="130" customWidth="1"/>
    <col min="11066" max="11066" width="1.453125" style="130" customWidth="1"/>
    <col min="11067" max="11269" width="11.453125" style="130"/>
    <col min="11270" max="11270" width="2.453125" style="130" customWidth="1"/>
    <col min="11271" max="11271" width="48.54296875" style="130" customWidth="1"/>
    <col min="11272" max="11288" width="11.453125" style="130" customWidth="1"/>
    <col min="11289" max="11294" width="10.54296875" style="130" customWidth="1"/>
    <col min="11295" max="11296" width="11.453125" style="130" customWidth="1"/>
    <col min="11297" max="11297" width="1.54296875" style="130" customWidth="1"/>
    <col min="11298" max="11313" width="11.453125" style="130" customWidth="1"/>
    <col min="11314" max="11319" width="6.54296875" style="130" customWidth="1"/>
    <col min="11320" max="11321" width="11.453125" style="130" customWidth="1"/>
    <col min="11322" max="11322" width="1.453125" style="130" customWidth="1"/>
    <col min="11323" max="11525" width="11.453125" style="130"/>
    <col min="11526" max="11526" width="2.453125" style="130" customWidth="1"/>
    <col min="11527" max="11527" width="48.54296875" style="130" customWidth="1"/>
    <col min="11528" max="11544" width="11.453125" style="130" customWidth="1"/>
    <col min="11545" max="11550" width="10.54296875" style="130" customWidth="1"/>
    <col min="11551" max="11552" width="11.453125" style="130" customWidth="1"/>
    <col min="11553" max="11553" width="1.54296875" style="130" customWidth="1"/>
    <col min="11554" max="11569" width="11.453125" style="130" customWidth="1"/>
    <col min="11570" max="11575" width="6.54296875" style="130" customWidth="1"/>
    <col min="11576" max="11577" width="11.453125" style="130" customWidth="1"/>
    <col min="11578" max="11578" width="1.453125" style="130" customWidth="1"/>
    <col min="11579" max="11781" width="11.453125" style="130"/>
    <col min="11782" max="11782" width="2.453125" style="130" customWidth="1"/>
    <col min="11783" max="11783" width="48.54296875" style="130" customWidth="1"/>
    <col min="11784" max="11800" width="11.453125" style="130" customWidth="1"/>
    <col min="11801" max="11806" width="10.54296875" style="130" customWidth="1"/>
    <col min="11807" max="11808" width="11.453125" style="130" customWidth="1"/>
    <col min="11809" max="11809" width="1.54296875" style="130" customWidth="1"/>
    <col min="11810" max="11825" width="11.453125" style="130" customWidth="1"/>
    <col min="11826" max="11831" width="6.54296875" style="130" customWidth="1"/>
    <col min="11832" max="11833" width="11.453125" style="130" customWidth="1"/>
    <col min="11834" max="11834" width="1.453125" style="130" customWidth="1"/>
    <col min="11835" max="12037" width="11.453125" style="130"/>
    <col min="12038" max="12038" width="2.453125" style="130" customWidth="1"/>
    <col min="12039" max="12039" width="48.54296875" style="130" customWidth="1"/>
    <col min="12040" max="12056" width="11.453125" style="130" customWidth="1"/>
    <col min="12057" max="12062" width="10.54296875" style="130" customWidth="1"/>
    <col min="12063" max="12064" width="11.453125" style="130" customWidth="1"/>
    <col min="12065" max="12065" width="1.54296875" style="130" customWidth="1"/>
    <col min="12066" max="12081" width="11.453125" style="130" customWidth="1"/>
    <col min="12082" max="12087" width="6.54296875" style="130" customWidth="1"/>
    <col min="12088" max="12089" width="11.453125" style="130" customWidth="1"/>
    <col min="12090" max="12090" width="1.453125" style="130" customWidth="1"/>
    <col min="12091" max="12293" width="11.453125" style="130"/>
    <col min="12294" max="12294" width="2.453125" style="130" customWidth="1"/>
    <col min="12295" max="12295" width="48.54296875" style="130" customWidth="1"/>
    <col min="12296" max="12312" width="11.453125" style="130" customWidth="1"/>
    <col min="12313" max="12318" width="10.54296875" style="130" customWidth="1"/>
    <col min="12319" max="12320" width="11.453125" style="130" customWidth="1"/>
    <col min="12321" max="12321" width="1.54296875" style="130" customWidth="1"/>
    <col min="12322" max="12337" width="11.453125" style="130" customWidth="1"/>
    <col min="12338" max="12343" width="6.54296875" style="130" customWidth="1"/>
    <col min="12344" max="12345" width="11.453125" style="130" customWidth="1"/>
    <col min="12346" max="12346" width="1.453125" style="130" customWidth="1"/>
    <col min="12347" max="12549" width="11.453125" style="130"/>
    <col min="12550" max="12550" width="2.453125" style="130" customWidth="1"/>
    <col min="12551" max="12551" width="48.54296875" style="130" customWidth="1"/>
    <col min="12552" max="12568" width="11.453125" style="130" customWidth="1"/>
    <col min="12569" max="12574" width="10.54296875" style="130" customWidth="1"/>
    <col min="12575" max="12576" width="11.453125" style="130" customWidth="1"/>
    <col min="12577" max="12577" width="1.54296875" style="130" customWidth="1"/>
    <col min="12578" max="12593" width="11.453125" style="130" customWidth="1"/>
    <col min="12594" max="12599" width="6.54296875" style="130" customWidth="1"/>
    <col min="12600" max="12601" width="11.453125" style="130" customWidth="1"/>
    <col min="12602" max="12602" width="1.453125" style="130" customWidth="1"/>
    <col min="12603" max="12805" width="11.453125" style="130"/>
    <col min="12806" max="12806" width="2.453125" style="130" customWidth="1"/>
    <col min="12807" max="12807" width="48.54296875" style="130" customWidth="1"/>
    <col min="12808" max="12824" width="11.453125" style="130" customWidth="1"/>
    <col min="12825" max="12830" width="10.54296875" style="130" customWidth="1"/>
    <col min="12831" max="12832" width="11.453125" style="130" customWidth="1"/>
    <col min="12833" max="12833" width="1.54296875" style="130" customWidth="1"/>
    <col min="12834" max="12849" width="11.453125" style="130" customWidth="1"/>
    <col min="12850" max="12855" width="6.54296875" style="130" customWidth="1"/>
    <col min="12856" max="12857" width="11.453125" style="130" customWidth="1"/>
    <col min="12858" max="12858" width="1.453125" style="130" customWidth="1"/>
    <col min="12859" max="13061" width="11.453125" style="130"/>
    <col min="13062" max="13062" width="2.453125" style="130" customWidth="1"/>
    <col min="13063" max="13063" width="48.54296875" style="130" customWidth="1"/>
    <col min="13064" max="13080" width="11.453125" style="130" customWidth="1"/>
    <col min="13081" max="13086" width="10.54296875" style="130" customWidth="1"/>
    <col min="13087" max="13088" width="11.453125" style="130" customWidth="1"/>
    <col min="13089" max="13089" width="1.54296875" style="130" customWidth="1"/>
    <col min="13090" max="13105" width="11.453125" style="130" customWidth="1"/>
    <col min="13106" max="13111" width="6.54296875" style="130" customWidth="1"/>
    <col min="13112" max="13113" width="11.453125" style="130" customWidth="1"/>
    <col min="13114" max="13114" width="1.453125" style="130" customWidth="1"/>
    <col min="13115" max="13317" width="11.453125" style="130"/>
    <col min="13318" max="13318" width="2.453125" style="130" customWidth="1"/>
    <col min="13319" max="13319" width="48.54296875" style="130" customWidth="1"/>
    <col min="13320" max="13336" width="11.453125" style="130" customWidth="1"/>
    <col min="13337" max="13342" width="10.54296875" style="130" customWidth="1"/>
    <col min="13343" max="13344" width="11.453125" style="130" customWidth="1"/>
    <col min="13345" max="13345" width="1.54296875" style="130" customWidth="1"/>
    <col min="13346" max="13361" width="11.453125" style="130" customWidth="1"/>
    <col min="13362" max="13367" width="6.54296875" style="130" customWidth="1"/>
    <col min="13368" max="13369" width="11.453125" style="130" customWidth="1"/>
    <col min="13370" max="13370" width="1.453125" style="130" customWidth="1"/>
    <col min="13371" max="13573" width="11.453125" style="130"/>
    <col min="13574" max="13574" width="2.453125" style="130" customWidth="1"/>
    <col min="13575" max="13575" width="48.54296875" style="130" customWidth="1"/>
    <col min="13576" max="13592" width="11.453125" style="130" customWidth="1"/>
    <col min="13593" max="13598" width="10.54296875" style="130" customWidth="1"/>
    <col min="13599" max="13600" width="11.453125" style="130" customWidth="1"/>
    <col min="13601" max="13601" width="1.54296875" style="130" customWidth="1"/>
    <col min="13602" max="13617" width="11.453125" style="130" customWidth="1"/>
    <col min="13618" max="13623" width="6.54296875" style="130" customWidth="1"/>
    <col min="13624" max="13625" width="11.453125" style="130" customWidth="1"/>
    <col min="13626" max="13626" width="1.453125" style="130" customWidth="1"/>
    <col min="13627" max="13829" width="11.453125" style="130"/>
    <col min="13830" max="13830" width="2.453125" style="130" customWidth="1"/>
    <col min="13831" max="13831" width="48.54296875" style="130" customWidth="1"/>
    <col min="13832" max="13848" width="11.453125" style="130" customWidth="1"/>
    <col min="13849" max="13854" width="10.54296875" style="130" customWidth="1"/>
    <col min="13855" max="13856" width="11.453125" style="130" customWidth="1"/>
    <col min="13857" max="13857" width="1.54296875" style="130" customWidth="1"/>
    <col min="13858" max="13873" width="11.453125" style="130" customWidth="1"/>
    <col min="13874" max="13879" width="6.54296875" style="130" customWidth="1"/>
    <col min="13880" max="13881" width="11.453125" style="130" customWidth="1"/>
    <col min="13882" max="13882" width="1.453125" style="130" customWidth="1"/>
    <col min="13883" max="14085" width="11.453125" style="130"/>
    <col min="14086" max="14086" width="2.453125" style="130" customWidth="1"/>
    <col min="14087" max="14087" width="48.54296875" style="130" customWidth="1"/>
    <col min="14088" max="14104" width="11.453125" style="130" customWidth="1"/>
    <col min="14105" max="14110" width="10.54296875" style="130" customWidth="1"/>
    <col min="14111" max="14112" width="11.453125" style="130" customWidth="1"/>
    <col min="14113" max="14113" width="1.54296875" style="130" customWidth="1"/>
    <col min="14114" max="14129" width="11.453125" style="130" customWidth="1"/>
    <col min="14130" max="14135" width="6.54296875" style="130" customWidth="1"/>
    <col min="14136" max="14137" width="11.453125" style="130" customWidth="1"/>
    <col min="14138" max="14138" width="1.453125" style="130" customWidth="1"/>
    <col min="14139" max="14341" width="11.453125" style="130"/>
    <col min="14342" max="14342" width="2.453125" style="130" customWidth="1"/>
    <col min="14343" max="14343" width="48.54296875" style="130" customWidth="1"/>
    <col min="14344" max="14360" width="11.453125" style="130" customWidth="1"/>
    <col min="14361" max="14366" width="10.54296875" style="130" customWidth="1"/>
    <col min="14367" max="14368" width="11.453125" style="130" customWidth="1"/>
    <col min="14369" max="14369" width="1.54296875" style="130" customWidth="1"/>
    <col min="14370" max="14385" width="11.453125" style="130" customWidth="1"/>
    <col min="14386" max="14391" width="6.54296875" style="130" customWidth="1"/>
    <col min="14392" max="14393" width="11.453125" style="130" customWidth="1"/>
    <col min="14394" max="14394" width="1.453125" style="130" customWidth="1"/>
    <col min="14395" max="14597" width="11.453125" style="130"/>
    <col min="14598" max="14598" width="2.453125" style="130" customWidth="1"/>
    <col min="14599" max="14599" width="48.54296875" style="130" customWidth="1"/>
    <col min="14600" max="14616" width="11.453125" style="130" customWidth="1"/>
    <col min="14617" max="14622" width="10.54296875" style="130" customWidth="1"/>
    <col min="14623" max="14624" width="11.453125" style="130" customWidth="1"/>
    <col min="14625" max="14625" width="1.54296875" style="130" customWidth="1"/>
    <col min="14626" max="14641" width="11.453125" style="130" customWidth="1"/>
    <col min="14642" max="14647" width="6.54296875" style="130" customWidth="1"/>
    <col min="14648" max="14649" width="11.453125" style="130" customWidth="1"/>
    <col min="14650" max="14650" width="1.453125" style="130" customWidth="1"/>
    <col min="14651" max="14853" width="11.453125" style="130"/>
    <col min="14854" max="14854" width="2.453125" style="130" customWidth="1"/>
    <col min="14855" max="14855" width="48.54296875" style="130" customWidth="1"/>
    <col min="14856" max="14872" width="11.453125" style="130" customWidth="1"/>
    <col min="14873" max="14878" width="10.54296875" style="130" customWidth="1"/>
    <col min="14879" max="14880" width="11.453125" style="130" customWidth="1"/>
    <col min="14881" max="14881" width="1.54296875" style="130" customWidth="1"/>
    <col min="14882" max="14897" width="11.453125" style="130" customWidth="1"/>
    <col min="14898" max="14903" width="6.54296875" style="130" customWidth="1"/>
    <col min="14904" max="14905" width="11.453125" style="130" customWidth="1"/>
    <col min="14906" max="14906" width="1.453125" style="130" customWidth="1"/>
    <col min="14907" max="15109" width="11.453125" style="130"/>
    <col min="15110" max="15110" width="2.453125" style="130" customWidth="1"/>
    <col min="15111" max="15111" width="48.54296875" style="130" customWidth="1"/>
    <col min="15112" max="15128" width="11.453125" style="130" customWidth="1"/>
    <col min="15129" max="15134" width="10.54296875" style="130" customWidth="1"/>
    <col min="15135" max="15136" width="11.453125" style="130" customWidth="1"/>
    <col min="15137" max="15137" width="1.54296875" style="130" customWidth="1"/>
    <col min="15138" max="15153" width="11.453125" style="130" customWidth="1"/>
    <col min="15154" max="15159" width="6.54296875" style="130" customWidth="1"/>
    <col min="15160" max="15161" width="11.453125" style="130" customWidth="1"/>
    <col min="15162" max="15162" width="1.453125" style="130" customWidth="1"/>
    <col min="15163" max="15365" width="11.453125" style="130"/>
    <col min="15366" max="15366" width="2.453125" style="130" customWidth="1"/>
    <col min="15367" max="15367" width="48.54296875" style="130" customWidth="1"/>
    <col min="15368" max="15384" width="11.453125" style="130" customWidth="1"/>
    <col min="15385" max="15390" width="10.54296875" style="130" customWidth="1"/>
    <col min="15391" max="15392" width="11.453125" style="130" customWidth="1"/>
    <col min="15393" max="15393" width="1.54296875" style="130" customWidth="1"/>
    <col min="15394" max="15409" width="11.453125" style="130" customWidth="1"/>
    <col min="15410" max="15415" width="6.54296875" style="130" customWidth="1"/>
    <col min="15416" max="15417" width="11.453125" style="130" customWidth="1"/>
    <col min="15418" max="15418" width="1.453125" style="130" customWidth="1"/>
    <col min="15419" max="15621" width="11.453125" style="130"/>
    <col min="15622" max="15622" width="2.453125" style="130" customWidth="1"/>
    <col min="15623" max="15623" width="48.54296875" style="130" customWidth="1"/>
    <col min="15624" max="15640" width="11.453125" style="130" customWidth="1"/>
    <col min="15641" max="15646" width="10.54296875" style="130" customWidth="1"/>
    <col min="15647" max="15648" width="11.453125" style="130" customWidth="1"/>
    <col min="15649" max="15649" width="1.54296875" style="130" customWidth="1"/>
    <col min="15650" max="15665" width="11.453125" style="130" customWidth="1"/>
    <col min="15666" max="15671" width="6.54296875" style="130" customWidth="1"/>
    <col min="15672" max="15673" width="11.453125" style="130" customWidth="1"/>
    <col min="15674" max="15674" width="1.453125" style="130" customWidth="1"/>
    <col min="15675" max="15877" width="11.453125" style="130"/>
    <col min="15878" max="15878" width="2.453125" style="130" customWidth="1"/>
    <col min="15879" max="15879" width="48.54296875" style="130" customWidth="1"/>
    <col min="15880" max="15896" width="11.453125" style="130" customWidth="1"/>
    <col min="15897" max="15902" width="10.54296875" style="130" customWidth="1"/>
    <col min="15903" max="15904" width="11.453125" style="130" customWidth="1"/>
    <col min="15905" max="15905" width="1.54296875" style="130" customWidth="1"/>
    <col min="15906" max="15921" width="11.453125" style="130" customWidth="1"/>
    <col min="15922" max="15927" width="6.54296875" style="130" customWidth="1"/>
    <col min="15928" max="15929" width="11.453125" style="130" customWidth="1"/>
    <col min="15930" max="15930" width="1.453125" style="130" customWidth="1"/>
    <col min="15931" max="16133" width="11.453125" style="130"/>
    <col min="16134" max="16134" width="2.453125" style="130" customWidth="1"/>
    <col min="16135" max="16135" width="48.54296875" style="130" customWidth="1"/>
    <col min="16136" max="16152" width="11.453125" style="130" customWidth="1"/>
    <col min="16153" max="16158" width="10.54296875" style="130" customWidth="1"/>
    <col min="16159" max="16160" width="11.453125" style="130" customWidth="1"/>
    <col min="16161" max="16161" width="1.54296875" style="130" customWidth="1"/>
    <col min="16162" max="16177" width="11.453125" style="130" customWidth="1"/>
    <col min="16178" max="16183" width="6.54296875" style="130" customWidth="1"/>
    <col min="16184" max="16185" width="11.453125" style="130" customWidth="1"/>
    <col min="16186" max="16186" width="1.453125" style="130" customWidth="1"/>
    <col min="16187" max="16384" width="11.453125" style="130"/>
  </cols>
  <sheetData>
    <row r="1" spans="1:61" ht="15" customHeight="1" x14ac:dyDescent="0.35">
      <c r="B1" s="1" t="s">
        <v>598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61" ht="15" customHeight="1" x14ac:dyDescent="0.35">
      <c r="B2" s="3" t="s">
        <v>753</v>
      </c>
      <c r="C2" s="4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47"/>
      <c r="Y2" s="7"/>
      <c r="Z2" s="59"/>
      <c r="AA2" s="59"/>
      <c r="AB2" s="59"/>
      <c r="AC2" s="59"/>
      <c r="AD2" s="59"/>
      <c r="AE2" s="59"/>
    </row>
    <row r="3" spans="1:61" ht="15" customHeight="1" x14ac:dyDescent="0.35">
      <c r="B3" s="5" t="s">
        <v>0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/>
      <c r="X3"/>
      <c r="Y3" s="7"/>
      <c r="Z3" s="141"/>
      <c r="AA3" s="141"/>
      <c r="AB3" s="141"/>
      <c r="AC3"/>
      <c r="AD3"/>
      <c r="AE3"/>
    </row>
    <row r="4" spans="1:61" ht="12" customHeight="1" thickBot="1" x14ac:dyDescent="0.4">
      <c r="B4" s="186" t="s">
        <v>758</v>
      </c>
      <c r="W4"/>
      <c r="X4"/>
      <c r="Y4" s="7"/>
      <c r="Z4"/>
      <c r="AA4"/>
      <c r="AB4" s="335"/>
      <c r="AC4"/>
      <c r="AD4"/>
      <c r="AE4"/>
    </row>
    <row r="5" spans="1:61" ht="12" customHeight="1" thickTop="1" thickBot="1" x14ac:dyDescent="0.4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6"/>
      <c r="Y5" s="7"/>
      <c r="Z5" s="7"/>
      <c r="AA5" s="7"/>
      <c r="AB5" s="7"/>
      <c r="AC5" s="7"/>
      <c r="AD5" s="7"/>
      <c r="AE5" s="7"/>
      <c r="AF5" s="385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"/>
    </row>
    <row r="6" spans="1:61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</row>
    <row r="7" spans="1:61" ht="6" customHeight="1" thickTop="1" thickBot="1" x14ac:dyDescent="0.4">
      <c r="B7" s="134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  <c r="BF7" s="134"/>
      <c r="BG7" s="134"/>
      <c r="BH7" s="134"/>
      <c r="BI7" s="4"/>
    </row>
    <row r="8" spans="1:61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4"/>
    </row>
    <row r="9" spans="1:61" s="46" customFormat="1" ht="15" customHeight="1" x14ac:dyDescent="0.35">
      <c r="A9"/>
      <c r="B9" s="13" t="s">
        <v>713</v>
      </c>
      <c r="C9" s="14">
        <v>37697.089999999997</v>
      </c>
      <c r="D9" s="14">
        <v>38607.366000000002</v>
      </c>
      <c r="E9" s="14">
        <v>41313.439999999995</v>
      </c>
      <c r="F9" s="14">
        <v>43146.084000000003</v>
      </c>
      <c r="G9" s="14">
        <v>43071.161</v>
      </c>
      <c r="H9" s="14">
        <v>44415.323999999993</v>
      </c>
      <c r="I9" s="14">
        <v>49337.342000000004</v>
      </c>
      <c r="J9" s="14">
        <v>52538.594999999994</v>
      </c>
      <c r="K9" s="14">
        <v>55685.727999999996</v>
      </c>
      <c r="L9" s="14">
        <v>57585.587</v>
      </c>
      <c r="M9" s="14">
        <v>65091.243000000009</v>
      </c>
      <c r="N9" s="14">
        <v>73576.570999999996</v>
      </c>
      <c r="O9" s="14">
        <v>84310.684999999983</v>
      </c>
      <c r="P9" s="14">
        <v>85158.758000000002</v>
      </c>
      <c r="Q9" s="14">
        <v>78857.831999999995</v>
      </c>
      <c r="R9" s="14">
        <v>81101.91</v>
      </c>
      <c r="S9" s="14">
        <v>82266.412000000026</v>
      </c>
      <c r="T9" s="14">
        <v>82337.520999999993</v>
      </c>
      <c r="U9" s="14">
        <v>82170.832000000024</v>
      </c>
      <c r="V9" s="14">
        <v>84404.317999999985</v>
      </c>
      <c r="W9" s="14">
        <v>84232.141000000018</v>
      </c>
      <c r="X9" s="14">
        <v>84742.726999999984</v>
      </c>
      <c r="Y9" s="14">
        <v>88763.364000000001</v>
      </c>
      <c r="Z9" s="14">
        <v>94550.944000000018</v>
      </c>
      <c r="AA9" s="14">
        <v>100410.368</v>
      </c>
      <c r="AB9" s="14">
        <v>100917.11199999999</v>
      </c>
      <c r="AC9" s="14">
        <v>106849.868</v>
      </c>
      <c r="AD9" s="14">
        <v>121823.84600000001</v>
      </c>
      <c r="AE9" s="14">
        <v>134146.63</v>
      </c>
      <c r="AF9"/>
      <c r="AG9" s="15">
        <v>2.414711586491173</v>
      </c>
      <c r="AH9" s="15">
        <v>7.0092168421953289</v>
      </c>
      <c r="AI9" s="15">
        <v>4.4359511093726587</v>
      </c>
      <c r="AJ9" s="15">
        <v>-0.17364959471177616</v>
      </c>
      <c r="AK9" s="15">
        <v>3.1207958383104493</v>
      </c>
      <c r="AL9" s="15">
        <v>11.081801407099972</v>
      </c>
      <c r="AM9" s="15">
        <v>6.4884991169568673</v>
      </c>
      <c r="AN9" s="15">
        <v>5.9901354423353004</v>
      </c>
      <c r="AO9" s="15">
        <v>3.4117521099840955</v>
      </c>
      <c r="AP9" s="15">
        <v>13.033914198009322</v>
      </c>
      <c r="AQ9" s="15">
        <v>13.036051562266195</v>
      </c>
      <c r="AR9" s="15">
        <v>14.589038132804514</v>
      </c>
      <c r="AS9" s="15">
        <v>1.0058902972974524</v>
      </c>
      <c r="AT9" s="15">
        <v>-7.3990346359912937</v>
      </c>
      <c r="AU9" s="15">
        <v>2.845726217783934</v>
      </c>
      <c r="AV9" s="15">
        <v>1.435850277755508</v>
      </c>
      <c r="AW9" s="15">
        <v>8.6437463688057298E-2</v>
      </c>
      <c r="AX9" s="15">
        <v>-0.20244597842576459</v>
      </c>
      <c r="AY9" s="15">
        <v>2.7181007489372386</v>
      </c>
      <c r="AZ9" s="15">
        <v>-0.20399074843536674</v>
      </c>
      <c r="BA9" s="15">
        <v>0.60616528790354085</v>
      </c>
      <c r="BB9" s="15">
        <v>4.7445216154066152</v>
      </c>
      <c r="BC9" s="15">
        <v>6.5202350825730493</v>
      </c>
      <c r="BD9" s="15">
        <v>6.1971078786902263</v>
      </c>
      <c r="BE9" s="15">
        <v>0.50467298357077184</v>
      </c>
      <c r="BF9" s="15">
        <v>5.8788404487833619</v>
      </c>
      <c r="BG9" s="15">
        <v>14.014035094549675</v>
      </c>
      <c r="BH9" s="15">
        <v>10.115247880123567</v>
      </c>
      <c r="BI9"/>
    </row>
    <row r="10" spans="1:61" s="46" customFormat="1" ht="15" customHeight="1" x14ac:dyDescent="0.35">
      <c r="A10"/>
      <c r="B10" s="16" t="s">
        <v>19</v>
      </c>
      <c r="C10" s="17">
        <v>24225.848999999998</v>
      </c>
      <c r="D10" s="17">
        <v>24928.186000000002</v>
      </c>
      <c r="E10" s="17">
        <v>28350.138999999999</v>
      </c>
      <c r="F10" s="17">
        <v>29921.357</v>
      </c>
      <c r="G10" s="17">
        <v>31005.843000000001</v>
      </c>
      <c r="H10" s="17">
        <v>32920.224999999999</v>
      </c>
      <c r="I10" s="17">
        <v>37504.574000000001</v>
      </c>
      <c r="J10" s="17">
        <v>40636.603999999999</v>
      </c>
      <c r="K10" s="17">
        <v>43508.747000000003</v>
      </c>
      <c r="L10" s="17">
        <v>45152.618999999999</v>
      </c>
      <c r="M10" s="17">
        <v>50840.419000000002</v>
      </c>
      <c r="N10" s="17">
        <v>56534.38</v>
      </c>
      <c r="O10" s="17">
        <v>61627.285000000003</v>
      </c>
      <c r="P10" s="17">
        <v>63058.868000000002</v>
      </c>
      <c r="Q10" s="17">
        <v>61134.207000000002</v>
      </c>
      <c r="R10" s="17">
        <v>64236.673999999999</v>
      </c>
      <c r="S10" s="17">
        <v>64929.528999999995</v>
      </c>
      <c r="T10" s="17">
        <v>65069.367000000006</v>
      </c>
      <c r="U10" s="17">
        <v>64822.652000000002</v>
      </c>
      <c r="V10" s="17">
        <v>66943.137000000002</v>
      </c>
      <c r="W10" s="17">
        <v>66127.761000000013</v>
      </c>
      <c r="X10" s="17">
        <v>66680.756999999998</v>
      </c>
      <c r="Y10" s="17">
        <v>68930.643999999986</v>
      </c>
      <c r="Z10" s="17">
        <v>73393.763999999996</v>
      </c>
      <c r="AA10" s="17">
        <v>77403.71699999999</v>
      </c>
      <c r="AB10" s="17">
        <v>78647.066999999995</v>
      </c>
      <c r="AC10" s="17">
        <v>83411.641000000018</v>
      </c>
      <c r="AD10" s="17">
        <v>93878.032999999996</v>
      </c>
      <c r="AE10" s="17">
        <v>104228.81999999999</v>
      </c>
      <c r="AF10"/>
      <c r="AG10" s="18">
        <v>2.8991223382924711</v>
      </c>
      <c r="AH10" s="18">
        <v>13.727244332981138</v>
      </c>
      <c r="AI10" s="18">
        <v>5.5421879942105425</v>
      </c>
      <c r="AJ10" s="18">
        <v>3.6244545994354493</v>
      </c>
      <c r="AK10" s="18">
        <v>6.1742620576386127</v>
      </c>
      <c r="AL10" s="18">
        <v>13.925630824212174</v>
      </c>
      <c r="AM10" s="18">
        <v>8.3510613932049971</v>
      </c>
      <c r="AN10" s="18">
        <v>7.0678716164372499</v>
      </c>
      <c r="AO10" s="18">
        <v>3.7782563584283309</v>
      </c>
      <c r="AP10" s="18">
        <v>12.596832976620918</v>
      </c>
      <c r="AQ10" s="18">
        <v>11.19967362975509</v>
      </c>
      <c r="AR10" s="18">
        <v>9.0085095122649363</v>
      </c>
      <c r="AS10" s="18">
        <v>2.3229694444595421</v>
      </c>
      <c r="AT10" s="18">
        <v>-3.0521654781370322</v>
      </c>
      <c r="AU10" s="18">
        <v>5.0748462313414766</v>
      </c>
      <c r="AV10" s="18">
        <v>1.0785972511590434</v>
      </c>
      <c r="AW10" s="18">
        <v>0.21536888092936984</v>
      </c>
      <c r="AX10" s="18">
        <v>-0.37915690804246455</v>
      </c>
      <c r="AY10" s="18">
        <v>3.2712098850877012</v>
      </c>
      <c r="AZ10" s="18">
        <v>-1.2180128337875611</v>
      </c>
      <c r="BA10" s="18">
        <v>0.83625392972247237</v>
      </c>
      <c r="BB10" s="18">
        <v>3.3741173634246353</v>
      </c>
      <c r="BC10" s="18">
        <v>6.4747980593362957</v>
      </c>
      <c r="BD10" s="18">
        <v>5.4636154101593624</v>
      </c>
      <c r="BE10" s="18">
        <v>1.6063182082069858</v>
      </c>
      <c r="BF10" s="18">
        <v>6.0581712475050375</v>
      </c>
      <c r="BG10" s="18">
        <v>12.547879258244034</v>
      </c>
      <c r="BH10" s="18">
        <v>11.025781718285467</v>
      </c>
      <c r="BI10"/>
    </row>
    <row r="11" spans="1:61" s="46" customFormat="1" ht="15" customHeight="1" x14ac:dyDescent="0.35">
      <c r="A11"/>
      <c r="B11" s="16" t="s">
        <v>20</v>
      </c>
      <c r="C11" s="17">
        <v>6181.3940000000002</v>
      </c>
      <c r="D11" s="17">
        <v>6306.9210000000003</v>
      </c>
      <c r="E11" s="17">
        <v>5571.3490000000002</v>
      </c>
      <c r="F11" s="17">
        <v>5193.5659999999998</v>
      </c>
      <c r="G11" s="17">
        <v>3063.9319999999998</v>
      </c>
      <c r="H11" s="17">
        <v>2730.366</v>
      </c>
      <c r="I11" s="17">
        <v>3131.4830000000002</v>
      </c>
      <c r="J11" s="17">
        <v>2661.22</v>
      </c>
      <c r="K11" s="17">
        <v>2302.0430000000001</v>
      </c>
      <c r="L11" s="17">
        <v>2211.1570000000002</v>
      </c>
      <c r="M11" s="17">
        <v>2483.384</v>
      </c>
      <c r="N11" s="17">
        <v>3304.7730000000001</v>
      </c>
      <c r="O11" s="17">
        <v>4787.4639999999999</v>
      </c>
      <c r="P11" s="17">
        <v>6138.9459999999999</v>
      </c>
      <c r="Q11" s="17">
        <v>5488.6580000000004</v>
      </c>
      <c r="R11" s="17">
        <v>4798.1980000000003</v>
      </c>
      <c r="S11" s="17">
        <v>5191.2150000000001</v>
      </c>
      <c r="T11" s="17">
        <v>5272.6440000000002</v>
      </c>
      <c r="U11" s="17">
        <v>4690.7280000000001</v>
      </c>
      <c r="V11" s="17">
        <v>4088.0059999999994</v>
      </c>
      <c r="W11" s="17">
        <v>3292.7240000000002</v>
      </c>
      <c r="X11" s="17">
        <v>3062.5309999999999</v>
      </c>
      <c r="Y11" s="17">
        <v>3201.2760000000003</v>
      </c>
      <c r="Z11" s="17">
        <v>3237.3260000000005</v>
      </c>
      <c r="AA11" s="17">
        <v>3289.8249999999998</v>
      </c>
      <c r="AB11" s="17">
        <v>2639.3650000000002</v>
      </c>
      <c r="AC11" s="17">
        <v>2833.3710000000001</v>
      </c>
      <c r="AD11" s="17">
        <v>3083.0070000000001</v>
      </c>
      <c r="AE11" s="17">
        <v>3957.2730000000001</v>
      </c>
      <c r="AF11"/>
      <c r="AG11" s="18">
        <v>2.0307231669749579</v>
      </c>
      <c r="AH11" s="18">
        <v>-11.662933466266663</v>
      </c>
      <c r="AI11" s="18">
        <v>-6.7808173568017427</v>
      </c>
      <c r="AJ11" s="18">
        <v>-41.005236094044051</v>
      </c>
      <c r="AK11" s="18">
        <v>-10.886860413351203</v>
      </c>
      <c r="AL11" s="18">
        <v>14.690960845542326</v>
      </c>
      <c r="AM11" s="18">
        <v>-15.01726178938223</v>
      </c>
      <c r="AN11" s="18">
        <v>-13.496704518980005</v>
      </c>
      <c r="AO11" s="18">
        <v>-3.9480583116822738</v>
      </c>
      <c r="AP11" s="18">
        <v>12.311518358940583</v>
      </c>
      <c r="AQ11" s="18">
        <v>33.0753922872983</v>
      </c>
      <c r="AR11" s="18">
        <v>44.865138997443992</v>
      </c>
      <c r="AS11" s="18">
        <v>28.229601308751359</v>
      </c>
      <c r="AT11" s="18">
        <v>-10.592828149978834</v>
      </c>
      <c r="AU11" s="18">
        <v>-12.579759934031232</v>
      </c>
      <c r="AV11" s="18">
        <v>8.1909291779955691</v>
      </c>
      <c r="AW11" s="18">
        <v>1.5685923237623578</v>
      </c>
      <c r="AX11" s="18">
        <v>-11.036512231813871</v>
      </c>
      <c r="AY11" s="18">
        <v>-12.849220845890034</v>
      </c>
      <c r="AZ11" s="18">
        <v>-19.454032112477314</v>
      </c>
      <c r="BA11" s="18">
        <v>-6.9909594609205081</v>
      </c>
      <c r="BB11" s="18">
        <v>4.5304031208174003</v>
      </c>
      <c r="BC11" s="18">
        <v>1.1261134622569307</v>
      </c>
      <c r="BD11" s="18">
        <v>1.6216778909507208</v>
      </c>
      <c r="BE11" s="18">
        <v>-19.771872364031509</v>
      </c>
      <c r="BF11" s="18">
        <v>7.3504801344262667</v>
      </c>
      <c r="BG11" s="18">
        <v>8.8105652242505474</v>
      </c>
      <c r="BH11" s="18">
        <v>28.357574277320811</v>
      </c>
      <c r="BI11"/>
    </row>
    <row r="12" spans="1:61" s="46" customFormat="1" ht="15" customHeight="1" x14ac:dyDescent="0.35">
      <c r="A12"/>
      <c r="B12" s="16" t="s">
        <v>21</v>
      </c>
      <c r="C12" s="17"/>
      <c r="D12" s="17"/>
      <c r="E12" s="17"/>
      <c r="F12" s="17">
        <v>395.84300000000002</v>
      </c>
      <c r="G12" s="17">
        <v>848.49</v>
      </c>
      <c r="H12" s="17">
        <v>932.82899999999995</v>
      </c>
      <c r="I12" s="17">
        <v>909.79</v>
      </c>
      <c r="J12" s="17">
        <v>987.58199999999999</v>
      </c>
      <c r="K12" s="17">
        <v>1102.9369999999999</v>
      </c>
      <c r="L12" s="17">
        <v>1198.7270000000001</v>
      </c>
      <c r="M12" s="17">
        <v>1315.741</v>
      </c>
      <c r="N12" s="17">
        <v>1453.2550000000001</v>
      </c>
      <c r="O12" s="17">
        <v>1853.433</v>
      </c>
      <c r="P12" s="17">
        <v>2075.674</v>
      </c>
      <c r="Q12" s="17">
        <v>2010.3579999999999</v>
      </c>
      <c r="R12" s="17">
        <v>2020.895</v>
      </c>
      <c r="S12" s="17">
        <v>1994.8160000000005</v>
      </c>
      <c r="T12" s="17">
        <v>2017.721</v>
      </c>
      <c r="U12" s="17">
        <v>1944.1909999999998</v>
      </c>
      <c r="V12" s="17">
        <v>1884.5220000000004</v>
      </c>
      <c r="W12" s="17">
        <v>1805.6960000000001</v>
      </c>
      <c r="X12" s="17">
        <v>1766.425</v>
      </c>
      <c r="Y12" s="17">
        <v>1809.52</v>
      </c>
      <c r="Z12" s="17">
        <v>1873.0759999999998</v>
      </c>
      <c r="AA12" s="17">
        <v>1933.6049999999998</v>
      </c>
      <c r="AB12" s="17">
        <v>1790.9009999999998</v>
      </c>
      <c r="AC12" s="17">
        <v>1789.0479999999998</v>
      </c>
      <c r="AD12" s="17">
        <v>1989.0029999999999</v>
      </c>
      <c r="AE12" s="17">
        <v>2122.6390000000006</v>
      </c>
      <c r="AF12"/>
      <c r="AG12" s="18"/>
      <c r="AH12" s="18"/>
      <c r="AI12" s="18"/>
      <c r="AJ12" s="18" t="s">
        <v>233</v>
      </c>
      <c r="AK12" s="18">
        <v>9.9398932220768597</v>
      </c>
      <c r="AL12" s="18">
        <v>-2.469798859169257</v>
      </c>
      <c r="AM12" s="18">
        <v>8.5505446311786262</v>
      </c>
      <c r="AN12" s="18">
        <v>11.680549058204777</v>
      </c>
      <c r="AO12" s="18">
        <v>8.6849928871730828</v>
      </c>
      <c r="AP12" s="18">
        <v>9.7615220146038162</v>
      </c>
      <c r="AQ12" s="18">
        <v>10.451449031382326</v>
      </c>
      <c r="AR12" s="18">
        <v>27.536667687363874</v>
      </c>
      <c r="AS12" s="18">
        <v>11.990776035605279</v>
      </c>
      <c r="AT12" s="18">
        <v>-3.1467369153344906</v>
      </c>
      <c r="AU12" s="18">
        <v>0.52413550223393224</v>
      </c>
      <c r="AV12" s="18">
        <v>-1.2904678372700955</v>
      </c>
      <c r="AW12" s="18">
        <v>1.1482262023163796</v>
      </c>
      <c r="AX12" s="18">
        <v>-3.64421047310308</v>
      </c>
      <c r="AY12" s="18">
        <v>-3.0690914627214827</v>
      </c>
      <c r="AZ12" s="18">
        <v>-4.1828113442029453</v>
      </c>
      <c r="BA12" s="18">
        <v>-2.1748400616715209</v>
      </c>
      <c r="BB12" s="18">
        <v>2.4396733515433731</v>
      </c>
      <c r="BC12" s="18">
        <v>3.5123126575003214</v>
      </c>
      <c r="BD12" s="18">
        <v>3.2315293132793332</v>
      </c>
      <c r="BE12" s="18">
        <v>-7.3802043333566036</v>
      </c>
      <c r="BF12" s="18">
        <v>-0.10346747251802672</v>
      </c>
      <c r="BG12" s="18">
        <v>11.176614601732327</v>
      </c>
      <c r="BH12" s="18">
        <v>6.7187430084318951</v>
      </c>
      <c r="BI12"/>
    </row>
    <row r="13" spans="1:61" s="46" customFormat="1" ht="15" customHeight="1" x14ac:dyDescent="0.35">
      <c r="A13"/>
      <c r="B13" s="16" t="s">
        <v>22</v>
      </c>
      <c r="C13" s="17"/>
      <c r="D13" s="17"/>
      <c r="E13" s="17"/>
      <c r="F13" s="17"/>
      <c r="G13" s="17">
        <v>541.928</v>
      </c>
      <c r="H13" s="17">
        <v>943.48699999999997</v>
      </c>
      <c r="I13" s="17">
        <v>504.39400000000001</v>
      </c>
      <c r="J13" s="17">
        <v>404.33100000000002</v>
      </c>
      <c r="K13" s="17">
        <v>248.203</v>
      </c>
      <c r="L13" s="17">
        <v>267.399</v>
      </c>
      <c r="M13" s="17">
        <v>360.47800000000001</v>
      </c>
      <c r="N13" s="17">
        <v>528.69399999999996</v>
      </c>
      <c r="O13" s="17">
        <v>884.3</v>
      </c>
      <c r="P13" s="17">
        <v>946.00800000000004</v>
      </c>
      <c r="Q13" s="17">
        <v>468.75200000000001</v>
      </c>
      <c r="R13" s="17">
        <v>405.56800000000004</v>
      </c>
      <c r="S13" s="17">
        <v>339.50900000000001</v>
      </c>
      <c r="T13" s="17">
        <v>333.96899999999999</v>
      </c>
      <c r="U13" s="17">
        <v>354.93200000000007</v>
      </c>
      <c r="V13" s="17">
        <v>479.00599999999997</v>
      </c>
      <c r="W13" s="17">
        <v>678.52800000000002</v>
      </c>
      <c r="X13" s="17">
        <v>443.05499999999995</v>
      </c>
      <c r="Y13" s="17">
        <v>631.048</v>
      </c>
      <c r="Z13" s="17">
        <v>505.38099999999997</v>
      </c>
      <c r="AA13" s="17">
        <v>507.73200000000003</v>
      </c>
      <c r="AB13" s="17">
        <v>565.60799999999995</v>
      </c>
      <c r="AC13" s="17">
        <v>1052.5909999999999</v>
      </c>
      <c r="AD13" s="17">
        <v>948.26099999999997</v>
      </c>
      <c r="AE13" s="17">
        <v>523.24800000000005</v>
      </c>
      <c r="AF13"/>
      <c r="AG13" s="18"/>
      <c r="AH13" s="18"/>
      <c r="AI13" s="18"/>
      <c r="AJ13" s="18"/>
      <c r="AK13" s="18">
        <v>74.098219689700471</v>
      </c>
      <c r="AL13" s="18">
        <v>-46.539379980858236</v>
      </c>
      <c r="AM13" s="18">
        <v>-19.838261359175565</v>
      </c>
      <c r="AN13" s="18">
        <v>-38.613907912081935</v>
      </c>
      <c r="AO13" s="18">
        <v>7.7339919340217476</v>
      </c>
      <c r="AP13" s="18">
        <v>34.809030699441664</v>
      </c>
      <c r="AQ13" s="18">
        <v>46.664706306626186</v>
      </c>
      <c r="AR13" s="18">
        <v>67.261213480765818</v>
      </c>
      <c r="AS13" s="18">
        <v>6.978174827547222</v>
      </c>
      <c r="AT13" s="18">
        <v>-50.449467657778797</v>
      </c>
      <c r="AU13" s="18">
        <v>-13.479195822097818</v>
      </c>
      <c r="AV13" s="18">
        <v>-16.288020751144078</v>
      </c>
      <c r="AW13" s="18">
        <v>-1.6317682300027452</v>
      </c>
      <c r="AX13" s="18">
        <v>6.2769298946908485</v>
      </c>
      <c r="AY13" s="18">
        <v>34.957118546651152</v>
      </c>
      <c r="AZ13" s="18">
        <v>41.65334045920094</v>
      </c>
      <c r="BA13" s="18">
        <v>-34.703505234861353</v>
      </c>
      <c r="BB13" s="18">
        <v>42.43107514868359</v>
      </c>
      <c r="BC13" s="18">
        <v>-19.914016049492279</v>
      </c>
      <c r="BD13" s="18">
        <v>0.46519358662079818</v>
      </c>
      <c r="BE13" s="18">
        <v>11.398926992980533</v>
      </c>
      <c r="BF13" s="18">
        <v>86.099029716694247</v>
      </c>
      <c r="BG13" s="18">
        <v>-9.9117320972723437</v>
      </c>
      <c r="BH13" s="18">
        <v>-44.82025518290849</v>
      </c>
      <c r="BI13"/>
    </row>
    <row r="14" spans="1:61" s="46" customFormat="1" ht="15" customHeight="1" x14ac:dyDescent="0.35">
      <c r="A14"/>
      <c r="B14" s="16" t="s">
        <v>23</v>
      </c>
      <c r="C14" s="17">
        <v>2628.5030000000002</v>
      </c>
      <c r="D14" s="17">
        <v>2484.576</v>
      </c>
      <c r="E14" s="17">
        <v>2471.2139999999999</v>
      </c>
      <c r="F14" s="17">
        <v>2481.36</v>
      </c>
      <c r="G14" s="17">
        <v>2407.4859999999999</v>
      </c>
      <c r="H14" s="17">
        <v>2434.5859999999998</v>
      </c>
      <c r="I14" s="17">
        <v>2478.3270000000002</v>
      </c>
      <c r="J14" s="17">
        <v>2572.15</v>
      </c>
      <c r="K14" s="17">
        <v>2730.6030000000001</v>
      </c>
      <c r="L14" s="17">
        <v>2885.386</v>
      </c>
      <c r="M14" s="17">
        <v>3015.029</v>
      </c>
      <c r="N14" s="17">
        <v>3169.51</v>
      </c>
      <c r="O14" s="17">
        <v>3290.3989999999999</v>
      </c>
      <c r="P14" s="17">
        <v>2769.598</v>
      </c>
      <c r="Q14" s="17">
        <v>2240.6309999999999</v>
      </c>
      <c r="R14" s="17">
        <v>2293.7689999999993</v>
      </c>
      <c r="S14" s="17">
        <v>2159.42</v>
      </c>
      <c r="T14" s="17">
        <v>2038.675</v>
      </c>
      <c r="U14" s="17">
        <v>1864.471</v>
      </c>
      <c r="V14" s="17">
        <v>1997.3609999999999</v>
      </c>
      <c r="W14" s="17">
        <v>2252.0129999999999</v>
      </c>
      <c r="X14" s="17">
        <v>2542.3299999999995</v>
      </c>
      <c r="Y14" s="17">
        <v>2737.2020000000002</v>
      </c>
      <c r="Z14" s="17">
        <v>2924.9199999999996</v>
      </c>
      <c r="AA14" s="17">
        <v>3130.8829999999994</v>
      </c>
      <c r="AB14" s="17">
        <v>2818.8059999999996</v>
      </c>
      <c r="AC14" s="17">
        <v>3307.6179999999995</v>
      </c>
      <c r="AD14" s="17">
        <v>4024.1490000000003</v>
      </c>
      <c r="AE14" s="17">
        <v>4329.6629999999996</v>
      </c>
      <c r="AF14"/>
      <c r="AG14" s="18">
        <v>-5.4756262404874612</v>
      </c>
      <c r="AH14" s="18">
        <v>-0.5377979985317447</v>
      </c>
      <c r="AI14" s="18">
        <v>0.4105674377047146</v>
      </c>
      <c r="AJ14" s="18">
        <v>-2.9771576877196475</v>
      </c>
      <c r="AK14" s="18">
        <v>1.1256555593677351</v>
      </c>
      <c r="AL14" s="18">
        <v>1.7966504366656362</v>
      </c>
      <c r="AM14" s="18">
        <v>3.7857393314118699</v>
      </c>
      <c r="AN14" s="18">
        <v>6.1603327955212555</v>
      </c>
      <c r="AO14" s="18">
        <v>5.6684549163682858</v>
      </c>
      <c r="AP14" s="18">
        <v>4.4930903525559502</v>
      </c>
      <c r="AQ14" s="18">
        <v>5.1236986443579884</v>
      </c>
      <c r="AR14" s="18">
        <v>3.8141226877340553</v>
      </c>
      <c r="AS14" s="18">
        <v>-15.827898075582929</v>
      </c>
      <c r="AT14" s="18">
        <v>-19.099053364423288</v>
      </c>
      <c r="AU14" s="18">
        <v>2.3715640817251691</v>
      </c>
      <c r="AV14" s="18">
        <v>-5.8571285949020711</v>
      </c>
      <c r="AW14" s="18">
        <v>-5.5915477304090961</v>
      </c>
      <c r="AX14" s="18">
        <v>-8.5449618011698742</v>
      </c>
      <c r="AY14" s="18">
        <v>7.1274908539741233</v>
      </c>
      <c r="AZ14" s="18">
        <v>12.74942286346835</v>
      </c>
      <c r="BA14" s="18">
        <v>12.891444232337893</v>
      </c>
      <c r="BB14" s="18">
        <v>7.6650946179292543</v>
      </c>
      <c r="BC14" s="18">
        <v>6.8580250927771997</v>
      </c>
      <c r="BD14" s="18">
        <v>7.0416626779535774</v>
      </c>
      <c r="BE14" s="18">
        <v>-9.9676992081786455</v>
      </c>
      <c r="BF14" s="18">
        <v>17.34110116127183</v>
      </c>
      <c r="BG14" s="18">
        <v>21.663051779256282</v>
      </c>
      <c r="BH14" s="18">
        <v>7.592015106796473</v>
      </c>
      <c r="BI14"/>
    </row>
    <row r="15" spans="1:61" s="46" customFormat="1" ht="15" customHeight="1" x14ac:dyDescent="0.35">
      <c r="A15"/>
      <c r="B15" s="16" t="s">
        <v>24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>
        <v>0</v>
      </c>
      <c r="S15" s="17">
        <v>0</v>
      </c>
      <c r="T15" s="17">
        <v>0</v>
      </c>
      <c r="U15" s="17">
        <v>266.50400000000002</v>
      </c>
      <c r="V15" s="17">
        <v>483.15899999999999</v>
      </c>
      <c r="W15" s="17">
        <v>494.80600000000004</v>
      </c>
      <c r="X15" s="17">
        <v>438.26400000000001</v>
      </c>
      <c r="Y15" s="17">
        <v>464.87600000000003</v>
      </c>
      <c r="Z15" s="17">
        <v>404.76000000000005</v>
      </c>
      <c r="AA15" s="17">
        <v>343.14300000000003</v>
      </c>
      <c r="AB15" s="17">
        <v>336.46800000000007</v>
      </c>
      <c r="AC15" s="17">
        <v>364.68900000000008</v>
      </c>
      <c r="AD15" s="17">
        <v>357.54900000000004</v>
      </c>
      <c r="AE15" s="17">
        <v>322.02400000000006</v>
      </c>
      <c r="AF15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>
        <v>81.295215081199515</v>
      </c>
      <c r="AZ15" s="18">
        <v>2.4105936141104789</v>
      </c>
      <c r="BA15" s="18">
        <v>-11.427104764291464</v>
      </c>
      <c r="BB15" s="18">
        <v>6.0721391672599223</v>
      </c>
      <c r="BC15" s="18">
        <v>-12.931620475137452</v>
      </c>
      <c r="BD15" s="18">
        <v>-15.223095167506672</v>
      </c>
      <c r="BE15" s="18">
        <v>-1.9452531451901842</v>
      </c>
      <c r="BF15" s="18">
        <v>8.3874246585113585</v>
      </c>
      <c r="BG15" s="18">
        <v>-1.9578325641848373</v>
      </c>
      <c r="BH15" s="18">
        <v>-9.9357011206855486</v>
      </c>
      <c r="BI15"/>
    </row>
    <row r="16" spans="1:61" s="46" customFormat="1" ht="15" customHeight="1" x14ac:dyDescent="0.35">
      <c r="A16"/>
      <c r="B16" s="16" t="s">
        <v>25</v>
      </c>
      <c r="C16" s="17">
        <v>4661.3440000000001</v>
      </c>
      <c r="D16" s="17">
        <v>4887.683</v>
      </c>
      <c r="E16" s="17">
        <v>4920.7380000000003</v>
      </c>
      <c r="F16" s="17">
        <v>5153.9579999999996</v>
      </c>
      <c r="G16" s="17">
        <v>5203.482</v>
      </c>
      <c r="H16" s="17">
        <v>4453.8310000000001</v>
      </c>
      <c r="I16" s="17">
        <v>4808.7740000000003</v>
      </c>
      <c r="J16" s="17">
        <v>5276.7079999999996</v>
      </c>
      <c r="K16" s="17">
        <v>5793.1949999999997</v>
      </c>
      <c r="L16" s="17">
        <v>5870.299</v>
      </c>
      <c r="M16" s="17">
        <v>6615.2839999999997</v>
      </c>
      <c r="N16" s="17">
        <v>8183.0069999999996</v>
      </c>
      <c r="O16" s="17">
        <v>11315.834999999999</v>
      </c>
      <c r="P16" s="17">
        <v>9760.2759999999998</v>
      </c>
      <c r="Q16" s="17">
        <v>7140.1040000000003</v>
      </c>
      <c r="R16" s="17">
        <v>6767.7190000000001</v>
      </c>
      <c r="S16" s="17">
        <v>7071.4769999999999</v>
      </c>
      <c r="T16" s="17">
        <v>7060.7160000000003</v>
      </c>
      <c r="U16" s="17">
        <v>7649.7669999999998</v>
      </c>
      <c r="V16" s="17">
        <v>7756.2140000000009</v>
      </c>
      <c r="W16" s="17">
        <v>8821.2209999999995</v>
      </c>
      <c r="X16" s="17">
        <v>8943.6790000000001</v>
      </c>
      <c r="Y16" s="17">
        <v>10111.428999999998</v>
      </c>
      <c r="Z16" s="17">
        <v>11257.525</v>
      </c>
      <c r="AA16" s="17">
        <v>12840.360999999997</v>
      </c>
      <c r="AB16" s="17">
        <v>13422.107</v>
      </c>
      <c r="AC16" s="17">
        <v>13216.186</v>
      </c>
      <c r="AD16" s="17">
        <v>16578.062999999998</v>
      </c>
      <c r="AE16" s="17">
        <v>17743.095000000001</v>
      </c>
      <c r="AF16"/>
      <c r="AG16" s="18">
        <v>4.8556596552410625</v>
      </c>
      <c r="AH16" s="18">
        <v>0.67629181352391898</v>
      </c>
      <c r="AI16" s="18">
        <v>4.7395329724931372</v>
      </c>
      <c r="AJ16" s="18">
        <v>0.96089258003267286</v>
      </c>
      <c r="AK16" s="18">
        <v>-14.406718424316637</v>
      </c>
      <c r="AL16" s="18">
        <v>7.9693863552523698</v>
      </c>
      <c r="AM16" s="18">
        <v>9.7308378393328372</v>
      </c>
      <c r="AN16" s="18">
        <v>9.7880534606046066</v>
      </c>
      <c r="AO16" s="18">
        <v>1.3309408711427853</v>
      </c>
      <c r="AP16" s="18">
        <v>12.690750505212762</v>
      </c>
      <c r="AQ16" s="18">
        <v>23.698498809726082</v>
      </c>
      <c r="AR16" s="18">
        <v>38.284557253831011</v>
      </c>
      <c r="AS16" s="18">
        <v>-13.746745158443893</v>
      </c>
      <c r="AT16" s="18">
        <v>-26.845265441264157</v>
      </c>
      <c r="AU16" s="18">
        <v>-5.2154002238622885</v>
      </c>
      <c r="AV16" s="18">
        <v>4.4883364690525687</v>
      </c>
      <c r="AW16" s="18">
        <v>-0.15217471540951788</v>
      </c>
      <c r="AX16" s="18">
        <v>8.3426525015309991</v>
      </c>
      <c r="AY16" s="18">
        <v>1.3915064341175494</v>
      </c>
      <c r="AZ16" s="18">
        <v>13.731016189083986</v>
      </c>
      <c r="BA16" s="18">
        <v>1.3882205195856736</v>
      </c>
      <c r="BB16" s="18">
        <v>13.05670742431608</v>
      </c>
      <c r="BC16" s="18">
        <v>11.33465902791783</v>
      </c>
      <c r="BD16" s="18">
        <v>14.060248589276927</v>
      </c>
      <c r="BE16" s="18">
        <v>4.5306047080763765</v>
      </c>
      <c r="BF16" s="18">
        <v>-1.5341928059432119</v>
      </c>
      <c r="BG16" s="18">
        <v>25.437573290811724</v>
      </c>
      <c r="BH16" s="18">
        <v>7.0275520125602311</v>
      </c>
      <c r="BI16"/>
    </row>
    <row r="17" spans="1:64" s="46" customFormat="1" ht="15" hidden="1" customHeight="1" x14ac:dyDescent="0.35">
      <c r="A17"/>
      <c r="B17" s="245" t="s">
        <v>26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/>
    </row>
    <row r="18" spans="1:64" s="46" customFormat="1" ht="15" customHeight="1" x14ac:dyDescent="0.35">
      <c r="A18"/>
      <c r="B18" s="16" t="s">
        <v>27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>
        <v>460.14299999999997</v>
      </c>
      <c r="N18" s="17">
        <v>402.637</v>
      </c>
      <c r="O18" s="17">
        <v>551.82500000000005</v>
      </c>
      <c r="P18" s="17">
        <v>409.274</v>
      </c>
      <c r="Q18" s="17">
        <v>375.11799999999999</v>
      </c>
      <c r="R18" s="17">
        <v>579.08500000000004</v>
      </c>
      <c r="S18" s="17">
        <v>580.44599999999991</v>
      </c>
      <c r="T18" s="17">
        <v>544.42900000000009</v>
      </c>
      <c r="U18" s="17">
        <v>577.46</v>
      </c>
      <c r="V18" s="17">
        <v>772.9129999999999</v>
      </c>
      <c r="W18" s="17">
        <v>759.39199999999983</v>
      </c>
      <c r="X18" s="17">
        <v>865.68599999999992</v>
      </c>
      <c r="Y18" s="17">
        <v>877.36899999999991</v>
      </c>
      <c r="Z18" s="17">
        <v>954.19199999999989</v>
      </c>
      <c r="AA18" s="17">
        <v>961.10199999999986</v>
      </c>
      <c r="AB18" s="17">
        <v>696.79</v>
      </c>
      <c r="AC18" s="17">
        <v>874.72300000000007</v>
      </c>
      <c r="AD18" s="17">
        <v>965.78099999999995</v>
      </c>
      <c r="AE18" s="17">
        <v>919.86799999999994</v>
      </c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-12.497419280528003</v>
      </c>
      <c r="AR18" s="18">
        <v>37.052729878277468</v>
      </c>
      <c r="AS18" s="18">
        <v>-25.832646219363028</v>
      </c>
      <c r="AT18" s="18">
        <v>-8.3455093653640358</v>
      </c>
      <c r="AU18" s="18">
        <v>54.374090286256603</v>
      </c>
      <c r="AV18" s="18">
        <v>0.2350259461046092</v>
      </c>
      <c r="AW18" s="18">
        <v>-6.205056112024173</v>
      </c>
      <c r="AX18" s="18">
        <v>6.0670904746073306</v>
      </c>
      <c r="AY18" s="18">
        <v>33.847019706992661</v>
      </c>
      <c r="AZ18" s="18">
        <v>-1.749356007726623</v>
      </c>
      <c r="BA18" s="18">
        <v>13.997250431924501</v>
      </c>
      <c r="BB18" s="18">
        <v>1.3495655468611014</v>
      </c>
      <c r="BC18" s="18">
        <v>8.7560650079954936</v>
      </c>
      <c r="BD18" s="18">
        <v>0.72417291278903706</v>
      </c>
      <c r="BE18" s="18">
        <v>-27.500931222700601</v>
      </c>
      <c r="BF18" s="18">
        <v>25.536101264369481</v>
      </c>
      <c r="BG18" s="18">
        <v>10.409924055958273</v>
      </c>
      <c r="BH18" s="18">
        <v>-4.7539763155415162</v>
      </c>
      <c r="BI18"/>
    </row>
    <row r="19" spans="1:64" s="46" customFormat="1" ht="15" hidden="1" customHeight="1" x14ac:dyDescent="0.35">
      <c r="A19"/>
      <c r="B19" s="245" t="s">
        <v>28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/>
    </row>
    <row r="20" spans="1:64" s="46" customFormat="1" ht="15" customHeight="1" x14ac:dyDescent="0.35">
      <c r="A20"/>
      <c r="B20" s="13" t="s">
        <v>630</v>
      </c>
      <c r="C20" s="14">
        <v>9675.9710000000014</v>
      </c>
      <c r="D20" s="14">
        <v>10659.514999999999</v>
      </c>
      <c r="E20" s="14">
        <v>15392.546</v>
      </c>
      <c r="F20" s="14">
        <v>17669.343000000001</v>
      </c>
      <c r="G20" s="14">
        <v>17586.482</v>
      </c>
      <c r="H20" s="14">
        <v>20416.591999999997</v>
      </c>
      <c r="I20" s="14">
        <v>20515.460000000003</v>
      </c>
      <c r="J20" s="14">
        <v>23876.080999999998</v>
      </c>
      <c r="K20" s="14">
        <v>25784.092999999997</v>
      </c>
      <c r="L20" s="14">
        <v>29710.859</v>
      </c>
      <c r="M20" s="14">
        <v>35979.162000000004</v>
      </c>
      <c r="N20" s="14">
        <v>41881.942999999999</v>
      </c>
      <c r="O20" s="14">
        <v>49477.621999999996</v>
      </c>
      <c r="P20" s="14">
        <v>33936.536</v>
      </c>
      <c r="Q20" s="14">
        <v>28150.388999999999</v>
      </c>
      <c r="R20" s="14">
        <v>23863.33</v>
      </c>
      <c r="S20" s="14">
        <v>22719.322999999997</v>
      </c>
      <c r="T20" s="14">
        <v>26896.711000000003</v>
      </c>
      <c r="U20" s="14">
        <v>28884.096999999998</v>
      </c>
      <c r="V20" s="14">
        <v>26464.815999999999</v>
      </c>
      <c r="W20" s="14">
        <v>28574.728999999999</v>
      </c>
      <c r="X20" s="14">
        <v>30190.09</v>
      </c>
      <c r="Y20" s="14">
        <v>31835.775999999998</v>
      </c>
      <c r="Z20" s="14">
        <v>34758.599000000002</v>
      </c>
      <c r="AA20" s="14">
        <v>33612.143000000004</v>
      </c>
      <c r="AB20" s="14">
        <v>28066.342000000001</v>
      </c>
      <c r="AC20" s="14">
        <v>35837.608</v>
      </c>
      <c r="AD20" s="14">
        <v>43600.523000000001</v>
      </c>
      <c r="AE20" s="14">
        <v>48864.857000000004</v>
      </c>
      <c r="AF20"/>
      <c r="AG20" s="15">
        <v>10.164809299242402</v>
      </c>
      <c r="AH20" s="15">
        <v>44.401935735350072</v>
      </c>
      <c r="AI20" s="15">
        <v>14.791555601003241</v>
      </c>
      <c r="AJ20" s="15">
        <v>-0.46895348627281036</v>
      </c>
      <c r="AK20" s="15">
        <v>16.092530615275965</v>
      </c>
      <c r="AL20" s="15">
        <v>0.48425319955458712</v>
      </c>
      <c r="AM20" s="15">
        <v>16.38091956017557</v>
      </c>
      <c r="AN20" s="15">
        <v>7.9913114719287437</v>
      </c>
      <c r="AO20" s="15">
        <v>15.229412956275032</v>
      </c>
      <c r="AP20" s="15">
        <v>21.097683510261362</v>
      </c>
      <c r="AQ20" s="15">
        <v>16.406110292396455</v>
      </c>
      <c r="AR20" s="15">
        <v>18.135927934384508</v>
      </c>
      <c r="AS20" s="15">
        <v>-31.410333342212763</v>
      </c>
      <c r="AT20" s="15">
        <v>-17.049904563034957</v>
      </c>
      <c r="AU20" s="15">
        <v>-15.229128805289324</v>
      </c>
      <c r="AV20" s="15">
        <v>-4.7939956410107261</v>
      </c>
      <c r="AW20" s="15">
        <v>18.386938730524705</v>
      </c>
      <c r="AX20" s="15">
        <v>7.3889554748905724</v>
      </c>
      <c r="AY20" s="15">
        <v>-8.3758235543939605</v>
      </c>
      <c r="AZ20" s="15">
        <v>7.9725209500795344</v>
      </c>
      <c r="BA20" s="15">
        <v>5.6531104809427974</v>
      </c>
      <c r="BB20" s="15">
        <v>5.4510801392112382</v>
      </c>
      <c r="BC20" s="15">
        <v>9.1809384511312189</v>
      </c>
      <c r="BD20" s="15">
        <v>-3.2983377724746568</v>
      </c>
      <c r="BE20" s="15">
        <v>-16.499397256521259</v>
      </c>
      <c r="BF20" s="15">
        <v>27.688916496492489</v>
      </c>
      <c r="BG20" s="15">
        <v>21.661364787515957</v>
      </c>
      <c r="BH20" s="15">
        <v>12.074015717655502</v>
      </c>
      <c r="BI20"/>
      <c r="BL20" s="53"/>
    </row>
    <row r="21" spans="1:64" s="46" customFormat="1" ht="15" customHeight="1" x14ac:dyDescent="0.35">
      <c r="A21"/>
      <c r="B21" s="16" t="s">
        <v>20</v>
      </c>
      <c r="C21" s="17">
        <v>2514.9299999999998</v>
      </c>
      <c r="D21" s="17">
        <v>2561.34</v>
      </c>
      <c r="E21" s="17">
        <v>2322.5030000000002</v>
      </c>
      <c r="F21" s="17">
        <v>2161.1309999999999</v>
      </c>
      <c r="G21" s="17">
        <v>1670.434</v>
      </c>
      <c r="H21" s="17">
        <v>1784.694</v>
      </c>
      <c r="I21" s="17">
        <v>2076.6210000000001</v>
      </c>
      <c r="J21" s="17">
        <v>2560.9189999999999</v>
      </c>
      <c r="K21" s="17">
        <v>2181.951</v>
      </c>
      <c r="L21" s="17">
        <v>2036.4670000000001</v>
      </c>
      <c r="M21" s="17">
        <v>2169.5619999999999</v>
      </c>
      <c r="N21" s="17">
        <v>2504.1930000000002</v>
      </c>
      <c r="O21" s="17">
        <v>3295.0509999999999</v>
      </c>
      <c r="P21" s="17">
        <v>3883.6979999999999</v>
      </c>
      <c r="Q21" s="17">
        <v>3771.7359999999999</v>
      </c>
      <c r="R21" s="17">
        <v>3840.1679999999997</v>
      </c>
      <c r="S21" s="17">
        <v>4267.0479999999998</v>
      </c>
      <c r="T21" s="17">
        <v>4802.7090000000007</v>
      </c>
      <c r="U21" s="17">
        <v>4845.0030000000006</v>
      </c>
      <c r="V21" s="17">
        <v>1689.4889999999998</v>
      </c>
      <c r="W21" s="17">
        <v>1367.2819999999999</v>
      </c>
      <c r="X21" s="17">
        <v>1273.4069999999999</v>
      </c>
      <c r="Y21" s="17">
        <v>1310.4769999999999</v>
      </c>
      <c r="Z21" s="17">
        <v>1318.0910000000001</v>
      </c>
      <c r="AA21" s="17">
        <v>1375.2189999999998</v>
      </c>
      <c r="AB21" s="17">
        <v>1079.7460000000001</v>
      </c>
      <c r="AC21" s="17">
        <v>1187.02</v>
      </c>
      <c r="AD21" s="17">
        <v>1284.875</v>
      </c>
      <c r="AE21" s="17">
        <v>1654.9540000000002</v>
      </c>
      <c r="AF21"/>
      <c r="AG21" s="18">
        <v>1.8453793942575067</v>
      </c>
      <c r="AH21" s="18">
        <v>-9.3246894203815174</v>
      </c>
      <c r="AI21" s="18">
        <v>-6.9481933930763615</v>
      </c>
      <c r="AJ21" s="18">
        <v>-22.705564817681108</v>
      </c>
      <c r="AK21" s="18">
        <v>6.8401385508197272</v>
      </c>
      <c r="AL21" s="18">
        <v>16.357257882863959</v>
      </c>
      <c r="AM21" s="18">
        <v>23.321443826292796</v>
      </c>
      <c r="AN21" s="18">
        <v>-14.798125204272369</v>
      </c>
      <c r="AO21" s="18">
        <v>-6.6676107758606822</v>
      </c>
      <c r="AP21" s="18">
        <v>6.5355834393584473</v>
      </c>
      <c r="AQ21" s="18">
        <v>15.423896620608232</v>
      </c>
      <c r="AR21" s="18">
        <v>31.581351756833424</v>
      </c>
      <c r="AS21" s="18">
        <v>17.86457933428041</v>
      </c>
      <c r="AT21" s="18">
        <v>-2.8828709132378467</v>
      </c>
      <c r="AU21" s="18">
        <v>1.8143369525332576</v>
      </c>
      <c r="AV21" s="18">
        <v>11.116180333777068</v>
      </c>
      <c r="AW21" s="18">
        <v>12.553432724450275</v>
      </c>
      <c r="AX21" s="18">
        <v>0.88062799557499449</v>
      </c>
      <c r="AY21" s="18">
        <v>-65.129247597989107</v>
      </c>
      <c r="AZ21" s="18">
        <v>-19.071269478522794</v>
      </c>
      <c r="BA21" s="18">
        <v>-6.8658111494190672</v>
      </c>
      <c r="BB21" s="18">
        <v>2.9110881281475551</v>
      </c>
      <c r="BC21" s="18">
        <v>0.5810098155099449</v>
      </c>
      <c r="BD21" s="18">
        <v>4.3341468836369943</v>
      </c>
      <c r="BE21" s="18">
        <v>-21.485523396637173</v>
      </c>
      <c r="BF21" s="18">
        <v>9.9351143694905915</v>
      </c>
      <c r="BG21" s="18">
        <v>8.2437532644774318</v>
      </c>
      <c r="BH21" s="18">
        <v>28.802724000389155</v>
      </c>
      <c r="BI21"/>
    </row>
    <row r="22" spans="1:64" s="46" customFormat="1" ht="15" customHeight="1" x14ac:dyDescent="0.35">
      <c r="A22"/>
      <c r="B22" s="16" t="s">
        <v>21</v>
      </c>
      <c r="C22" s="17"/>
      <c r="D22" s="17"/>
      <c r="E22" s="17"/>
      <c r="F22" s="17">
        <v>169.29900000000001</v>
      </c>
      <c r="G22" s="17">
        <v>359.21199999999999</v>
      </c>
      <c r="H22" s="17">
        <v>393.34199999999998</v>
      </c>
      <c r="I22" s="17">
        <v>382.06400000000002</v>
      </c>
      <c r="J22" s="17">
        <v>413.37400000000002</v>
      </c>
      <c r="K22" s="17">
        <v>460.12900000000002</v>
      </c>
      <c r="L22" s="17">
        <v>499.58300000000003</v>
      </c>
      <c r="M22" s="17">
        <v>548.29899999999998</v>
      </c>
      <c r="N22" s="17">
        <v>604.93499999999995</v>
      </c>
      <c r="O22" s="17">
        <v>772.63300000000004</v>
      </c>
      <c r="P22" s="17">
        <v>862.19500000000005</v>
      </c>
      <c r="Q22" s="17">
        <v>810.548</v>
      </c>
      <c r="R22" s="17">
        <v>803.35400000000004</v>
      </c>
      <c r="S22" s="17">
        <v>783.63099999999997</v>
      </c>
      <c r="T22" s="17">
        <v>781.29600000000005</v>
      </c>
      <c r="U22" s="17">
        <v>741.79300000000001</v>
      </c>
      <c r="V22" s="17">
        <v>743.5089999999999</v>
      </c>
      <c r="W22" s="17">
        <v>723.82600000000002</v>
      </c>
      <c r="X22" s="17">
        <v>712.34199999999998</v>
      </c>
      <c r="Y22" s="17">
        <v>733.98799999999983</v>
      </c>
      <c r="Z22" s="17">
        <v>761.91200000000003</v>
      </c>
      <c r="AA22" s="17">
        <v>786.07199999999989</v>
      </c>
      <c r="AB22" s="17">
        <v>670.18500000000006</v>
      </c>
      <c r="AC22" s="17">
        <v>713.71800000000007</v>
      </c>
      <c r="AD22" s="17">
        <v>811.255</v>
      </c>
      <c r="AE22" s="17">
        <v>866.74099999999999</v>
      </c>
      <c r="AF22"/>
      <c r="AG22" s="18"/>
      <c r="AH22" s="18"/>
      <c r="AI22" s="18"/>
      <c r="AJ22" s="18" t="s">
        <v>233</v>
      </c>
      <c r="AK22" s="18">
        <v>9.501352961482354</v>
      </c>
      <c r="AL22" s="18">
        <v>-2.867224959450037</v>
      </c>
      <c r="AM22" s="18">
        <v>8.1949621005904767</v>
      </c>
      <c r="AN22" s="18">
        <v>11.310580733185928</v>
      </c>
      <c r="AO22" s="18">
        <v>8.5745519191357218</v>
      </c>
      <c r="AP22" s="18">
        <v>9.7513326113978955</v>
      </c>
      <c r="AQ22" s="18">
        <v>10.329400564290646</v>
      </c>
      <c r="AR22" s="18">
        <v>27.721656045690878</v>
      </c>
      <c r="AS22" s="18">
        <v>11.59179066904986</v>
      </c>
      <c r="AT22" s="18">
        <v>-5.9901762362342676</v>
      </c>
      <c r="AU22" s="18">
        <v>-0.88754768378923399</v>
      </c>
      <c r="AV22" s="18">
        <v>-2.4550820684281236</v>
      </c>
      <c r="AW22" s="18">
        <v>-0.29797187706968237</v>
      </c>
      <c r="AX22" s="18">
        <v>-5.0560862976388004</v>
      </c>
      <c r="AY22" s="18">
        <v>0.23133138220499444</v>
      </c>
      <c r="AZ22" s="18">
        <v>-2.6473115994560765</v>
      </c>
      <c r="BA22" s="18">
        <v>-1.5865691478338768</v>
      </c>
      <c r="BB22" s="18">
        <v>3.0387089347532288</v>
      </c>
      <c r="BC22" s="18">
        <v>3.8044218706573147</v>
      </c>
      <c r="BD22" s="18">
        <v>3.1709698757861609</v>
      </c>
      <c r="BE22" s="18">
        <v>-14.7425426678472</v>
      </c>
      <c r="BF22" s="18">
        <v>6.4956691062915475</v>
      </c>
      <c r="BG22" s="18">
        <v>13.666041769998781</v>
      </c>
      <c r="BH22" s="18">
        <v>6.8395264127801969</v>
      </c>
      <c r="BI22"/>
    </row>
    <row r="23" spans="1:64" s="46" customFormat="1" ht="15" customHeight="1" x14ac:dyDescent="0.35">
      <c r="A23"/>
      <c r="B23" s="16" t="s">
        <v>22</v>
      </c>
      <c r="C23" s="17"/>
      <c r="D23" s="17"/>
      <c r="E23" s="17"/>
      <c r="F23" s="17"/>
      <c r="G23" s="17">
        <v>230.80600000000001</v>
      </c>
      <c r="H23" s="17">
        <v>401.26299999999998</v>
      </c>
      <c r="I23" s="17">
        <v>214.72200000000001</v>
      </c>
      <c r="J23" s="17">
        <v>171.98500000000001</v>
      </c>
      <c r="K23" s="17">
        <v>105.577</v>
      </c>
      <c r="L23" s="17">
        <v>113.822</v>
      </c>
      <c r="M23" s="17">
        <v>153.43899999999999</v>
      </c>
      <c r="N23" s="17">
        <v>224.96299999999999</v>
      </c>
      <c r="O23" s="17">
        <v>376.31200000000001</v>
      </c>
      <c r="P23" s="17">
        <v>402.47500000000002</v>
      </c>
      <c r="Q23" s="17">
        <v>199.452</v>
      </c>
      <c r="R23" s="17">
        <v>172.55499999999995</v>
      </c>
      <c r="S23" s="17">
        <v>144.48599999999999</v>
      </c>
      <c r="T23" s="17">
        <v>142.00400000000002</v>
      </c>
      <c r="U23" s="17">
        <v>151.00400000000002</v>
      </c>
      <c r="V23" s="17">
        <v>203.499</v>
      </c>
      <c r="W23" s="17">
        <v>288.71799999999996</v>
      </c>
      <c r="X23" s="17">
        <v>188.45399999999998</v>
      </c>
      <c r="Y23" s="17">
        <v>268.59900000000005</v>
      </c>
      <c r="Z23" s="17">
        <v>214.93</v>
      </c>
      <c r="AA23" s="17">
        <v>216.14600000000002</v>
      </c>
      <c r="AB23" s="17">
        <v>240.22399999999999</v>
      </c>
      <c r="AC23" s="17">
        <v>447.01000000000005</v>
      </c>
      <c r="AD23" s="17">
        <v>403.51400000000007</v>
      </c>
      <c r="AE23" s="17">
        <v>222.18200000000002</v>
      </c>
      <c r="AF23"/>
      <c r="AG23" s="18"/>
      <c r="AH23" s="18"/>
      <c r="AI23" s="18"/>
      <c r="AJ23" s="18"/>
      <c r="AK23" s="18">
        <v>73.852932766045924</v>
      </c>
      <c r="AL23" s="18">
        <v>-46.488462679090773</v>
      </c>
      <c r="AM23" s="18">
        <v>-19.903409990592486</v>
      </c>
      <c r="AN23" s="18">
        <v>-38.612669709567697</v>
      </c>
      <c r="AO23" s="18">
        <v>7.8094660768917521</v>
      </c>
      <c r="AP23" s="18">
        <v>34.806100753808565</v>
      </c>
      <c r="AQ23" s="18">
        <v>46.613963855343165</v>
      </c>
      <c r="AR23" s="18">
        <v>67.277285598076134</v>
      </c>
      <c r="AS23" s="18">
        <v>6.9524756053487557</v>
      </c>
      <c r="AT23" s="18">
        <v>-50.44363003913287</v>
      </c>
      <c r="AU23" s="18">
        <v>-13.485450133365445</v>
      </c>
      <c r="AV23" s="18">
        <v>-16.266697574686315</v>
      </c>
      <c r="AW23" s="18">
        <v>-1.7178134905803821</v>
      </c>
      <c r="AX23" s="18">
        <v>6.3378496380383647</v>
      </c>
      <c r="AY23" s="18">
        <v>34.763979762125487</v>
      </c>
      <c r="AZ23" s="18">
        <v>41.876864259775211</v>
      </c>
      <c r="BA23" s="18">
        <v>-34.727311771347814</v>
      </c>
      <c r="BB23" s="18">
        <v>42.527619472125863</v>
      </c>
      <c r="BC23" s="18">
        <v>-19.981087047978598</v>
      </c>
      <c r="BD23" s="18">
        <v>0.56576559810171134</v>
      </c>
      <c r="BE23" s="18">
        <v>11.139692615176767</v>
      </c>
      <c r="BF23" s="18">
        <v>86.080491541228213</v>
      </c>
      <c r="BG23" s="18">
        <v>-9.7304310865528691</v>
      </c>
      <c r="BH23" s="18">
        <v>-44.938217757004715</v>
      </c>
      <c r="BI23"/>
    </row>
    <row r="24" spans="1:64" s="46" customFormat="1" ht="15" customHeight="1" x14ac:dyDescent="0.35">
      <c r="A24"/>
      <c r="B24" s="16" t="s">
        <v>23</v>
      </c>
      <c r="C24" s="17">
        <v>2240.8739999999998</v>
      </c>
      <c r="D24" s="17">
        <v>2614.2530000000002</v>
      </c>
      <c r="E24" s="17">
        <v>6893.2530000000006</v>
      </c>
      <c r="F24" s="17">
        <v>8851.8490000000002</v>
      </c>
      <c r="G24" s="17">
        <v>8524.8989999999994</v>
      </c>
      <c r="H24" s="17">
        <v>9931.348</v>
      </c>
      <c r="I24" s="17">
        <v>9890.652</v>
      </c>
      <c r="J24" s="17">
        <v>10858.249</v>
      </c>
      <c r="K24" s="17">
        <v>13281.605</v>
      </c>
      <c r="L24" s="17">
        <v>15482.471</v>
      </c>
      <c r="M24" s="17">
        <v>18856.001</v>
      </c>
      <c r="N24" s="17">
        <v>21989.05</v>
      </c>
      <c r="O24" s="17">
        <v>23099.984</v>
      </c>
      <c r="P24" s="17">
        <v>13572.352999999999</v>
      </c>
      <c r="Q24" s="17">
        <v>13083.679</v>
      </c>
      <c r="R24" s="17">
        <v>10441.136</v>
      </c>
      <c r="S24" s="17">
        <v>9652.1859999999997</v>
      </c>
      <c r="T24" s="17">
        <v>13621.833999999999</v>
      </c>
      <c r="U24" s="17">
        <v>16382.467000000001</v>
      </c>
      <c r="V24" s="17">
        <v>17723.360999999997</v>
      </c>
      <c r="W24" s="17">
        <v>18523.27</v>
      </c>
      <c r="X24" s="17">
        <v>20094.629999999997</v>
      </c>
      <c r="Y24" s="17">
        <v>21472.775000000001</v>
      </c>
      <c r="Z24" s="17">
        <v>23967.13</v>
      </c>
      <c r="AA24" s="17">
        <v>22455.809000000001</v>
      </c>
      <c r="AB24" s="17">
        <v>16803.59</v>
      </c>
      <c r="AC24" s="17">
        <v>25243.869000000002</v>
      </c>
      <c r="AD24" s="17">
        <v>29616.807000000001</v>
      </c>
      <c r="AE24" s="17">
        <v>34099.446000000004</v>
      </c>
      <c r="AF24"/>
      <c r="AG24" s="18">
        <v>16.662204122141649</v>
      </c>
      <c r="AH24" s="18" t="s">
        <v>233</v>
      </c>
      <c r="AI24" s="18">
        <v>28.413232475291409</v>
      </c>
      <c r="AJ24" s="18">
        <v>-3.6935785958391372</v>
      </c>
      <c r="AK24" s="18">
        <v>16.498130945598309</v>
      </c>
      <c r="AL24" s="18">
        <v>-0.4097731747996336</v>
      </c>
      <c r="AM24" s="18">
        <v>9.7829445419776153</v>
      </c>
      <c r="AN24" s="18">
        <v>22.318110406199008</v>
      </c>
      <c r="AO24" s="18">
        <v>16.570783425647729</v>
      </c>
      <c r="AP24" s="18">
        <v>21.789351325121167</v>
      </c>
      <c r="AQ24" s="18">
        <v>16.615659916437206</v>
      </c>
      <c r="AR24" s="18">
        <v>5.0522146250065427</v>
      </c>
      <c r="AS24" s="18">
        <v>-41.245184412248946</v>
      </c>
      <c r="AT24" s="18">
        <v>-3.6005105378558833</v>
      </c>
      <c r="AU24" s="18">
        <v>-20.197247272728106</v>
      </c>
      <c r="AV24" s="18">
        <v>-7.5561701332115652</v>
      </c>
      <c r="AW24" s="18">
        <v>41.126932282490202</v>
      </c>
      <c r="AX24" s="18">
        <v>20.266235809363128</v>
      </c>
      <c r="AY24" s="18">
        <v>8.1849333192613578</v>
      </c>
      <c r="AZ24" s="18">
        <v>4.5133030918909984</v>
      </c>
      <c r="BA24" s="18">
        <v>8.4831673889113368</v>
      </c>
      <c r="BB24" s="18">
        <v>6.8582750714992224</v>
      </c>
      <c r="BC24" s="18">
        <v>11.616360717233796</v>
      </c>
      <c r="BD24" s="18">
        <v>-6.3058071617252454</v>
      </c>
      <c r="BE24" s="18">
        <v>-25.17040913556043</v>
      </c>
      <c r="BF24" s="18">
        <v>50.229022488646784</v>
      </c>
      <c r="BG24" s="18">
        <v>17.322772511614595</v>
      </c>
      <c r="BH24" s="18">
        <v>15.135456702000329</v>
      </c>
      <c r="BI24"/>
    </row>
    <row r="25" spans="1:64" s="46" customFormat="1" ht="15" customHeight="1" x14ac:dyDescent="0.35">
      <c r="A25"/>
      <c r="B25" s="16" t="s">
        <v>714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7">
        <v>1.8129999999999999</v>
      </c>
      <c r="N25" s="17">
        <v>1.365</v>
      </c>
      <c r="O25" s="17">
        <v>1.8180000000000001</v>
      </c>
      <c r="P25" s="17">
        <v>3.3730000000000002</v>
      </c>
      <c r="Q25" s="17">
        <v>1.6870000000000001</v>
      </c>
      <c r="R25" s="17">
        <v>1.4970000000021173</v>
      </c>
      <c r="S25" s="17">
        <v>0.54199999999855208</v>
      </c>
      <c r="T25" s="17">
        <v>89.105000000002747</v>
      </c>
      <c r="U25" s="17">
        <v>396.66499999999724</v>
      </c>
      <c r="V25" s="17">
        <v>9.3220000000023902</v>
      </c>
      <c r="W25" s="17">
        <v>4.9789999999975407</v>
      </c>
      <c r="X25" s="17">
        <v>8.0410000000024411</v>
      </c>
      <c r="Y25" s="17">
        <v>19.90599999999813</v>
      </c>
      <c r="Z25" s="17">
        <v>13.603000000000293</v>
      </c>
      <c r="AA25" s="17">
        <v>22.710000000002765</v>
      </c>
      <c r="AB25" s="17">
        <v>78.113000000001193</v>
      </c>
      <c r="AC25" s="17">
        <v>2.3589999999976499</v>
      </c>
      <c r="AD25" s="17">
        <v>1.8690000000024156</v>
      </c>
      <c r="AE25" s="17">
        <v>25.515999999997575</v>
      </c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>
        <v>-24.710424710424711</v>
      </c>
      <c r="AR25" s="18">
        <v>33.18681318681319</v>
      </c>
      <c r="AS25" s="18">
        <v>85.533553355335542</v>
      </c>
      <c r="AT25" s="18">
        <v>-49.985176400830127</v>
      </c>
      <c r="AU25" s="18">
        <v>-11.262596324711485</v>
      </c>
      <c r="AV25" s="18">
        <v>-63.794255177168637</v>
      </c>
      <c r="AW25" s="18" t="s">
        <v>233</v>
      </c>
      <c r="AX25" s="18" t="s">
        <v>233</v>
      </c>
      <c r="AY25" s="18">
        <v>-97.649906092041789</v>
      </c>
      <c r="AZ25" s="18">
        <v>-46.588714868094144</v>
      </c>
      <c r="BA25" s="18">
        <v>61.498292830014314</v>
      </c>
      <c r="BB25" s="18" t="s">
        <v>233</v>
      </c>
      <c r="BC25" s="18">
        <v>-31.663819953774887</v>
      </c>
      <c r="BD25" s="18">
        <v>66.948467249888083</v>
      </c>
      <c r="BE25" s="18" t="s">
        <v>233</v>
      </c>
      <c r="BF25" s="18">
        <v>-96.980016130480692</v>
      </c>
      <c r="BG25" s="18">
        <v>-20.771513352934395</v>
      </c>
      <c r="BH25" s="18" t="s">
        <v>233</v>
      </c>
      <c r="BI25"/>
    </row>
    <row r="26" spans="1:64" s="46" customFormat="1" ht="15" customHeight="1" x14ac:dyDescent="0.35">
      <c r="A26"/>
      <c r="B26" s="16" t="s">
        <v>25</v>
      </c>
      <c r="C26" s="17">
        <v>4920.1670000000004</v>
      </c>
      <c r="D26" s="17">
        <v>5483.9219999999996</v>
      </c>
      <c r="E26" s="17">
        <v>6176.79</v>
      </c>
      <c r="F26" s="17">
        <v>6487.0640000000003</v>
      </c>
      <c r="G26" s="17">
        <v>6801.1310000000003</v>
      </c>
      <c r="H26" s="17">
        <v>7905.9449999999997</v>
      </c>
      <c r="I26" s="17">
        <v>7951.4009999999998</v>
      </c>
      <c r="J26" s="17">
        <v>9871.5540000000001</v>
      </c>
      <c r="K26" s="17">
        <v>9754.8310000000001</v>
      </c>
      <c r="L26" s="17">
        <v>11578.516</v>
      </c>
      <c r="M26" s="17">
        <v>13476.499</v>
      </c>
      <c r="N26" s="17">
        <v>15464.174999999999</v>
      </c>
      <c r="O26" s="17">
        <v>20859.001</v>
      </c>
      <c r="P26" s="17">
        <v>14078.922</v>
      </c>
      <c r="Q26" s="17">
        <v>9141.0630000000001</v>
      </c>
      <c r="R26" s="17">
        <v>6651.5129999999999</v>
      </c>
      <c r="S26" s="17">
        <v>5715.8719999999994</v>
      </c>
      <c r="T26" s="17">
        <v>4560.5829999999996</v>
      </c>
      <c r="U26" s="17">
        <v>4284.911000000001</v>
      </c>
      <c r="V26" s="17">
        <v>4533.33</v>
      </c>
      <c r="W26" s="17">
        <v>5571.3720000000003</v>
      </c>
      <c r="X26" s="17">
        <v>5674.6599999999989</v>
      </c>
      <c r="Y26" s="17">
        <v>6127.4639999999999</v>
      </c>
      <c r="Z26" s="17">
        <v>6551.2119999999995</v>
      </c>
      <c r="AA26" s="17">
        <v>7206.5660000000016</v>
      </c>
      <c r="AB26" s="17">
        <v>7122.4390000000003</v>
      </c>
      <c r="AC26" s="17">
        <v>6644.6720000000005</v>
      </c>
      <c r="AD26" s="17">
        <v>9417.6319999999978</v>
      </c>
      <c r="AE26" s="17">
        <v>10556.723000000002</v>
      </c>
      <c r="AF26"/>
      <c r="AG26" s="18">
        <v>11.458046037868209</v>
      </c>
      <c r="AH26" s="18">
        <v>12.634534189217142</v>
      </c>
      <c r="AI26" s="18">
        <v>5.0232240370807544</v>
      </c>
      <c r="AJ26" s="18">
        <v>4.8414352008859476</v>
      </c>
      <c r="AK26" s="18">
        <v>16.244562852854905</v>
      </c>
      <c r="AL26" s="18">
        <v>0.57495972967178666</v>
      </c>
      <c r="AM26" s="18">
        <v>24.148612301152969</v>
      </c>
      <c r="AN26" s="18">
        <v>-1.1824176821602754</v>
      </c>
      <c r="AO26" s="18">
        <v>18.695198307382253</v>
      </c>
      <c r="AP26" s="18">
        <v>16.392282050653126</v>
      </c>
      <c r="AQ26" s="18">
        <v>14.749201554498683</v>
      </c>
      <c r="AR26" s="18">
        <v>34.885960615422427</v>
      </c>
      <c r="AS26" s="18">
        <v>-32.504332302395497</v>
      </c>
      <c r="AT26" s="18">
        <v>-35.072706560914256</v>
      </c>
      <c r="AU26" s="18">
        <v>-27.234797528471255</v>
      </c>
      <c r="AV26" s="18">
        <v>-14.066589060263439</v>
      </c>
      <c r="AW26" s="18">
        <v>-20.211946663606181</v>
      </c>
      <c r="AX26" s="18">
        <v>-6.0446657806688027</v>
      </c>
      <c r="AY26" s="18">
        <v>5.797529983703253</v>
      </c>
      <c r="AZ26" s="18">
        <v>22.898002130883928</v>
      </c>
      <c r="BA26" s="18">
        <v>1.8539060037635009</v>
      </c>
      <c r="BB26" s="18">
        <v>7.979403171291338</v>
      </c>
      <c r="BC26" s="18">
        <v>6.9155526658336894</v>
      </c>
      <c r="BD26" s="18">
        <v>10.003553540932611</v>
      </c>
      <c r="BE26" s="18">
        <v>-1.167365982633078</v>
      </c>
      <c r="BF26" s="18">
        <v>-6.7079128371615369</v>
      </c>
      <c r="BG26" s="18">
        <v>41.732082486539547</v>
      </c>
      <c r="BH26" s="18">
        <v>12.095301663942744</v>
      </c>
      <c r="BI26"/>
    </row>
    <row r="27" spans="1:64" s="46" customFormat="1" ht="15" hidden="1" customHeight="1" x14ac:dyDescent="0.35">
      <c r="A27"/>
      <c r="B27" s="245" t="s">
        <v>26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/>
    </row>
    <row r="28" spans="1:64" s="46" customFormat="1" ht="15" customHeight="1" x14ac:dyDescent="0.35">
      <c r="A28"/>
      <c r="B28" s="16" t="s">
        <v>27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>
        <v>773.54899999999998</v>
      </c>
      <c r="N28" s="17">
        <v>1093.2619999999999</v>
      </c>
      <c r="O28" s="17">
        <v>1072.8230000000001</v>
      </c>
      <c r="P28" s="17">
        <v>1133.52</v>
      </c>
      <c r="Q28" s="17">
        <v>1142.2239999999999</v>
      </c>
      <c r="R28" s="17">
        <v>1953.107</v>
      </c>
      <c r="S28" s="17">
        <v>2155.558</v>
      </c>
      <c r="T28" s="17">
        <v>2899.18</v>
      </c>
      <c r="U28" s="17">
        <v>2082.2539999999999</v>
      </c>
      <c r="V28" s="17">
        <v>1562.306</v>
      </c>
      <c r="W28" s="17">
        <v>2095.2820000000002</v>
      </c>
      <c r="X28" s="17">
        <v>2238.556</v>
      </c>
      <c r="Y28" s="17">
        <v>1902.567</v>
      </c>
      <c r="Z28" s="17">
        <v>1931.7210000000002</v>
      </c>
      <c r="AA28" s="17">
        <v>1549.6210000000001</v>
      </c>
      <c r="AB28" s="17">
        <v>2072.0450000000001</v>
      </c>
      <c r="AC28" s="17">
        <v>1598.96</v>
      </c>
      <c r="AD28" s="17">
        <v>2064.5709999999999</v>
      </c>
      <c r="AE28" s="17">
        <v>1439.2950000000003</v>
      </c>
      <c r="AF2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>
        <v>41.330672006556789</v>
      </c>
      <c r="AR28" s="18">
        <v>-1.8695427079693479</v>
      </c>
      <c r="AS28" s="18">
        <v>5.6576900383380933</v>
      </c>
      <c r="AT28" s="18">
        <v>0.76787352671324294</v>
      </c>
      <c r="AU28" s="18">
        <v>70.991591841880407</v>
      </c>
      <c r="AV28" s="18">
        <v>10.365586729247298</v>
      </c>
      <c r="AW28" s="18">
        <v>34.49788871373444</v>
      </c>
      <c r="AX28" s="18">
        <v>-28.177829593195316</v>
      </c>
      <c r="AY28" s="18">
        <v>-24.970440685910553</v>
      </c>
      <c r="AZ28" s="18">
        <v>34.114699681112413</v>
      </c>
      <c r="BA28" s="18">
        <v>6.8379339869287223</v>
      </c>
      <c r="BB28" s="18">
        <v>-15.009184492145829</v>
      </c>
      <c r="BC28" s="18">
        <v>1.5323507660965539</v>
      </c>
      <c r="BD28" s="18">
        <v>-19.780289182547588</v>
      </c>
      <c r="BE28" s="18">
        <v>33.713017570102622</v>
      </c>
      <c r="BF28" s="18">
        <v>-22.831791780583917</v>
      </c>
      <c r="BG28" s="18">
        <v>29.119615249912435</v>
      </c>
      <c r="BH28" s="18">
        <v>-30.286001304871551</v>
      </c>
      <c r="BI28"/>
    </row>
    <row r="29" spans="1:64" s="46" customFormat="1" ht="15" customHeight="1" x14ac:dyDescent="0.35">
      <c r="A29"/>
      <c r="B29" s="13" t="s">
        <v>631</v>
      </c>
      <c r="C29" s="14"/>
      <c r="D29" s="14"/>
      <c r="E29" s="14"/>
      <c r="F29" s="14"/>
      <c r="G29" s="14">
        <v>1815.13</v>
      </c>
      <c r="H29" s="14">
        <v>2132.9790000000003</v>
      </c>
      <c r="I29" s="14">
        <v>2108.1220000000003</v>
      </c>
      <c r="J29" s="14">
        <v>2261.4479999999999</v>
      </c>
      <c r="K29" s="14">
        <v>1970.614</v>
      </c>
      <c r="L29" s="14">
        <v>2386.2750000000001</v>
      </c>
      <c r="M29" s="14">
        <v>2313.3879999999999</v>
      </c>
      <c r="N29" s="14">
        <v>2479.7500000000005</v>
      </c>
      <c r="O29" s="14">
        <v>3567.6170000000002</v>
      </c>
      <c r="P29" s="14">
        <v>3451.4089999999997</v>
      </c>
      <c r="Q29" s="14">
        <v>3716.6529999999998</v>
      </c>
      <c r="R29" s="14">
        <v>4167.723</v>
      </c>
      <c r="S29" s="14">
        <v>4039.8390000000004</v>
      </c>
      <c r="T29" s="14">
        <v>4064.4759999999997</v>
      </c>
      <c r="U29" s="14">
        <v>4222.0189999999993</v>
      </c>
      <c r="V29" s="14">
        <v>2073.4160000000002</v>
      </c>
      <c r="W29" s="14">
        <v>2293.5340000000001</v>
      </c>
      <c r="X29" s="14">
        <v>2424.3130000000001</v>
      </c>
      <c r="Y29" s="14">
        <v>2758.4629999999997</v>
      </c>
      <c r="Z29" s="14">
        <v>3353.7630000000004</v>
      </c>
      <c r="AA29" s="14">
        <v>3146.692</v>
      </c>
      <c r="AB29" s="14">
        <v>2280.3860000000004</v>
      </c>
      <c r="AC29" s="14">
        <v>2625.8530000000001</v>
      </c>
      <c r="AD29" s="14">
        <v>3589.1030000000001</v>
      </c>
      <c r="AE29" s="14">
        <v>4226.4139999999998</v>
      </c>
      <c r="AF29"/>
      <c r="AG29" s="15"/>
      <c r="AH29" s="15"/>
      <c r="AI29" s="15"/>
      <c r="AJ29" s="15"/>
      <c r="AK29" s="15">
        <v>17.511087360133992</v>
      </c>
      <c r="AL29" s="15">
        <v>-1.1653654349152038</v>
      </c>
      <c r="AM29" s="15">
        <v>7.2731084823363901</v>
      </c>
      <c r="AN29" s="15">
        <v>-12.860521223570025</v>
      </c>
      <c r="AO29" s="15">
        <v>21.092968993420328</v>
      </c>
      <c r="AP29" s="15">
        <v>-3.0544258310546843</v>
      </c>
      <c r="AQ29" s="15">
        <v>7.1912709843744569</v>
      </c>
      <c r="AR29" s="15">
        <v>43.870027220485916</v>
      </c>
      <c r="AS29" s="15">
        <v>-3.2573003211948071</v>
      </c>
      <c r="AT29" s="15">
        <v>7.6850932474244633</v>
      </c>
      <c r="AU29" s="15">
        <v>12.136457183385163</v>
      </c>
      <c r="AV29" s="15">
        <v>-3.0684380895755203</v>
      </c>
      <c r="AW29" s="15">
        <v>0.6098510361427586</v>
      </c>
      <c r="AX29" s="15">
        <v>3.8760962052672885</v>
      </c>
      <c r="AY29" s="15">
        <v>-50.890415225511767</v>
      </c>
      <c r="AZ29" s="15">
        <v>10.61620051161947</v>
      </c>
      <c r="BA29" s="15">
        <v>5.7020737429660944</v>
      </c>
      <c r="BB29" s="15">
        <v>13.783286234079494</v>
      </c>
      <c r="BC29" s="15">
        <v>21.580858615830653</v>
      </c>
      <c r="BD29" s="15">
        <v>-6.1742884038019481</v>
      </c>
      <c r="BE29" s="15">
        <v>-27.530689371568606</v>
      </c>
      <c r="BF29" s="15">
        <v>15.149496620309002</v>
      </c>
      <c r="BG29" s="15">
        <v>36.683317763789518</v>
      </c>
      <c r="BH29" s="15">
        <v>17.756832278148597</v>
      </c>
      <c r="BI29"/>
    </row>
    <row r="30" spans="1:64" s="54" customFormat="1" ht="15" customHeight="1" x14ac:dyDescent="0.35">
      <c r="A30"/>
      <c r="B30" s="13" t="s">
        <v>29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22"/>
      <c r="U30" s="14">
        <v>1570.019</v>
      </c>
      <c r="V30" s="14">
        <v>1710.7760000000001</v>
      </c>
      <c r="W30" s="14">
        <v>1907.3780000000002</v>
      </c>
      <c r="X30" s="14">
        <v>1593.57</v>
      </c>
      <c r="Y30" s="14">
        <v>1829.6439999999998</v>
      </c>
      <c r="Z30" s="14">
        <v>1899.5889999999999</v>
      </c>
      <c r="AA30" s="14">
        <v>1059.6779999999999</v>
      </c>
      <c r="AB30" s="14">
        <v>1449.9149999999997</v>
      </c>
      <c r="AC30" s="14">
        <v>1412.41</v>
      </c>
      <c r="AD30" s="14">
        <v>319.839</v>
      </c>
      <c r="AE30" s="14">
        <v>312.654</v>
      </c>
      <c r="AF30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>
        <v>8.9653055154109644</v>
      </c>
      <c r="AZ30" s="15">
        <v>11.491977909439932</v>
      </c>
      <c r="BA30" s="15">
        <v>-16.452323556211731</v>
      </c>
      <c r="BB30" s="15">
        <v>14.814159403101202</v>
      </c>
      <c r="BC30" s="15">
        <v>3.8228748324810824</v>
      </c>
      <c r="BD30" s="15">
        <v>-44.215406595847845</v>
      </c>
      <c r="BE30" s="15">
        <v>36.825998086211079</v>
      </c>
      <c r="BF30" s="15">
        <v>-2.5867033584727146</v>
      </c>
      <c r="BG30" s="15">
        <v>-77.355088111808911</v>
      </c>
      <c r="BH30" s="15">
        <v>-2.2464427415043202</v>
      </c>
      <c r="BI30"/>
    </row>
    <row r="31" spans="1:64" s="46" customFormat="1" ht="15" customHeight="1" x14ac:dyDescent="0.35">
      <c r="A31"/>
      <c r="B31" s="13" t="s">
        <v>30</v>
      </c>
      <c r="C31" s="14">
        <v>172.95999999999998</v>
      </c>
      <c r="D31" s="14">
        <v>170.53399999999999</v>
      </c>
      <c r="E31" s="14">
        <v>836.90800000000002</v>
      </c>
      <c r="F31" s="14">
        <v>247.46600000000001</v>
      </c>
      <c r="G31" s="14">
        <v>287.58499999999998</v>
      </c>
      <c r="H31" s="14">
        <v>338.21299999999997</v>
      </c>
      <c r="I31" s="14">
        <v>356.70600000000002</v>
      </c>
      <c r="J31" s="14">
        <v>46.774000000000001</v>
      </c>
      <c r="K31" s="14">
        <v>49.260000000000005</v>
      </c>
      <c r="L31" s="14">
        <v>49.243000000000002</v>
      </c>
      <c r="M31" s="14">
        <v>63.17</v>
      </c>
      <c r="N31" s="14">
        <v>79.37</v>
      </c>
      <c r="O31" s="14">
        <v>115.10299999999999</v>
      </c>
      <c r="P31" s="14">
        <v>109.01900000000001</v>
      </c>
      <c r="Q31" s="14">
        <v>77.712000000000003</v>
      </c>
      <c r="R31" s="14">
        <v>91.285000000000011</v>
      </c>
      <c r="S31" s="14">
        <v>119.14099999999999</v>
      </c>
      <c r="T31" s="14">
        <v>1321.662</v>
      </c>
      <c r="U31" s="14">
        <v>168.24200000000002</v>
      </c>
      <c r="V31" s="14">
        <v>198.86100000000002</v>
      </c>
      <c r="W31" s="14">
        <v>292.84100000000001</v>
      </c>
      <c r="X31" s="14">
        <v>229.44000000000003</v>
      </c>
      <c r="Y31" s="14">
        <v>217.76199999999997</v>
      </c>
      <c r="Z31" s="14">
        <v>221.58600000000001</v>
      </c>
      <c r="AA31" s="14">
        <v>226.77200000000002</v>
      </c>
      <c r="AB31" s="14">
        <v>169.62300000000002</v>
      </c>
      <c r="AC31" s="14">
        <v>220.887</v>
      </c>
      <c r="AD31" s="14">
        <v>400.11600000000004</v>
      </c>
      <c r="AE31" s="14">
        <v>917.05700000000002</v>
      </c>
      <c r="AF31"/>
      <c r="AG31" s="15">
        <v>-1.4026364477335731</v>
      </c>
      <c r="AH31" s="15" t="s">
        <v>233</v>
      </c>
      <c r="AI31" s="15">
        <v>-70.430919527594426</v>
      </c>
      <c r="AJ31" s="15">
        <v>16.211924062295413</v>
      </c>
      <c r="AK31" s="15">
        <v>17.604534311594829</v>
      </c>
      <c r="AL31" s="15">
        <v>5.4678560552078288</v>
      </c>
      <c r="AM31" s="15">
        <v>-86.887240472546011</v>
      </c>
      <c r="AN31" s="15">
        <v>5.3149185444905376</v>
      </c>
      <c r="AO31" s="15">
        <v>-3.4510759236709321E-2</v>
      </c>
      <c r="AP31" s="15">
        <v>28.282192392827408</v>
      </c>
      <c r="AQ31" s="15">
        <v>25.645084692100685</v>
      </c>
      <c r="AR31" s="15">
        <v>45.020788711099897</v>
      </c>
      <c r="AS31" s="15">
        <v>-5.285700633345777</v>
      </c>
      <c r="AT31" s="15">
        <v>-28.71701263082582</v>
      </c>
      <c r="AU31" s="15">
        <v>17.465771052089774</v>
      </c>
      <c r="AV31" s="15">
        <v>30.515418743495619</v>
      </c>
      <c r="AW31" s="15" t="s">
        <v>233</v>
      </c>
      <c r="AX31" s="15">
        <v>-87.270421635788878</v>
      </c>
      <c r="AY31" s="15">
        <v>18.19937946529404</v>
      </c>
      <c r="AZ31" s="15">
        <v>47.259140806895253</v>
      </c>
      <c r="BA31" s="15">
        <v>-21.650315358846605</v>
      </c>
      <c r="BB31" s="15">
        <v>-5.089783821478405</v>
      </c>
      <c r="BC31" s="15">
        <v>1.7560455910581465</v>
      </c>
      <c r="BD31" s="15">
        <v>2.3404005668228169</v>
      </c>
      <c r="BE31" s="15">
        <v>-25.20108302612315</v>
      </c>
      <c r="BF31" s="15">
        <v>30.222316549052884</v>
      </c>
      <c r="BG31" s="15">
        <v>81.140583194121902</v>
      </c>
      <c r="BH31" s="15" t="s">
        <v>233</v>
      </c>
      <c r="BI31"/>
      <c r="BJ31" s="53"/>
      <c r="BK31" s="53"/>
      <c r="BL31" s="53"/>
    </row>
    <row r="32" spans="1:64" s="46" customFormat="1" ht="15" customHeight="1" x14ac:dyDescent="0.35">
      <c r="A32"/>
      <c r="B32" s="24" t="s">
        <v>31</v>
      </c>
      <c r="C32" s="25">
        <v>47546.021000000001</v>
      </c>
      <c r="D32" s="25">
        <v>49437.415000000001</v>
      </c>
      <c r="E32" s="25">
        <v>57542.894</v>
      </c>
      <c r="F32" s="25">
        <v>61062.893000000004</v>
      </c>
      <c r="G32" s="25">
        <v>62760.358</v>
      </c>
      <c r="H32" s="25">
        <v>67303.107999999993</v>
      </c>
      <c r="I32" s="25">
        <v>72317.630000000019</v>
      </c>
      <c r="J32" s="25">
        <v>78722.898000000001</v>
      </c>
      <c r="K32" s="25">
        <v>83489.694999999992</v>
      </c>
      <c r="L32" s="25">
        <v>89731.963999999993</v>
      </c>
      <c r="M32" s="25">
        <v>103446.96300000002</v>
      </c>
      <c r="N32" s="25">
        <v>118017.63399999999</v>
      </c>
      <c r="O32" s="25">
        <v>137471.027</v>
      </c>
      <c r="P32" s="25">
        <v>122655.72199999999</v>
      </c>
      <c r="Q32" s="25">
        <v>110802.586</v>
      </c>
      <c r="R32" s="14">
        <v>109224.24800000001</v>
      </c>
      <c r="S32" s="14">
        <v>109144.71500000001</v>
      </c>
      <c r="T32" s="14">
        <v>114620.37000000001</v>
      </c>
      <c r="U32" s="14">
        <v>117015.209</v>
      </c>
      <c r="V32" s="14">
        <v>114852.18700000001</v>
      </c>
      <c r="W32" s="14">
        <v>117300.62300000001</v>
      </c>
      <c r="X32" s="14">
        <v>119180.13999999998</v>
      </c>
      <c r="Y32" s="14">
        <v>125405.00899999998</v>
      </c>
      <c r="Z32" s="14">
        <v>134784.48099999997</v>
      </c>
      <c r="AA32" s="14">
        <v>138455.65299999999</v>
      </c>
      <c r="AB32" s="14">
        <v>132883.378</v>
      </c>
      <c r="AC32" s="14">
        <v>146946.62600000002</v>
      </c>
      <c r="AD32" s="14">
        <v>169733.427</v>
      </c>
      <c r="AE32" s="14">
        <v>188467.61199999999</v>
      </c>
      <c r="AF32"/>
      <c r="AG32" s="162">
        <v>3.9780279405504833</v>
      </c>
      <c r="AH32" s="162">
        <v>16.395434510481582</v>
      </c>
      <c r="AI32" s="162">
        <v>6.1171740858219676</v>
      </c>
      <c r="AJ32" s="162">
        <v>2.7798633779110276</v>
      </c>
      <c r="AK32" s="162">
        <v>7.2382474300098689</v>
      </c>
      <c r="AL32" s="162">
        <v>7.4506544333733098</v>
      </c>
      <c r="AM32" s="162">
        <v>8.8571320713911401</v>
      </c>
      <c r="AN32" s="162">
        <v>6.0551594530983746</v>
      </c>
      <c r="AO32" s="162">
        <v>7.4766939800175347</v>
      </c>
      <c r="AP32" s="162">
        <v>15.284407460422939</v>
      </c>
      <c r="AQ32" s="162">
        <v>14.085160721441355</v>
      </c>
      <c r="AR32" s="162">
        <v>16.483462971304792</v>
      </c>
      <c r="AS32" s="162">
        <v>-10.777038131823957</v>
      </c>
      <c r="AT32" s="162">
        <v>-9.6637448353204416</v>
      </c>
      <c r="AU32" s="162">
        <v>-1.4244595338235055</v>
      </c>
      <c r="AV32" s="162">
        <v>-7.2816248641048825E-2</v>
      </c>
      <c r="AW32" s="162">
        <v>5.0168759889106846</v>
      </c>
      <c r="AX32" s="162">
        <v>2.0893659652293852</v>
      </c>
      <c r="AY32" s="162">
        <v>-1.8484964633956233</v>
      </c>
      <c r="AZ32" s="162">
        <v>2.1318148691413263</v>
      </c>
      <c r="BA32" s="162">
        <v>1.6023077729092521</v>
      </c>
      <c r="BB32" s="162">
        <v>5.2230757574206512</v>
      </c>
      <c r="BC32" s="162">
        <v>7.4793439869694494</v>
      </c>
      <c r="BD32" s="162">
        <v>2.7237349380007787</v>
      </c>
      <c r="BE32" s="162">
        <v>-4.0245919030839383</v>
      </c>
      <c r="BF32" s="162">
        <v>10.583150587878659</v>
      </c>
      <c r="BG32" s="162">
        <v>15.506855529979964</v>
      </c>
      <c r="BH32" s="162">
        <v>11.037416336382579</v>
      </c>
      <c r="BI32"/>
    </row>
    <row r="33" spans="1:61" customFormat="1" ht="6" customHeight="1" x14ac:dyDescent="0.35">
      <c r="Y33" s="12"/>
      <c r="AB33" s="335"/>
      <c r="AC33" s="355"/>
      <c r="AD33" s="355"/>
      <c r="AE33" s="355"/>
      <c r="BE33" s="335"/>
      <c r="BF33" s="355"/>
      <c r="BG33" s="355"/>
      <c r="BH33" s="355"/>
    </row>
    <row r="34" spans="1:61" s="46" customFormat="1" ht="15" customHeight="1" x14ac:dyDescent="0.35">
      <c r="A34"/>
      <c r="B34" s="13" t="s">
        <v>632</v>
      </c>
      <c r="C34" s="14">
        <v>26538.506000000001</v>
      </c>
      <c r="D34" s="14">
        <v>28476.464</v>
      </c>
      <c r="E34" s="14">
        <v>31576.222000000002</v>
      </c>
      <c r="F34" s="14">
        <v>35672.910000000003</v>
      </c>
      <c r="G34" s="14">
        <v>40427.163</v>
      </c>
      <c r="H34" s="14">
        <v>45826.389000000003</v>
      </c>
      <c r="I34" s="14">
        <v>49373.678</v>
      </c>
      <c r="J34" s="14">
        <v>52884.946000000004</v>
      </c>
      <c r="K34" s="14">
        <v>59082.267</v>
      </c>
      <c r="L34" s="14">
        <v>64103.875999999997</v>
      </c>
      <c r="M34" s="14">
        <v>70814.483999999997</v>
      </c>
      <c r="N34" s="14">
        <v>79722.021999999997</v>
      </c>
      <c r="O34" s="14">
        <v>87139.57699999999</v>
      </c>
      <c r="P34" s="14">
        <v>80000.487999999998</v>
      </c>
      <c r="Q34" s="14">
        <v>69892.793000000005</v>
      </c>
      <c r="R34" s="14">
        <v>74349.724000000017</v>
      </c>
      <c r="S34" s="14">
        <v>75759.051999999996</v>
      </c>
      <c r="T34" s="14">
        <v>74174.434999999998</v>
      </c>
      <c r="U34" s="14">
        <v>78049.957999999999</v>
      </c>
      <c r="V34" s="14">
        <v>81483.432000000001</v>
      </c>
      <c r="W34" s="14">
        <v>83760.412999999986</v>
      </c>
      <c r="X34" s="14">
        <v>85231.344000000012</v>
      </c>
      <c r="Y34" s="14">
        <v>88167.754000000001</v>
      </c>
      <c r="Z34" s="14">
        <v>96155.603000000003</v>
      </c>
      <c r="AA34" s="14">
        <v>99641.354999999996</v>
      </c>
      <c r="AB34" s="14">
        <v>90284.578999999998</v>
      </c>
      <c r="AC34" s="14">
        <v>101066.052</v>
      </c>
      <c r="AD34" s="14">
        <v>121639.67600000001</v>
      </c>
      <c r="AE34" s="14">
        <v>121477.459</v>
      </c>
      <c r="AF34"/>
      <c r="AG34" s="15">
        <v>7.3024382005528068</v>
      </c>
      <c r="AH34" s="15">
        <v>10.885333235193814</v>
      </c>
      <c r="AI34" s="15">
        <v>12.973965029761956</v>
      </c>
      <c r="AJ34" s="15">
        <v>13.327348399667974</v>
      </c>
      <c r="AK34" s="15">
        <v>13.355441241325794</v>
      </c>
      <c r="AL34" s="15">
        <v>7.7407124528183893</v>
      </c>
      <c r="AM34" s="15">
        <v>7.111619272115</v>
      </c>
      <c r="AN34" s="15">
        <v>11.718497358397597</v>
      </c>
      <c r="AO34" s="15">
        <v>8.4993505750210918</v>
      </c>
      <c r="AP34" s="15">
        <v>10.468334239258795</v>
      </c>
      <c r="AQ34" s="15">
        <v>12.57869505905035</v>
      </c>
      <c r="AR34" s="15">
        <v>9.3042735418828109</v>
      </c>
      <c r="AS34" s="15">
        <v>-8.1927055946117253</v>
      </c>
      <c r="AT34" s="15">
        <v>-12.634541679295747</v>
      </c>
      <c r="AU34" s="15">
        <v>6.3768105532712234</v>
      </c>
      <c r="AV34" s="15">
        <v>1.8955389800774234</v>
      </c>
      <c r="AW34" s="15">
        <v>-2.0916536811997046</v>
      </c>
      <c r="AX34" s="15">
        <v>5.2248770078262154</v>
      </c>
      <c r="AY34" s="15">
        <v>4.399072194247692</v>
      </c>
      <c r="AZ34" s="15">
        <v>2.7944097887285664</v>
      </c>
      <c r="BA34" s="15">
        <v>1.756117176738403</v>
      </c>
      <c r="BB34" s="15">
        <v>3.4452231564012279</v>
      </c>
      <c r="BC34" s="15">
        <v>9.059830422809684</v>
      </c>
      <c r="BD34" s="15">
        <v>3.6251158447833696</v>
      </c>
      <c r="BE34" s="15">
        <v>-9.3904543951655413</v>
      </c>
      <c r="BF34" s="15">
        <v>11.941655063817707</v>
      </c>
      <c r="BG34" s="15">
        <v>20.356611931373369</v>
      </c>
      <c r="BH34" s="15">
        <v>-0.13335862551952554</v>
      </c>
      <c r="BI34"/>
    </row>
    <row r="35" spans="1:61" s="46" customFormat="1" ht="15" hidden="1" customHeight="1" x14ac:dyDescent="0.35">
      <c r="A35"/>
      <c r="B35" s="245" t="s">
        <v>32</v>
      </c>
      <c r="C35" s="17">
        <v>26538.506000000001</v>
      </c>
      <c r="D35" s="17">
        <v>28476.464</v>
      </c>
      <c r="E35" s="17">
        <v>31576.222000000002</v>
      </c>
      <c r="F35" s="17">
        <v>35672.910000000003</v>
      </c>
      <c r="G35" s="17">
        <v>40427.163</v>
      </c>
      <c r="H35" s="17">
        <v>45826.389000000003</v>
      </c>
      <c r="I35" s="17">
        <v>49373.678</v>
      </c>
      <c r="J35" s="17">
        <v>52884.946000000004</v>
      </c>
      <c r="K35" s="17">
        <v>59082.267</v>
      </c>
      <c r="L35" s="17">
        <v>64103.875999999997</v>
      </c>
      <c r="M35" s="17">
        <v>70814.483999999997</v>
      </c>
      <c r="N35" s="17">
        <v>79722.021999999997</v>
      </c>
      <c r="O35" s="17">
        <v>87139.57699999999</v>
      </c>
      <c r="P35" s="17">
        <v>80000.487999999998</v>
      </c>
      <c r="Q35" s="17">
        <v>69892.793000000005</v>
      </c>
      <c r="R35" s="17">
        <v>74349.724000000017</v>
      </c>
      <c r="S35" s="17">
        <v>75759.051999999996</v>
      </c>
      <c r="T35" s="17">
        <v>74174.434999999998</v>
      </c>
      <c r="U35" s="17">
        <v>78049.957999999999</v>
      </c>
      <c r="V35" s="17">
        <v>81483.432000000001</v>
      </c>
      <c r="W35" s="17">
        <v>83760.412999999986</v>
      </c>
      <c r="X35" s="17">
        <v>85231.344000000012</v>
      </c>
      <c r="Y35" s="17">
        <v>88167.754000000001</v>
      </c>
      <c r="Z35" s="17">
        <v>96155.603000000003</v>
      </c>
      <c r="AA35" s="17">
        <v>99641.354999999996</v>
      </c>
      <c r="AB35" s="17">
        <v>90284.578999999998</v>
      </c>
      <c r="AC35" s="17">
        <v>101066.052</v>
      </c>
      <c r="AD35" s="17">
        <v>121639.67600000001</v>
      </c>
      <c r="AE35" s="17">
        <v>121477.459</v>
      </c>
      <c r="AF35"/>
      <c r="AG35" s="18">
        <v>7.3024382005528068</v>
      </c>
      <c r="AH35" s="18">
        <v>10.885333235193814</v>
      </c>
      <c r="AI35" s="18">
        <v>12.973965029761956</v>
      </c>
      <c r="AJ35" s="18">
        <v>13.327348399667974</v>
      </c>
      <c r="AK35" s="18">
        <v>13.355441241325794</v>
      </c>
      <c r="AL35" s="18">
        <v>7.7407124528183893</v>
      </c>
      <c r="AM35" s="18">
        <v>7.111619272115</v>
      </c>
      <c r="AN35" s="18">
        <v>11.718497358397597</v>
      </c>
      <c r="AO35" s="18">
        <v>8.4993505750210918</v>
      </c>
      <c r="AP35" s="18">
        <v>10.468334239258795</v>
      </c>
      <c r="AQ35" s="18">
        <v>12.57869505905035</v>
      </c>
      <c r="AR35" s="18">
        <v>9.3042735418828109</v>
      </c>
      <c r="AS35" s="18">
        <v>-8.1927055946117253</v>
      </c>
      <c r="AT35" s="18">
        <v>-12.634541679295747</v>
      </c>
      <c r="AU35" s="18">
        <v>6.3768105532712234</v>
      </c>
      <c r="AV35" s="18">
        <v>1.8955389800774234</v>
      </c>
      <c r="AW35" s="18">
        <v>-2.0916536811997046</v>
      </c>
      <c r="AX35" s="18">
        <v>5.2248770078262154</v>
      </c>
      <c r="AY35" s="18">
        <v>4.399072194247692</v>
      </c>
      <c r="AZ35" s="18">
        <v>2.7944097887285664</v>
      </c>
      <c r="BA35" s="18">
        <v>1.756117176738403</v>
      </c>
      <c r="BB35" s="18">
        <v>3.4452231564012279</v>
      </c>
      <c r="BC35" s="18">
        <v>9.059830422809684</v>
      </c>
      <c r="BD35" s="18">
        <v>3.6251158447833696</v>
      </c>
      <c r="BE35" s="18">
        <v>-9.3904543951655413</v>
      </c>
      <c r="BF35" s="18">
        <v>11.941655063817707</v>
      </c>
      <c r="BG35" s="18">
        <v>20.356611931373369</v>
      </c>
      <c r="BH35" s="18">
        <v>-0.13335862551952554</v>
      </c>
      <c r="BI35"/>
    </row>
    <row r="36" spans="1:61" s="46" customFormat="1" ht="15" hidden="1" customHeight="1" x14ac:dyDescent="0.35">
      <c r="A36"/>
      <c r="B36" s="245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/>
    </row>
    <row r="37" spans="1:61" s="46" customFormat="1" ht="15" customHeight="1" x14ac:dyDescent="0.35">
      <c r="A37"/>
      <c r="B37" s="13" t="s">
        <v>715</v>
      </c>
      <c r="C37" s="14">
        <v>11523.464</v>
      </c>
      <c r="D37" s="14">
        <v>12432.163</v>
      </c>
      <c r="E37" s="14">
        <v>13075.793</v>
      </c>
      <c r="F37" s="14">
        <v>14872.07</v>
      </c>
      <c r="G37" s="14">
        <v>15846.621999999999</v>
      </c>
      <c r="H37" s="14">
        <v>16495.907999999999</v>
      </c>
      <c r="I37" s="14">
        <v>16900.142</v>
      </c>
      <c r="J37" s="14">
        <v>16397.282999999999</v>
      </c>
      <c r="K37" s="14">
        <v>17109.048999999999</v>
      </c>
      <c r="L37" s="14">
        <v>17775.821</v>
      </c>
      <c r="M37" s="14">
        <v>18262.060999999998</v>
      </c>
      <c r="N37" s="14">
        <v>18992.203999999998</v>
      </c>
      <c r="O37" s="14">
        <v>20143.325999999997</v>
      </c>
      <c r="P37" s="14">
        <v>19892.561000000002</v>
      </c>
      <c r="Q37" s="14">
        <v>19772.123000000003</v>
      </c>
      <c r="R37" s="14">
        <v>20270.020999999997</v>
      </c>
      <c r="S37" s="14">
        <v>19531.911</v>
      </c>
      <c r="T37" s="14">
        <v>18573.210000000003</v>
      </c>
      <c r="U37" s="14">
        <v>19412.742999999999</v>
      </c>
      <c r="V37" s="14">
        <v>19775.114000000001</v>
      </c>
      <c r="W37" s="14">
        <v>20146.642</v>
      </c>
      <c r="X37" s="14">
        <v>20413.538</v>
      </c>
      <c r="Y37" s="14">
        <v>20798.232</v>
      </c>
      <c r="Z37" s="14">
        <v>20898.644</v>
      </c>
      <c r="AA37" s="14">
        <v>21963.527999999998</v>
      </c>
      <c r="AB37" s="14">
        <v>19408.27</v>
      </c>
      <c r="AC37" s="14">
        <v>20411.489999999998</v>
      </c>
      <c r="AD37" s="14">
        <v>21042.349000000002</v>
      </c>
      <c r="AE37" s="14">
        <v>21560.411</v>
      </c>
      <c r="AF37"/>
      <c r="AG37" s="15">
        <v>7.8856409843429072</v>
      </c>
      <c r="AH37" s="15">
        <v>5.1771361105867033</v>
      </c>
      <c r="AI37" s="15">
        <v>13.737423038128549</v>
      </c>
      <c r="AJ37" s="15">
        <v>6.5529008402999693</v>
      </c>
      <c r="AK37" s="15">
        <v>4.097314872532456</v>
      </c>
      <c r="AL37" s="15">
        <v>2.4505107569707616</v>
      </c>
      <c r="AM37" s="15">
        <v>-2.975472040412444</v>
      </c>
      <c r="AN37" s="15">
        <v>4.3407557215424024</v>
      </c>
      <c r="AO37" s="15">
        <v>3.8971891424239939</v>
      </c>
      <c r="AP37" s="15">
        <v>2.7354010821778525</v>
      </c>
      <c r="AQ37" s="15">
        <v>3.9981412831771843</v>
      </c>
      <c r="AR37" s="15">
        <v>6.061023775860872</v>
      </c>
      <c r="AS37" s="15">
        <v>-1.2449036469945223</v>
      </c>
      <c r="AT37" s="15">
        <v>-0.60544240633470103</v>
      </c>
      <c r="AU37" s="15">
        <v>2.5181817855371103</v>
      </c>
      <c r="AV37" s="15">
        <v>-3.6413874460218718</v>
      </c>
      <c r="AW37" s="15">
        <v>-4.9083830046122845</v>
      </c>
      <c r="AX37" s="15">
        <v>4.5201287230370824</v>
      </c>
      <c r="AY37" s="15">
        <v>1.8666656226788911</v>
      </c>
      <c r="AZ37" s="15">
        <v>1.8787654018075366</v>
      </c>
      <c r="BA37" s="15">
        <v>1.3247666782384908</v>
      </c>
      <c r="BB37" s="15">
        <v>1.8845042931803371</v>
      </c>
      <c r="BC37" s="15">
        <v>0.48279103723816652</v>
      </c>
      <c r="BD37" s="15">
        <v>5.0954693519828282</v>
      </c>
      <c r="BE37" s="15">
        <v>-11.634096307296343</v>
      </c>
      <c r="BF37" s="15">
        <v>5.1690336129907379</v>
      </c>
      <c r="BG37" s="15">
        <v>3.0907052841316536</v>
      </c>
      <c r="BH37" s="15">
        <v>2.4619969947271478</v>
      </c>
      <c r="BI37"/>
    </row>
    <row r="38" spans="1:61" s="46" customFormat="1" ht="15" customHeight="1" x14ac:dyDescent="0.35">
      <c r="A38"/>
      <c r="B38" s="16" t="s">
        <v>35</v>
      </c>
      <c r="C38" s="17">
        <v>538.03800000000001</v>
      </c>
      <c r="D38" s="17">
        <v>605.923</v>
      </c>
      <c r="E38" s="17">
        <v>639.98699999999997</v>
      </c>
      <c r="F38" s="17">
        <v>773.25699999999995</v>
      </c>
      <c r="G38" s="17">
        <v>780.83900000000006</v>
      </c>
      <c r="H38" s="17">
        <v>897.06200000000001</v>
      </c>
      <c r="I38" s="17">
        <v>881.06100000000004</v>
      </c>
      <c r="J38" s="17">
        <v>878.76499999999999</v>
      </c>
      <c r="K38" s="17">
        <v>878.36</v>
      </c>
      <c r="L38" s="17">
        <v>911.55799999999999</v>
      </c>
      <c r="M38" s="17">
        <v>972.298</v>
      </c>
      <c r="N38" s="17">
        <v>1025.9290000000001</v>
      </c>
      <c r="O38" s="17">
        <v>1018.795</v>
      </c>
      <c r="P38" s="17">
        <v>978.58199999999999</v>
      </c>
      <c r="Q38" s="17">
        <v>871.12</v>
      </c>
      <c r="R38" s="17">
        <v>872.39299999999992</v>
      </c>
      <c r="S38" s="17">
        <v>844.33299999999986</v>
      </c>
      <c r="T38" s="17">
        <v>805.09599999999989</v>
      </c>
      <c r="U38" s="17">
        <v>772.65000000000009</v>
      </c>
      <c r="V38" s="17">
        <v>821.85300000000007</v>
      </c>
      <c r="W38" s="17">
        <v>839.06200000000001</v>
      </c>
      <c r="X38" s="17">
        <v>855.4849999999999</v>
      </c>
      <c r="Y38" s="17">
        <v>910.70100000000014</v>
      </c>
      <c r="Z38" s="17">
        <v>894.68500000000006</v>
      </c>
      <c r="AA38" s="17">
        <v>896.82900000000018</v>
      </c>
      <c r="AB38" s="17">
        <v>696.53699999999992</v>
      </c>
      <c r="AC38" s="17">
        <v>761.33499999999992</v>
      </c>
      <c r="AD38" s="17">
        <v>1002.568</v>
      </c>
      <c r="AE38" s="17">
        <v>930.33</v>
      </c>
      <c r="AF38"/>
      <c r="AG38" s="18">
        <v>12.617138566420957</v>
      </c>
      <c r="AH38" s="18">
        <v>5.6218364379632337</v>
      </c>
      <c r="AI38" s="18">
        <v>20.823860484666092</v>
      </c>
      <c r="AJ38" s="18">
        <v>0.98052781934080235</v>
      </c>
      <c r="AK38" s="18">
        <v>14.884374371669441</v>
      </c>
      <c r="AL38" s="18">
        <v>-1.783711716692935</v>
      </c>
      <c r="AM38" s="18">
        <v>-0.26059489638061939</v>
      </c>
      <c r="AN38" s="18">
        <v>-4.6087406758345259E-2</v>
      </c>
      <c r="AO38" s="18">
        <v>3.779543695068079</v>
      </c>
      <c r="AP38" s="18">
        <v>6.6633170900809393</v>
      </c>
      <c r="AQ38" s="18">
        <v>5.5159015034485401</v>
      </c>
      <c r="AR38" s="18">
        <v>-0.69536975755633457</v>
      </c>
      <c r="AS38" s="18">
        <v>-3.947113992510757</v>
      </c>
      <c r="AT38" s="18">
        <v>-10.981399616996837</v>
      </c>
      <c r="AU38" s="18">
        <v>0.14613371292128649</v>
      </c>
      <c r="AV38" s="18">
        <v>-3.2164402969762551</v>
      </c>
      <c r="AW38" s="18">
        <v>-4.6471001370312388</v>
      </c>
      <c r="AX38" s="18">
        <v>-4.030078400588228</v>
      </c>
      <c r="AY38" s="18">
        <v>6.3680838672102462</v>
      </c>
      <c r="AZ38" s="18">
        <v>2.0939267727926945</v>
      </c>
      <c r="BA38" s="18">
        <v>1.957304704539103</v>
      </c>
      <c r="BB38" s="18">
        <v>6.4543504561740122</v>
      </c>
      <c r="BC38" s="18">
        <v>-1.7586452633740464</v>
      </c>
      <c r="BD38" s="18">
        <v>0.23963741428548807</v>
      </c>
      <c r="BE38" s="18">
        <v>-22.33335451908895</v>
      </c>
      <c r="BF38" s="18">
        <v>9.3028798183011112</v>
      </c>
      <c r="BG38" s="18">
        <v>31.685526082473562</v>
      </c>
      <c r="BH38" s="18">
        <v>-7.2052967978231841</v>
      </c>
      <c r="BI38"/>
    </row>
    <row r="39" spans="1:61" s="46" customFormat="1" ht="15" customHeight="1" x14ac:dyDescent="0.35">
      <c r="A39"/>
      <c r="B39" s="16" t="s">
        <v>36</v>
      </c>
      <c r="C39" s="17">
        <v>192.26400000000001</v>
      </c>
      <c r="D39" s="17">
        <v>198.536</v>
      </c>
      <c r="E39" s="17">
        <v>176.25899999999999</v>
      </c>
      <c r="F39" s="17">
        <v>191.655</v>
      </c>
      <c r="G39" s="17">
        <v>194.88200000000001</v>
      </c>
      <c r="H39" s="17">
        <v>210.875</v>
      </c>
      <c r="I39" s="17">
        <v>212.07499999999999</v>
      </c>
      <c r="J39" s="17">
        <v>221.48500000000001</v>
      </c>
      <c r="K39" s="17">
        <v>242.38900000000001</v>
      </c>
      <c r="L39" s="17">
        <v>246.97</v>
      </c>
      <c r="M39" s="17">
        <v>259.584</v>
      </c>
      <c r="N39" s="17">
        <v>311.50099999999998</v>
      </c>
      <c r="O39" s="17">
        <v>301.88400000000001</v>
      </c>
      <c r="P39" s="17">
        <v>303.08999999999997</v>
      </c>
      <c r="Q39" s="17">
        <v>294.36599999999999</v>
      </c>
      <c r="R39" s="17">
        <v>298.56900000000002</v>
      </c>
      <c r="S39" s="17">
        <v>299.21500000000003</v>
      </c>
      <c r="T39" s="17">
        <v>302.77499999999998</v>
      </c>
      <c r="U39" s="17">
        <v>300.18899999999996</v>
      </c>
      <c r="V39" s="17">
        <v>309.61200000000002</v>
      </c>
      <c r="W39" s="17">
        <v>318.613</v>
      </c>
      <c r="X39" s="17">
        <v>329.02400000000006</v>
      </c>
      <c r="Y39" s="17">
        <v>340.66200000000003</v>
      </c>
      <c r="Z39" s="17">
        <v>348.709</v>
      </c>
      <c r="AA39" s="17">
        <v>358.02299999999997</v>
      </c>
      <c r="AB39" s="17">
        <v>331.93200000000002</v>
      </c>
      <c r="AC39" s="17">
        <v>339.38200000000006</v>
      </c>
      <c r="AD39" s="17">
        <v>373.89500000000004</v>
      </c>
      <c r="AE39" s="17">
        <v>370.56200000000001</v>
      </c>
      <c r="AF39"/>
      <c r="AG39" s="18">
        <v>3.2621811675612653</v>
      </c>
      <c r="AH39" s="18">
        <v>-11.220635048555433</v>
      </c>
      <c r="AI39" s="18">
        <v>8.7348731128623314</v>
      </c>
      <c r="AJ39" s="18">
        <v>1.683754663327335</v>
      </c>
      <c r="AK39" s="18">
        <v>8.2065044488459655</v>
      </c>
      <c r="AL39" s="18">
        <v>0.56905749851807408</v>
      </c>
      <c r="AM39" s="18">
        <v>4.4371095131439473</v>
      </c>
      <c r="AN39" s="18">
        <v>9.4381109330202921</v>
      </c>
      <c r="AO39" s="18">
        <v>1.8899372496276599</v>
      </c>
      <c r="AP39" s="18">
        <v>5.1075029355792223</v>
      </c>
      <c r="AQ39" s="18">
        <v>20.000077046351073</v>
      </c>
      <c r="AR39" s="18">
        <v>-3.0873095110448965</v>
      </c>
      <c r="AS39" s="18">
        <v>0.39949119529354332</v>
      </c>
      <c r="AT39" s="18">
        <v>-2.8783529644659969</v>
      </c>
      <c r="AU39" s="18">
        <v>1.4278143535598649</v>
      </c>
      <c r="AV39" s="18">
        <v>0.21636539627356322</v>
      </c>
      <c r="AW39" s="18">
        <v>1.189779924134801</v>
      </c>
      <c r="AX39" s="18">
        <v>-0.85409957889522348</v>
      </c>
      <c r="AY39" s="18">
        <v>3.1390224158780167</v>
      </c>
      <c r="AZ39" s="18">
        <v>2.9071870599330696</v>
      </c>
      <c r="BA39" s="18">
        <v>3.2676005059429647</v>
      </c>
      <c r="BB39" s="18">
        <v>3.5371279906632873</v>
      </c>
      <c r="BC39" s="18">
        <v>2.362165430837595</v>
      </c>
      <c r="BD39" s="18">
        <v>2.6709950130337803</v>
      </c>
      <c r="BE39" s="18">
        <v>-7.2875206341491889</v>
      </c>
      <c r="BF39" s="18">
        <v>2.2444356072930738</v>
      </c>
      <c r="BG39" s="18">
        <v>10.169366672363287</v>
      </c>
      <c r="BH39" s="18">
        <v>-0.89142673745303536</v>
      </c>
      <c r="BI39"/>
    </row>
    <row r="40" spans="1:61" s="46" customFormat="1" ht="15" customHeight="1" x14ac:dyDescent="0.35">
      <c r="A40"/>
      <c r="B40" s="16" t="s">
        <v>37</v>
      </c>
      <c r="C40" s="17">
        <v>23.199000000000002</v>
      </c>
      <c r="D40" s="17">
        <v>27.039000000000001</v>
      </c>
      <c r="E40" s="17">
        <v>24.36</v>
      </c>
      <c r="F40" s="17">
        <v>22.375</v>
      </c>
      <c r="G40" s="17">
        <v>20.082000000000001</v>
      </c>
      <c r="H40" s="17">
        <v>17.942</v>
      </c>
      <c r="I40" s="17">
        <v>18.106999999999999</v>
      </c>
      <c r="J40" s="17">
        <v>17.873000000000001</v>
      </c>
      <c r="K40" s="17">
        <v>18.547000000000001</v>
      </c>
      <c r="L40" s="17">
        <v>18.602</v>
      </c>
      <c r="M40" s="17">
        <v>19.521999999999998</v>
      </c>
      <c r="N40" s="17">
        <v>21.006</v>
      </c>
      <c r="O40" s="17">
        <v>21.222999999999999</v>
      </c>
      <c r="P40" s="17">
        <v>20.036999999999999</v>
      </c>
      <c r="Q40" s="17">
        <v>18.396999999999998</v>
      </c>
      <c r="R40" s="17">
        <v>18.195999999999998</v>
      </c>
      <c r="S40" s="17">
        <v>17.434000000000001</v>
      </c>
      <c r="T40" s="17">
        <v>17.334000000000003</v>
      </c>
      <c r="U40" s="17">
        <v>17.896999999999998</v>
      </c>
      <c r="V40" s="17">
        <v>19.425999999999995</v>
      </c>
      <c r="W40" s="17">
        <v>20.519999999999996</v>
      </c>
      <c r="X40" s="17">
        <v>21.727999999999998</v>
      </c>
      <c r="Y40" s="17">
        <v>22.292000000000002</v>
      </c>
      <c r="Z40" s="17">
        <v>22.436999999999998</v>
      </c>
      <c r="AA40" s="17">
        <v>22.248000000000001</v>
      </c>
      <c r="AB40" s="17">
        <v>20.195</v>
      </c>
      <c r="AC40" s="17">
        <v>21.931999999999995</v>
      </c>
      <c r="AD40" s="17">
        <v>25.64</v>
      </c>
      <c r="AE40" s="17">
        <v>22.858000000000001</v>
      </c>
      <c r="AF40"/>
      <c r="AG40" s="18">
        <v>16.552437605069183</v>
      </c>
      <c r="AH40" s="18">
        <v>-9.9079107955175925</v>
      </c>
      <c r="AI40" s="18">
        <v>-8.1486042692939229</v>
      </c>
      <c r="AJ40" s="18">
        <v>-10.248044692737427</v>
      </c>
      <c r="AK40" s="18">
        <v>-10.656309132556521</v>
      </c>
      <c r="AL40" s="18">
        <v>0.9196299186266812</v>
      </c>
      <c r="AM40" s="18">
        <v>-1.2923178881095609</v>
      </c>
      <c r="AN40" s="18">
        <v>3.7710513064398783</v>
      </c>
      <c r="AO40" s="18">
        <v>0.296543915458024</v>
      </c>
      <c r="AP40" s="18">
        <v>4.945704762928707</v>
      </c>
      <c r="AQ40" s="18">
        <v>7.601680155721759</v>
      </c>
      <c r="AR40" s="18">
        <v>1.0330381795677366</v>
      </c>
      <c r="AS40" s="18">
        <v>-5.5882768694341047</v>
      </c>
      <c r="AT40" s="18">
        <v>-8.1848580126765516</v>
      </c>
      <c r="AU40" s="18">
        <v>-1.0925694406696773</v>
      </c>
      <c r="AV40" s="18">
        <v>-4.1877335678170864</v>
      </c>
      <c r="AW40" s="18">
        <v>-0.57359183205229936</v>
      </c>
      <c r="AX40" s="18">
        <v>3.247952001846055</v>
      </c>
      <c r="AY40" s="18">
        <v>8.5433312845728135</v>
      </c>
      <c r="AZ40" s="18">
        <v>5.6316277154329324</v>
      </c>
      <c r="BA40" s="18">
        <v>5.8869395711501085</v>
      </c>
      <c r="BB40" s="18">
        <v>2.5957290132548034</v>
      </c>
      <c r="BC40" s="18">
        <v>0.65045756325137272</v>
      </c>
      <c r="BD40" s="18">
        <v>-0.84235860409144059</v>
      </c>
      <c r="BE40" s="18">
        <v>-9.2277957569219726</v>
      </c>
      <c r="BF40" s="18">
        <v>8.6011388957662529</v>
      </c>
      <c r="BG40" s="18">
        <v>16.906802845157788</v>
      </c>
      <c r="BH40" s="18">
        <v>-10.850234009360374</v>
      </c>
      <c r="BI40"/>
    </row>
    <row r="41" spans="1:61" s="46" customFormat="1" ht="15" customHeight="1" x14ac:dyDescent="0.35">
      <c r="A41"/>
      <c r="B41" s="16" t="s">
        <v>38</v>
      </c>
      <c r="C41" s="17">
        <v>7738.5540000000001</v>
      </c>
      <c r="D41" s="17">
        <v>8213.0380000000005</v>
      </c>
      <c r="E41" s="17">
        <v>8322.3430000000008</v>
      </c>
      <c r="F41" s="17">
        <v>8514.4279999999999</v>
      </c>
      <c r="G41" s="17">
        <v>8980.6119999999992</v>
      </c>
      <c r="H41" s="17">
        <v>9136.8590000000004</v>
      </c>
      <c r="I41" s="17">
        <v>9277.1980000000003</v>
      </c>
      <c r="J41" s="17">
        <v>9527.3700000000008</v>
      </c>
      <c r="K41" s="17">
        <v>9829.7429999999986</v>
      </c>
      <c r="L41" s="17">
        <v>10171.379999999999</v>
      </c>
      <c r="M41" s="17">
        <v>10246.209000000001</v>
      </c>
      <c r="N41" s="17">
        <v>10472.186</v>
      </c>
      <c r="O41" s="17">
        <v>10863.047</v>
      </c>
      <c r="P41" s="17">
        <v>10326.24</v>
      </c>
      <c r="Q41" s="17">
        <v>10094.41</v>
      </c>
      <c r="R41" s="17">
        <v>10161.023999999999</v>
      </c>
      <c r="S41" s="17">
        <v>9525.0280000000002</v>
      </c>
      <c r="T41" s="17">
        <v>8744.6869999999981</v>
      </c>
      <c r="U41" s="17">
        <v>10111.347</v>
      </c>
      <c r="V41" s="17">
        <v>10211.582</v>
      </c>
      <c r="W41" s="17">
        <v>10608.531000000001</v>
      </c>
      <c r="X41" s="17">
        <v>10919.276</v>
      </c>
      <c r="Y41" s="17">
        <v>11207.518</v>
      </c>
      <c r="Z41" s="17">
        <v>11417.342999999999</v>
      </c>
      <c r="AA41" s="17">
        <v>12653.250999999998</v>
      </c>
      <c r="AB41" s="17">
        <v>10765.2</v>
      </c>
      <c r="AC41" s="17">
        <v>11979.061</v>
      </c>
      <c r="AD41" s="17">
        <v>12597.409</v>
      </c>
      <c r="AE41" s="17">
        <v>12593.306</v>
      </c>
      <c r="AF41"/>
      <c r="AG41" s="18">
        <v>6.131429721883447</v>
      </c>
      <c r="AH41" s="18">
        <v>1.3308717188450885</v>
      </c>
      <c r="AI41" s="18">
        <v>2.3080639670823362</v>
      </c>
      <c r="AJ41" s="18">
        <v>5.4752239375328475</v>
      </c>
      <c r="AK41" s="18">
        <v>1.7398257490692308</v>
      </c>
      <c r="AL41" s="18">
        <v>1.5359654778518519</v>
      </c>
      <c r="AM41" s="18">
        <v>2.6966331860115571</v>
      </c>
      <c r="AN41" s="18">
        <v>3.1737300010390879</v>
      </c>
      <c r="AO41" s="18">
        <v>3.4755435620239581</v>
      </c>
      <c r="AP41" s="18">
        <v>0.73568188387417977</v>
      </c>
      <c r="AQ41" s="18">
        <v>2.2054693594479571</v>
      </c>
      <c r="AR41" s="18">
        <v>3.7323725915487063</v>
      </c>
      <c r="AS41" s="18">
        <v>-4.9415877515765203</v>
      </c>
      <c r="AT41" s="18">
        <v>-2.2450572522040928</v>
      </c>
      <c r="AU41" s="18">
        <v>0.6599097916569624</v>
      </c>
      <c r="AV41" s="18">
        <v>-6.2591723038937728</v>
      </c>
      <c r="AW41" s="18">
        <v>-8.1925323474114933</v>
      </c>
      <c r="AX41" s="18">
        <v>15.628461030108934</v>
      </c>
      <c r="AY41" s="18">
        <v>0.99131203785213373</v>
      </c>
      <c r="AZ41" s="18">
        <v>3.8872429365009311</v>
      </c>
      <c r="BA41" s="18">
        <v>2.9291991511359958</v>
      </c>
      <c r="BB41" s="18">
        <v>2.6397537712207311</v>
      </c>
      <c r="BC41" s="18">
        <v>1.8721807986389039</v>
      </c>
      <c r="BD41" s="18">
        <v>10.82483026042048</v>
      </c>
      <c r="BE41" s="18">
        <v>-14.921469589119807</v>
      </c>
      <c r="BF41" s="18">
        <v>11.275786794485924</v>
      </c>
      <c r="BG41" s="18">
        <v>5.1619070977266075</v>
      </c>
      <c r="BH41" s="18">
        <v>-3.2570189631845374E-2</v>
      </c>
      <c r="BI41"/>
    </row>
    <row r="42" spans="1:61" s="46" customFormat="1" ht="15" customHeight="1" x14ac:dyDescent="0.35">
      <c r="A42"/>
      <c r="B42" s="16" t="s">
        <v>39</v>
      </c>
      <c r="C42" s="17">
        <v>2292.7109999999998</v>
      </c>
      <c r="D42" s="17">
        <v>2688.4639999999999</v>
      </c>
      <c r="E42" s="17">
        <v>3139.24</v>
      </c>
      <c r="F42" s="17">
        <v>3925.3330000000001</v>
      </c>
      <c r="G42" s="17">
        <v>4063.6889999999999</v>
      </c>
      <c r="H42" s="17">
        <v>4368.6769999999997</v>
      </c>
      <c r="I42" s="17">
        <v>4598.1190000000006</v>
      </c>
      <c r="J42" s="17">
        <v>5040.2370000000001</v>
      </c>
      <c r="K42" s="17">
        <v>5378.5709999999999</v>
      </c>
      <c r="L42" s="17">
        <v>5609.3160000000007</v>
      </c>
      <c r="M42" s="17">
        <v>5902.6549999999997</v>
      </c>
      <c r="N42" s="17">
        <v>6131.3040000000001</v>
      </c>
      <c r="O42" s="17">
        <v>6869.29</v>
      </c>
      <c r="P42" s="17">
        <v>7075.4870000000001</v>
      </c>
      <c r="Q42" s="17">
        <v>7221.5550000000003</v>
      </c>
      <c r="R42" s="17">
        <v>7540.9719999999988</v>
      </c>
      <c r="S42" s="17">
        <v>7433.9720000000007</v>
      </c>
      <c r="T42" s="17">
        <v>7194.71</v>
      </c>
      <c r="U42" s="17">
        <v>6615.6979999999994</v>
      </c>
      <c r="V42" s="17">
        <v>6762.9709999999995</v>
      </c>
      <c r="W42" s="17">
        <v>6657.8130000000001</v>
      </c>
      <c r="X42" s="17">
        <v>6757.7330000000002</v>
      </c>
      <c r="Y42" s="17">
        <v>6692.1769999999997</v>
      </c>
      <c r="Z42" s="17">
        <v>6588.6630000000014</v>
      </c>
      <c r="AA42" s="17">
        <v>6514.2530000000015</v>
      </c>
      <c r="AB42" s="17">
        <v>6309.0230000000001</v>
      </c>
      <c r="AC42" s="17">
        <v>6190.9260000000004</v>
      </c>
      <c r="AD42" s="17">
        <v>6745.6659999999993</v>
      </c>
      <c r="AE42" s="17">
        <v>6773.1409999999996</v>
      </c>
      <c r="AF42"/>
      <c r="AG42" s="18">
        <v>17.261355661485474</v>
      </c>
      <c r="AH42" s="18">
        <v>16.767046164650143</v>
      </c>
      <c r="AI42" s="18">
        <v>25.040869764656424</v>
      </c>
      <c r="AJ42" s="18">
        <v>3.524694592789956</v>
      </c>
      <c r="AK42" s="18">
        <v>7.5052003241389738</v>
      </c>
      <c r="AL42" s="18">
        <v>5.2519790316382036</v>
      </c>
      <c r="AM42" s="18">
        <v>9.6151926472542222</v>
      </c>
      <c r="AN42" s="18">
        <v>6.712660535605762</v>
      </c>
      <c r="AO42" s="18">
        <v>4.2900800231139611</v>
      </c>
      <c r="AP42" s="18">
        <v>5.2294967871305342</v>
      </c>
      <c r="AQ42" s="18">
        <v>3.8736636310270609</v>
      </c>
      <c r="AR42" s="18">
        <v>12.036362900942441</v>
      </c>
      <c r="AS42" s="18">
        <v>3.0017221576028983</v>
      </c>
      <c r="AT42" s="18">
        <v>2.0644232686739472</v>
      </c>
      <c r="AU42" s="18">
        <v>4.4231055499819432</v>
      </c>
      <c r="AV42" s="18">
        <v>-1.4189152273738479</v>
      </c>
      <c r="AW42" s="18">
        <v>-3.2184947696870609</v>
      </c>
      <c r="AX42" s="18">
        <v>-8.0477461912988932</v>
      </c>
      <c r="AY42" s="18">
        <v>2.2261143117476063</v>
      </c>
      <c r="AZ42" s="18">
        <v>-1.5549083383619338</v>
      </c>
      <c r="BA42" s="18">
        <v>1.5007931283140585</v>
      </c>
      <c r="BB42" s="18">
        <v>-0.97008863771327591</v>
      </c>
      <c r="BC42" s="18">
        <v>-1.5467911264151906</v>
      </c>
      <c r="BD42" s="18">
        <v>-1.1293641820806413</v>
      </c>
      <c r="BE42" s="18">
        <v>-3.1504763477869426</v>
      </c>
      <c r="BF42" s="18">
        <v>-1.8718746151345422</v>
      </c>
      <c r="BG42" s="18">
        <v>8.9605335292329258</v>
      </c>
      <c r="BH42" s="18">
        <v>0.40729855287825351</v>
      </c>
      <c r="BI42"/>
    </row>
    <row r="43" spans="1:61" s="46" customFormat="1" ht="15" customHeight="1" x14ac:dyDescent="0.35">
      <c r="A43"/>
      <c r="B43" s="16" t="s">
        <v>40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>
        <v>147.77900000000002</v>
      </c>
      <c r="V43" s="17">
        <v>265.70699999999999</v>
      </c>
      <c r="W43" s="17">
        <v>308.91399999999999</v>
      </c>
      <c r="X43" s="17">
        <v>229.142</v>
      </c>
      <c r="Y43" s="17">
        <v>312.05900000000003</v>
      </c>
      <c r="Z43" s="17">
        <v>271.28099999999995</v>
      </c>
      <c r="AA43" s="17">
        <v>139.33599999999998</v>
      </c>
      <c r="AB43" s="17">
        <v>45.227999999999994</v>
      </c>
      <c r="AC43" s="17">
        <v>30.157</v>
      </c>
      <c r="AD43" s="17">
        <v>59.000999999999998</v>
      </c>
      <c r="AE43" s="17">
        <v>33.919000000000004</v>
      </c>
      <c r="AF43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>
        <v>79.80024225363546</v>
      </c>
      <c r="AZ43" s="18">
        <v>16.261144794830393</v>
      </c>
      <c r="BA43" s="18">
        <v>-25.823368316100918</v>
      </c>
      <c r="BB43" s="18">
        <v>36.185858550593096</v>
      </c>
      <c r="BC43" s="18">
        <v>-13.067400715890287</v>
      </c>
      <c r="BD43" s="18">
        <v>-48.637759371279223</v>
      </c>
      <c r="BE43" s="18">
        <v>-67.540334156284089</v>
      </c>
      <c r="BF43" s="18">
        <v>-33.322278234721843</v>
      </c>
      <c r="BG43" s="18">
        <v>95.646118645753873</v>
      </c>
      <c r="BH43" s="18">
        <v>-42.511143878917295</v>
      </c>
      <c r="BI43"/>
    </row>
    <row r="44" spans="1:61" s="46" customFormat="1" ht="15" customHeight="1" x14ac:dyDescent="0.35">
      <c r="A44"/>
      <c r="B44" s="16" t="s">
        <v>1312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>
        <v>645.49</v>
      </c>
      <c r="AF44" s="355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 t="s">
        <v>233</v>
      </c>
      <c r="BI44" s="355"/>
    </row>
    <row r="45" spans="1:61" s="46" customFormat="1" ht="15" customHeight="1" x14ac:dyDescent="0.35">
      <c r="A45"/>
      <c r="B45" s="16" t="s">
        <v>41</v>
      </c>
      <c r="C45" s="17"/>
      <c r="D45" s="17"/>
      <c r="E45" s="17"/>
      <c r="F45" s="17">
        <v>507.923</v>
      </c>
      <c r="G45" s="17">
        <v>614.74400000000003</v>
      </c>
      <c r="H45" s="17">
        <v>649.30899999999997</v>
      </c>
      <c r="I45" s="17">
        <v>659.322</v>
      </c>
      <c r="J45" s="17">
        <v>691.89599999999996</v>
      </c>
      <c r="K45" s="17">
        <v>759.31600000000003</v>
      </c>
      <c r="L45" s="17">
        <v>815.06299999999999</v>
      </c>
      <c r="M45" s="17">
        <v>855.63499999999999</v>
      </c>
      <c r="N45" s="17">
        <v>1026.9829999999999</v>
      </c>
      <c r="O45" s="17">
        <v>1066.2149999999999</v>
      </c>
      <c r="P45" s="17">
        <v>1187.579</v>
      </c>
      <c r="Q45" s="17">
        <v>1271.3689999999999</v>
      </c>
      <c r="R45" s="17">
        <v>1377.914</v>
      </c>
      <c r="S45" s="17">
        <v>1410.346</v>
      </c>
      <c r="T45" s="17">
        <v>1508.0309999999999</v>
      </c>
      <c r="U45" s="17">
        <v>1446.616</v>
      </c>
      <c r="V45" s="17">
        <v>1383.327</v>
      </c>
      <c r="W45" s="17">
        <v>1392.4760000000001</v>
      </c>
      <c r="X45" s="17">
        <v>1294.8019999999999</v>
      </c>
      <c r="Y45" s="17">
        <v>1307.403</v>
      </c>
      <c r="Z45" s="17">
        <v>1354.4860000000001</v>
      </c>
      <c r="AA45" s="17">
        <v>1378.6949999999999</v>
      </c>
      <c r="AB45" s="17">
        <v>1239.3419999999999</v>
      </c>
      <c r="AC45" s="17">
        <v>1087.8610000000001</v>
      </c>
      <c r="AD45" s="17">
        <v>237.113</v>
      </c>
      <c r="AE45" s="17">
        <v>189.655</v>
      </c>
      <c r="AF45"/>
      <c r="AG45" s="18"/>
      <c r="AH45" s="18"/>
      <c r="AI45" s="18"/>
      <c r="AJ45" s="18">
        <v>21.030943666658139</v>
      </c>
      <c r="AK45" s="18">
        <v>5.6226656949884735</v>
      </c>
      <c r="AL45" s="18">
        <v>1.5421009103523953</v>
      </c>
      <c r="AM45" s="18">
        <v>4.9405298169938145</v>
      </c>
      <c r="AN45" s="18">
        <v>9.7442390185808385</v>
      </c>
      <c r="AO45" s="18">
        <v>7.3417391441771214</v>
      </c>
      <c r="AP45" s="18">
        <v>4.9777747241624271</v>
      </c>
      <c r="AQ45" s="18">
        <v>20.025828770445337</v>
      </c>
      <c r="AR45" s="18">
        <v>3.8201216573205179</v>
      </c>
      <c r="AS45" s="18">
        <v>11.382694859854723</v>
      </c>
      <c r="AT45" s="18">
        <v>7.0555306215418065</v>
      </c>
      <c r="AU45" s="18">
        <v>8.3803364719448155</v>
      </c>
      <c r="AV45" s="18">
        <v>2.3537027710002234</v>
      </c>
      <c r="AW45" s="18">
        <v>6.926314535582045</v>
      </c>
      <c r="AX45" s="18">
        <v>-4.0725290129977409</v>
      </c>
      <c r="AY45" s="18">
        <v>-4.3749688929197514</v>
      </c>
      <c r="AZ45" s="18">
        <v>0.66137652196480767</v>
      </c>
      <c r="BA45" s="18">
        <v>-7.0144117385147169</v>
      </c>
      <c r="BB45" s="18">
        <v>0.97319899104265473</v>
      </c>
      <c r="BC45" s="18">
        <v>3.6012614320144656</v>
      </c>
      <c r="BD45" s="18">
        <v>1.7873200608939355</v>
      </c>
      <c r="BE45" s="18">
        <v>-10.107601753832434</v>
      </c>
      <c r="BF45" s="18">
        <v>-12.222695591692993</v>
      </c>
      <c r="BG45" s="18">
        <v>-78.203741102953401</v>
      </c>
      <c r="BH45" s="18">
        <v>-20.014929590532784</v>
      </c>
      <c r="BI45"/>
    </row>
    <row r="46" spans="1:61" s="55" customFormat="1" ht="15" customHeight="1" x14ac:dyDescent="0.35">
      <c r="A46"/>
      <c r="B46" s="13" t="s">
        <v>42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14">
        <v>30.572000000000006</v>
      </c>
      <c r="W46" s="14">
        <v>99.236999999999981</v>
      </c>
      <c r="X46" s="14">
        <v>96.682999999999993</v>
      </c>
      <c r="Y46" s="14">
        <v>121.10499999999999</v>
      </c>
      <c r="Z46" s="14">
        <v>111.904</v>
      </c>
      <c r="AA46" s="14">
        <v>82.345000000000013</v>
      </c>
      <c r="AB46" s="14">
        <v>69.144000000000005</v>
      </c>
      <c r="AC46" s="14">
        <v>67.489000000000004</v>
      </c>
      <c r="AD46" s="14">
        <v>96.332999999999998</v>
      </c>
      <c r="AE46" s="14">
        <v>116.83900000000001</v>
      </c>
      <c r="AF46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 t="s">
        <v>233</v>
      </c>
      <c r="BA46" s="15">
        <v>-2.573636849159072</v>
      </c>
      <c r="BB46" s="15">
        <v>25.259869884054073</v>
      </c>
      <c r="BC46" s="15">
        <v>-7.5975393253787988</v>
      </c>
      <c r="BD46" s="15">
        <v>-26.414605376036587</v>
      </c>
      <c r="BE46" s="15">
        <v>-16.031331592689302</v>
      </c>
      <c r="BF46" s="15">
        <v>-2.3935554784218458</v>
      </c>
      <c r="BG46" s="15">
        <v>42.738816696054165</v>
      </c>
      <c r="BH46" s="15">
        <v>21.286578846293601</v>
      </c>
      <c r="BI46"/>
    </row>
    <row r="47" spans="1:61" s="46" customFormat="1" ht="15" customHeight="1" x14ac:dyDescent="0.35">
      <c r="A47"/>
      <c r="B47" s="13" t="s">
        <v>813</v>
      </c>
      <c r="C47" s="14">
        <v>735.726</v>
      </c>
      <c r="D47" s="14">
        <v>601.29700000000003</v>
      </c>
      <c r="E47" s="14">
        <v>679.18100000000004</v>
      </c>
      <c r="F47" s="14">
        <v>800.99</v>
      </c>
      <c r="G47" s="14">
        <v>871.93999999999994</v>
      </c>
      <c r="H47" s="14">
        <v>972.56100000000004</v>
      </c>
      <c r="I47" s="14">
        <v>957.01499999999999</v>
      </c>
      <c r="J47" s="14">
        <v>926.9799999999999</v>
      </c>
      <c r="K47" s="14">
        <v>1025.056</v>
      </c>
      <c r="L47" s="14">
        <v>1239.5430000000001</v>
      </c>
      <c r="M47" s="14">
        <v>1465.875</v>
      </c>
      <c r="N47" s="14">
        <v>1604.895</v>
      </c>
      <c r="O47" s="14">
        <v>1730.2280000000001</v>
      </c>
      <c r="P47" s="14">
        <v>1580.1759999999999</v>
      </c>
      <c r="Q47" s="14">
        <v>1341.9570000000001</v>
      </c>
      <c r="R47" s="14">
        <v>1537.23</v>
      </c>
      <c r="S47" s="14">
        <v>1544.09</v>
      </c>
      <c r="T47" s="14">
        <v>1448.9279999999999</v>
      </c>
      <c r="U47" s="14">
        <v>1327.325</v>
      </c>
      <c r="V47" s="14">
        <v>1543.0259999999998</v>
      </c>
      <c r="W47" s="14">
        <v>1771.5889999999999</v>
      </c>
      <c r="X47" s="14">
        <v>1876.7479999999998</v>
      </c>
      <c r="Y47" s="14">
        <v>1949.443</v>
      </c>
      <c r="Z47" s="14">
        <v>1946.482</v>
      </c>
      <c r="AA47" s="14">
        <v>2002.046</v>
      </c>
      <c r="AB47" s="14">
        <v>1694.4109999999998</v>
      </c>
      <c r="AC47" s="14">
        <v>1999.5140000000001</v>
      </c>
      <c r="AD47" s="14">
        <v>2822.7350000000001</v>
      </c>
      <c r="AE47" s="14">
        <v>2692.0189999999998</v>
      </c>
      <c r="AF47"/>
      <c r="AG47" s="15">
        <v>-18.27161198598391</v>
      </c>
      <c r="AH47" s="15">
        <v>12.952667317482044</v>
      </c>
      <c r="AI47" s="15">
        <v>17.934688985704838</v>
      </c>
      <c r="AJ47" s="15">
        <v>8.8577884867476406</v>
      </c>
      <c r="AK47" s="15">
        <v>11.539899534371642</v>
      </c>
      <c r="AL47" s="15">
        <v>-1.5984601480010043</v>
      </c>
      <c r="AM47" s="15">
        <v>-3.1384043092323615</v>
      </c>
      <c r="AN47" s="15">
        <v>10.580163541824003</v>
      </c>
      <c r="AO47" s="15">
        <v>20.924417787906229</v>
      </c>
      <c r="AP47" s="15">
        <v>18.259310084442401</v>
      </c>
      <c r="AQ47" s="15">
        <v>9.4837554361729328</v>
      </c>
      <c r="AR47" s="15">
        <v>7.8094205539926342</v>
      </c>
      <c r="AS47" s="15">
        <v>-8.6723830616543101</v>
      </c>
      <c r="AT47" s="15">
        <v>-15.075472605583165</v>
      </c>
      <c r="AU47" s="15">
        <v>14.551360438523732</v>
      </c>
      <c r="AV47" s="15">
        <v>0.44625722891173736</v>
      </c>
      <c r="AW47" s="15">
        <v>-6.1629827276907463</v>
      </c>
      <c r="AX47" s="15">
        <v>-8.3926185428123308</v>
      </c>
      <c r="AY47" s="15">
        <v>16.250805190891437</v>
      </c>
      <c r="AZ47" s="15">
        <v>14.812647356557838</v>
      </c>
      <c r="BA47" s="15">
        <v>5.9358575832204803</v>
      </c>
      <c r="BB47" s="15">
        <v>3.8734555731510127</v>
      </c>
      <c r="BC47" s="15">
        <v>-0.15188953973006714</v>
      </c>
      <c r="BD47" s="15">
        <v>2.8545858631109908</v>
      </c>
      <c r="BE47" s="15">
        <v>-15.366030550746597</v>
      </c>
      <c r="BF47" s="15">
        <v>18.006434094207385</v>
      </c>
      <c r="BG47" s="15">
        <v>41.171054566259599</v>
      </c>
      <c r="BH47" s="15">
        <v>-4.6308279027255601</v>
      </c>
      <c r="BI47"/>
    </row>
    <row r="48" spans="1:61" s="46" customFormat="1" ht="15" customHeight="1" x14ac:dyDescent="0.35">
      <c r="A48"/>
      <c r="B48" s="13" t="s">
        <v>816</v>
      </c>
      <c r="C48" s="14"/>
      <c r="D48" s="14"/>
      <c r="E48" s="14">
        <v>394.834</v>
      </c>
      <c r="F48" s="14">
        <v>677.90899999999999</v>
      </c>
      <c r="G48" s="14">
        <v>688.62800000000004</v>
      </c>
      <c r="H48" s="14">
        <v>789.50299999999993</v>
      </c>
      <c r="I48" s="14">
        <v>878.78000000000009</v>
      </c>
      <c r="J48" s="14">
        <v>1003.809</v>
      </c>
      <c r="K48" s="14">
        <v>1126.83</v>
      </c>
      <c r="L48" s="14">
        <v>1233.2060000000001</v>
      </c>
      <c r="M48" s="14">
        <v>1314.029</v>
      </c>
      <c r="N48" s="14">
        <v>1388.498</v>
      </c>
      <c r="O48" s="14">
        <v>1492.7860000000001</v>
      </c>
      <c r="P48" s="14">
        <v>1502.171</v>
      </c>
      <c r="Q48" s="14">
        <v>1406.7190000000001</v>
      </c>
      <c r="R48" s="14">
        <v>1435.4770000000001</v>
      </c>
      <c r="S48" s="14">
        <v>1420.1880000000001</v>
      </c>
      <c r="T48" s="14">
        <v>1379.0160000000001</v>
      </c>
      <c r="U48" s="14">
        <v>1327.2939999999999</v>
      </c>
      <c r="V48" s="14">
        <v>1317.3709999999999</v>
      </c>
      <c r="W48" s="14">
        <v>1354.9449999999999</v>
      </c>
      <c r="X48" s="14">
        <v>1404.942</v>
      </c>
      <c r="Y48" s="14">
        <v>1450.1599999999999</v>
      </c>
      <c r="Z48" s="14">
        <v>1504.5379999999998</v>
      </c>
      <c r="AA48" s="14">
        <v>1547.913</v>
      </c>
      <c r="AB48" s="14">
        <v>1550.1549999999997</v>
      </c>
      <c r="AC48" s="14">
        <v>2052.683</v>
      </c>
      <c r="AD48" s="14">
        <v>2261.915</v>
      </c>
      <c r="AE48" s="14">
        <v>2365.7709999999997</v>
      </c>
      <c r="AF48"/>
      <c r="AG48" s="15"/>
      <c r="AH48" s="15"/>
      <c r="AI48" s="15">
        <v>71.694686881069003</v>
      </c>
      <c r="AJ48" s="15">
        <v>1.581185675363515</v>
      </c>
      <c r="AK48" s="15">
        <v>14.648692763001197</v>
      </c>
      <c r="AL48" s="15">
        <v>11.308000096263113</v>
      </c>
      <c r="AM48" s="15">
        <v>14.227565488518159</v>
      </c>
      <c r="AN48" s="15">
        <v>12.25541910861528</v>
      </c>
      <c r="AO48" s="15">
        <v>9.4402882422370915</v>
      </c>
      <c r="AP48" s="15">
        <v>6.5538928613710814</v>
      </c>
      <c r="AQ48" s="15">
        <v>5.667226522397911</v>
      </c>
      <c r="AR48" s="15">
        <v>7.5108498535827932</v>
      </c>
      <c r="AS48" s="15">
        <v>0.62869024763093906</v>
      </c>
      <c r="AT48" s="15">
        <v>-6.3542699200024497</v>
      </c>
      <c r="AU48" s="15">
        <v>2.0443315260546022</v>
      </c>
      <c r="AV48" s="15">
        <v>-1.0650815025249438</v>
      </c>
      <c r="AW48" s="15">
        <v>-2.89905280146009</v>
      </c>
      <c r="AX48" s="15">
        <v>-3.7506453877257555</v>
      </c>
      <c r="AY48" s="15">
        <v>-0.74761130540784504</v>
      </c>
      <c r="AZ48" s="15">
        <v>2.8521957747665669</v>
      </c>
      <c r="BA48" s="15">
        <v>3.689965275343285</v>
      </c>
      <c r="BB48" s="15">
        <v>3.2184958524978144</v>
      </c>
      <c r="BC48" s="15">
        <v>3.7497931262757169</v>
      </c>
      <c r="BD48" s="15">
        <v>2.882944797672125</v>
      </c>
      <c r="BE48" s="15">
        <v>0.14484018158641568</v>
      </c>
      <c r="BF48" s="15">
        <v>32.417919498372761</v>
      </c>
      <c r="BG48" s="15">
        <v>10.193098495968446</v>
      </c>
      <c r="BH48" s="15">
        <v>4.5915076384390998</v>
      </c>
      <c r="BI48"/>
    </row>
    <row r="49" spans="1:61" s="46" customFormat="1" ht="15" customHeight="1" x14ac:dyDescent="0.35">
      <c r="A49"/>
      <c r="B49" s="13" t="s">
        <v>1167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>
        <v>314.00399999999996</v>
      </c>
      <c r="AD49" s="14">
        <v>306.12799999999993</v>
      </c>
      <c r="AE49" s="14">
        <v>275.72500000000002</v>
      </c>
      <c r="AF49" s="35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>
        <v>-2.5082483025694047</v>
      </c>
      <c r="BH49" s="15">
        <v>-9.9314665760727259</v>
      </c>
      <c r="BI49" s="355"/>
    </row>
    <row r="50" spans="1:61" s="46" customFormat="1" ht="15" customHeight="1" x14ac:dyDescent="0.35">
      <c r="A50"/>
      <c r="B50" s="13" t="s">
        <v>1166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>
        <v>166.416</v>
      </c>
      <c r="AD50" s="14">
        <v>290.00299999999999</v>
      </c>
      <c r="AE50" s="14">
        <v>308.26300000000003</v>
      </c>
      <c r="AF50" s="35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>
        <v>74.263892894913951</v>
      </c>
      <c r="BH50" s="15">
        <v>6.2964865880697953</v>
      </c>
      <c r="BI50" s="355"/>
    </row>
    <row r="51" spans="1:61" s="46" customFormat="1" ht="15" customHeight="1" x14ac:dyDescent="0.35">
      <c r="A51"/>
      <c r="B51" s="13" t="s">
        <v>817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>
        <v>101.22800000000001</v>
      </c>
      <c r="U51" s="14">
        <v>74.481999999999999</v>
      </c>
      <c r="V51" s="14">
        <v>76.115000000000009</v>
      </c>
      <c r="W51" s="14">
        <v>52.254000000000005</v>
      </c>
      <c r="X51" s="14">
        <v>71.317999999999998</v>
      </c>
      <c r="Y51" s="14">
        <v>52.998999999999995</v>
      </c>
      <c r="Z51" s="14">
        <v>49.260000000000005</v>
      </c>
      <c r="AA51" s="14">
        <v>53.231999999999999</v>
      </c>
      <c r="AB51" s="14">
        <v>39.505999999999993</v>
      </c>
      <c r="AC51" s="14">
        <v>44.552</v>
      </c>
      <c r="AD51" s="14">
        <v>36.413000000000004</v>
      </c>
      <c r="AE51" s="14">
        <v>41.62299999999999</v>
      </c>
      <c r="AF51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>
        <v>-26.421543446477266</v>
      </c>
      <c r="AY51" s="15">
        <v>2.1924760344781422</v>
      </c>
      <c r="AZ51" s="15">
        <v>-31.348617223937463</v>
      </c>
      <c r="BA51" s="15">
        <v>36.48333141960422</v>
      </c>
      <c r="BB51" s="15">
        <v>-25.686362489133185</v>
      </c>
      <c r="BC51" s="15">
        <v>-7.0548500915111427</v>
      </c>
      <c r="BD51" s="15">
        <v>8.0633373934226427</v>
      </c>
      <c r="BE51" s="15">
        <v>-25.785241959723486</v>
      </c>
      <c r="BF51" s="15">
        <v>12.77274338075231</v>
      </c>
      <c r="BG51" s="15">
        <v>-18.268540132878424</v>
      </c>
      <c r="BH51" s="15">
        <v>14.308076785763287</v>
      </c>
      <c r="BI51"/>
    </row>
    <row r="52" spans="1:61" s="46" customFormat="1" ht="15" customHeight="1" x14ac:dyDescent="0.35">
      <c r="A52"/>
      <c r="B52" s="13" t="s">
        <v>30</v>
      </c>
      <c r="C52" s="14">
        <v>354.60799999999529</v>
      </c>
      <c r="D52" s="14">
        <v>280.7110000000016</v>
      </c>
      <c r="E52" s="14">
        <v>188.08800000000093</v>
      </c>
      <c r="F52" s="14">
        <v>75.623999999993771</v>
      </c>
      <c r="G52" s="14">
        <v>77.719000000000278</v>
      </c>
      <c r="H52" s="14">
        <v>78.369000000000938</v>
      </c>
      <c r="I52" s="14">
        <v>54.557999999995445</v>
      </c>
      <c r="J52" s="14">
        <v>45.837999999996782</v>
      </c>
      <c r="K52" s="14">
        <v>31.841999999995551</v>
      </c>
      <c r="L52" s="14">
        <v>33.614000000015494</v>
      </c>
      <c r="M52" s="14">
        <v>41.529999999997472</v>
      </c>
      <c r="N52" s="14">
        <v>29.503999999997177</v>
      </c>
      <c r="O52" s="14">
        <v>15.328999999996995</v>
      </c>
      <c r="P52" s="14">
        <v>19.715000000005375</v>
      </c>
      <c r="Q52" s="14">
        <v>14.828999999993584</v>
      </c>
      <c r="R52" s="14">
        <v>45.030999999999999</v>
      </c>
      <c r="S52" s="14">
        <v>14.725</v>
      </c>
      <c r="T52" s="14">
        <v>12.696999999999999</v>
      </c>
      <c r="U52" s="14">
        <v>11.461999999999998</v>
      </c>
      <c r="V52" s="14">
        <v>12.014999999999997</v>
      </c>
      <c r="W52" s="14">
        <v>12.648000000000001</v>
      </c>
      <c r="X52" s="14">
        <v>12.302999999999999</v>
      </c>
      <c r="Y52" s="14">
        <v>13.336000000000002</v>
      </c>
      <c r="Z52" s="14">
        <v>6.5399999999999991</v>
      </c>
      <c r="AA52" s="14">
        <v>7.5789999999999997</v>
      </c>
      <c r="AB52" s="14">
        <v>6.3</v>
      </c>
      <c r="AC52" s="14">
        <v>8.8560000000000016</v>
      </c>
      <c r="AD52" s="14">
        <v>12.976999999999999</v>
      </c>
      <c r="AE52" s="14">
        <v>16.12</v>
      </c>
      <c r="AF52"/>
      <c r="AG52" s="15">
        <v>-20.839067364524958</v>
      </c>
      <c r="AH52" s="15">
        <v>-32.995856948961794</v>
      </c>
      <c r="AI52" s="15">
        <v>-59.793288248057614</v>
      </c>
      <c r="AJ52" s="15">
        <v>2.7702845657551571</v>
      </c>
      <c r="AK52" s="15">
        <v>0.83634632458042057</v>
      </c>
      <c r="AL52" s="15">
        <v>-30.383187229651021</v>
      </c>
      <c r="AM52" s="15">
        <v>-15.982990578832419</v>
      </c>
      <c r="AN52" s="15">
        <v>-30.533618395222771</v>
      </c>
      <c r="AO52" s="15">
        <v>5.5649770743677882</v>
      </c>
      <c r="AP52" s="15">
        <v>23.549711429696938</v>
      </c>
      <c r="AQ52" s="15">
        <v>-28.957380207081691</v>
      </c>
      <c r="AR52" s="15">
        <v>-48.044332971805645</v>
      </c>
      <c r="AS52" s="15">
        <v>28.612433948784918</v>
      </c>
      <c r="AT52" s="15">
        <v>-24.78316003048673</v>
      </c>
      <c r="AU52" s="15" t="s">
        <v>233</v>
      </c>
      <c r="AV52" s="15">
        <v>-67.300304234860434</v>
      </c>
      <c r="AW52" s="15">
        <v>-13.772495755517831</v>
      </c>
      <c r="AX52" s="15">
        <v>-9.7267070961644571</v>
      </c>
      <c r="AY52" s="15">
        <v>4.8246379340429169</v>
      </c>
      <c r="AZ52" s="15">
        <v>5.2684144818976666</v>
      </c>
      <c r="BA52" s="15">
        <v>-2.7277039848197533</v>
      </c>
      <c r="BB52" s="15">
        <v>8.3963260993253925</v>
      </c>
      <c r="BC52" s="15">
        <v>-50.959808038392332</v>
      </c>
      <c r="BD52" s="15">
        <v>15.886850152905211</v>
      </c>
      <c r="BE52" s="15">
        <v>-16.875577252935742</v>
      </c>
      <c r="BF52" s="15">
        <v>40.571428571428605</v>
      </c>
      <c r="BG52" s="15">
        <v>46.533423667569963</v>
      </c>
      <c r="BH52" s="15">
        <v>24.219773445326368</v>
      </c>
      <c r="BI52"/>
    </row>
    <row r="53" spans="1:61" s="46" customFormat="1" ht="15" customHeight="1" x14ac:dyDescent="0.35">
      <c r="A53"/>
      <c r="B53" s="24" t="s">
        <v>43</v>
      </c>
      <c r="C53" s="25">
        <v>39152.303999999996</v>
      </c>
      <c r="D53" s="25">
        <v>41790.635000000002</v>
      </c>
      <c r="E53" s="25">
        <v>45914.118000000002</v>
      </c>
      <c r="F53" s="25">
        <v>52099.502999999997</v>
      </c>
      <c r="G53" s="25">
        <v>57912.072</v>
      </c>
      <c r="H53" s="25">
        <v>64162.73</v>
      </c>
      <c r="I53" s="25">
        <v>68164.172999999995</v>
      </c>
      <c r="J53" s="25">
        <v>71258.856</v>
      </c>
      <c r="K53" s="25">
        <v>78375.043999999994</v>
      </c>
      <c r="L53" s="25">
        <v>84386.060000000012</v>
      </c>
      <c r="M53" s="25">
        <v>91897.978999999992</v>
      </c>
      <c r="N53" s="25">
        <v>101737.12299999999</v>
      </c>
      <c r="O53" s="25">
        <v>110521.24599999998</v>
      </c>
      <c r="P53" s="25">
        <v>102995.111</v>
      </c>
      <c r="Q53" s="25">
        <v>92428.421000000002</v>
      </c>
      <c r="R53" s="14">
        <v>97637.482999999993</v>
      </c>
      <c r="S53" s="14">
        <v>98269.966000000015</v>
      </c>
      <c r="T53" s="25">
        <v>95689.51400000001</v>
      </c>
      <c r="U53" s="25">
        <v>100203.264</v>
      </c>
      <c r="V53" s="25">
        <v>104237.64499999999</v>
      </c>
      <c r="W53" s="25">
        <v>107197.728</v>
      </c>
      <c r="X53" s="25">
        <v>109106.876</v>
      </c>
      <c r="Y53" s="25">
        <v>112553.02899999999</v>
      </c>
      <c r="Z53" s="25">
        <v>120672.97099999999</v>
      </c>
      <c r="AA53" s="25">
        <v>125297.99799999999</v>
      </c>
      <c r="AB53" s="25">
        <v>113052.36499999999</v>
      </c>
      <c r="AC53" s="25">
        <v>126131.05599999998</v>
      </c>
      <c r="AD53" s="25">
        <v>148508.52899999998</v>
      </c>
      <c r="AE53" s="25">
        <v>148854.23000000001</v>
      </c>
      <c r="AF53"/>
      <c r="AG53" s="162">
        <v>6.7386353559167445</v>
      </c>
      <c r="AH53" s="162">
        <v>9.8670024994834371</v>
      </c>
      <c r="AI53" s="162">
        <v>13.471640683591037</v>
      </c>
      <c r="AJ53" s="162">
        <v>11.156668807378074</v>
      </c>
      <c r="AK53" s="162">
        <v>10.793359284399292</v>
      </c>
      <c r="AL53" s="162">
        <v>6.2363976719818375</v>
      </c>
      <c r="AM53" s="162">
        <v>4.5400433450575344</v>
      </c>
      <c r="AN53" s="162">
        <v>9.9863910248573102</v>
      </c>
      <c r="AO53" s="162">
        <v>7.669553589022569</v>
      </c>
      <c r="AP53" s="162">
        <v>8.901848243655385</v>
      </c>
      <c r="AQ53" s="162">
        <v>10.706594537840708</v>
      </c>
      <c r="AR53" s="162">
        <v>8.6341374131446518</v>
      </c>
      <c r="AS53" s="162">
        <v>-6.8096725945344314</v>
      </c>
      <c r="AT53" s="162">
        <v>-10.259409303418296</v>
      </c>
      <c r="AU53" s="162">
        <v>5.6357794968714119</v>
      </c>
      <c r="AV53" s="162">
        <v>0.6477870798861356</v>
      </c>
      <c r="AW53" s="162">
        <v>-2.6258806276578994</v>
      </c>
      <c r="AX53" s="162">
        <v>4.7170790312509947</v>
      </c>
      <c r="AY53" s="162">
        <v>4.0261971905426099</v>
      </c>
      <c r="AZ53" s="162">
        <v>2.8397447006789278</v>
      </c>
      <c r="BA53" s="162">
        <v>1.7809593874974674</v>
      </c>
      <c r="BB53" s="162">
        <v>3.1585112930920971</v>
      </c>
      <c r="BC53" s="162">
        <v>7.2143256135736653</v>
      </c>
      <c r="BD53" s="162">
        <v>3.8326950614317785</v>
      </c>
      <c r="BE53" s="162">
        <v>-9.7732072303342026</v>
      </c>
      <c r="BF53" s="162">
        <v>11.568701813535695</v>
      </c>
      <c r="BG53" s="162">
        <v>17.741445849783421</v>
      </c>
      <c r="BH53" s="162">
        <v>0.23278191651876781</v>
      </c>
      <c r="BI53"/>
    </row>
    <row r="54" spans="1:61" customFormat="1" ht="6" customHeight="1" x14ac:dyDescent="0.35">
      <c r="Y54" s="12"/>
      <c r="AB54" s="335"/>
      <c r="AC54" s="355"/>
      <c r="AD54" s="355"/>
      <c r="AE54" s="355"/>
      <c r="BE54" s="335"/>
      <c r="BF54" s="355"/>
      <c r="BG54" s="355"/>
      <c r="BH54" s="355"/>
    </row>
    <row r="55" spans="1:61" s="46" customFormat="1" ht="15" customHeight="1" x14ac:dyDescent="0.35">
      <c r="A55"/>
      <c r="B55" s="13" t="s">
        <v>44</v>
      </c>
      <c r="C55" s="14">
        <v>531.19000000000005</v>
      </c>
      <c r="D55" s="14">
        <v>458.66199999999998</v>
      </c>
      <c r="E55" s="14">
        <v>513.84199999999998</v>
      </c>
      <c r="F55" s="14">
        <v>652.505</v>
      </c>
      <c r="G55" s="14">
        <v>656.04200000000003</v>
      </c>
      <c r="H55" s="14">
        <v>670.64300000000003</v>
      </c>
      <c r="I55" s="14">
        <v>1081.816</v>
      </c>
      <c r="J55" s="14">
        <v>767.99800000000005</v>
      </c>
      <c r="K55" s="14">
        <v>638.71</v>
      </c>
      <c r="L55" s="14">
        <v>641.86799999999994</v>
      </c>
      <c r="M55" s="14">
        <v>790.58900000000006</v>
      </c>
      <c r="N55" s="14">
        <v>877.64400000000001</v>
      </c>
      <c r="O55" s="14">
        <v>1151.556</v>
      </c>
      <c r="P55" s="14">
        <v>1026.7919999999999</v>
      </c>
      <c r="Q55" s="14">
        <v>1066.6569999999999</v>
      </c>
      <c r="R55" s="14">
        <v>1038.9059999999999</v>
      </c>
      <c r="S55" s="14">
        <v>1005.4480000000002</v>
      </c>
      <c r="T55" s="14">
        <v>1118.6600000000001</v>
      </c>
      <c r="U55" s="14">
        <v>1153.7639999999999</v>
      </c>
      <c r="V55" s="14">
        <v>1136.7460000000001</v>
      </c>
      <c r="W55" s="14">
        <v>1574.3429999999998</v>
      </c>
      <c r="X55" s="14">
        <v>1387.653</v>
      </c>
      <c r="Y55" s="14">
        <v>1361.5609999999999</v>
      </c>
      <c r="Z55" s="14">
        <v>1266.4089999999999</v>
      </c>
      <c r="AA55" s="14">
        <v>1546.5080000000003</v>
      </c>
      <c r="AB55" s="14">
        <v>1299.5550000000003</v>
      </c>
      <c r="AC55" s="14">
        <v>1364.6839999999997</v>
      </c>
      <c r="AD55" s="14">
        <v>1320.277</v>
      </c>
      <c r="AE55" s="14">
        <v>1370.4110000000003</v>
      </c>
      <c r="AF55"/>
      <c r="AG55" s="15">
        <v>-13.653871496074864</v>
      </c>
      <c r="AH55" s="15">
        <v>12.030645660638992</v>
      </c>
      <c r="AI55" s="15">
        <v>26.985532517777841</v>
      </c>
      <c r="AJ55" s="15">
        <v>0.54206481176389987</v>
      </c>
      <c r="AK55" s="15">
        <v>2.2256197011776684</v>
      </c>
      <c r="AL55" s="15">
        <v>61.310264924855701</v>
      </c>
      <c r="AM55" s="15">
        <v>-29.008445059048857</v>
      </c>
      <c r="AN55" s="15">
        <v>-16.834418839632395</v>
      </c>
      <c r="AO55" s="15">
        <v>0.4944340937201393</v>
      </c>
      <c r="AP55" s="15">
        <v>23.170028728648276</v>
      </c>
      <c r="AQ55" s="15">
        <v>11.011410480034499</v>
      </c>
      <c r="AR55" s="15">
        <v>31.209921106963648</v>
      </c>
      <c r="AS55" s="15">
        <v>-10.834384085532976</v>
      </c>
      <c r="AT55" s="15">
        <v>3.8824805802927966</v>
      </c>
      <c r="AU55" s="15">
        <v>-2.6016798277234368</v>
      </c>
      <c r="AV55" s="15">
        <v>-3.220503106152024</v>
      </c>
      <c r="AW55" s="15">
        <v>11.259856302861994</v>
      </c>
      <c r="AX55" s="15">
        <v>3.1380401551856516</v>
      </c>
      <c r="AY55" s="15">
        <v>-1.4749983532160653</v>
      </c>
      <c r="AZ55" s="15">
        <v>38.495583006230042</v>
      </c>
      <c r="BA55" s="15">
        <v>-11.858279930104166</v>
      </c>
      <c r="BB55" s="15">
        <v>-1.8802971636280899</v>
      </c>
      <c r="BC55" s="15">
        <v>-6.9884492872519148</v>
      </c>
      <c r="BD55" s="15">
        <v>22.117578128392992</v>
      </c>
      <c r="BE55" s="15">
        <v>-15.968426933452651</v>
      </c>
      <c r="BF55" s="15">
        <v>5.0116385993666626</v>
      </c>
      <c r="BG55" s="15">
        <v>-3.2540133833180214</v>
      </c>
      <c r="BH55" s="15">
        <v>3.7972334593422623</v>
      </c>
      <c r="BI55"/>
    </row>
    <row r="56" spans="1:61" s="46" customFormat="1" ht="15" customHeight="1" x14ac:dyDescent="0.35">
      <c r="A56"/>
      <c r="B56" s="16" t="s">
        <v>45</v>
      </c>
      <c r="C56" s="17"/>
      <c r="D56" s="17"/>
      <c r="E56" s="17"/>
      <c r="F56" s="17"/>
      <c r="G56" s="17"/>
      <c r="H56" s="17"/>
      <c r="I56" s="17">
        <v>457.38799999999998</v>
      </c>
      <c r="J56" s="17">
        <v>454.00700000000001</v>
      </c>
      <c r="K56" s="17">
        <v>245.27699999999999</v>
      </c>
      <c r="L56" s="17">
        <v>226.54300000000001</v>
      </c>
      <c r="M56" s="17">
        <v>243.06299999999999</v>
      </c>
      <c r="N56" s="17">
        <v>352.14600000000002</v>
      </c>
      <c r="O56" s="17">
        <v>526.51800000000003</v>
      </c>
      <c r="P56" s="17">
        <v>322.63299999999998</v>
      </c>
      <c r="Q56" s="17">
        <v>315.80200000000002</v>
      </c>
      <c r="R56" s="17">
        <v>316.55099999999999</v>
      </c>
      <c r="S56" s="17">
        <v>342.36799999999999</v>
      </c>
      <c r="T56" s="17">
        <v>361.47800000000001</v>
      </c>
      <c r="U56" s="17">
        <v>380.38400000000001</v>
      </c>
      <c r="V56" s="17">
        <v>391.88299999999998</v>
      </c>
      <c r="W56" s="17">
        <v>383.21100000000001</v>
      </c>
      <c r="X56" s="17">
        <v>396.40199999999999</v>
      </c>
      <c r="Y56" s="17">
        <v>390.26900000000001</v>
      </c>
      <c r="Z56" s="17">
        <v>391.89400000000006</v>
      </c>
      <c r="AA56" s="17">
        <v>454.096</v>
      </c>
      <c r="AB56" s="17">
        <v>428.54800000000012</v>
      </c>
      <c r="AC56" s="17">
        <v>477.18700000000007</v>
      </c>
      <c r="AD56" s="17">
        <v>466.46</v>
      </c>
      <c r="AE56" s="17">
        <v>478.59300000000002</v>
      </c>
      <c r="AF56"/>
      <c r="AG56" s="18"/>
      <c r="AH56" s="18"/>
      <c r="AI56" s="18"/>
      <c r="AJ56" s="18"/>
      <c r="AK56" s="18"/>
      <c r="AL56" s="18"/>
      <c r="AM56" s="18">
        <v>-0.7391973554181509</v>
      </c>
      <c r="AN56" s="18">
        <v>-45.975062058514517</v>
      </c>
      <c r="AO56" s="18">
        <v>-7.6378951145031868</v>
      </c>
      <c r="AP56" s="18">
        <v>7.2922138401980998</v>
      </c>
      <c r="AQ56" s="18">
        <v>44.878488293158576</v>
      </c>
      <c r="AR56" s="18">
        <v>49.516961714743317</v>
      </c>
      <c r="AS56" s="18">
        <v>-38.723272518698323</v>
      </c>
      <c r="AT56" s="18">
        <v>-2.1172663676685151</v>
      </c>
      <c r="AU56" s="18">
        <v>0.23717392543428059</v>
      </c>
      <c r="AV56" s="18">
        <v>8.1557158246222592</v>
      </c>
      <c r="AW56" s="18">
        <v>5.5817132442284363</v>
      </c>
      <c r="AX56" s="18">
        <v>5.2301938153912566</v>
      </c>
      <c r="AY56" s="18">
        <v>3.0229978127365942</v>
      </c>
      <c r="AZ56" s="18">
        <v>-2.2129053824738425</v>
      </c>
      <c r="BA56" s="18">
        <v>3.4422289548055702</v>
      </c>
      <c r="BB56" s="18">
        <v>-1.5471667650516348</v>
      </c>
      <c r="BC56" s="18">
        <v>0.41637947159524757</v>
      </c>
      <c r="BD56" s="18">
        <v>15.872149101542748</v>
      </c>
      <c r="BE56" s="18">
        <v>-5.6261231105316689</v>
      </c>
      <c r="BF56" s="18">
        <v>11.349720451384661</v>
      </c>
      <c r="BG56" s="18">
        <v>-2.2479656822168432</v>
      </c>
      <c r="BH56" s="18">
        <v>2.6010804784976287</v>
      </c>
      <c r="BI56"/>
    </row>
    <row r="57" spans="1:61" s="46" customFormat="1" ht="15" customHeight="1" x14ac:dyDescent="0.35">
      <c r="A57"/>
      <c r="B57" s="16" t="s">
        <v>46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26"/>
      <c r="W57" s="17">
        <v>453.42800000000005</v>
      </c>
      <c r="X57" s="17">
        <v>202.42600000000002</v>
      </c>
      <c r="Y57" s="17">
        <v>196.916</v>
      </c>
      <c r="Z57" s="17">
        <v>110.46999999999998</v>
      </c>
      <c r="AA57" s="17">
        <v>316.65600000000006</v>
      </c>
      <c r="AB57" s="17">
        <v>154.42599999999996</v>
      </c>
      <c r="AC57" s="17">
        <v>151.86500000000001</v>
      </c>
      <c r="AD57" s="17">
        <v>3.7769999999999997</v>
      </c>
      <c r="AE57" s="17">
        <v>55.197999999999993</v>
      </c>
      <c r="AF57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>
        <v>-55.356528489638933</v>
      </c>
      <c r="BB57" s="18">
        <v>-2.7219823540454384</v>
      </c>
      <c r="BC57" s="18">
        <v>-43.899937028986983</v>
      </c>
      <c r="BD57" s="18" t="s">
        <v>233</v>
      </c>
      <c r="BE57" s="18">
        <v>-51.232252033752744</v>
      </c>
      <c r="BF57" s="18">
        <v>-1.6583994923134386</v>
      </c>
      <c r="BG57" s="18">
        <v>-97.512922661574436</v>
      </c>
      <c r="BH57" s="18" t="s">
        <v>233</v>
      </c>
      <c r="BI57"/>
    </row>
    <row r="58" spans="1:61" s="46" customFormat="1" ht="15" customHeight="1" x14ac:dyDescent="0.35">
      <c r="A58"/>
      <c r="B58" s="16" t="s">
        <v>47</v>
      </c>
      <c r="C58" s="17">
        <v>531.19000000000005</v>
      </c>
      <c r="D58" s="17">
        <v>458.66199999999998</v>
      </c>
      <c r="E58" s="17">
        <v>513.84199999999998</v>
      </c>
      <c r="F58" s="17">
        <v>652.505</v>
      </c>
      <c r="G58" s="17">
        <v>656.04200000000003</v>
      </c>
      <c r="H58" s="17">
        <v>670.64300000000003</v>
      </c>
      <c r="I58" s="17">
        <v>624.42800000000011</v>
      </c>
      <c r="J58" s="17">
        <v>313.99100000000004</v>
      </c>
      <c r="K58" s="17">
        <v>393.43300000000005</v>
      </c>
      <c r="L58" s="17">
        <v>415.32499999999993</v>
      </c>
      <c r="M58" s="17">
        <v>547.52600000000007</v>
      </c>
      <c r="N58" s="17">
        <v>525.49800000000005</v>
      </c>
      <c r="O58" s="17">
        <v>625.03800000000001</v>
      </c>
      <c r="P58" s="17">
        <v>704.15899999999988</v>
      </c>
      <c r="Q58" s="17">
        <v>750.8549999999999</v>
      </c>
      <c r="R58" s="17">
        <v>722.35500000000002</v>
      </c>
      <c r="S58" s="17">
        <v>663.08000000000015</v>
      </c>
      <c r="T58" s="17">
        <v>757.18200000000002</v>
      </c>
      <c r="U58" s="17">
        <v>773.37999999999988</v>
      </c>
      <c r="V58" s="17">
        <v>744.86300000000006</v>
      </c>
      <c r="W58" s="17">
        <v>737.70399999999984</v>
      </c>
      <c r="X58" s="17">
        <v>788.82500000000005</v>
      </c>
      <c r="Y58" s="17">
        <v>774.37599999999998</v>
      </c>
      <c r="Z58" s="17">
        <v>764.04499999999985</v>
      </c>
      <c r="AA58" s="17">
        <v>775.7560000000002</v>
      </c>
      <c r="AB58" s="17">
        <v>716.58100000000024</v>
      </c>
      <c r="AC58" s="17">
        <v>735.63199999999961</v>
      </c>
      <c r="AD58" s="17">
        <v>850.04</v>
      </c>
      <c r="AE58" s="17">
        <v>836.62000000000023</v>
      </c>
      <c r="AF58"/>
      <c r="AG58" s="18">
        <v>-13.653871496074864</v>
      </c>
      <c r="AH58" s="18">
        <v>12.030645660638992</v>
      </c>
      <c r="AI58" s="18">
        <v>26.985532517777841</v>
      </c>
      <c r="AJ58" s="18">
        <v>0.54206481176389987</v>
      </c>
      <c r="AK58" s="18">
        <v>2.2256197011776684</v>
      </c>
      <c r="AL58" s="18">
        <v>-6.8911477492495878</v>
      </c>
      <c r="AM58" s="18">
        <v>-49.715419551973973</v>
      </c>
      <c r="AN58" s="18">
        <v>25.300725180021082</v>
      </c>
      <c r="AO58" s="18">
        <v>5.5643527614612598</v>
      </c>
      <c r="AP58" s="18">
        <v>31.830734966592466</v>
      </c>
      <c r="AQ58" s="18">
        <v>-4.0231879399334494</v>
      </c>
      <c r="AR58" s="18">
        <v>18.942032129522843</v>
      </c>
      <c r="AS58" s="18">
        <v>12.658590357706229</v>
      </c>
      <c r="AT58" s="18">
        <v>6.6314568158611946</v>
      </c>
      <c r="AU58" s="18">
        <v>-3.7956729328565291</v>
      </c>
      <c r="AV58" s="18">
        <v>-8.2057990877061648</v>
      </c>
      <c r="AW58" s="18">
        <v>14.191651082825578</v>
      </c>
      <c r="AX58" s="18">
        <v>2.13924789548614</v>
      </c>
      <c r="AY58" s="18">
        <v>-3.687320592722831</v>
      </c>
      <c r="AZ58" s="18">
        <v>-0.96111633951481257</v>
      </c>
      <c r="BA58" s="18">
        <v>6.9297441792372299</v>
      </c>
      <c r="BB58" s="18">
        <v>-1.831711723132516</v>
      </c>
      <c r="BC58" s="18">
        <v>-1.3341064289182685</v>
      </c>
      <c r="BD58" s="18">
        <v>1.5327631225909935</v>
      </c>
      <c r="BE58" s="18">
        <v>-7.6280428382120071</v>
      </c>
      <c r="BF58" s="18">
        <v>2.6585968648344509</v>
      </c>
      <c r="BG58" s="18">
        <v>15.552341388085404</v>
      </c>
      <c r="BH58" s="18">
        <v>-1.5787492353300707</v>
      </c>
      <c r="BI58"/>
    </row>
    <row r="59" spans="1:61" s="46" customFormat="1" ht="15" customHeight="1" x14ac:dyDescent="0.35">
      <c r="A59"/>
      <c r="B59" s="13" t="s">
        <v>30</v>
      </c>
      <c r="C59" s="14">
        <v>510.08400000000006</v>
      </c>
      <c r="D59" s="14">
        <v>574.51699999999983</v>
      </c>
      <c r="E59" s="14">
        <v>526.5870000000001</v>
      </c>
      <c r="F59" s="14">
        <v>558.90899999999999</v>
      </c>
      <c r="G59" s="14">
        <v>518.09100000000001</v>
      </c>
      <c r="H59" s="14">
        <v>478.74399999999991</v>
      </c>
      <c r="I59" s="14">
        <v>559.57299999999987</v>
      </c>
      <c r="J59" s="14">
        <v>554.71299999999997</v>
      </c>
      <c r="K59" s="14">
        <v>653.53199999999993</v>
      </c>
      <c r="L59" s="14">
        <v>602.32500000000005</v>
      </c>
      <c r="M59" s="14">
        <v>702.01799999999992</v>
      </c>
      <c r="N59" s="14">
        <v>781.423</v>
      </c>
      <c r="O59" s="14">
        <v>894.99900000000002</v>
      </c>
      <c r="P59" s="14">
        <v>911.24600000000009</v>
      </c>
      <c r="Q59" s="14">
        <v>1022.1299999999999</v>
      </c>
      <c r="R59" s="14">
        <v>1175.271</v>
      </c>
      <c r="S59" s="14">
        <v>1488.7659999999998</v>
      </c>
      <c r="T59" s="14">
        <v>1312.7699999999998</v>
      </c>
      <c r="U59" s="14">
        <v>1388.768</v>
      </c>
      <c r="V59" s="14">
        <v>1480.44</v>
      </c>
      <c r="W59" s="14">
        <v>1462.4749999999999</v>
      </c>
      <c r="X59" s="14">
        <v>1580.9690000000001</v>
      </c>
      <c r="Y59" s="14">
        <v>1368.5579999999998</v>
      </c>
      <c r="Z59" s="14">
        <v>1430.165</v>
      </c>
      <c r="AA59" s="14">
        <v>1424.3309999999999</v>
      </c>
      <c r="AB59" s="14">
        <v>1112.1879999999999</v>
      </c>
      <c r="AC59" s="14">
        <v>1339.047</v>
      </c>
      <c r="AD59" s="14">
        <v>1304.6689999999999</v>
      </c>
      <c r="AE59" s="14">
        <v>1213.7159999999999</v>
      </c>
      <c r="AF59"/>
      <c r="AG59" s="15">
        <v>12.631841030104798</v>
      </c>
      <c r="AH59" s="15">
        <v>-8.3426600083199869</v>
      </c>
      <c r="AI59" s="15">
        <v>6.1380170797987574</v>
      </c>
      <c r="AJ59" s="15">
        <v>-7.303156685614292</v>
      </c>
      <c r="AK59" s="15">
        <v>-7.5946117573939889</v>
      </c>
      <c r="AL59" s="15">
        <v>16.883553632003736</v>
      </c>
      <c r="AM59" s="15">
        <v>-0.86851938889115465</v>
      </c>
      <c r="AN59" s="15">
        <v>17.814437375724015</v>
      </c>
      <c r="AO59" s="15">
        <v>-7.8354235140742743</v>
      </c>
      <c r="AP59" s="15">
        <v>16.551363466567029</v>
      </c>
      <c r="AQ59" s="15">
        <v>11.31096353654751</v>
      </c>
      <c r="AR59" s="15">
        <v>14.534509478221146</v>
      </c>
      <c r="AS59" s="15">
        <v>1.8153092908483774</v>
      </c>
      <c r="AT59" s="15">
        <v>12.168393606117315</v>
      </c>
      <c r="AU59" s="15">
        <v>14.982536467963968</v>
      </c>
      <c r="AV59" s="15">
        <v>26.674273422895649</v>
      </c>
      <c r="AW59" s="15">
        <v>-11.821602588989816</v>
      </c>
      <c r="AX59" s="15">
        <v>5.7891329021839537</v>
      </c>
      <c r="AY59" s="15">
        <v>6.6009585474319703</v>
      </c>
      <c r="AZ59" s="15">
        <v>-1.2134905838804777</v>
      </c>
      <c r="BA59" s="15">
        <v>8.1022923468777339</v>
      </c>
      <c r="BB59" s="15">
        <v>-13.435494307605037</v>
      </c>
      <c r="BC59" s="15">
        <v>4.501599493773754</v>
      </c>
      <c r="BD59" s="15">
        <v>-0.40792495970745057</v>
      </c>
      <c r="BE59" s="15">
        <v>-21.915060474004992</v>
      </c>
      <c r="BF59" s="15">
        <v>20.397540703550135</v>
      </c>
      <c r="BG59" s="15">
        <v>-2.5673482708224697</v>
      </c>
      <c r="BH59" s="15">
        <v>-6.971346755383931</v>
      </c>
      <c r="BI59"/>
    </row>
    <row r="60" spans="1:61" s="46" customFormat="1" ht="15" customHeight="1" x14ac:dyDescent="0.35">
      <c r="A60"/>
      <c r="B60" s="16" t="s">
        <v>48</v>
      </c>
      <c r="C60" s="17">
        <v>233.15700000000001</v>
      </c>
      <c r="D60" s="17">
        <v>263.62400000000002</v>
      </c>
      <c r="E60" s="17">
        <v>231.42400000000001</v>
      </c>
      <c r="F60" s="17">
        <v>255.71100000000001</v>
      </c>
      <c r="G60" s="17">
        <v>232.256</v>
      </c>
      <c r="H60" s="17">
        <v>182.649</v>
      </c>
      <c r="I60" s="17">
        <v>205.792</v>
      </c>
      <c r="J60" s="17">
        <v>222.07400000000001</v>
      </c>
      <c r="K60" s="17">
        <v>260.791</v>
      </c>
      <c r="L60" s="17">
        <v>222.28700000000001</v>
      </c>
      <c r="M60" s="17">
        <v>270.47699999999998</v>
      </c>
      <c r="N60" s="17">
        <v>270.28300000000002</v>
      </c>
      <c r="O60" s="17">
        <v>363.72899999999998</v>
      </c>
      <c r="P60" s="17">
        <v>325.49200000000002</v>
      </c>
      <c r="Q60" s="17">
        <v>382.63799999999998</v>
      </c>
      <c r="R60" s="17">
        <v>487.29699999999991</v>
      </c>
      <c r="S60" s="17">
        <v>611.48300000000006</v>
      </c>
      <c r="T60" s="17">
        <v>580.64300000000003</v>
      </c>
      <c r="U60" s="17">
        <v>603.86299999999994</v>
      </c>
      <c r="V60" s="17">
        <v>564.39499999999987</v>
      </c>
      <c r="W60" s="17">
        <v>551.255</v>
      </c>
      <c r="X60" s="17">
        <v>545.99900000000002</v>
      </c>
      <c r="Y60" s="17">
        <v>427.72800000000001</v>
      </c>
      <c r="Z60" s="17">
        <v>359.71100000000001</v>
      </c>
      <c r="AA60" s="17">
        <v>450.60399999999998</v>
      </c>
      <c r="AB60" s="17">
        <v>303.77499999999998</v>
      </c>
      <c r="AC60" s="17">
        <v>413.52599999999995</v>
      </c>
      <c r="AD60" s="17">
        <v>334.51599999999996</v>
      </c>
      <c r="AE60" s="17">
        <v>279.89299999999997</v>
      </c>
      <c r="AF60"/>
      <c r="AG60" s="18">
        <v>13.067160754341499</v>
      </c>
      <c r="AH60" s="18">
        <v>-12.214365915091197</v>
      </c>
      <c r="AI60" s="18">
        <v>10.494590016592923</v>
      </c>
      <c r="AJ60" s="18">
        <v>-9.172464227193986</v>
      </c>
      <c r="AK60" s="18">
        <v>-21.358759300082667</v>
      </c>
      <c r="AL60" s="18">
        <v>12.670751003290466</v>
      </c>
      <c r="AM60" s="18">
        <v>7.9118721816202822</v>
      </c>
      <c r="AN60" s="18">
        <v>17.434278663868792</v>
      </c>
      <c r="AO60" s="18">
        <v>-14.764313185654411</v>
      </c>
      <c r="AP60" s="18">
        <v>21.679180518878734</v>
      </c>
      <c r="AQ60" s="18">
        <v>-7.1725137442355535E-2</v>
      </c>
      <c r="AR60" s="18">
        <v>34.573391593255941</v>
      </c>
      <c r="AS60" s="18">
        <v>-10.512496941404169</v>
      </c>
      <c r="AT60" s="18">
        <v>17.556806311675849</v>
      </c>
      <c r="AU60" s="18">
        <v>27.35196190655396</v>
      </c>
      <c r="AV60" s="18">
        <v>25.484663357254441</v>
      </c>
      <c r="AW60" s="18">
        <v>-5.0434762699862512</v>
      </c>
      <c r="AX60" s="18">
        <v>3.9990148852220577</v>
      </c>
      <c r="AY60" s="18">
        <v>-6.5359195711610214</v>
      </c>
      <c r="AZ60" s="18">
        <v>-2.328156698765913</v>
      </c>
      <c r="BA60" s="18">
        <v>-0.95346073958512334</v>
      </c>
      <c r="BB60" s="18">
        <v>-21.661394984239902</v>
      </c>
      <c r="BC60" s="18">
        <v>-15.901928328283395</v>
      </c>
      <c r="BD60" s="18">
        <v>25.268340417724222</v>
      </c>
      <c r="BE60" s="18">
        <v>-32.58493044890858</v>
      </c>
      <c r="BF60" s="18">
        <v>36.12904287712945</v>
      </c>
      <c r="BG60" s="18">
        <v>-19.106416525200348</v>
      </c>
      <c r="BH60" s="18">
        <v>-16.32896483277332</v>
      </c>
      <c r="BI60"/>
    </row>
    <row r="61" spans="1:61" s="46" customFormat="1" ht="15" customHeight="1" x14ac:dyDescent="0.35">
      <c r="A61"/>
      <c r="B61" s="16" t="s">
        <v>49</v>
      </c>
      <c r="C61" s="17">
        <v>74.224999999999994</v>
      </c>
      <c r="D61" s="17">
        <v>89.971999999999994</v>
      </c>
      <c r="E61" s="17">
        <v>94.123000000000005</v>
      </c>
      <c r="F61" s="17">
        <v>94.421999999999997</v>
      </c>
      <c r="G61" s="17">
        <v>81.707999999999998</v>
      </c>
      <c r="H61" s="17">
        <v>91.415000000000006</v>
      </c>
      <c r="I61" s="17">
        <v>107.18899999999999</v>
      </c>
      <c r="J61" s="17">
        <v>110.973</v>
      </c>
      <c r="K61" s="17">
        <v>125.916</v>
      </c>
      <c r="L61" s="17">
        <v>109.652</v>
      </c>
      <c r="M61" s="17">
        <v>169.506</v>
      </c>
      <c r="N61" s="17">
        <v>199.035</v>
      </c>
      <c r="O61" s="17">
        <v>211.30600000000001</v>
      </c>
      <c r="P61" s="17">
        <v>208.59299999999999</v>
      </c>
      <c r="Q61" s="17">
        <v>195.84899999999999</v>
      </c>
      <c r="R61" s="17">
        <v>185.33499999999998</v>
      </c>
      <c r="S61" s="17">
        <v>159.48599999999999</v>
      </c>
      <c r="T61" s="17">
        <v>171.99600000000001</v>
      </c>
      <c r="U61" s="17">
        <v>196.798</v>
      </c>
      <c r="V61" s="17">
        <v>219.86500000000001</v>
      </c>
      <c r="W61" s="17">
        <v>231.56100000000001</v>
      </c>
      <c r="X61" s="17">
        <v>240.56900000000005</v>
      </c>
      <c r="Y61" s="17">
        <v>255.35199999999998</v>
      </c>
      <c r="Z61" s="17">
        <v>280.01799999999997</v>
      </c>
      <c r="AA61" s="17">
        <v>264.91200000000003</v>
      </c>
      <c r="AB61" s="17">
        <v>219.43600000000001</v>
      </c>
      <c r="AC61" s="17">
        <v>281.81699999999995</v>
      </c>
      <c r="AD61" s="17">
        <v>285.82200000000006</v>
      </c>
      <c r="AE61" s="17">
        <v>263.54700000000003</v>
      </c>
      <c r="AF61"/>
      <c r="AG61" s="18">
        <v>21.215223981138433</v>
      </c>
      <c r="AH61" s="18">
        <v>4.6136575823589681</v>
      </c>
      <c r="AI61" s="18">
        <v>0.31766943255101554</v>
      </c>
      <c r="AJ61" s="18">
        <v>-13.465082290144245</v>
      </c>
      <c r="AK61" s="18">
        <v>11.880109658784951</v>
      </c>
      <c r="AL61" s="18">
        <v>17.255373844555034</v>
      </c>
      <c r="AM61" s="18">
        <v>3.5302129882730564</v>
      </c>
      <c r="AN61" s="18">
        <v>13.465437538860801</v>
      </c>
      <c r="AO61" s="18">
        <v>-12.916547539629592</v>
      </c>
      <c r="AP61" s="18">
        <v>54.585415678692584</v>
      </c>
      <c r="AQ61" s="18">
        <v>17.420622278857383</v>
      </c>
      <c r="AR61" s="18">
        <v>6.1652473183108576</v>
      </c>
      <c r="AS61" s="18">
        <v>-1.2839200022715977</v>
      </c>
      <c r="AT61" s="18">
        <v>-6.1095051128273727</v>
      </c>
      <c r="AU61" s="18">
        <v>-5.3684215901025842</v>
      </c>
      <c r="AV61" s="18">
        <v>-13.94717673402217</v>
      </c>
      <c r="AW61" s="18">
        <v>7.8439486851510596</v>
      </c>
      <c r="AX61" s="18">
        <v>14.420102793088207</v>
      </c>
      <c r="AY61" s="18">
        <v>11.721155702801861</v>
      </c>
      <c r="AZ61" s="18">
        <v>5.31962795351693</v>
      </c>
      <c r="BA61" s="18">
        <v>3.8901196660923203</v>
      </c>
      <c r="BB61" s="18">
        <v>6.1450145280563691</v>
      </c>
      <c r="BC61" s="18">
        <v>9.6596071305492011</v>
      </c>
      <c r="BD61" s="18">
        <v>-5.3946532008656369</v>
      </c>
      <c r="BE61" s="18">
        <v>-17.16645527571421</v>
      </c>
      <c r="BF61" s="18">
        <v>28.427878743688336</v>
      </c>
      <c r="BG61" s="18">
        <v>1.4211349918564564</v>
      </c>
      <c r="BH61" s="18">
        <v>-7.7933119214056408</v>
      </c>
      <c r="BI61"/>
    </row>
    <row r="62" spans="1:61" s="46" customFormat="1" ht="15" customHeight="1" x14ac:dyDescent="0.35">
      <c r="A62"/>
      <c r="B62" s="16" t="s">
        <v>958</v>
      </c>
      <c r="C62" s="17">
        <v>202.70200000000003</v>
      </c>
      <c r="D62" s="17">
        <v>220.92099999999982</v>
      </c>
      <c r="E62" s="17">
        <v>201.04000000000013</v>
      </c>
      <c r="F62" s="17">
        <v>208.77599999999998</v>
      </c>
      <c r="G62" s="17">
        <v>204.12700000000004</v>
      </c>
      <c r="H62" s="17">
        <v>204.67999999999989</v>
      </c>
      <c r="I62" s="17">
        <v>246.59199999999984</v>
      </c>
      <c r="J62" s="17">
        <v>221.66599999999994</v>
      </c>
      <c r="K62" s="17">
        <v>266.82499999999993</v>
      </c>
      <c r="L62" s="17">
        <v>270.38600000000002</v>
      </c>
      <c r="M62" s="17">
        <v>262.03499999999997</v>
      </c>
      <c r="N62" s="17">
        <v>312.10500000000002</v>
      </c>
      <c r="O62" s="17">
        <v>319.96399999999994</v>
      </c>
      <c r="P62" s="17">
        <v>377.16100000000017</v>
      </c>
      <c r="Q62" s="17">
        <v>443.64299999999997</v>
      </c>
      <c r="R62" s="17">
        <v>502.63900000000007</v>
      </c>
      <c r="S62" s="17">
        <v>717.7969999999998</v>
      </c>
      <c r="T62" s="17">
        <v>560.13099999999974</v>
      </c>
      <c r="U62" s="17">
        <v>588.10700000000008</v>
      </c>
      <c r="V62" s="17">
        <v>696.18000000000018</v>
      </c>
      <c r="W62" s="17">
        <v>679.65899999999988</v>
      </c>
      <c r="X62" s="17">
        <v>794.40099999999995</v>
      </c>
      <c r="Y62" s="17">
        <v>685.47799999999972</v>
      </c>
      <c r="Z62" s="17">
        <v>790.43599999999992</v>
      </c>
      <c r="AA62" s="17">
        <v>708.81499999999983</v>
      </c>
      <c r="AB62" s="17">
        <v>588.97699999999986</v>
      </c>
      <c r="AC62" s="17">
        <v>643.70400000000018</v>
      </c>
      <c r="AD62" s="17">
        <v>684.3309999999999</v>
      </c>
      <c r="AE62" s="17">
        <v>670.27599999999984</v>
      </c>
      <c r="AF62"/>
      <c r="AG62" s="18">
        <v>8.9880711586465818</v>
      </c>
      <c r="AH62" s="18">
        <v>-8.9991444905643672</v>
      </c>
      <c r="AI62" s="18">
        <v>3.8479904496616806</v>
      </c>
      <c r="AJ62" s="18">
        <v>-2.2267885197532018</v>
      </c>
      <c r="AK62" s="18">
        <v>0.27090977675655598</v>
      </c>
      <c r="AL62" s="18">
        <v>20.476841899550504</v>
      </c>
      <c r="AM62" s="18">
        <v>-10.10819491305473</v>
      </c>
      <c r="AN62" s="18">
        <v>20.372542473811954</v>
      </c>
      <c r="AO62" s="18">
        <v>1.3345825915862806</v>
      </c>
      <c r="AP62" s="18">
        <v>-3.0885474839673854</v>
      </c>
      <c r="AQ62" s="18">
        <v>19.108134409525469</v>
      </c>
      <c r="AR62" s="18">
        <v>2.5180628314188889</v>
      </c>
      <c r="AS62" s="18">
        <v>17.87607355827538</v>
      </c>
      <c r="AT62" s="18">
        <v>17.626955066934219</v>
      </c>
      <c r="AU62" s="18">
        <v>13.298079762331446</v>
      </c>
      <c r="AV62" s="18">
        <v>42.805671664952321</v>
      </c>
      <c r="AW62" s="18">
        <v>-21.965263159361225</v>
      </c>
      <c r="AX62" s="18">
        <v>4.9945459187226477</v>
      </c>
      <c r="AY62" s="18">
        <v>18.376417896743295</v>
      </c>
      <c r="AZ62" s="18">
        <v>-2.3730931655606731</v>
      </c>
      <c r="BA62" s="18">
        <v>16.882289501058633</v>
      </c>
      <c r="BB62" s="18">
        <v>-13.71133722137815</v>
      </c>
      <c r="BC62" s="18">
        <v>15.311651139788619</v>
      </c>
      <c r="BD62" s="18">
        <v>-10.326073205167793</v>
      </c>
      <c r="BE62" s="18">
        <v>-16.906809252061539</v>
      </c>
      <c r="BF62" s="18">
        <v>9.2918738762295181</v>
      </c>
      <c r="BG62" s="18">
        <v>6.3114412835712868</v>
      </c>
      <c r="BH62" s="18">
        <v>-2.053830675506453</v>
      </c>
      <c r="BI62"/>
    </row>
    <row r="63" spans="1:61" s="46" customFormat="1" ht="15" customHeight="1" x14ac:dyDescent="0.35">
      <c r="A63"/>
      <c r="B63" s="16" t="s">
        <v>959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>
        <v>309.10599999999999</v>
      </c>
      <c r="P63" s="17">
        <v>326.73900000000003</v>
      </c>
      <c r="Q63" s="17">
        <v>410.20599999999996</v>
      </c>
      <c r="R63" s="17">
        <v>473.48900000000003</v>
      </c>
      <c r="S63" s="17">
        <v>506.70000000000005</v>
      </c>
      <c r="T63" s="17">
        <v>514.78400000000011</v>
      </c>
      <c r="U63" s="17">
        <v>536.06100000000004</v>
      </c>
      <c r="V63" s="17">
        <v>587.26100000000008</v>
      </c>
      <c r="W63" s="17">
        <v>553.78800000000012</v>
      </c>
      <c r="X63" s="17">
        <v>579.67500000000007</v>
      </c>
      <c r="Y63" s="17">
        <v>568.78800000000001</v>
      </c>
      <c r="Z63" s="17">
        <v>585.90200000000016</v>
      </c>
      <c r="AA63" s="17">
        <v>563.08299999999997</v>
      </c>
      <c r="AB63" s="17">
        <v>505.35300000000001</v>
      </c>
      <c r="AC63" s="17">
        <v>573.05700000000002</v>
      </c>
      <c r="AD63" s="17">
        <v>580.12199999999996</v>
      </c>
      <c r="AE63" s="17">
        <v>574.98</v>
      </c>
      <c r="AF63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>
        <v>5.7045156030617452</v>
      </c>
      <c r="AT63" s="18">
        <v>25.545465952947129</v>
      </c>
      <c r="AU63" s="18">
        <v>15.427126858212722</v>
      </c>
      <c r="AV63" s="18">
        <v>7.0141017003562931</v>
      </c>
      <c r="AW63" s="18">
        <v>1.5954213538583104</v>
      </c>
      <c r="AX63" s="18">
        <v>4.1331898427301406</v>
      </c>
      <c r="AY63" s="18">
        <v>9.5511518278703438</v>
      </c>
      <c r="AZ63" s="18">
        <v>-5.6998506626525431</v>
      </c>
      <c r="BA63" s="18">
        <v>4.6745324925783764</v>
      </c>
      <c r="BB63" s="18">
        <v>-1.8781213611075267</v>
      </c>
      <c r="BC63" s="18">
        <v>3.0088539139363255</v>
      </c>
      <c r="BD63" s="18">
        <v>-3.8946786322627642</v>
      </c>
      <c r="BE63" s="18">
        <v>-10.252484980011822</v>
      </c>
      <c r="BF63" s="18">
        <v>13.397367780541524</v>
      </c>
      <c r="BG63" s="18">
        <v>1.2328616525057614</v>
      </c>
      <c r="BH63" s="18">
        <v>-0.88636528178554497</v>
      </c>
      <c r="BI63"/>
    </row>
    <row r="64" spans="1:61" s="46" customFormat="1" ht="15" customHeight="1" x14ac:dyDescent="0.35">
      <c r="A64"/>
      <c r="B64" s="16" t="s">
        <v>956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>
        <v>0</v>
      </c>
      <c r="P64" s="17">
        <v>35.332000000000001</v>
      </c>
      <c r="Q64" s="17">
        <v>29.033999999999999</v>
      </c>
      <c r="R64" s="17">
        <v>21.835000000000001</v>
      </c>
      <c r="S64" s="17">
        <v>203.876</v>
      </c>
      <c r="T64" s="17">
        <v>37.020000000000003</v>
      </c>
      <c r="U64" s="17">
        <v>42.652999999999999</v>
      </c>
      <c r="V64" s="17">
        <v>106.77</v>
      </c>
      <c r="W64" s="17">
        <v>119.43899999999999</v>
      </c>
      <c r="X64" s="17">
        <v>208.673</v>
      </c>
      <c r="Y64" s="17">
        <v>105.84599999999999</v>
      </c>
      <c r="Z64" s="17">
        <v>201.96899999999997</v>
      </c>
      <c r="AA64" s="17">
        <v>103.77500000000002</v>
      </c>
      <c r="AB64" s="17">
        <v>60.881999999999998</v>
      </c>
      <c r="AC64" s="17">
        <v>52.805999999999997</v>
      </c>
      <c r="AD64" s="17">
        <v>81.759</v>
      </c>
      <c r="AE64" s="17">
        <v>54.848000000000006</v>
      </c>
      <c r="AF64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 t="s">
        <v>233</v>
      </c>
      <c r="AT64" s="18">
        <v>-17.825200950979287</v>
      </c>
      <c r="AU64" s="18">
        <v>-24.795067851484461</v>
      </c>
      <c r="AV64" s="18" t="s">
        <v>233</v>
      </c>
      <c r="AW64" s="18">
        <v>-81.841903902372025</v>
      </c>
      <c r="AX64" s="18">
        <v>15.21609940572662</v>
      </c>
      <c r="AY64" s="18" t="s">
        <v>233</v>
      </c>
      <c r="AZ64" s="18">
        <v>11.865692610283785</v>
      </c>
      <c r="BA64" s="18">
        <v>74.710940312628225</v>
      </c>
      <c r="BB64" s="18">
        <v>-49.276619399730684</v>
      </c>
      <c r="BC64" s="18">
        <v>90.814012811065112</v>
      </c>
      <c r="BD64" s="18">
        <v>-48.61835232139584</v>
      </c>
      <c r="BE64" s="18">
        <v>-41.332690917851131</v>
      </c>
      <c r="BF64" s="18">
        <v>-13.265004434808318</v>
      </c>
      <c r="BG64" s="18">
        <v>54.828996704919902</v>
      </c>
      <c r="BH64" s="18">
        <v>-32.915030761139441</v>
      </c>
      <c r="BI64"/>
    </row>
    <row r="65" spans="1:61" s="46" customFormat="1" ht="15" customHeight="1" x14ac:dyDescent="0.35">
      <c r="A65"/>
      <c r="B65" s="16" t="s">
        <v>957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10.858000000000001</v>
      </c>
      <c r="P65" s="17">
        <v>15.09</v>
      </c>
      <c r="Q65" s="17">
        <v>4.4029999999999996</v>
      </c>
      <c r="R65" s="17">
        <v>7.2930000000000001</v>
      </c>
      <c r="S65" s="17">
        <v>7.1840000000000002</v>
      </c>
      <c r="T65" s="17">
        <v>8.2690000000000001</v>
      </c>
      <c r="U65" s="17">
        <v>9.3810000000000002</v>
      </c>
      <c r="V65" s="17">
        <v>2.1440000000000001</v>
      </c>
      <c r="W65" s="17">
        <v>6.4290000000000003</v>
      </c>
      <c r="X65" s="17">
        <v>6.0529999999999999</v>
      </c>
      <c r="Y65" s="17">
        <v>10.843999999999999</v>
      </c>
      <c r="Z65" s="17">
        <v>2.5649999999999999</v>
      </c>
      <c r="AA65" s="17">
        <v>41.956999999999837</v>
      </c>
      <c r="AB65" s="17">
        <v>22.741999999999855</v>
      </c>
      <c r="AC65" s="17">
        <v>17.841000000000165</v>
      </c>
      <c r="AD65" s="17">
        <v>22.449999999999946</v>
      </c>
      <c r="AE65" s="17">
        <v>40.447999999999816</v>
      </c>
      <c r="AF65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>
        <v>38.975870326026886</v>
      </c>
      <c r="AT65" s="18">
        <v>-70.821736249171636</v>
      </c>
      <c r="AU65" s="18">
        <v>65.63706563706566</v>
      </c>
      <c r="AV65" s="18">
        <v>-1.4945838475250237</v>
      </c>
      <c r="AW65" s="18">
        <v>15.103006681514476</v>
      </c>
      <c r="AX65" s="18">
        <v>13.447817148385537</v>
      </c>
      <c r="AY65" s="18">
        <v>-77.145293678712292</v>
      </c>
      <c r="AZ65" s="18" t="s">
        <v>233</v>
      </c>
      <c r="BA65" s="18">
        <v>-5.8484989889562975</v>
      </c>
      <c r="BB65" s="18">
        <v>79.150834297042778</v>
      </c>
      <c r="BC65" s="18">
        <v>-76.346366654371081</v>
      </c>
      <c r="BD65" s="18" t="s">
        <v>233</v>
      </c>
      <c r="BE65" s="18">
        <v>-45.796887289367817</v>
      </c>
      <c r="BF65" s="18">
        <v>-21.550435317912772</v>
      </c>
      <c r="BG65" s="18">
        <v>25.83375371335541</v>
      </c>
      <c r="BH65" s="18">
        <v>80.169265033407186</v>
      </c>
      <c r="BI65"/>
    </row>
    <row r="66" spans="1:61" s="46" customFormat="1" ht="15" customHeight="1" x14ac:dyDescent="0.35">
      <c r="A66"/>
      <c r="B66" s="24" t="s">
        <v>50</v>
      </c>
      <c r="C66" s="25">
        <v>1041.2740000000001</v>
      </c>
      <c r="D66" s="25">
        <v>1033.1789999999999</v>
      </c>
      <c r="E66" s="25">
        <v>1040.4290000000001</v>
      </c>
      <c r="F66" s="25">
        <v>1211.414</v>
      </c>
      <c r="G66" s="25">
        <v>1174.133</v>
      </c>
      <c r="H66" s="25">
        <v>1149.3869999999999</v>
      </c>
      <c r="I66" s="25">
        <v>1641.3889999999999</v>
      </c>
      <c r="J66" s="25">
        <v>1322.711</v>
      </c>
      <c r="K66" s="25">
        <v>1292.242</v>
      </c>
      <c r="L66" s="25">
        <v>1244.193</v>
      </c>
      <c r="M66" s="25">
        <v>1492.607</v>
      </c>
      <c r="N66" s="25">
        <v>1659.067</v>
      </c>
      <c r="O66" s="25">
        <v>2046.5550000000001</v>
      </c>
      <c r="P66" s="25">
        <v>1938.038</v>
      </c>
      <c r="Q66" s="25">
        <v>2088.7869999999998</v>
      </c>
      <c r="R66" s="14">
        <v>2214.1769999999997</v>
      </c>
      <c r="S66" s="14">
        <v>2494.2139999999995</v>
      </c>
      <c r="T66" s="14">
        <v>2431.4299999999998</v>
      </c>
      <c r="U66" s="14">
        <v>2542.5319999999997</v>
      </c>
      <c r="V66" s="14">
        <v>2617.1859999999997</v>
      </c>
      <c r="W66" s="14">
        <v>3036.8179999999998</v>
      </c>
      <c r="X66" s="14">
        <v>2968.6219999999998</v>
      </c>
      <c r="Y66" s="14">
        <v>2730.1190000000001</v>
      </c>
      <c r="Z66" s="14">
        <v>2696.5739999999996</v>
      </c>
      <c r="AA66" s="14">
        <v>2970.8389999999999</v>
      </c>
      <c r="AB66" s="14">
        <v>2411.7429999999999</v>
      </c>
      <c r="AC66" s="14">
        <v>2703.7310000000002</v>
      </c>
      <c r="AD66" s="14">
        <v>2624.9460000000004</v>
      </c>
      <c r="AE66" s="14">
        <v>2584.1270000000004</v>
      </c>
      <c r="AF66"/>
      <c r="AG66" s="162">
        <v>-0.77741305362471869</v>
      </c>
      <c r="AH66" s="162">
        <v>0.70171770816095069</v>
      </c>
      <c r="AI66" s="162">
        <v>16.434086324006721</v>
      </c>
      <c r="AJ66" s="162">
        <v>-3.077478054570935</v>
      </c>
      <c r="AK66" s="162">
        <v>-2.1075976912326024</v>
      </c>
      <c r="AL66" s="162">
        <v>42.805599854531152</v>
      </c>
      <c r="AM66" s="162">
        <v>-19.415141687924063</v>
      </c>
      <c r="AN66" s="162">
        <v>-2.3035266207055094</v>
      </c>
      <c r="AO66" s="162">
        <v>-3.7182663928273483</v>
      </c>
      <c r="AP66" s="162">
        <v>19.965873461753922</v>
      </c>
      <c r="AQ66" s="162">
        <v>11.152299299145726</v>
      </c>
      <c r="AR66" s="162">
        <v>23.35577767504266</v>
      </c>
      <c r="AS66" s="162">
        <v>-5.3024228520611487</v>
      </c>
      <c r="AT66" s="162">
        <v>7.778433653003697</v>
      </c>
      <c r="AU66" s="162">
        <v>6.0030055721334863</v>
      </c>
      <c r="AV66" s="162">
        <v>12.647453207218748</v>
      </c>
      <c r="AW66" s="162">
        <v>-2.5171857747570843</v>
      </c>
      <c r="AX66" s="162">
        <v>4.5694097712045947</v>
      </c>
      <c r="AY66" s="162">
        <v>2.9362068992641981</v>
      </c>
      <c r="AZ66" s="162">
        <v>16.033709487976786</v>
      </c>
      <c r="BA66" s="162">
        <v>-2.2456400087196506</v>
      </c>
      <c r="BB66" s="162">
        <v>-8.0341316610871889</v>
      </c>
      <c r="BC66" s="162">
        <v>-1.2287010199921882</v>
      </c>
      <c r="BD66" s="162">
        <v>10.170868665202601</v>
      </c>
      <c r="BE66" s="162">
        <v>-18.819464804386907</v>
      </c>
      <c r="BF66" s="162">
        <v>12.106928474551404</v>
      </c>
      <c r="BG66" s="162">
        <v>-2.9139363346427527</v>
      </c>
      <c r="BH66" s="162">
        <v>-1.5550415132349371</v>
      </c>
      <c r="BI66"/>
    </row>
    <row r="67" spans="1:61" customFormat="1" ht="6" customHeight="1" x14ac:dyDescent="0.35">
      <c r="Y67" s="12"/>
      <c r="AB67" s="335"/>
      <c r="AC67" s="355"/>
      <c r="AD67" s="355"/>
      <c r="AE67" s="355"/>
      <c r="BE67" s="335"/>
      <c r="BF67" s="355"/>
      <c r="BG67" s="355"/>
      <c r="BH67" s="355"/>
    </row>
    <row r="68" spans="1:61" s="46" customFormat="1" ht="15" customHeight="1" x14ac:dyDescent="0.35">
      <c r="A68"/>
      <c r="B68" s="27" t="s">
        <v>51</v>
      </c>
      <c r="C68" s="25">
        <v>87739.599000000002</v>
      </c>
      <c r="D68" s="25">
        <v>92261.229000000007</v>
      </c>
      <c r="E68" s="25">
        <v>104497.44100000001</v>
      </c>
      <c r="F68" s="25">
        <v>114373.81</v>
      </c>
      <c r="G68" s="25">
        <v>121846.56300000002</v>
      </c>
      <c r="H68" s="25">
        <v>132615.22500000001</v>
      </c>
      <c r="I68" s="25">
        <v>142123.19200000001</v>
      </c>
      <c r="J68" s="25">
        <v>151304.465</v>
      </c>
      <c r="K68" s="25">
        <v>163156.981</v>
      </c>
      <c r="L68" s="25">
        <v>175362.21700000003</v>
      </c>
      <c r="M68" s="25">
        <v>196837.549</v>
      </c>
      <c r="N68" s="25">
        <v>221413.82400000002</v>
      </c>
      <c r="O68" s="25">
        <v>250038.82799999998</v>
      </c>
      <c r="P68" s="25">
        <v>227588.87099999998</v>
      </c>
      <c r="Q68" s="25">
        <v>205319.79400000002</v>
      </c>
      <c r="R68" s="25">
        <v>209075.908</v>
      </c>
      <c r="S68" s="25">
        <v>209908.89500000002</v>
      </c>
      <c r="T68" s="25">
        <v>212741.31399999998</v>
      </c>
      <c r="U68" s="25">
        <v>219761.005</v>
      </c>
      <c r="V68" s="25">
        <v>221707.01800000004</v>
      </c>
      <c r="W68" s="25">
        <v>227535.16900000002</v>
      </c>
      <c r="X68" s="25">
        <v>231255.63799999998</v>
      </c>
      <c r="Y68" s="25">
        <v>240688.15699999998</v>
      </c>
      <c r="Z68" s="25">
        <v>258154.02599999998</v>
      </c>
      <c r="AA68" s="25">
        <v>266724.49</v>
      </c>
      <c r="AB68" s="25">
        <v>248347.48600000003</v>
      </c>
      <c r="AC68" s="25">
        <v>275781.41300000006</v>
      </c>
      <c r="AD68" s="25">
        <v>320866.90199999994</v>
      </c>
      <c r="AE68" s="25">
        <v>339905.96899999992</v>
      </c>
      <c r="AF68"/>
      <c r="AG68" s="164">
        <v>5.1534655406847767</v>
      </c>
      <c r="AH68" s="164">
        <v>13.262572082147312</v>
      </c>
      <c r="AI68" s="164">
        <v>9.4513022572485692</v>
      </c>
      <c r="AJ68" s="164">
        <v>6.5336225137555761</v>
      </c>
      <c r="AK68" s="164">
        <v>8.8378873682304704</v>
      </c>
      <c r="AL68" s="164">
        <v>7.169589313745842</v>
      </c>
      <c r="AM68" s="164">
        <v>6.4600807727425558</v>
      </c>
      <c r="AN68" s="164">
        <v>7.8335533587855481</v>
      </c>
      <c r="AO68" s="164">
        <v>7.4806704102964696</v>
      </c>
      <c r="AP68" s="164">
        <v>12.246270814425186</v>
      </c>
      <c r="AQ68" s="164">
        <v>12.485562396430787</v>
      </c>
      <c r="AR68" s="164">
        <v>12.928282201566581</v>
      </c>
      <c r="AS68" s="164">
        <v>-8.9785883174912318</v>
      </c>
      <c r="AT68" s="164">
        <v>-9.7847829299175011</v>
      </c>
      <c r="AU68" s="164">
        <v>1.8293969260459964</v>
      </c>
      <c r="AV68" s="164">
        <v>0.39841367088551533</v>
      </c>
      <c r="AW68" s="164">
        <v>1.3493563481433053</v>
      </c>
      <c r="AX68" s="164">
        <v>3.2996369478097805</v>
      </c>
      <c r="AY68" s="164">
        <v>0.88551333299555823</v>
      </c>
      <c r="AZ68" s="164">
        <v>2.6287625229797564</v>
      </c>
      <c r="BA68" s="164">
        <v>1.6351182177028436</v>
      </c>
      <c r="BB68" s="164">
        <v>4.0788276911112549</v>
      </c>
      <c r="BC68" s="164">
        <v>7.2566383064705624</v>
      </c>
      <c r="BD68" s="164">
        <v>3.3199032890542672</v>
      </c>
      <c r="BE68" s="164">
        <v>-6.8898825151001164</v>
      </c>
      <c r="BF68" s="164">
        <v>11.046589374373623</v>
      </c>
      <c r="BG68" s="164">
        <v>16.348269634835713</v>
      </c>
      <c r="BH68" s="164">
        <v>5.9336338155563277</v>
      </c>
      <c r="BI68"/>
    </row>
    <row r="69" spans="1:61" s="46" customFormat="1" ht="15" customHeight="1" x14ac:dyDescent="0.35">
      <c r="A69"/>
      <c r="B69" s="29" t="s">
        <v>52</v>
      </c>
      <c r="C69" s="30">
        <v>78158.088000000003</v>
      </c>
      <c r="D69" s="30">
        <v>81889.623999999996</v>
      </c>
      <c r="E69" s="30">
        <v>93399.913000000015</v>
      </c>
      <c r="F69" s="30">
        <v>102732.788</v>
      </c>
      <c r="G69" s="30">
        <v>109841.95000000003</v>
      </c>
      <c r="H69" s="30">
        <v>120255.44899999999</v>
      </c>
      <c r="I69" s="30">
        <v>129363.01700000001</v>
      </c>
      <c r="J69" s="30">
        <v>136156.20299999998</v>
      </c>
      <c r="K69" s="30">
        <v>147608.95499999999</v>
      </c>
      <c r="L69" s="30">
        <v>157913.40200000003</v>
      </c>
      <c r="M69" s="30">
        <v>176745.766</v>
      </c>
      <c r="N69" s="30">
        <v>197766.64200000002</v>
      </c>
      <c r="O69" s="30">
        <v>217863.992</v>
      </c>
      <c r="P69" s="30">
        <v>203749.67299999998</v>
      </c>
      <c r="Q69" s="30">
        <v>189038.62700000004</v>
      </c>
      <c r="R69" s="30">
        <v>195656.67599999998</v>
      </c>
      <c r="S69" s="30">
        <v>197121.546</v>
      </c>
      <c r="T69" s="30">
        <v>201120.016</v>
      </c>
      <c r="U69" s="30">
        <v>207826.32700000002</v>
      </c>
      <c r="V69" s="30">
        <v>209417.47400000005</v>
      </c>
      <c r="W69" s="30">
        <v>213142.57600000003</v>
      </c>
      <c r="X69" s="30">
        <v>216637.29899999997</v>
      </c>
      <c r="Y69" s="30">
        <v>224449.26399999997</v>
      </c>
      <c r="Z69" s="30">
        <v>240345.28899999999</v>
      </c>
      <c r="AA69" s="30">
        <v>246677.56299999999</v>
      </c>
      <c r="AB69" s="30">
        <v>227802.94000000003</v>
      </c>
      <c r="AC69" s="30">
        <v>255920.55500000005</v>
      </c>
      <c r="AD69" s="30">
        <v>294871.20699999994</v>
      </c>
      <c r="AE69" s="30">
        <v>311606.1509999999</v>
      </c>
      <c r="AF69"/>
      <c r="AG69" s="31">
        <v>4.7743440192651496</v>
      </c>
      <c r="AH69" s="31">
        <v>14.055857674960162</v>
      </c>
      <c r="AI69" s="31">
        <v>9.9923808280206696</v>
      </c>
      <c r="AJ69" s="31">
        <v>6.9200516586778749</v>
      </c>
      <c r="AK69" s="31">
        <v>9.4804389397675148</v>
      </c>
      <c r="AL69" s="31">
        <v>7.5735179368046888</v>
      </c>
      <c r="AM69" s="31">
        <v>5.2512581706408197</v>
      </c>
      <c r="AN69" s="31">
        <v>8.4114801585646504</v>
      </c>
      <c r="AO69" s="31">
        <v>6.9809091189623587</v>
      </c>
      <c r="AP69" s="31">
        <v>11.925754091473483</v>
      </c>
      <c r="AQ69" s="31">
        <v>11.893284051851074</v>
      </c>
      <c r="AR69" s="31">
        <v>10.162153635596429</v>
      </c>
      <c r="AS69" s="31">
        <v>-6.4785001277310741</v>
      </c>
      <c r="AT69" s="31">
        <v>-7.2201568637609279</v>
      </c>
      <c r="AU69" s="31">
        <v>3.5008977292243766</v>
      </c>
      <c r="AV69" s="31">
        <v>0.74869410538285164</v>
      </c>
      <c r="AW69" s="31">
        <v>2.0284286934316156</v>
      </c>
      <c r="AX69" s="31">
        <v>3.3344821332949852</v>
      </c>
      <c r="AY69" s="31">
        <v>0.76561378097204502</v>
      </c>
      <c r="AZ69" s="31">
        <v>1.778792346621459</v>
      </c>
      <c r="BA69" s="31">
        <v>1.6396175112380829</v>
      </c>
      <c r="BB69" s="31">
        <v>3.6060110775291734</v>
      </c>
      <c r="BC69" s="31">
        <v>7.0822352975058207</v>
      </c>
      <c r="BD69" s="31">
        <v>2.6346570079848766</v>
      </c>
      <c r="BE69" s="31">
        <v>-7.6515361877480377</v>
      </c>
      <c r="BF69" s="31">
        <v>12.342955275291889</v>
      </c>
      <c r="BG69" s="31">
        <v>15.21982163566341</v>
      </c>
      <c r="BH69" s="31">
        <v>5.6753401494368232</v>
      </c>
      <c r="BI69"/>
    </row>
    <row r="70" spans="1:61" s="46" customFormat="1" ht="15" customHeight="1" x14ac:dyDescent="0.35">
      <c r="A70"/>
      <c r="B70" s="29" t="s">
        <v>53</v>
      </c>
      <c r="C70" s="30">
        <v>85435.031000000017</v>
      </c>
      <c r="D70" s="30">
        <v>90175.508000000002</v>
      </c>
      <c r="E70" s="30">
        <v>101358.001</v>
      </c>
      <c r="F70" s="30">
        <v>111360.40700000001</v>
      </c>
      <c r="G70" s="30">
        <v>116931.428</v>
      </c>
      <c r="H70" s="30">
        <v>127154.21299999999</v>
      </c>
      <c r="I70" s="30">
        <v>136126.622</v>
      </c>
      <c r="J70" s="30">
        <v>145696.905</v>
      </c>
      <c r="K70" s="30">
        <v>157661.13699999999</v>
      </c>
      <c r="L70" s="30">
        <v>169176.14299999998</v>
      </c>
      <c r="M70" s="30">
        <v>190146.95</v>
      </c>
      <c r="N70" s="30">
        <v>214172.74</v>
      </c>
      <c r="O70" s="30">
        <v>241071.20999999996</v>
      </c>
      <c r="P70" s="30">
        <v>218988.34299999999</v>
      </c>
      <c r="Q70" s="30">
        <v>196673.13699999999</v>
      </c>
      <c r="R70" s="30">
        <v>199584.98500000004</v>
      </c>
      <c r="S70" s="30">
        <v>200276.698</v>
      </c>
      <c r="T70" s="30">
        <v>201981.87699999998</v>
      </c>
      <c r="U70" s="30">
        <v>208517.63</v>
      </c>
      <c r="V70" s="30">
        <v>212127.68</v>
      </c>
      <c r="W70" s="30">
        <v>216713.92499999999</v>
      </c>
      <c r="X70" s="30">
        <v>220577.69899999999</v>
      </c>
      <c r="Y70" s="30">
        <v>229565.12599999999</v>
      </c>
      <c r="Z70" s="30">
        <v>246363.79</v>
      </c>
      <c r="AA70" s="30">
        <v>255627.39399999997</v>
      </c>
      <c r="AB70" s="30">
        <v>238676.30299999999</v>
      </c>
      <c r="AC70" s="30">
        <v>264165.01799999998</v>
      </c>
      <c r="AD70" s="30">
        <v>308106.39400000003</v>
      </c>
      <c r="AE70" s="30">
        <v>326049.35700000002</v>
      </c>
      <c r="AF70"/>
      <c r="AG70" s="31">
        <v>5.5486337916819899</v>
      </c>
      <c r="AH70" s="31">
        <v>12.400809541322465</v>
      </c>
      <c r="AI70" s="31">
        <v>9.8683931227096746</v>
      </c>
      <c r="AJ70" s="31">
        <v>5.0026945393617259</v>
      </c>
      <c r="AK70" s="31">
        <v>8.7425469566659082</v>
      </c>
      <c r="AL70" s="31">
        <v>7.0563206584433145</v>
      </c>
      <c r="AM70" s="31">
        <v>7.0304271562692531</v>
      </c>
      <c r="AN70" s="31">
        <v>8.2117269409394709</v>
      </c>
      <c r="AO70" s="31">
        <v>7.3036426218339363</v>
      </c>
      <c r="AP70" s="31">
        <v>12.395841770668593</v>
      </c>
      <c r="AQ70" s="31">
        <v>12.635380162553215</v>
      </c>
      <c r="AR70" s="31">
        <v>12.55924073250404</v>
      </c>
      <c r="AS70" s="31">
        <v>-9.1603086905317195</v>
      </c>
      <c r="AT70" s="31">
        <v>-10.19013418444835</v>
      </c>
      <c r="AU70" s="31">
        <v>1.4805519678063896</v>
      </c>
      <c r="AV70" s="31">
        <v>0.3465756705094622</v>
      </c>
      <c r="AW70" s="31">
        <v>0.85141158059235356</v>
      </c>
      <c r="AX70" s="31">
        <v>3.235811597096915</v>
      </c>
      <c r="AY70" s="31">
        <v>1.7312924571413881</v>
      </c>
      <c r="AZ70" s="31">
        <v>2.1620210054623685</v>
      </c>
      <c r="BA70" s="31">
        <v>1.7828914316419699</v>
      </c>
      <c r="BB70" s="31">
        <v>4.0744948563453809</v>
      </c>
      <c r="BC70" s="31">
        <v>7.3176027616668646</v>
      </c>
      <c r="BD70" s="31">
        <v>3.7601321200651943</v>
      </c>
      <c r="BE70" s="31">
        <v>-6.6311715402457958</v>
      </c>
      <c r="BF70" s="31">
        <v>10.679198009866944</v>
      </c>
      <c r="BG70" s="31">
        <v>16.634063182430936</v>
      </c>
      <c r="BH70" s="31">
        <v>5.8236256531566779</v>
      </c>
      <c r="BI70"/>
    </row>
    <row r="71" spans="1:61" ht="6" customHeight="1" thickBot="1" x14ac:dyDescent="0.4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136"/>
      <c r="Y71" s="136"/>
      <c r="Z71" s="136"/>
      <c r="AA71" s="136"/>
      <c r="AB71" s="136"/>
      <c r="AC71" s="136"/>
      <c r="AD71" s="136"/>
      <c r="AE71" s="136"/>
      <c r="AF71"/>
      <c r="AG71" s="34" t="s">
        <v>233</v>
      </c>
      <c r="AH71" s="34" t="s">
        <v>233</v>
      </c>
      <c r="AI71" s="34" t="s">
        <v>233</v>
      </c>
      <c r="AJ71" s="34" t="s">
        <v>233</v>
      </c>
      <c r="AK71" s="34" t="s">
        <v>233</v>
      </c>
      <c r="AL71" s="34" t="s">
        <v>233</v>
      </c>
      <c r="AM71" s="34" t="s">
        <v>233</v>
      </c>
      <c r="AN71" s="34" t="s">
        <v>233</v>
      </c>
      <c r="AO71" s="34" t="s">
        <v>233</v>
      </c>
      <c r="AP71" s="34" t="s">
        <v>233</v>
      </c>
      <c r="AQ71" s="34" t="s">
        <v>233</v>
      </c>
      <c r="AR71" s="34" t="s">
        <v>233</v>
      </c>
      <c r="AS71" s="34" t="s">
        <v>233</v>
      </c>
      <c r="AT71" s="34" t="s">
        <v>233</v>
      </c>
      <c r="AU71" s="34" t="s">
        <v>233</v>
      </c>
      <c r="AV71" s="34" t="s">
        <v>233</v>
      </c>
      <c r="AW71" s="34" t="s">
        <v>233</v>
      </c>
      <c r="AX71" s="34" t="s">
        <v>233</v>
      </c>
      <c r="AY71" s="34" t="s">
        <v>233</v>
      </c>
      <c r="AZ71" s="34" t="s">
        <v>233</v>
      </c>
      <c r="BA71" s="34" t="s">
        <v>233</v>
      </c>
      <c r="BB71" s="34" t="s">
        <v>233</v>
      </c>
      <c r="BC71" s="34" t="s">
        <v>233</v>
      </c>
      <c r="BD71" s="34" t="s">
        <v>233</v>
      </c>
      <c r="BE71" s="34" t="s">
        <v>233</v>
      </c>
      <c r="BF71" s="34" t="s">
        <v>233</v>
      </c>
      <c r="BG71" s="34" t="s">
        <v>233</v>
      </c>
      <c r="BH71" s="34" t="s">
        <v>233</v>
      </c>
      <c r="BI71" s="2"/>
    </row>
    <row r="72" spans="1:61" customFormat="1" ht="6" customHeight="1" x14ac:dyDescent="0.35">
      <c r="X72" s="12"/>
      <c r="Y72" s="12"/>
      <c r="Z72" s="12"/>
      <c r="AA72" s="12"/>
      <c r="AB72" s="12"/>
      <c r="AC72" s="12"/>
      <c r="AD72" s="12"/>
      <c r="AE72" s="12"/>
      <c r="BE72" s="335"/>
      <c r="BF72" s="355"/>
      <c r="BG72" s="355"/>
      <c r="BH72" s="355"/>
    </row>
    <row r="73" spans="1:61" ht="12" customHeight="1" x14ac:dyDescent="0.35">
      <c r="B73" s="35" t="s">
        <v>716</v>
      </c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339"/>
      <c r="Z73" s="195"/>
      <c r="AA73" s="195"/>
      <c r="AB73" s="195"/>
      <c r="AC73" s="195"/>
      <c r="AD73" s="195"/>
      <c r="AE73" s="195"/>
      <c r="AF73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2"/>
    </row>
    <row r="74" spans="1:61" ht="12" customHeight="1" x14ac:dyDescent="0.35">
      <c r="B74" s="35" t="s">
        <v>717</v>
      </c>
      <c r="C74" s="138"/>
      <c r="D74" s="139"/>
      <c r="E74" s="139"/>
      <c r="F74" s="139"/>
      <c r="G74" s="139"/>
      <c r="H74" s="139"/>
      <c r="I74" s="139"/>
      <c r="J74" s="139"/>
      <c r="K74" s="139"/>
      <c r="L74" s="13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26"/>
      <c r="Z74" s="59"/>
      <c r="AA74" s="59"/>
      <c r="AB74" s="59"/>
      <c r="AC74" s="59"/>
      <c r="AD74" s="59"/>
      <c r="AE74" s="59"/>
      <c r="AF74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2"/>
    </row>
    <row r="75" spans="1:61" customFormat="1" ht="12" customHeight="1" x14ac:dyDescent="0.35">
      <c r="B75" s="35" t="s">
        <v>708</v>
      </c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341"/>
      <c r="Z75" s="187"/>
      <c r="AA75" s="187"/>
      <c r="AB75" s="187"/>
      <c r="AC75" s="187"/>
      <c r="AD75" s="187"/>
      <c r="AE75" s="187"/>
      <c r="BE75" s="335"/>
      <c r="BF75" s="355"/>
      <c r="BG75" s="355"/>
      <c r="BH75" s="355"/>
    </row>
    <row r="76" spans="1:61" customFormat="1" ht="12" customHeight="1" x14ac:dyDescent="0.35">
      <c r="B76" s="35" t="s">
        <v>709</v>
      </c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BE76" s="335"/>
      <c r="BF76" s="355"/>
      <c r="BG76" s="355"/>
      <c r="BH76" s="355"/>
    </row>
    <row r="77" spans="1:61" customFormat="1" ht="12" customHeight="1" x14ac:dyDescent="0.35">
      <c r="B77" s="35" t="s">
        <v>710</v>
      </c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BE77" s="335"/>
      <c r="BF77" s="355"/>
      <c r="BG77" s="355"/>
      <c r="BH77" s="355"/>
    </row>
    <row r="78" spans="1:61" customFormat="1" ht="12" customHeight="1" x14ac:dyDescent="0.35">
      <c r="B78" s="35" t="s">
        <v>711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BE78" s="335"/>
      <c r="BF78" s="355"/>
      <c r="BG78" s="355"/>
      <c r="BH78" s="355"/>
    </row>
    <row r="79" spans="1:61" customFormat="1" ht="12" customHeight="1" x14ac:dyDescent="0.35">
      <c r="B79" s="35" t="s">
        <v>718</v>
      </c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2"/>
      <c r="Y79" s="142"/>
      <c r="Z79" s="142"/>
      <c r="AA79" s="142"/>
      <c r="AB79" s="142"/>
      <c r="AC79" s="142"/>
      <c r="AD79" s="142"/>
      <c r="AE79" s="142"/>
      <c r="BE79" s="335"/>
      <c r="BF79" s="355"/>
      <c r="BG79" s="355"/>
      <c r="BH79" s="355"/>
    </row>
    <row r="80" spans="1:61" customFormat="1" ht="12" customHeight="1" x14ac:dyDescent="0.35">
      <c r="X80" s="12"/>
      <c r="Y80" s="12"/>
      <c r="Z80" s="142"/>
      <c r="AA80" s="142"/>
      <c r="AB80" s="142"/>
      <c r="AC80" s="142"/>
      <c r="AD80" s="142"/>
      <c r="AE80" s="142"/>
      <c r="BE80" s="335"/>
      <c r="BF80" s="355"/>
      <c r="BG80" s="355"/>
      <c r="BH80" s="355"/>
    </row>
  </sheetData>
  <mergeCells count="1">
    <mergeCell ref="BA5:BH5"/>
  </mergeCells>
  <hyperlinks>
    <hyperlink ref="B4" location="Indice!A1" display="Volver al índice" xr:uid="{00000000-0004-0000-2500-000000000000}"/>
  </hyperlinks>
  <printOptions horizontalCentered="1" verticalCentered="1"/>
  <pageMargins left="0" right="0" top="0" bottom="0" header="0" footer="0"/>
  <pageSetup paperSize="9" scale="32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BO75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130" customWidth="1"/>
    <col min="3" max="23" width="10.54296875" style="130" customWidth="1"/>
    <col min="24" max="31" width="10.54296875" style="4" customWidth="1"/>
    <col min="32" max="32" width="1.54296875" style="130" customWidth="1"/>
    <col min="33" max="55" width="6.54296875" style="130" hidden="1" customWidth="1"/>
    <col min="56" max="60" width="7.453125" style="130" customWidth="1"/>
    <col min="61" max="61" width="1.453125" style="130" customWidth="1"/>
    <col min="62" max="264" width="11.453125" style="130"/>
    <col min="265" max="265" width="2.453125" style="130" customWidth="1"/>
    <col min="266" max="266" width="48.54296875" style="130" customWidth="1"/>
    <col min="267" max="283" width="11.453125" style="130" customWidth="1"/>
    <col min="284" max="289" width="10.54296875" style="130" customWidth="1"/>
    <col min="290" max="291" width="11.453125" style="130" customWidth="1"/>
    <col min="292" max="292" width="1.54296875" style="130" customWidth="1"/>
    <col min="293" max="308" width="11.453125" style="130" customWidth="1"/>
    <col min="309" max="314" width="6.54296875" style="130" customWidth="1"/>
    <col min="315" max="316" width="11.453125" style="130" customWidth="1"/>
    <col min="317" max="317" width="1.453125" style="130" customWidth="1"/>
    <col min="318" max="520" width="11.453125" style="130"/>
    <col min="521" max="521" width="2.453125" style="130" customWidth="1"/>
    <col min="522" max="522" width="48.54296875" style="130" customWidth="1"/>
    <col min="523" max="539" width="11.453125" style="130" customWidth="1"/>
    <col min="540" max="545" width="10.54296875" style="130" customWidth="1"/>
    <col min="546" max="547" width="11.453125" style="130" customWidth="1"/>
    <col min="548" max="548" width="1.54296875" style="130" customWidth="1"/>
    <col min="549" max="564" width="11.453125" style="130" customWidth="1"/>
    <col min="565" max="570" width="6.54296875" style="130" customWidth="1"/>
    <col min="571" max="572" width="11.453125" style="130" customWidth="1"/>
    <col min="573" max="573" width="1.453125" style="130" customWidth="1"/>
    <col min="574" max="776" width="11.453125" style="130"/>
    <col min="777" max="777" width="2.453125" style="130" customWidth="1"/>
    <col min="778" max="778" width="48.54296875" style="130" customWidth="1"/>
    <col min="779" max="795" width="11.453125" style="130" customWidth="1"/>
    <col min="796" max="801" width="10.54296875" style="130" customWidth="1"/>
    <col min="802" max="803" width="11.453125" style="130" customWidth="1"/>
    <col min="804" max="804" width="1.54296875" style="130" customWidth="1"/>
    <col min="805" max="820" width="11.453125" style="130" customWidth="1"/>
    <col min="821" max="826" width="6.54296875" style="130" customWidth="1"/>
    <col min="827" max="828" width="11.453125" style="130" customWidth="1"/>
    <col min="829" max="829" width="1.453125" style="130" customWidth="1"/>
    <col min="830" max="1032" width="11.453125" style="130"/>
    <col min="1033" max="1033" width="2.453125" style="130" customWidth="1"/>
    <col min="1034" max="1034" width="48.54296875" style="130" customWidth="1"/>
    <col min="1035" max="1051" width="11.453125" style="130" customWidth="1"/>
    <col min="1052" max="1057" width="10.54296875" style="130" customWidth="1"/>
    <col min="1058" max="1059" width="11.453125" style="130" customWidth="1"/>
    <col min="1060" max="1060" width="1.54296875" style="130" customWidth="1"/>
    <col min="1061" max="1076" width="11.453125" style="130" customWidth="1"/>
    <col min="1077" max="1082" width="6.54296875" style="130" customWidth="1"/>
    <col min="1083" max="1084" width="11.453125" style="130" customWidth="1"/>
    <col min="1085" max="1085" width="1.453125" style="130" customWidth="1"/>
    <col min="1086" max="1288" width="11.453125" style="130"/>
    <col min="1289" max="1289" width="2.453125" style="130" customWidth="1"/>
    <col min="1290" max="1290" width="48.54296875" style="130" customWidth="1"/>
    <col min="1291" max="1307" width="11.453125" style="130" customWidth="1"/>
    <col min="1308" max="1313" width="10.54296875" style="130" customWidth="1"/>
    <col min="1314" max="1315" width="11.453125" style="130" customWidth="1"/>
    <col min="1316" max="1316" width="1.54296875" style="130" customWidth="1"/>
    <col min="1317" max="1332" width="11.453125" style="130" customWidth="1"/>
    <col min="1333" max="1338" width="6.54296875" style="130" customWidth="1"/>
    <col min="1339" max="1340" width="11.453125" style="130" customWidth="1"/>
    <col min="1341" max="1341" width="1.453125" style="130" customWidth="1"/>
    <col min="1342" max="1544" width="11.453125" style="130"/>
    <col min="1545" max="1545" width="2.453125" style="130" customWidth="1"/>
    <col min="1546" max="1546" width="48.54296875" style="130" customWidth="1"/>
    <col min="1547" max="1563" width="11.453125" style="130" customWidth="1"/>
    <col min="1564" max="1569" width="10.54296875" style="130" customWidth="1"/>
    <col min="1570" max="1571" width="11.453125" style="130" customWidth="1"/>
    <col min="1572" max="1572" width="1.54296875" style="130" customWidth="1"/>
    <col min="1573" max="1588" width="11.453125" style="130" customWidth="1"/>
    <col min="1589" max="1594" width="6.54296875" style="130" customWidth="1"/>
    <col min="1595" max="1596" width="11.453125" style="130" customWidth="1"/>
    <col min="1597" max="1597" width="1.453125" style="130" customWidth="1"/>
    <col min="1598" max="1800" width="11.453125" style="130"/>
    <col min="1801" max="1801" width="2.453125" style="130" customWidth="1"/>
    <col min="1802" max="1802" width="48.54296875" style="130" customWidth="1"/>
    <col min="1803" max="1819" width="11.453125" style="130" customWidth="1"/>
    <col min="1820" max="1825" width="10.54296875" style="130" customWidth="1"/>
    <col min="1826" max="1827" width="11.453125" style="130" customWidth="1"/>
    <col min="1828" max="1828" width="1.54296875" style="130" customWidth="1"/>
    <col min="1829" max="1844" width="11.453125" style="130" customWidth="1"/>
    <col min="1845" max="1850" width="6.54296875" style="130" customWidth="1"/>
    <col min="1851" max="1852" width="11.453125" style="130" customWidth="1"/>
    <col min="1853" max="1853" width="1.453125" style="130" customWidth="1"/>
    <col min="1854" max="2056" width="11.453125" style="130"/>
    <col min="2057" max="2057" width="2.453125" style="130" customWidth="1"/>
    <col min="2058" max="2058" width="48.54296875" style="130" customWidth="1"/>
    <col min="2059" max="2075" width="11.453125" style="130" customWidth="1"/>
    <col min="2076" max="2081" width="10.54296875" style="130" customWidth="1"/>
    <col min="2082" max="2083" width="11.453125" style="130" customWidth="1"/>
    <col min="2084" max="2084" width="1.54296875" style="130" customWidth="1"/>
    <col min="2085" max="2100" width="11.453125" style="130" customWidth="1"/>
    <col min="2101" max="2106" width="6.54296875" style="130" customWidth="1"/>
    <col min="2107" max="2108" width="11.453125" style="130" customWidth="1"/>
    <col min="2109" max="2109" width="1.453125" style="130" customWidth="1"/>
    <col min="2110" max="2312" width="11.453125" style="130"/>
    <col min="2313" max="2313" width="2.453125" style="130" customWidth="1"/>
    <col min="2314" max="2314" width="48.54296875" style="130" customWidth="1"/>
    <col min="2315" max="2331" width="11.453125" style="130" customWidth="1"/>
    <col min="2332" max="2337" width="10.54296875" style="130" customWidth="1"/>
    <col min="2338" max="2339" width="11.453125" style="130" customWidth="1"/>
    <col min="2340" max="2340" width="1.54296875" style="130" customWidth="1"/>
    <col min="2341" max="2356" width="11.453125" style="130" customWidth="1"/>
    <col min="2357" max="2362" width="6.54296875" style="130" customWidth="1"/>
    <col min="2363" max="2364" width="11.453125" style="130" customWidth="1"/>
    <col min="2365" max="2365" width="1.453125" style="130" customWidth="1"/>
    <col min="2366" max="2568" width="11.453125" style="130"/>
    <col min="2569" max="2569" width="2.453125" style="130" customWidth="1"/>
    <col min="2570" max="2570" width="48.54296875" style="130" customWidth="1"/>
    <col min="2571" max="2587" width="11.453125" style="130" customWidth="1"/>
    <col min="2588" max="2593" width="10.54296875" style="130" customWidth="1"/>
    <col min="2594" max="2595" width="11.453125" style="130" customWidth="1"/>
    <col min="2596" max="2596" width="1.54296875" style="130" customWidth="1"/>
    <col min="2597" max="2612" width="11.453125" style="130" customWidth="1"/>
    <col min="2613" max="2618" width="6.54296875" style="130" customWidth="1"/>
    <col min="2619" max="2620" width="11.453125" style="130" customWidth="1"/>
    <col min="2621" max="2621" width="1.453125" style="130" customWidth="1"/>
    <col min="2622" max="2824" width="11.453125" style="130"/>
    <col min="2825" max="2825" width="2.453125" style="130" customWidth="1"/>
    <col min="2826" max="2826" width="48.54296875" style="130" customWidth="1"/>
    <col min="2827" max="2843" width="11.453125" style="130" customWidth="1"/>
    <col min="2844" max="2849" width="10.54296875" style="130" customWidth="1"/>
    <col min="2850" max="2851" width="11.453125" style="130" customWidth="1"/>
    <col min="2852" max="2852" width="1.54296875" style="130" customWidth="1"/>
    <col min="2853" max="2868" width="11.453125" style="130" customWidth="1"/>
    <col min="2869" max="2874" width="6.54296875" style="130" customWidth="1"/>
    <col min="2875" max="2876" width="11.453125" style="130" customWidth="1"/>
    <col min="2877" max="2877" width="1.453125" style="130" customWidth="1"/>
    <col min="2878" max="3080" width="11.453125" style="130"/>
    <col min="3081" max="3081" width="2.453125" style="130" customWidth="1"/>
    <col min="3082" max="3082" width="48.54296875" style="130" customWidth="1"/>
    <col min="3083" max="3099" width="11.453125" style="130" customWidth="1"/>
    <col min="3100" max="3105" width="10.54296875" style="130" customWidth="1"/>
    <col min="3106" max="3107" width="11.453125" style="130" customWidth="1"/>
    <col min="3108" max="3108" width="1.54296875" style="130" customWidth="1"/>
    <col min="3109" max="3124" width="11.453125" style="130" customWidth="1"/>
    <col min="3125" max="3130" width="6.54296875" style="130" customWidth="1"/>
    <col min="3131" max="3132" width="11.453125" style="130" customWidth="1"/>
    <col min="3133" max="3133" width="1.453125" style="130" customWidth="1"/>
    <col min="3134" max="3336" width="11.453125" style="130"/>
    <col min="3337" max="3337" width="2.453125" style="130" customWidth="1"/>
    <col min="3338" max="3338" width="48.54296875" style="130" customWidth="1"/>
    <col min="3339" max="3355" width="11.453125" style="130" customWidth="1"/>
    <col min="3356" max="3361" width="10.54296875" style="130" customWidth="1"/>
    <col min="3362" max="3363" width="11.453125" style="130" customWidth="1"/>
    <col min="3364" max="3364" width="1.54296875" style="130" customWidth="1"/>
    <col min="3365" max="3380" width="11.453125" style="130" customWidth="1"/>
    <col min="3381" max="3386" width="6.54296875" style="130" customWidth="1"/>
    <col min="3387" max="3388" width="11.453125" style="130" customWidth="1"/>
    <col min="3389" max="3389" width="1.453125" style="130" customWidth="1"/>
    <col min="3390" max="3592" width="11.453125" style="130"/>
    <col min="3593" max="3593" width="2.453125" style="130" customWidth="1"/>
    <col min="3594" max="3594" width="48.54296875" style="130" customWidth="1"/>
    <col min="3595" max="3611" width="11.453125" style="130" customWidth="1"/>
    <col min="3612" max="3617" width="10.54296875" style="130" customWidth="1"/>
    <col min="3618" max="3619" width="11.453125" style="130" customWidth="1"/>
    <col min="3620" max="3620" width="1.54296875" style="130" customWidth="1"/>
    <col min="3621" max="3636" width="11.453125" style="130" customWidth="1"/>
    <col min="3637" max="3642" width="6.54296875" style="130" customWidth="1"/>
    <col min="3643" max="3644" width="11.453125" style="130" customWidth="1"/>
    <col min="3645" max="3645" width="1.453125" style="130" customWidth="1"/>
    <col min="3646" max="3848" width="11.453125" style="130"/>
    <col min="3849" max="3849" width="2.453125" style="130" customWidth="1"/>
    <col min="3850" max="3850" width="48.54296875" style="130" customWidth="1"/>
    <col min="3851" max="3867" width="11.453125" style="130" customWidth="1"/>
    <col min="3868" max="3873" width="10.54296875" style="130" customWidth="1"/>
    <col min="3874" max="3875" width="11.453125" style="130" customWidth="1"/>
    <col min="3876" max="3876" width="1.54296875" style="130" customWidth="1"/>
    <col min="3877" max="3892" width="11.453125" style="130" customWidth="1"/>
    <col min="3893" max="3898" width="6.54296875" style="130" customWidth="1"/>
    <col min="3899" max="3900" width="11.453125" style="130" customWidth="1"/>
    <col min="3901" max="3901" width="1.453125" style="130" customWidth="1"/>
    <col min="3902" max="4104" width="11.453125" style="130"/>
    <col min="4105" max="4105" width="2.453125" style="130" customWidth="1"/>
    <col min="4106" max="4106" width="48.54296875" style="130" customWidth="1"/>
    <col min="4107" max="4123" width="11.453125" style="130" customWidth="1"/>
    <col min="4124" max="4129" width="10.54296875" style="130" customWidth="1"/>
    <col min="4130" max="4131" width="11.453125" style="130" customWidth="1"/>
    <col min="4132" max="4132" width="1.54296875" style="130" customWidth="1"/>
    <col min="4133" max="4148" width="11.453125" style="130" customWidth="1"/>
    <col min="4149" max="4154" width="6.54296875" style="130" customWidth="1"/>
    <col min="4155" max="4156" width="11.453125" style="130" customWidth="1"/>
    <col min="4157" max="4157" width="1.453125" style="130" customWidth="1"/>
    <col min="4158" max="4360" width="11.453125" style="130"/>
    <col min="4361" max="4361" width="2.453125" style="130" customWidth="1"/>
    <col min="4362" max="4362" width="48.54296875" style="130" customWidth="1"/>
    <col min="4363" max="4379" width="11.453125" style="130" customWidth="1"/>
    <col min="4380" max="4385" width="10.54296875" style="130" customWidth="1"/>
    <col min="4386" max="4387" width="11.453125" style="130" customWidth="1"/>
    <col min="4388" max="4388" width="1.54296875" style="130" customWidth="1"/>
    <col min="4389" max="4404" width="11.453125" style="130" customWidth="1"/>
    <col min="4405" max="4410" width="6.54296875" style="130" customWidth="1"/>
    <col min="4411" max="4412" width="11.453125" style="130" customWidth="1"/>
    <col min="4413" max="4413" width="1.453125" style="130" customWidth="1"/>
    <col min="4414" max="4616" width="11.453125" style="130"/>
    <col min="4617" max="4617" width="2.453125" style="130" customWidth="1"/>
    <col min="4618" max="4618" width="48.54296875" style="130" customWidth="1"/>
    <col min="4619" max="4635" width="11.453125" style="130" customWidth="1"/>
    <col min="4636" max="4641" width="10.54296875" style="130" customWidth="1"/>
    <col min="4642" max="4643" width="11.453125" style="130" customWidth="1"/>
    <col min="4644" max="4644" width="1.54296875" style="130" customWidth="1"/>
    <col min="4645" max="4660" width="11.453125" style="130" customWidth="1"/>
    <col min="4661" max="4666" width="6.54296875" style="130" customWidth="1"/>
    <col min="4667" max="4668" width="11.453125" style="130" customWidth="1"/>
    <col min="4669" max="4669" width="1.453125" style="130" customWidth="1"/>
    <col min="4670" max="4872" width="11.453125" style="130"/>
    <col min="4873" max="4873" width="2.453125" style="130" customWidth="1"/>
    <col min="4874" max="4874" width="48.54296875" style="130" customWidth="1"/>
    <col min="4875" max="4891" width="11.453125" style="130" customWidth="1"/>
    <col min="4892" max="4897" width="10.54296875" style="130" customWidth="1"/>
    <col min="4898" max="4899" width="11.453125" style="130" customWidth="1"/>
    <col min="4900" max="4900" width="1.54296875" style="130" customWidth="1"/>
    <col min="4901" max="4916" width="11.453125" style="130" customWidth="1"/>
    <col min="4917" max="4922" width="6.54296875" style="130" customWidth="1"/>
    <col min="4923" max="4924" width="11.453125" style="130" customWidth="1"/>
    <col min="4925" max="4925" width="1.453125" style="130" customWidth="1"/>
    <col min="4926" max="5128" width="11.453125" style="130"/>
    <col min="5129" max="5129" width="2.453125" style="130" customWidth="1"/>
    <col min="5130" max="5130" width="48.54296875" style="130" customWidth="1"/>
    <col min="5131" max="5147" width="11.453125" style="130" customWidth="1"/>
    <col min="5148" max="5153" width="10.54296875" style="130" customWidth="1"/>
    <col min="5154" max="5155" width="11.453125" style="130" customWidth="1"/>
    <col min="5156" max="5156" width="1.54296875" style="130" customWidth="1"/>
    <col min="5157" max="5172" width="11.453125" style="130" customWidth="1"/>
    <col min="5173" max="5178" width="6.54296875" style="130" customWidth="1"/>
    <col min="5179" max="5180" width="11.453125" style="130" customWidth="1"/>
    <col min="5181" max="5181" width="1.453125" style="130" customWidth="1"/>
    <col min="5182" max="5384" width="11.453125" style="130"/>
    <col min="5385" max="5385" width="2.453125" style="130" customWidth="1"/>
    <col min="5386" max="5386" width="48.54296875" style="130" customWidth="1"/>
    <col min="5387" max="5403" width="11.453125" style="130" customWidth="1"/>
    <col min="5404" max="5409" width="10.54296875" style="130" customWidth="1"/>
    <col min="5410" max="5411" width="11.453125" style="130" customWidth="1"/>
    <col min="5412" max="5412" width="1.54296875" style="130" customWidth="1"/>
    <col min="5413" max="5428" width="11.453125" style="130" customWidth="1"/>
    <col min="5429" max="5434" width="6.54296875" style="130" customWidth="1"/>
    <col min="5435" max="5436" width="11.453125" style="130" customWidth="1"/>
    <col min="5437" max="5437" width="1.453125" style="130" customWidth="1"/>
    <col min="5438" max="5640" width="11.453125" style="130"/>
    <col min="5641" max="5641" width="2.453125" style="130" customWidth="1"/>
    <col min="5642" max="5642" width="48.54296875" style="130" customWidth="1"/>
    <col min="5643" max="5659" width="11.453125" style="130" customWidth="1"/>
    <col min="5660" max="5665" width="10.54296875" style="130" customWidth="1"/>
    <col min="5666" max="5667" width="11.453125" style="130" customWidth="1"/>
    <col min="5668" max="5668" width="1.54296875" style="130" customWidth="1"/>
    <col min="5669" max="5684" width="11.453125" style="130" customWidth="1"/>
    <col min="5685" max="5690" width="6.54296875" style="130" customWidth="1"/>
    <col min="5691" max="5692" width="11.453125" style="130" customWidth="1"/>
    <col min="5693" max="5693" width="1.453125" style="130" customWidth="1"/>
    <col min="5694" max="5896" width="11.453125" style="130"/>
    <col min="5897" max="5897" width="2.453125" style="130" customWidth="1"/>
    <col min="5898" max="5898" width="48.54296875" style="130" customWidth="1"/>
    <col min="5899" max="5915" width="11.453125" style="130" customWidth="1"/>
    <col min="5916" max="5921" width="10.54296875" style="130" customWidth="1"/>
    <col min="5922" max="5923" width="11.453125" style="130" customWidth="1"/>
    <col min="5924" max="5924" width="1.54296875" style="130" customWidth="1"/>
    <col min="5925" max="5940" width="11.453125" style="130" customWidth="1"/>
    <col min="5941" max="5946" width="6.54296875" style="130" customWidth="1"/>
    <col min="5947" max="5948" width="11.453125" style="130" customWidth="1"/>
    <col min="5949" max="5949" width="1.453125" style="130" customWidth="1"/>
    <col min="5950" max="6152" width="11.453125" style="130"/>
    <col min="6153" max="6153" width="2.453125" style="130" customWidth="1"/>
    <col min="6154" max="6154" width="48.54296875" style="130" customWidth="1"/>
    <col min="6155" max="6171" width="11.453125" style="130" customWidth="1"/>
    <col min="6172" max="6177" width="10.54296875" style="130" customWidth="1"/>
    <col min="6178" max="6179" width="11.453125" style="130" customWidth="1"/>
    <col min="6180" max="6180" width="1.54296875" style="130" customWidth="1"/>
    <col min="6181" max="6196" width="11.453125" style="130" customWidth="1"/>
    <col min="6197" max="6202" width="6.54296875" style="130" customWidth="1"/>
    <col min="6203" max="6204" width="11.453125" style="130" customWidth="1"/>
    <col min="6205" max="6205" width="1.453125" style="130" customWidth="1"/>
    <col min="6206" max="6408" width="11.453125" style="130"/>
    <col min="6409" max="6409" width="2.453125" style="130" customWidth="1"/>
    <col min="6410" max="6410" width="48.54296875" style="130" customWidth="1"/>
    <col min="6411" max="6427" width="11.453125" style="130" customWidth="1"/>
    <col min="6428" max="6433" width="10.54296875" style="130" customWidth="1"/>
    <col min="6434" max="6435" width="11.453125" style="130" customWidth="1"/>
    <col min="6436" max="6436" width="1.54296875" style="130" customWidth="1"/>
    <col min="6437" max="6452" width="11.453125" style="130" customWidth="1"/>
    <col min="6453" max="6458" width="6.54296875" style="130" customWidth="1"/>
    <col min="6459" max="6460" width="11.453125" style="130" customWidth="1"/>
    <col min="6461" max="6461" width="1.453125" style="130" customWidth="1"/>
    <col min="6462" max="6664" width="11.453125" style="130"/>
    <col min="6665" max="6665" width="2.453125" style="130" customWidth="1"/>
    <col min="6666" max="6666" width="48.54296875" style="130" customWidth="1"/>
    <col min="6667" max="6683" width="11.453125" style="130" customWidth="1"/>
    <col min="6684" max="6689" width="10.54296875" style="130" customWidth="1"/>
    <col min="6690" max="6691" width="11.453125" style="130" customWidth="1"/>
    <col min="6692" max="6692" width="1.54296875" style="130" customWidth="1"/>
    <col min="6693" max="6708" width="11.453125" style="130" customWidth="1"/>
    <col min="6709" max="6714" width="6.54296875" style="130" customWidth="1"/>
    <col min="6715" max="6716" width="11.453125" style="130" customWidth="1"/>
    <col min="6717" max="6717" width="1.453125" style="130" customWidth="1"/>
    <col min="6718" max="6920" width="11.453125" style="130"/>
    <col min="6921" max="6921" width="2.453125" style="130" customWidth="1"/>
    <col min="6922" max="6922" width="48.54296875" style="130" customWidth="1"/>
    <col min="6923" max="6939" width="11.453125" style="130" customWidth="1"/>
    <col min="6940" max="6945" width="10.54296875" style="130" customWidth="1"/>
    <col min="6946" max="6947" width="11.453125" style="130" customWidth="1"/>
    <col min="6948" max="6948" width="1.54296875" style="130" customWidth="1"/>
    <col min="6949" max="6964" width="11.453125" style="130" customWidth="1"/>
    <col min="6965" max="6970" width="6.54296875" style="130" customWidth="1"/>
    <col min="6971" max="6972" width="11.453125" style="130" customWidth="1"/>
    <col min="6973" max="6973" width="1.453125" style="130" customWidth="1"/>
    <col min="6974" max="7176" width="11.453125" style="130"/>
    <col min="7177" max="7177" width="2.453125" style="130" customWidth="1"/>
    <col min="7178" max="7178" width="48.54296875" style="130" customWidth="1"/>
    <col min="7179" max="7195" width="11.453125" style="130" customWidth="1"/>
    <col min="7196" max="7201" width="10.54296875" style="130" customWidth="1"/>
    <col min="7202" max="7203" width="11.453125" style="130" customWidth="1"/>
    <col min="7204" max="7204" width="1.54296875" style="130" customWidth="1"/>
    <col min="7205" max="7220" width="11.453125" style="130" customWidth="1"/>
    <col min="7221" max="7226" width="6.54296875" style="130" customWidth="1"/>
    <col min="7227" max="7228" width="11.453125" style="130" customWidth="1"/>
    <col min="7229" max="7229" width="1.453125" style="130" customWidth="1"/>
    <col min="7230" max="7432" width="11.453125" style="130"/>
    <col min="7433" max="7433" width="2.453125" style="130" customWidth="1"/>
    <col min="7434" max="7434" width="48.54296875" style="130" customWidth="1"/>
    <col min="7435" max="7451" width="11.453125" style="130" customWidth="1"/>
    <col min="7452" max="7457" width="10.54296875" style="130" customWidth="1"/>
    <col min="7458" max="7459" width="11.453125" style="130" customWidth="1"/>
    <col min="7460" max="7460" width="1.54296875" style="130" customWidth="1"/>
    <col min="7461" max="7476" width="11.453125" style="130" customWidth="1"/>
    <col min="7477" max="7482" width="6.54296875" style="130" customWidth="1"/>
    <col min="7483" max="7484" width="11.453125" style="130" customWidth="1"/>
    <col min="7485" max="7485" width="1.453125" style="130" customWidth="1"/>
    <col min="7486" max="7688" width="11.453125" style="130"/>
    <col min="7689" max="7689" width="2.453125" style="130" customWidth="1"/>
    <col min="7690" max="7690" width="48.54296875" style="130" customWidth="1"/>
    <col min="7691" max="7707" width="11.453125" style="130" customWidth="1"/>
    <col min="7708" max="7713" width="10.54296875" style="130" customWidth="1"/>
    <col min="7714" max="7715" width="11.453125" style="130" customWidth="1"/>
    <col min="7716" max="7716" width="1.54296875" style="130" customWidth="1"/>
    <col min="7717" max="7732" width="11.453125" style="130" customWidth="1"/>
    <col min="7733" max="7738" width="6.54296875" style="130" customWidth="1"/>
    <col min="7739" max="7740" width="11.453125" style="130" customWidth="1"/>
    <col min="7741" max="7741" width="1.453125" style="130" customWidth="1"/>
    <col min="7742" max="7944" width="11.453125" style="130"/>
    <col min="7945" max="7945" width="2.453125" style="130" customWidth="1"/>
    <col min="7946" max="7946" width="48.54296875" style="130" customWidth="1"/>
    <col min="7947" max="7963" width="11.453125" style="130" customWidth="1"/>
    <col min="7964" max="7969" width="10.54296875" style="130" customWidth="1"/>
    <col min="7970" max="7971" width="11.453125" style="130" customWidth="1"/>
    <col min="7972" max="7972" width="1.54296875" style="130" customWidth="1"/>
    <col min="7973" max="7988" width="11.453125" style="130" customWidth="1"/>
    <col min="7989" max="7994" width="6.54296875" style="130" customWidth="1"/>
    <col min="7995" max="7996" width="11.453125" style="130" customWidth="1"/>
    <col min="7997" max="7997" width="1.453125" style="130" customWidth="1"/>
    <col min="7998" max="8200" width="11.453125" style="130"/>
    <col min="8201" max="8201" width="2.453125" style="130" customWidth="1"/>
    <col min="8202" max="8202" width="48.54296875" style="130" customWidth="1"/>
    <col min="8203" max="8219" width="11.453125" style="130" customWidth="1"/>
    <col min="8220" max="8225" width="10.54296875" style="130" customWidth="1"/>
    <col min="8226" max="8227" width="11.453125" style="130" customWidth="1"/>
    <col min="8228" max="8228" width="1.54296875" style="130" customWidth="1"/>
    <col min="8229" max="8244" width="11.453125" style="130" customWidth="1"/>
    <col min="8245" max="8250" width="6.54296875" style="130" customWidth="1"/>
    <col min="8251" max="8252" width="11.453125" style="130" customWidth="1"/>
    <col min="8253" max="8253" width="1.453125" style="130" customWidth="1"/>
    <col min="8254" max="8456" width="11.453125" style="130"/>
    <col min="8457" max="8457" width="2.453125" style="130" customWidth="1"/>
    <col min="8458" max="8458" width="48.54296875" style="130" customWidth="1"/>
    <col min="8459" max="8475" width="11.453125" style="130" customWidth="1"/>
    <col min="8476" max="8481" width="10.54296875" style="130" customWidth="1"/>
    <col min="8482" max="8483" width="11.453125" style="130" customWidth="1"/>
    <col min="8484" max="8484" width="1.54296875" style="130" customWidth="1"/>
    <col min="8485" max="8500" width="11.453125" style="130" customWidth="1"/>
    <col min="8501" max="8506" width="6.54296875" style="130" customWidth="1"/>
    <col min="8507" max="8508" width="11.453125" style="130" customWidth="1"/>
    <col min="8509" max="8509" width="1.453125" style="130" customWidth="1"/>
    <col min="8510" max="8712" width="11.453125" style="130"/>
    <col min="8713" max="8713" width="2.453125" style="130" customWidth="1"/>
    <col min="8714" max="8714" width="48.54296875" style="130" customWidth="1"/>
    <col min="8715" max="8731" width="11.453125" style="130" customWidth="1"/>
    <col min="8732" max="8737" width="10.54296875" style="130" customWidth="1"/>
    <col min="8738" max="8739" width="11.453125" style="130" customWidth="1"/>
    <col min="8740" max="8740" width="1.54296875" style="130" customWidth="1"/>
    <col min="8741" max="8756" width="11.453125" style="130" customWidth="1"/>
    <col min="8757" max="8762" width="6.54296875" style="130" customWidth="1"/>
    <col min="8763" max="8764" width="11.453125" style="130" customWidth="1"/>
    <col min="8765" max="8765" width="1.453125" style="130" customWidth="1"/>
    <col min="8766" max="8968" width="11.453125" style="130"/>
    <col min="8969" max="8969" width="2.453125" style="130" customWidth="1"/>
    <col min="8970" max="8970" width="48.54296875" style="130" customWidth="1"/>
    <col min="8971" max="8987" width="11.453125" style="130" customWidth="1"/>
    <col min="8988" max="8993" width="10.54296875" style="130" customWidth="1"/>
    <col min="8994" max="8995" width="11.453125" style="130" customWidth="1"/>
    <col min="8996" max="8996" width="1.54296875" style="130" customWidth="1"/>
    <col min="8997" max="9012" width="11.453125" style="130" customWidth="1"/>
    <col min="9013" max="9018" width="6.54296875" style="130" customWidth="1"/>
    <col min="9019" max="9020" width="11.453125" style="130" customWidth="1"/>
    <col min="9021" max="9021" width="1.453125" style="130" customWidth="1"/>
    <col min="9022" max="9224" width="11.453125" style="130"/>
    <col min="9225" max="9225" width="2.453125" style="130" customWidth="1"/>
    <col min="9226" max="9226" width="48.54296875" style="130" customWidth="1"/>
    <col min="9227" max="9243" width="11.453125" style="130" customWidth="1"/>
    <col min="9244" max="9249" width="10.54296875" style="130" customWidth="1"/>
    <col min="9250" max="9251" width="11.453125" style="130" customWidth="1"/>
    <col min="9252" max="9252" width="1.54296875" style="130" customWidth="1"/>
    <col min="9253" max="9268" width="11.453125" style="130" customWidth="1"/>
    <col min="9269" max="9274" width="6.54296875" style="130" customWidth="1"/>
    <col min="9275" max="9276" width="11.453125" style="130" customWidth="1"/>
    <col min="9277" max="9277" width="1.453125" style="130" customWidth="1"/>
    <col min="9278" max="9480" width="11.453125" style="130"/>
    <col min="9481" max="9481" width="2.453125" style="130" customWidth="1"/>
    <col min="9482" max="9482" width="48.54296875" style="130" customWidth="1"/>
    <col min="9483" max="9499" width="11.453125" style="130" customWidth="1"/>
    <col min="9500" max="9505" width="10.54296875" style="130" customWidth="1"/>
    <col min="9506" max="9507" width="11.453125" style="130" customWidth="1"/>
    <col min="9508" max="9508" width="1.54296875" style="130" customWidth="1"/>
    <col min="9509" max="9524" width="11.453125" style="130" customWidth="1"/>
    <col min="9525" max="9530" width="6.54296875" style="130" customWidth="1"/>
    <col min="9531" max="9532" width="11.453125" style="130" customWidth="1"/>
    <col min="9533" max="9533" width="1.453125" style="130" customWidth="1"/>
    <col min="9534" max="9736" width="11.453125" style="130"/>
    <col min="9737" max="9737" width="2.453125" style="130" customWidth="1"/>
    <col min="9738" max="9738" width="48.54296875" style="130" customWidth="1"/>
    <col min="9739" max="9755" width="11.453125" style="130" customWidth="1"/>
    <col min="9756" max="9761" width="10.54296875" style="130" customWidth="1"/>
    <col min="9762" max="9763" width="11.453125" style="130" customWidth="1"/>
    <col min="9764" max="9764" width="1.54296875" style="130" customWidth="1"/>
    <col min="9765" max="9780" width="11.453125" style="130" customWidth="1"/>
    <col min="9781" max="9786" width="6.54296875" style="130" customWidth="1"/>
    <col min="9787" max="9788" width="11.453125" style="130" customWidth="1"/>
    <col min="9789" max="9789" width="1.453125" style="130" customWidth="1"/>
    <col min="9790" max="9992" width="11.453125" style="130"/>
    <col min="9993" max="9993" width="2.453125" style="130" customWidth="1"/>
    <col min="9994" max="9994" width="48.54296875" style="130" customWidth="1"/>
    <col min="9995" max="10011" width="11.453125" style="130" customWidth="1"/>
    <col min="10012" max="10017" width="10.54296875" style="130" customWidth="1"/>
    <col min="10018" max="10019" width="11.453125" style="130" customWidth="1"/>
    <col min="10020" max="10020" width="1.54296875" style="130" customWidth="1"/>
    <col min="10021" max="10036" width="11.453125" style="130" customWidth="1"/>
    <col min="10037" max="10042" width="6.54296875" style="130" customWidth="1"/>
    <col min="10043" max="10044" width="11.453125" style="130" customWidth="1"/>
    <col min="10045" max="10045" width="1.453125" style="130" customWidth="1"/>
    <col min="10046" max="10248" width="11.453125" style="130"/>
    <col min="10249" max="10249" width="2.453125" style="130" customWidth="1"/>
    <col min="10250" max="10250" width="48.54296875" style="130" customWidth="1"/>
    <col min="10251" max="10267" width="11.453125" style="130" customWidth="1"/>
    <col min="10268" max="10273" width="10.54296875" style="130" customWidth="1"/>
    <col min="10274" max="10275" width="11.453125" style="130" customWidth="1"/>
    <col min="10276" max="10276" width="1.54296875" style="130" customWidth="1"/>
    <col min="10277" max="10292" width="11.453125" style="130" customWidth="1"/>
    <col min="10293" max="10298" width="6.54296875" style="130" customWidth="1"/>
    <col min="10299" max="10300" width="11.453125" style="130" customWidth="1"/>
    <col min="10301" max="10301" width="1.453125" style="130" customWidth="1"/>
    <col min="10302" max="10504" width="11.453125" style="130"/>
    <col min="10505" max="10505" width="2.453125" style="130" customWidth="1"/>
    <col min="10506" max="10506" width="48.54296875" style="130" customWidth="1"/>
    <col min="10507" max="10523" width="11.453125" style="130" customWidth="1"/>
    <col min="10524" max="10529" width="10.54296875" style="130" customWidth="1"/>
    <col min="10530" max="10531" width="11.453125" style="130" customWidth="1"/>
    <col min="10532" max="10532" width="1.54296875" style="130" customWidth="1"/>
    <col min="10533" max="10548" width="11.453125" style="130" customWidth="1"/>
    <col min="10549" max="10554" width="6.54296875" style="130" customWidth="1"/>
    <col min="10555" max="10556" width="11.453125" style="130" customWidth="1"/>
    <col min="10557" max="10557" width="1.453125" style="130" customWidth="1"/>
    <col min="10558" max="10760" width="11.453125" style="130"/>
    <col min="10761" max="10761" width="2.453125" style="130" customWidth="1"/>
    <col min="10762" max="10762" width="48.54296875" style="130" customWidth="1"/>
    <col min="10763" max="10779" width="11.453125" style="130" customWidth="1"/>
    <col min="10780" max="10785" width="10.54296875" style="130" customWidth="1"/>
    <col min="10786" max="10787" width="11.453125" style="130" customWidth="1"/>
    <col min="10788" max="10788" width="1.54296875" style="130" customWidth="1"/>
    <col min="10789" max="10804" width="11.453125" style="130" customWidth="1"/>
    <col min="10805" max="10810" width="6.54296875" style="130" customWidth="1"/>
    <col min="10811" max="10812" width="11.453125" style="130" customWidth="1"/>
    <col min="10813" max="10813" width="1.453125" style="130" customWidth="1"/>
    <col min="10814" max="11016" width="11.453125" style="130"/>
    <col min="11017" max="11017" width="2.453125" style="130" customWidth="1"/>
    <col min="11018" max="11018" width="48.54296875" style="130" customWidth="1"/>
    <col min="11019" max="11035" width="11.453125" style="130" customWidth="1"/>
    <col min="11036" max="11041" width="10.54296875" style="130" customWidth="1"/>
    <col min="11042" max="11043" width="11.453125" style="130" customWidth="1"/>
    <col min="11044" max="11044" width="1.54296875" style="130" customWidth="1"/>
    <col min="11045" max="11060" width="11.453125" style="130" customWidth="1"/>
    <col min="11061" max="11066" width="6.54296875" style="130" customWidth="1"/>
    <col min="11067" max="11068" width="11.453125" style="130" customWidth="1"/>
    <col min="11069" max="11069" width="1.453125" style="130" customWidth="1"/>
    <col min="11070" max="11272" width="11.453125" style="130"/>
    <col min="11273" max="11273" width="2.453125" style="130" customWidth="1"/>
    <col min="11274" max="11274" width="48.54296875" style="130" customWidth="1"/>
    <col min="11275" max="11291" width="11.453125" style="130" customWidth="1"/>
    <col min="11292" max="11297" width="10.54296875" style="130" customWidth="1"/>
    <col min="11298" max="11299" width="11.453125" style="130" customWidth="1"/>
    <col min="11300" max="11300" width="1.54296875" style="130" customWidth="1"/>
    <col min="11301" max="11316" width="11.453125" style="130" customWidth="1"/>
    <col min="11317" max="11322" width="6.54296875" style="130" customWidth="1"/>
    <col min="11323" max="11324" width="11.453125" style="130" customWidth="1"/>
    <col min="11325" max="11325" width="1.453125" style="130" customWidth="1"/>
    <col min="11326" max="11528" width="11.453125" style="130"/>
    <col min="11529" max="11529" width="2.453125" style="130" customWidth="1"/>
    <col min="11530" max="11530" width="48.54296875" style="130" customWidth="1"/>
    <col min="11531" max="11547" width="11.453125" style="130" customWidth="1"/>
    <col min="11548" max="11553" width="10.54296875" style="130" customWidth="1"/>
    <col min="11554" max="11555" width="11.453125" style="130" customWidth="1"/>
    <col min="11556" max="11556" width="1.54296875" style="130" customWidth="1"/>
    <col min="11557" max="11572" width="11.453125" style="130" customWidth="1"/>
    <col min="11573" max="11578" width="6.54296875" style="130" customWidth="1"/>
    <col min="11579" max="11580" width="11.453125" style="130" customWidth="1"/>
    <col min="11581" max="11581" width="1.453125" style="130" customWidth="1"/>
    <col min="11582" max="11784" width="11.453125" style="130"/>
    <col min="11785" max="11785" width="2.453125" style="130" customWidth="1"/>
    <col min="11786" max="11786" width="48.54296875" style="130" customWidth="1"/>
    <col min="11787" max="11803" width="11.453125" style="130" customWidth="1"/>
    <col min="11804" max="11809" width="10.54296875" style="130" customWidth="1"/>
    <col min="11810" max="11811" width="11.453125" style="130" customWidth="1"/>
    <col min="11812" max="11812" width="1.54296875" style="130" customWidth="1"/>
    <col min="11813" max="11828" width="11.453125" style="130" customWidth="1"/>
    <col min="11829" max="11834" width="6.54296875" style="130" customWidth="1"/>
    <col min="11835" max="11836" width="11.453125" style="130" customWidth="1"/>
    <col min="11837" max="11837" width="1.453125" style="130" customWidth="1"/>
    <col min="11838" max="12040" width="11.453125" style="130"/>
    <col min="12041" max="12041" width="2.453125" style="130" customWidth="1"/>
    <col min="12042" max="12042" width="48.54296875" style="130" customWidth="1"/>
    <col min="12043" max="12059" width="11.453125" style="130" customWidth="1"/>
    <col min="12060" max="12065" width="10.54296875" style="130" customWidth="1"/>
    <col min="12066" max="12067" width="11.453125" style="130" customWidth="1"/>
    <col min="12068" max="12068" width="1.54296875" style="130" customWidth="1"/>
    <col min="12069" max="12084" width="11.453125" style="130" customWidth="1"/>
    <col min="12085" max="12090" width="6.54296875" style="130" customWidth="1"/>
    <col min="12091" max="12092" width="11.453125" style="130" customWidth="1"/>
    <col min="12093" max="12093" width="1.453125" style="130" customWidth="1"/>
    <col min="12094" max="12296" width="11.453125" style="130"/>
    <col min="12297" max="12297" width="2.453125" style="130" customWidth="1"/>
    <col min="12298" max="12298" width="48.54296875" style="130" customWidth="1"/>
    <col min="12299" max="12315" width="11.453125" style="130" customWidth="1"/>
    <col min="12316" max="12321" width="10.54296875" style="130" customWidth="1"/>
    <col min="12322" max="12323" width="11.453125" style="130" customWidth="1"/>
    <col min="12324" max="12324" width="1.54296875" style="130" customWidth="1"/>
    <col min="12325" max="12340" width="11.453125" style="130" customWidth="1"/>
    <col min="12341" max="12346" width="6.54296875" style="130" customWidth="1"/>
    <col min="12347" max="12348" width="11.453125" style="130" customWidth="1"/>
    <col min="12349" max="12349" width="1.453125" style="130" customWidth="1"/>
    <col min="12350" max="12552" width="11.453125" style="130"/>
    <col min="12553" max="12553" width="2.453125" style="130" customWidth="1"/>
    <col min="12554" max="12554" width="48.54296875" style="130" customWidth="1"/>
    <col min="12555" max="12571" width="11.453125" style="130" customWidth="1"/>
    <col min="12572" max="12577" width="10.54296875" style="130" customWidth="1"/>
    <col min="12578" max="12579" width="11.453125" style="130" customWidth="1"/>
    <col min="12580" max="12580" width="1.54296875" style="130" customWidth="1"/>
    <col min="12581" max="12596" width="11.453125" style="130" customWidth="1"/>
    <col min="12597" max="12602" width="6.54296875" style="130" customWidth="1"/>
    <col min="12603" max="12604" width="11.453125" style="130" customWidth="1"/>
    <col min="12605" max="12605" width="1.453125" style="130" customWidth="1"/>
    <col min="12606" max="12808" width="11.453125" style="130"/>
    <col min="12809" max="12809" width="2.453125" style="130" customWidth="1"/>
    <col min="12810" max="12810" width="48.54296875" style="130" customWidth="1"/>
    <col min="12811" max="12827" width="11.453125" style="130" customWidth="1"/>
    <col min="12828" max="12833" width="10.54296875" style="130" customWidth="1"/>
    <col min="12834" max="12835" width="11.453125" style="130" customWidth="1"/>
    <col min="12836" max="12836" width="1.54296875" style="130" customWidth="1"/>
    <col min="12837" max="12852" width="11.453125" style="130" customWidth="1"/>
    <col min="12853" max="12858" width="6.54296875" style="130" customWidth="1"/>
    <col min="12859" max="12860" width="11.453125" style="130" customWidth="1"/>
    <col min="12861" max="12861" width="1.453125" style="130" customWidth="1"/>
    <col min="12862" max="13064" width="11.453125" style="130"/>
    <col min="13065" max="13065" width="2.453125" style="130" customWidth="1"/>
    <col min="13066" max="13066" width="48.54296875" style="130" customWidth="1"/>
    <col min="13067" max="13083" width="11.453125" style="130" customWidth="1"/>
    <col min="13084" max="13089" width="10.54296875" style="130" customWidth="1"/>
    <col min="13090" max="13091" width="11.453125" style="130" customWidth="1"/>
    <col min="13092" max="13092" width="1.54296875" style="130" customWidth="1"/>
    <col min="13093" max="13108" width="11.453125" style="130" customWidth="1"/>
    <col min="13109" max="13114" width="6.54296875" style="130" customWidth="1"/>
    <col min="13115" max="13116" width="11.453125" style="130" customWidth="1"/>
    <col min="13117" max="13117" width="1.453125" style="130" customWidth="1"/>
    <col min="13118" max="13320" width="11.453125" style="130"/>
    <col min="13321" max="13321" width="2.453125" style="130" customWidth="1"/>
    <col min="13322" max="13322" width="48.54296875" style="130" customWidth="1"/>
    <col min="13323" max="13339" width="11.453125" style="130" customWidth="1"/>
    <col min="13340" max="13345" width="10.54296875" style="130" customWidth="1"/>
    <col min="13346" max="13347" width="11.453125" style="130" customWidth="1"/>
    <col min="13348" max="13348" width="1.54296875" style="130" customWidth="1"/>
    <col min="13349" max="13364" width="11.453125" style="130" customWidth="1"/>
    <col min="13365" max="13370" width="6.54296875" style="130" customWidth="1"/>
    <col min="13371" max="13372" width="11.453125" style="130" customWidth="1"/>
    <col min="13373" max="13373" width="1.453125" style="130" customWidth="1"/>
    <col min="13374" max="13576" width="11.453125" style="130"/>
    <col min="13577" max="13577" width="2.453125" style="130" customWidth="1"/>
    <col min="13578" max="13578" width="48.54296875" style="130" customWidth="1"/>
    <col min="13579" max="13595" width="11.453125" style="130" customWidth="1"/>
    <col min="13596" max="13601" width="10.54296875" style="130" customWidth="1"/>
    <col min="13602" max="13603" width="11.453125" style="130" customWidth="1"/>
    <col min="13604" max="13604" width="1.54296875" style="130" customWidth="1"/>
    <col min="13605" max="13620" width="11.453125" style="130" customWidth="1"/>
    <col min="13621" max="13626" width="6.54296875" style="130" customWidth="1"/>
    <col min="13627" max="13628" width="11.453125" style="130" customWidth="1"/>
    <col min="13629" max="13629" width="1.453125" style="130" customWidth="1"/>
    <col min="13630" max="13832" width="11.453125" style="130"/>
    <col min="13833" max="13833" width="2.453125" style="130" customWidth="1"/>
    <col min="13834" max="13834" width="48.54296875" style="130" customWidth="1"/>
    <col min="13835" max="13851" width="11.453125" style="130" customWidth="1"/>
    <col min="13852" max="13857" width="10.54296875" style="130" customWidth="1"/>
    <col min="13858" max="13859" width="11.453125" style="130" customWidth="1"/>
    <col min="13860" max="13860" width="1.54296875" style="130" customWidth="1"/>
    <col min="13861" max="13876" width="11.453125" style="130" customWidth="1"/>
    <col min="13877" max="13882" width="6.54296875" style="130" customWidth="1"/>
    <col min="13883" max="13884" width="11.453125" style="130" customWidth="1"/>
    <col min="13885" max="13885" width="1.453125" style="130" customWidth="1"/>
    <col min="13886" max="14088" width="11.453125" style="130"/>
    <col min="14089" max="14089" width="2.453125" style="130" customWidth="1"/>
    <col min="14090" max="14090" width="48.54296875" style="130" customWidth="1"/>
    <col min="14091" max="14107" width="11.453125" style="130" customWidth="1"/>
    <col min="14108" max="14113" width="10.54296875" style="130" customWidth="1"/>
    <col min="14114" max="14115" width="11.453125" style="130" customWidth="1"/>
    <col min="14116" max="14116" width="1.54296875" style="130" customWidth="1"/>
    <col min="14117" max="14132" width="11.453125" style="130" customWidth="1"/>
    <col min="14133" max="14138" width="6.54296875" style="130" customWidth="1"/>
    <col min="14139" max="14140" width="11.453125" style="130" customWidth="1"/>
    <col min="14141" max="14141" width="1.453125" style="130" customWidth="1"/>
    <col min="14142" max="14344" width="11.453125" style="130"/>
    <col min="14345" max="14345" width="2.453125" style="130" customWidth="1"/>
    <col min="14346" max="14346" width="48.54296875" style="130" customWidth="1"/>
    <col min="14347" max="14363" width="11.453125" style="130" customWidth="1"/>
    <col min="14364" max="14369" width="10.54296875" style="130" customWidth="1"/>
    <col min="14370" max="14371" width="11.453125" style="130" customWidth="1"/>
    <col min="14372" max="14372" width="1.54296875" style="130" customWidth="1"/>
    <col min="14373" max="14388" width="11.453125" style="130" customWidth="1"/>
    <col min="14389" max="14394" width="6.54296875" style="130" customWidth="1"/>
    <col min="14395" max="14396" width="11.453125" style="130" customWidth="1"/>
    <col min="14397" max="14397" width="1.453125" style="130" customWidth="1"/>
    <col min="14398" max="14600" width="11.453125" style="130"/>
    <col min="14601" max="14601" width="2.453125" style="130" customWidth="1"/>
    <col min="14602" max="14602" width="48.54296875" style="130" customWidth="1"/>
    <col min="14603" max="14619" width="11.453125" style="130" customWidth="1"/>
    <col min="14620" max="14625" width="10.54296875" style="130" customWidth="1"/>
    <col min="14626" max="14627" width="11.453125" style="130" customWidth="1"/>
    <col min="14628" max="14628" width="1.54296875" style="130" customWidth="1"/>
    <col min="14629" max="14644" width="11.453125" style="130" customWidth="1"/>
    <col min="14645" max="14650" width="6.54296875" style="130" customWidth="1"/>
    <col min="14651" max="14652" width="11.453125" style="130" customWidth="1"/>
    <col min="14653" max="14653" width="1.453125" style="130" customWidth="1"/>
    <col min="14654" max="14856" width="11.453125" style="130"/>
    <col min="14857" max="14857" width="2.453125" style="130" customWidth="1"/>
    <col min="14858" max="14858" width="48.54296875" style="130" customWidth="1"/>
    <col min="14859" max="14875" width="11.453125" style="130" customWidth="1"/>
    <col min="14876" max="14881" width="10.54296875" style="130" customWidth="1"/>
    <col min="14882" max="14883" width="11.453125" style="130" customWidth="1"/>
    <col min="14884" max="14884" width="1.54296875" style="130" customWidth="1"/>
    <col min="14885" max="14900" width="11.453125" style="130" customWidth="1"/>
    <col min="14901" max="14906" width="6.54296875" style="130" customWidth="1"/>
    <col min="14907" max="14908" width="11.453125" style="130" customWidth="1"/>
    <col min="14909" max="14909" width="1.453125" style="130" customWidth="1"/>
    <col min="14910" max="15112" width="11.453125" style="130"/>
    <col min="15113" max="15113" width="2.453125" style="130" customWidth="1"/>
    <col min="15114" max="15114" width="48.54296875" style="130" customWidth="1"/>
    <col min="15115" max="15131" width="11.453125" style="130" customWidth="1"/>
    <col min="15132" max="15137" width="10.54296875" style="130" customWidth="1"/>
    <col min="15138" max="15139" width="11.453125" style="130" customWidth="1"/>
    <col min="15140" max="15140" width="1.54296875" style="130" customWidth="1"/>
    <col min="15141" max="15156" width="11.453125" style="130" customWidth="1"/>
    <col min="15157" max="15162" width="6.54296875" style="130" customWidth="1"/>
    <col min="15163" max="15164" width="11.453125" style="130" customWidth="1"/>
    <col min="15165" max="15165" width="1.453125" style="130" customWidth="1"/>
    <col min="15166" max="15368" width="11.453125" style="130"/>
    <col min="15369" max="15369" width="2.453125" style="130" customWidth="1"/>
    <col min="15370" max="15370" width="48.54296875" style="130" customWidth="1"/>
    <col min="15371" max="15387" width="11.453125" style="130" customWidth="1"/>
    <col min="15388" max="15393" width="10.54296875" style="130" customWidth="1"/>
    <col min="15394" max="15395" width="11.453125" style="130" customWidth="1"/>
    <col min="15396" max="15396" width="1.54296875" style="130" customWidth="1"/>
    <col min="15397" max="15412" width="11.453125" style="130" customWidth="1"/>
    <col min="15413" max="15418" width="6.54296875" style="130" customWidth="1"/>
    <col min="15419" max="15420" width="11.453125" style="130" customWidth="1"/>
    <col min="15421" max="15421" width="1.453125" style="130" customWidth="1"/>
    <col min="15422" max="15624" width="11.453125" style="130"/>
    <col min="15625" max="15625" width="2.453125" style="130" customWidth="1"/>
    <col min="15626" max="15626" width="48.54296875" style="130" customWidth="1"/>
    <col min="15627" max="15643" width="11.453125" style="130" customWidth="1"/>
    <col min="15644" max="15649" width="10.54296875" style="130" customWidth="1"/>
    <col min="15650" max="15651" width="11.453125" style="130" customWidth="1"/>
    <col min="15652" max="15652" width="1.54296875" style="130" customWidth="1"/>
    <col min="15653" max="15668" width="11.453125" style="130" customWidth="1"/>
    <col min="15669" max="15674" width="6.54296875" style="130" customWidth="1"/>
    <col min="15675" max="15676" width="11.453125" style="130" customWidth="1"/>
    <col min="15677" max="15677" width="1.453125" style="130" customWidth="1"/>
    <col min="15678" max="15880" width="11.453125" style="130"/>
    <col min="15881" max="15881" width="2.453125" style="130" customWidth="1"/>
    <col min="15882" max="15882" width="48.54296875" style="130" customWidth="1"/>
    <col min="15883" max="15899" width="11.453125" style="130" customWidth="1"/>
    <col min="15900" max="15905" width="10.54296875" style="130" customWidth="1"/>
    <col min="15906" max="15907" width="11.453125" style="130" customWidth="1"/>
    <col min="15908" max="15908" width="1.54296875" style="130" customWidth="1"/>
    <col min="15909" max="15924" width="11.453125" style="130" customWidth="1"/>
    <col min="15925" max="15930" width="6.54296875" style="130" customWidth="1"/>
    <col min="15931" max="15932" width="11.453125" style="130" customWidth="1"/>
    <col min="15933" max="15933" width="1.453125" style="130" customWidth="1"/>
    <col min="15934" max="16136" width="11.453125" style="130"/>
    <col min="16137" max="16137" width="2.453125" style="130" customWidth="1"/>
    <col min="16138" max="16138" width="48.54296875" style="130" customWidth="1"/>
    <col min="16139" max="16155" width="11.453125" style="130" customWidth="1"/>
    <col min="16156" max="16161" width="10.54296875" style="130" customWidth="1"/>
    <col min="16162" max="16163" width="11.453125" style="130" customWidth="1"/>
    <col min="16164" max="16164" width="1.54296875" style="130" customWidth="1"/>
    <col min="16165" max="16180" width="11.453125" style="130" customWidth="1"/>
    <col min="16181" max="16186" width="6.54296875" style="130" customWidth="1"/>
    <col min="16187" max="16188" width="11.453125" style="130" customWidth="1"/>
    <col min="16189" max="16189" width="1.453125" style="130" customWidth="1"/>
    <col min="16190" max="16384" width="11.453125" style="130"/>
  </cols>
  <sheetData>
    <row r="1" spans="1:63" ht="15" customHeight="1" x14ac:dyDescent="0.35">
      <c r="B1" s="1" t="s">
        <v>597</v>
      </c>
    </row>
    <row r="2" spans="1:63" ht="15" customHeight="1" x14ac:dyDescent="0.35">
      <c r="B2" s="3" t="s">
        <v>1068</v>
      </c>
      <c r="C2" s="4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  <c r="U2" s="131"/>
      <c r="V2" s="131"/>
      <c r="W2" s="131"/>
      <c r="X2" s="47"/>
      <c r="Y2" s="7"/>
      <c r="Z2" s="7"/>
      <c r="AA2" s="7"/>
      <c r="AB2" s="7"/>
      <c r="AC2" s="7"/>
      <c r="AD2" s="7"/>
      <c r="AE2" s="7"/>
    </row>
    <row r="3" spans="1:63" ht="15" customHeight="1" x14ac:dyDescent="0.35">
      <c r="B3" s="5" t="s">
        <v>0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/>
      <c r="X3"/>
      <c r="Y3" s="7"/>
      <c r="Z3"/>
      <c r="AA3"/>
      <c r="AB3" s="335"/>
      <c r="AC3"/>
      <c r="AD3"/>
      <c r="AE3"/>
      <c r="BK3" s="461"/>
    </row>
    <row r="4" spans="1:63" ht="12" customHeight="1" thickBot="1" x14ac:dyDescent="0.4">
      <c r="B4" s="186" t="s">
        <v>758</v>
      </c>
      <c r="W4"/>
      <c r="X4"/>
      <c r="Y4" s="7"/>
      <c r="Z4"/>
      <c r="AA4"/>
      <c r="AB4" s="335"/>
      <c r="AC4"/>
      <c r="AD4"/>
      <c r="AE4"/>
      <c r="AF4"/>
      <c r="BK4" s="461"/>
    </row>
    <row r="5" spans="1:63" ht="12" customHeight="1" thickTop="1" thickBot="1" x14ac:dyDescent="0.4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6"/>
      <c r="Y5" s="7"/>
      <c r="Z5" s="7"/>
      <c r="AA5" s="7"/>
      <c r="AB5" s="7"/>
      <c r="AC5" s="7"/>
      <c r="AD5" s="7"/>
      <c r="AE5" s="7"/>
      <c r="AF5" s="385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"/>
    </row>
    <row r="6" spans="1:63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133"/>
    </row>
    <row r="7" spans="1:63" ht="6" customHeight="1" thickTop="1" thickBot="1" x14ac:dyDescent="0.4">
      <c r="B7" s="134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  <c r="BF7" s="134"/>
      <c r="BG7" s="134"/>
      <c r="BH7" s="134"/>
      <c r="BI7" s="4"/>
    </row>
    <row r="8" spans="1:63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4"/>
    </row>
    <row r="9" spans="1:63" s="46" customFormat="1" ht="15" customHeight="1" x14ac:dyDescent="0.35">
      <c r="A9"/>
      <c r="B9" s="13" t="s">
        <v>629</v>
      </c>
      <c r="C9" s="14">
        <v>6279.0019999999968</v>
      </c>
      <c r="D9" s="14">
        <v>6933.5540000000001</v>
      </c>
      <c r="E9" s="14">
        <v>7946.7159999999931</v>
      </c>
      <c r="F9" s="14">
        <v>9058.7950000000055</v>
      </c>
      <c r="G9" s="14">
        <v>7611.4950000000026</v>
      </c>
      <c r="H9" s="14">
        <v>7649.4149999999936</v>
      </c>
      <c r="I9" s="14">
        <v>7965.9070000000065</v>
      </c>
      <c r="J9" s="14">
        <v>8195.038999999997</v>
      </c>
      <c r="K9" s="14">
        <v>9234.4559999999983</v>
      </c>
      <c r="L9" s="14">
        <v>9863.2509999999966</v>
      </c>
      <c r="M9" s="14">
        <v>10368.639000000003</v>
      </c>
      <c r="N9" s="14">
        <v>10763.512000000001</v>
      </c>
      <c r="O9" s="14">
        <v>11696.419</v>
      </c>
      <c r="P9" s="14">
        <v>13817.614</v>
      </c>
      <c r="Q9" s="14">
        <v>15000.907999999999</v>
      </c>
      <c r="R9" s="14">
        <v>14124.852000000003</v>
      </c>
      <c r="S9" s="14">
        <v>12463.093000000004</v>
      </c>
      <c r="T9" s="14">
        <v>11718.918000000003</v>
      </c>
      <c r="U9" s="14">
        <v>12219.285999999998</v>
      </c>
      <c r="V9" s="14">
        <v>11742.441999999999</v>
      </c>
      <c r="W9" s="14">
        <v>11886.619000000021</v>
      </c>
      <c r="X9" s="14">
        <v>12326.791999999987</v>
      </c>
      <c r="Y9" s="14">
        <v>11725.706999999995</v>
      </c>
      <c r="Z9" s="14">
        <v>11692.289000000004</v>
      </c>
      <c r="AA9" s="14">
        <v>13518.161000000007</v>
      </c>
      <c r="AB9" s="14">
        <v>12945.489000000001</v>
      </c>
      <c r="AC9" s="14">
        <v>12304.002999999997</v>
      </c>
      <c r="AD9" s="14">
        <v>12338.423000000024</v>
      </c>
      <c r="AE9" s="14">
        <v>13866.25</v>
      </c>
      <c r="AF9"/>
      <c r="AG9" s="15">
        <v>10.424459173607584</v>
      </c>
      <c r="AH9" s="15">
        <v>14.612448392267414</v>
      </c>
      <c r="AI9" s="15">
        <v>13.994195841401824</v>
      </c>
      <c r="AJ9" s="15">
        <v>-15.976738628040506</v>
      </c>
      <c r="AK9" s="15">
        <v>0.49819385022247226</v>
      </c>
      <c r="AL9" s="15">
        <v>4.137466721311541</v>
      </c>
      <c r="AM9" s="15">
        <v>2.8764081729800552</v>
      </c>
      <c r="AN9" s="15">
        <v>12.683490584974662</v>
      </c>
      <c r="AO9" s="15">
        <v>6.8092262283777014</v>
      </c>
      <c r="AP9" s="15">
        <v>5.1239494969762651</v>
      </c>
      <c r="AQ9" s="15">
        <v>3.8083397444929625</v>
      </c>
      <c r="AR9" s="15">
        <v>8.6673104466274502</v>
      </c>
      <c r="AS9" s="15">
        <v>18.13542247417778</v>
      </c>
      <c r="AT9" s="15">
        <v>8.5636637410771499</v>
      </c>
      <c r="AU9" s="15">
        <v>-5.840019817467029</v>
      </c>
      <c r="AV9" s="15">
        <v>-11.764788756724657</v>
      </c>
      <c r="AW9" s="15">
        <v>-5.9710298238166155</v>
      </c>
      <c r="AX9" s="15">
        <v>4.269745722258615</v>
      </c>
      <c r="AY9" s="15">
        <v>-3.9023884046907424</v>
      </c>
      <c r="AZ9" s="15">
        <v>1.2278280786911404</v>
      </c>
      <c r="BA9" s="15">
        <v>3.70309673423507</v>
      </c>
      <c r="BB9" s="15">
        <v>-4.8762484188910831</v>
      </c>
      <c r="BC9" s="15">
        <v>-0.28499774043467557</v>
      </c>
      <c r="BD9" s="15">
        <v>15.616035491425182</v>
      </c>
      <c r="BE9" s="15">
        <v>-4.2363158716633542</v>
      </c>
      <c r="BF9" s="15">
        <v>-4.9552859687262822</v>
      </c>
      <c r="BG9" s="15">
        <v>0.27974635571876377</v>
      </c>
      <c r="BH9" s="15">
        <v>12.382676457112652</v>
      </c>
      <c r="BI9"/>
      <c r="BJ9" s="7"/>
    </row>
    <row r="10" spans="1:63" s="46" customFormat="1" ht="15" customHeight="1" x14ac:dyDescent="0.35">
      <c r="A10"/>
      <c r="B10" s="16" t="s">
        <v>19</v>
      </c>
      <c r="C10" s="17">
        <v>27.707999999998719</v>
      </c>
      <c r="D10" s="17">
        <v>45.366000000001804</v>
      </c>
      <c r="E10" s="17">
        <v>113.04099999999744</v>
      </c>
      <c r="F10" s="17">
        <v>90.539000000000669</v>
      </c>
      <c r="G10" s="17">
        <v>137.78299999999945</v>
      </c>
      <c r="H10" s="17">
        <v>176.04599999999846</v>
      </c>
      <c r="I10" s="17">
        <v>121.81100000000151</v>
      </c>
      <c r="J10" s="17">
        <v>59.182000000000698</v>
      </c>
      <c r="K10" s="17">
        <v>91.814000000005763</v>
      </c>
      <c r="L10" s="17">
        <v>46.182999999997264</v>
      </c>
      <c r="M10" s="17">
        <v>50.881999999997788</v>
      </c>
      <c r="N10" s="17">
        <v>8.9179999999978463</v>
      </c>
      <c r="O10" s="17">
        <v>45.643000000003667</v>
      </c>
      <c r="P10" s="17">
        <v>55.361999999993714</v>
      </c>
      <c r="Q10" s="17">
        <v>66.259999999994761</v>
      </c>
      <c r="R10" s="17">
        <v>62.918000000005122</v>
      </c>
      <c r="S10" s="17">
        <v>54.716999999996915</v>
      </c>
      <c r="T10" s="17">
        <v>43.543999999994412</v>
      </c>
      <c r="U10" s="17">
        <v>60.533999999999651</v>
      </c>
      <c r="V10" s="17">
        <v>67.001999999993131</v>
      </c>
      <c r="W10" s="17">
        <v>61.049000000013621</v>
      </c>
      <c r="X10" s="17">
        <v>72.834999999991851</v>
      </c>
      <c r="Y10" s="17">
        <v>45.044999999983702</v>
      </c>
      <c r="Z10" s="17">
        <v>54.463000000017928</v>
      </c>
      <c r="AA10" s="17">
        <v>74.738999999986845</v>
      </c>
      <c r="AB10" s="17">
        <v>134.55399999998917</v>
      </c>
      <c r="AC10" s="17">
        <v>131.8130000000092</v>
      </c>
      <c r="AD10" s="17">
        <v>101.73099999998522</v>
      </c>
      <c r="AE10" s="17">
        <v>168.41500000000815</v>
      </c>
      <c r="AF10"/>
      <c r="AG10" s="18">
        <v>63.728886964067783</v>
      </c>
      <c r="AH10" s="18" t="s">
        <v>233</v>
      </c>
      <c r="AI10" s="18">
        <v>-19.90605178651753</v>
      </c>
      <c r="AJ10" s="18">
        <v>52.180828151402629</v>
      </c>
      <c r="AK10" s="18">
        <v>27.770479667302325</v>
      </c>
      <c r="AL10" s="18">
        <v>-30.807289004008851</v>
      </c>
      <c r="AM10" s="18">
        <v>-51.414896848396317</v>
      </c>
      <c r="AN10" s="18">
        <v>55.138386671631032</v>
      </c>
      <c r="AO10" s="18">
        <v>-49.699392249554137</v>
      </c>
      <c r="AP10" s="18">
        <v>10.174739622806666</v>
      </c>
      <c r="AQ10" s="18">
        <v>-82.473173224326416</v>
      </c>
      <c r="AR10" s="18" t="s">
        <v>233</v>
      </c>
      <c r="AS10" s="18">
        <v>21.293517078170289</v>
      </c>
      <c r="AT10" s="18">
        <v>19.684982478960812</v>
      </c>
      <c r="AU10" s="18">
        <v>-5.0437669785540349</v>
      </c>
      <c r="AV10" s="18">
        <v>-13.034425760525668</v>
      </c>
      <c r="AW10" s="18">
        <v>-20.419613648414813</v>
      </c>
      <c r="AX10" s="18">
        <v>39.018004776794548</v>
      </c>
      <c r="AY10" s="18">
        <v>10.684904351262956</v>
      </c>
      <c r="AZ10" s="18">
        <v>-8.8848094086446991</v>
      </c>
      <c r="BA10" s="18">
        <v>19.305803534825468</v>
      </c>
      <c r="BB10" s="18">
        <v>-38.154733301312909</v>
      </c>
      <c r="BC10" s="18">
        <v>20.907980908064456</v>
      </c>
      <c r="BD10" s="18">
        <v>37.228944420913727</v>
      </c>
      <c r="BE10" s="18">
        <v>80.031844150995937</v>
      </c>
      <c r="BF10" s="18">
        <v>-2.0371003463146375</v>
      </c>
      <c r="BG10" s="18">
        <v>-22.821724716091648</v>
      </c>
      <c r="BH10" s="18">
        <v>65.54934090889958</v>
      </c>
      <c r="BI10"/>
      <c r="BJ10" s="7"/>
    </row>
    <row r="11" spans="1:63" s="46" customFormat="1" ht="15" customHeight="1" x14ac:dyDescent="0.35">
      <c r="A11"/>
      <c r="B11" s="16" t="s">
        <v>20</v>
      </c>
      <c r="C11" s="17">
        <v>953.22000000000025</v>
      </c>
      <c r="D11" s="17">
        <v>1187.3620000000001</v>
      </c>
      <c r="E11" s="17">
        <v>1275.4490000000005</v>
      </c>
      <c r="F11" s="17">
        <v>1519.2459999999996</v>
      </c>
      <c r="G11" s="17">
        <v>90.804999999999836</v>
      </c>
      <c r="H11" s="17">
        <v>8.1179999999999382</v>
      </c>
      <c r="I11" s="17">
        <v>14.923000000000229</v>
      </c>
      <c r="J11" s="17">
        <v>16.317999999999756</v>
      </c>
      <c r="K11" s="17">
        <v>27.678000000000338</v>
      </c>
      <c r="L11" s="17">
        <v>5.399000000000342</v>
      </c>
      <c r="M11" s="17">
        <v>6.7750000000000909</v>
      </c>
      <c r="N11" s="17">
        <v>13.398000000000138</v>
      </c>
      <c r="O11" s="17">
        <v>12.45299999999952</v>
      </c>
      <c r="P11" s="17">
        <v>13.356000000000677</v>
      </c>
      <c r="Q11" s="17">
        <v>15.767000000000735</v>
      </c>
      <c r="R11" s="17">
        <v>8.1330000000007203</v>
      </c>
      <c r="S11" s="17">
        <v>33.775000000001455</v>
      </c>
      <c r="T11" s="17">
        <v>8.4890000000004875</v>
      </c>
      <c r="U11" s="17">
        <v>17.163000000000466</v>
      </c>
      <c r="V11" s="17">
        <v>25.951000000000022</v>
      </c>
      <c r="W11" s="17">
        <v>11.927000000000589</v>
      </c>
      <c r="X11" s="17">
        <v>11.63399999999956</v>
      </c>
      <c r="Y11" s="17">
        <v>255.00399999999991</v>
      </c>
      <c r="Z11" s="17">
        <v>109.95800000000008</v>
      </c>
      <c r="AA11" s="17">
        <v>30.753999999998996</v>
      </c>
      <c r="AB11" s="17">
        <v>32.822000000000571</v>
      </c>
      <c r="AC11" s="17">
        <v>33.51700000000028</v>
      </c>
      <c r="AD11" s="17">
        <v>17.391999999999825</v>
      </c>
      <c r="AE11" s="17">
        <v>72.76299999999992</v>
      </c>
      <c r="AF11"/>
      <c r="AG11" s="18">
        <v>24.563269759341996</v>
      </c>
      <c r="AH11" s="18">
        <v>7.4187147643263334</v>
      </c>
      <c r="AI11" s="18">
        <v>19.114601995062053</v>
      </c>
      <c r="AJ11" s="18">
        <v>-94.023021946412896</v>
      </c>
      <c r="AK11" s="18">
        <v>-91.059963658388909</v>
      </c>
      <c r="AL11" s="18">
        <v>83.826065533386824</v>
      </c>
      <c r="AM11" s="18">
        <v>9.3479863298231294</v>
      </c>
      <c r="AN11" s="18">
        <v>69.616374555709967</v>
      </c>
      <c r="AO11" s="18">
        <v>-80.493532769707798</v>
      </c>
      <c r="AP11" s="18">
        <v>25.486201148354542</v>
      </c>
      <c r="AQ11" s="18">
        <v>97.75645756457503</v>
      </c>
      <c r="AR11" s="18">
        <v>-7.0532915360546999</v>
      </c>
      <c r="AS11" s="18">
        <v>7.251264755490177</v>
      </c>
      <c r="AT11" s="18">
        <v>18.051811919735968</v>
      </c>
      <c r="AU11" s="18">
        <v>-48.41758102365484</v>
      </c>
      <c r="AV11" s="18" t="s">
        <v>233</v>
      </c>
      <c r="AW11" s="18">
        <v>-74.86602516654294</v>
      </c>
      <c r="AX11" s="18" t="s">
        <v>233</v>
      </c>
      <c r="AY11" s="18">
        <v>51.203169609038731</v>
      </c>
      <c r="AZ11" s="18">
        <v>-54.040306731915614</v>
      </c>
      <c r="BA11" s="18">
        <v>-2.4566110505660692</v>
      </c>
      <c r="BB11" s="18" t="s">
        <v>233</v>
      </c>
      <c r="BC11" s="18">
        <v>-56.879892080124186</v>
      </c>
      <c r="BD11" s="18">
        <v>-72.031139162226509</v>
      </c>
      <c r="BE11" s="18">
        <v>6.724328542633943</v>
      </c>
      <c r="BF11" s="18">
        <v>2.1174821765879499</v>
      </c>
      <c r="BG11" s="18">
        <v>-48.109914371812273</v>
      </c>
      <c r="BH11" s="18" t="s">
        <v>233</v>
      </c>
      <c r="BI11"/>
      <c r="BJ11" s="7"/>
    </row>
    <row r="12" spans="1:63" s="46" customFormat="1" ht="15" customHeight="1" x14ac:dyDescent="0.35">
      <c r="A12"/>
      <c r="B12" s="16" t="s">
        <v>21</v>
      </c>
      <c r="C12" s="17"/>
      <c r="D12" s="17"/>
      <c r="E12" s="17"/>
      <c r="F12" s="17">
        <v>0.5080000000000382</v>
      </c>
      <c r="G12" s="17">
        <v>1.6370000000000573</v>
      </c>
      <c r="H12" s="17">
        <v>3.9039999999999964</v>
      </c>
      <c r="I12" s="17">
        <v>3.8990000000000009</v>
      </c>
      <c r="J12" s="17">
        <v>3.3909999999999627</v>
      </c>
      <c r="K12" s="17">
        <v>3.7779999999997926</v>
      </c>
      <c r="L12" s="17">
        <v>6.7290000000000418</v>
      </c>
      <c r="M12" s="17">
        <v>2.63799999999992</v>
      </c>
      <c r="N12" s="17">
        <v>3.5670000000000073</v>
      </c>
      <c r="O12" s="17">
        <v>3.5900000000001455</v>
      </c>
      <c r="P12" s="17">
        <v>4.2909999999997126</v>
      </c>
      <c r="Q12" s="17">
        <v>4.5439999999996417</v>
      </c>
      <c r="R12" s="17">
        <v>3.69399999999996</v>
      </c>
      <c r="S12" s="17">
        <v>4.3540000000000418</v>
      </c>
      <c r="T12" s="17">
        <v>3.1109999999996489</v>
      </c>
      <c r="U12" s="17">
        <v>3.6920000000000073</v>
      </c>
      <c r="V12" s="17">
        <v>5.3520000000000891</v>
      </c>
      <c r="W12" s="17">
        <v>4.1030000000002929</v>
      </c>
      <c r="X12" s="17">
        <v>3.3549999999997908</v>
      </c>
      <c r="Y12" s="17">
        <v>2.7309999999997672</v>
      </c>
      <c r="Z12" s="17">
        <v>3.5389999999997599</v>
      </c>
      <c r="AA12" s="17">
        <v>3.2139999999999418</v>
      </c>
      <c r="AB12" s="17">
        <v>3.6960000000001401</v>
      </c>
      <c r="AC12" s="17">
        <v>5.6999999999995907</v>
      </c>
      <c r="AD12" s="17">
        <v>4.0349999999998545</v>
      </c>
      <c r="AE12" s="17">
        <v>4.5620000000008076</v>
      </c>
      <c r="AF12"/>
      <c r="AG12" s="18"/>
      <c r="AH12" s="18"/>
      <c r="AI12" s="18"/>
      <c r="AJ12" s="18" t="s">
        <v>233</v>
      </c>
      <c r="AK12" s="18" t="s">
        <v>233</v>
      </c>
      <c r="AL12" s="18">
        <v>-0.12807377049168692</v>
      </c>
      <c r="AM12" s="18">
        <v>-13.028981790203593</v>
      </c>
      <c r="AN12" s="18">
        <v>11.412562665875381</v>
      </c>
      <c r="AO12" s="18">
        <v>78.110111169942058</v>
      </c>
      <c r="AP12" s="18">
        <v>-60.796552236589335</v>
      </c>
      <c r="AQ12" s="18">
        <v>35.216072782415296</v>
      </c>
      <c r="AR12" s="18">
        <v>0.64479955144766465</v>
      </c>
      <c r="AS12" s="18">
        <v>19.526462395530324</v>
      </c>
      <c r="AT12" s="18">
        <v>5.8960615241189931</v>
      </c>
      <c r="AU12" s="18">
        <v>-18.705985915487428</v>
      </c>
      <c r="AV12" s="18">
        <v>17.866811044940146</v>
      </c>
      <c r="AW12" s="18">
        <v>-28.548461185125884</v>
      </c>
      <c r="AX12" s="18">
        <v>18.675666988120344</v>
      </c>
      <c r="AY12" s="18">
        <v>44.962080173349911</v>
      </c>
      <c r="AZ12" s="18">
        <v>-23.337070254106418</v>
      </c>
      <c r="BA12" s="18">
        <v>-18.230563002691898</v>
      </c>
      <c r="BB12" s="18">
        <v>-18.59910581222243</v>
      </c>
      <c r="BC12" s="18">
        <v>29.586232149398082</v>
      </c>
      <c r="BD12" s="18">
        <v>-9.1833851370398456</v>
      </c>
      <c r="BE12" s="18">
        <v>14.996888612327536</v>
      </c>
      <c r="BF12" s="18">
        <v>54.220779220762303</v>
      </c>
      <c r="BG12" s="18">
        <v>-29.210526315786943</v>
      </c>
      <c r="BH12" s="18">
        <v>13.060718711300424</v>
      </c>
      <c r="BI12"/>
      <c r="BJ12" s="7"/>
    </row>
    <row r="13" spans="1:63" s="46" customFormat="1" ht="15" customHeight="1" x14ac:dyDescent="0.35">
      <c r="A13"/>
      <c r="B13" s="16" t="s">
        <v>22</v>
      </c>
      <c r="C13" s="17"/>
      <c r="D13" s="17"/>
      <c r="E13" s="17"/>
      <c r="F13" s="17"/>
      <c r="G13" s="17">
        <v>9.9999999997635314E-4</v>
      </c>
      <c r="H13" s="17">
        <v>0.32499999999993179</v>
      </c>
      <c r="I13" s="17">
        <v>0.24400000000002819</v>
      </c>
      <c r="J13" s="17">
        <v>0.22200000000003683</v>
      </c>
      <c r="K13" s="17">
        <v>5.671999999999997</v>
      </c>
      <c r="L13" s="17">
        <v>0.32299999999997908</v>
      </c>
      <c r="M13" s="17">
        <v>0.37699999999995271</v>
      </c>
      <c r="N13" s="17">
        <v>3.5910000000001219</v>
      </c>
      <c r="O13" s="17">
        <v>1.0009999999998627</v>
      </c>
      <c r="P13" s="17">
        <v>1.3669999999998481</v>
      </c>
      <c r="Q13" s="17">
        <v>4.2450000000000045</v>
      </c>
      <c r="R13" s="17">
        <v>0.34900000000004638</v>
      </c>
      <c r="S13" s="17">
        <v>1.9770000000000323</v>
      </c>
      <c r="T13" s="17">
        <v>0.47099999999994679</v>
      </c>
      <c r="U13" s="17">
        <v>0.82100000000002638</v>
      </c>
      <c r="V13" s="17">
        <v>1.0029999999998722</v>
      </c>
      <c r="W13" s="17">
        <v>1.0149999999999864</v>
      </c>
      <c r="X13" s="17">
        <v>1.4789999999999281</v>
      </c>
      <c r="Y13" s="17">
        <v>0.81799999999998363</v>
      </c>
      <c r="Z13" s="17">
        <v>1.1509999999999536</v>
      </c>
      <c r="AA13" s="17">
        <v>1.6890000000000782</v>
      </c>
      <c r="AB13" s="17">
        <v>0.78700000000003456</v>
      </c>
      <c r="AC13" s="17">
        <v>0.75199999999972533</v>
      </c>
      <c r="AD13" s="17">
        <v>9.5790000000000646</v>
      </c>
      <c r="AE13" s="17">
        <v>3.7070000000001073</v>
      </c>
      <c r="AF13"/>
      <c r="AG13" s="18"/>
      <c r="AH13" s="18"/>
      <c r="AI13" s="18"/>
      <c r="AJ13" s="18"/>
      <c r="AK13" s="18" t="s">
        <v>233</v>
      </c>
      <c r="AL13" s="18">
        <v>-24.923076923052491</v>
      </c>
      <c r="AM13" s="18">
        <v>-9.0163934426183676</v>
      </c>
      <c r="AN13" s="18" t="s">
        <v>233</v>
      </c>
      <c r="AO13" s="18">
        <v>-94.30535966149543</v>
      </c>
      <c r="AP13" s="18">
        <v>16.718266253862886</v>
      </c>
      <c r="AQ13" s="18" t="s">
        <v>233</v>
      </c>
      <c r="AR13" s="18">
        <v>-72.124756335287415</v>
      </c>
      <c r="AS13" s="18">
        <v>36.563436563440128</v>
      </c>
      <c r="AT13" s="18" t="s">
        <v>233</v>
      </c>
      <c r="AU13" s="18">
        <v>-91.77856301531105</v>
      </c>
      <c r="AV13" s="18" t="s">
        <v>233</v>
      </c>
      <c r="AW13" s="18">
        <v>-76.176024279214005</v>
      </c>
      <c r="AX13" s="18">
        <v>74.30997876860279</v>
      </c>
      <c r="AY13" s="18">
        <v>22.168087697909865</v>
      </c>
      <c r="AZ13" s="18">
        <v>1.1964107677084417</v>
      </c>
      <c r="BA13" s="18">
        <v>45.714285714280592</v>
      </c>
      <c r="BB13" s="18">
        <v>-44.692359702500113</v>
      </c>
      <c r="BC13" s="18">
        <v>40.709046454764874</v>
      </c>
      <c r="BD13" s="18">
        <v>46.74196351000402</v>
      </c>
      <c r="BE13" s="18">
        <v>-53.40438129070467</v>
      </c>
      <c r="BF13" s="18">
        <v>-4.4472681067735316</v>
      </c>
      <c r="BG13" s="18" t="s">
        <v>233</v>
      </c>
      <c r="BH13" s="18">
        <v>-61.300762083723953</v>
      </c>
      <c r="BI13"/>
      <c r="BJ13" s="7"/>
    </row>
    <row r="14" spans="1:63" s="46" customFormat="1" ht="15" customHeight="1" x14ac:dyDescent="0.35">
      <c r="A14"/>
      <c r="B14" s="16" t="s">
        <v>23</v>
      </c>
      <c r="C14" s="17">
        <v>1.6050000000000182</v>
      </c>
      <c r="D14" s="17">
        <v>2.4079999999999018</v>
      </c>
      <c r="E14" s="17">
        <v>2.168999999999869</v>
      </c>
      <c r="F14" s="17">
        <v>3.05600000000004</v>
      </c>
      <c r="G14" s="17">
        <v>3.100999999999658</v>
      </c>
      <c r="H14" s="17">
        <v>8.2019999999997708</v>
      </c>
      <c r="I14" s="17">
        <v>6.4360000000001492</v>
      </c>
      <c r="J14" s="17">
        <v>2.1860000000001492</v>
      </c>
      <c r="K14" s="17">
        <v>2.5180000000000291</v>
      </c>
      <c r="L14" s="17">
        <v>2.0949999999997999</v>
      </c>
      <c r="M14" s="17">
        <v>1.7359999999994216</v>
      </c>
      <c r="N14" s="17">
        <v>1.8870000000006257</v>
      </c>
      <c r="O14" s="17">
        <v>1.557999999999538</v>
      </c>
      <c r="P14" s="17">
        <v>2.4789999999998145</v>
      </c>
      <c r="Q14" s="17">
        <v>1.4000000000000909</v>
      </c>
      <c r="R14" s="17">
        <v>1.2299999999995634</v>
      </c>
      <c r="S14" s="17">
        <v>1.2299999999995634</v>
      </c>
      <c r="T14" s="17">
        <v>1.0270000000000437</v>
      </c>
      <c r="U14" s="17">
        <v>1.4119999999995798</v>
      </c>
      <c r="V14" s="17">
        <v>1.124000000000251</v>
      </c>
      <c r="W14" s="17">
        <v>1.6610000000000582</v>
      </c>
      <c r="X14" s="17">
        <v>1.6849999999990359</v>
      </c>
      <c r="Y14" s="17">
        <v>2.4719999999997526</v>
      </c>
      <c r="Z14" s="17">
        <v>1.8600000000001273</v>
      </c>
      <c r="AA14" s="17">
        <v>2.1739999999995234</v>
      </c>
      <c r="AB14" s="17">
        <v>2.2609999999995125</v>
      </c>
      <c r="AC14" s="17">
        <v>2.0599999999994907</v>
      </c>
      <c r="AD14" s="17">
        <v>2.4589999999998327</v>
      </c>
      <c r="AE14" s="17">
        <v>2.23700000000008</v>
      </c>
      <c r="AF14"/>
      <c r="AG14" s="18">
        <v>50.031152647967261</v>
      </c>
      <c r="AH14" s="18">
        <v>-9.9252491694369809</v>
      </c>
      <c r="AI14" s="18">
        <v>40.894421392357053</v>
      </c>
      <c r="AJ14" s="18">
        <v>1.4725130889927167</v>
      </c>
      <c r="AK14" s="18" t="s">
        <v>233</v>
      </c>
      <c r="AL14" s="18">
        <v>-21.531333821015252</v>
      </c>
      <c r="AM14" s="18">
        <v>-66.034804226225944</v>
      </c>
      <c r="AN14" s="18">
        <v>15.187557182061175</v>
      </c>
      <c r="AO14" s="18">
        <v>-16.799046862598264</v>
      </c>
      <c r="AP14" s="18">
        <v>-17.136038186177213</v>
      </c>
      <c r="AQ14" s="18">
        <v>8.6981566820999134</v>
      </c>
      <c r="AR14" s="18">
        <v>-17.435082141016355</v>
      </c>
      <c r="AS14" s="18">
        <v>59.114249037262489</v>
      </c>
      <c r="AT14" s="18">
        <v>-43.525615167398314</v>
      </c>
      <c r="AU14" s="18">
        <v>-12.142857142894034</v>
      </c>
      <c r="AV14" s="18">
        <v>0</v>
      </c>
      <c r="AW14" s="18">
        <v>-16.504065040617224</v>
      </c>
      <c r="AX14" s="18">
        <v>37.487828627022374</v>
      </c>
      <c r="AY14" s="18">
        <v>-20.396600566530772</v>
      </c>
      <c r="AZ14" s="18">
        <v>47.775800711715945</v>
      </c>
      <c r="BA14" s="18">
        <v>1.4449127031292526</v>
      </c>
      <c r="BB14" s="18">
        <v>46.706231454075187</v>
      </c>
      <c r="BC14" s="18">
        <v>-24.757281553385379</v>
      </c>
      <c r="BD14" s="18">
        <v>16.881720430073905</v>
      </c>
      <c r="BE14" s="18">
        <v>4.0018399264033189</v>
      </c>
      <c r="BF14" s="18">
        <v>-8.8898717381718342</v>
      </c>
      <c r="BG14" s="18">
        <v>19.36893203885634</v>
      </c>
      <c r="BH14" s="18">
        <v>-9.0280601870584682</v>
      </c>
      <c r="BI14"/>
      <c r="BJ14" s="7"/>
    </row>
    <row r="15" spans="1:63" s="46" customFormat="1" ht="15" customHeight="1" x14ac:dyDescent="0.35">
      <c r="A15"/>
      <c r="B15" s="16" t="s">
        <v>24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>
        <v>0</v>
      </c>
      <c r="V15" s="17">
        <v>26.154999999999973</v>
      </c>
      <c r="W15" s="17">
        <v>46.723000000000013</v>
      </c>
      <c r="X15" s="17">
        <v>3.1829999999999927</v>
      </c>
      <c r="Y15" s="17">
        <v>0</v>
      </c>
      <c r="Z15" s="17">
        <v>0</v>
      </c>
      <c r="AA15" s="17">
        <v>2.0000000000095497E-3</v>
      </c>
      <c r="AB15" s="17">
        <v>0</v>
      </c>
      <c r="AC15" s="17">
        <v>0</v>
      </c>
      <c r="AD15" s="17">
        <v>0</v>
      </c>
      <c r="AE15" s="17">
        <v>7.0000000000050022E-2</v>
      </c>
      <c r="AF15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>
        <v>78.638883578665869</v>
      </c>
      <c r="BA15" s="18">
        <v>-93.187509363696691</v>
      </c>
      <c r="BB15" s="18" t="s">
        <v>233</v>
      </c>
      <c r="BC15" s="18" t="s">
        <v>233</v>
      </c>
      <c r="BD15" s="18" t="s">
        <v>233</v>
      </c>
      <c r="BE15" s="18" t="s">
        <v>233</v>
      </c>
      <c r="BF15" s="18" t="s">
        <v>233</v>
      </c>
      <c r="BG15" s="18" t="s">
        <v>233</v>
      </c>
      <c r="BH15" s="18" t="s">
        <v>233</v>
      </c>
      <c r="BI15"/>
      <c r="BJ15" s="7"/>
    </row>
    <row r="16" spans="1:63" s="46" customFormat="1" ht="15" hidden="1" customHeight="1" x14ac:dyDescent="0.35">
      <c r="A16"/>
      <c r="B16" s="16" t="s">
        <v>25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/>
      <c r="BJ16" s="7"/>
    </row>
    <row r="17" spans="1:67" s="46" customFormat="1" ht="15" customHeight="1" x14ac:dyDescent="0.35">
      <c r="A17"/>
      <c r="B17" s="16" t="s">
        <v>26</v>
      </c>
      <c r="C17" s="17">
        <v>5182.9799999999996</v>
      </c>
      <c r="D17" s="17">
        <v>5580.9560000000001</v>
      </c>
      <c r="E17" s="17">
        <v>6435.44</v>
      </c>
      <c r="F17" s="17">
        <v>7322.2569999999996</v>
      </c>
      <c r="G17" s="17">
        <v>7252.7309999999998</v>
      </c>
      <c r="H17" s="17">
        <v>7324.8959999999997</v>
      </c>
      <c r="I17" s="17">
        <v>7688.1109999999999</v>
      </c>
      <c r="J17" s="17">
        <v>7980.6480000000001</v>
      </c>
      <c r="K17" s="17">
        <v>8967.2420000000002</v>
      </c>
      <c r="L17" s="17">
        <v>9664.0529999999999</v>
      </c>
      <c r="M17" s="17">
        <v>10127.973000000002</v>
      </c>
      <c r="N17" s="17">
        <v>10558.286000000002</v>
      </c>
      <c r="O17" s="17">
        <v>11434.315000000001</v>
      </c>
      <c r="P17" s="17">
        <v>13553.932000000001</v>
      </c>
      <c r="Q17" s="17">
        <v>14541.852999999999</v>
      </c>
      <c r="R17" s="17">
        <v>13698.324999999999</v>
      </c>
      <c r="S17" s="17">
        <v>11968.391</v>
      </c>
      <c r="T17" s="17">
        <v>11386.043</v>
      </c>
      <c r="U17" s="17">
        <v>11805.339999999997</v>
      </c>
      <c r="V17" s="17">
        <v>11306.641000000001</v>
      </c>
      <c r="W17" s="17">
        <v>11428.024999999998</v>
      </c>
      <c r="X17" s="17">
        <v>11905.549999999996</v>
      </c>
      <c r="Y17" s="17">
        <v>11072.599000000002</v>
      </c>
      <c r="Z17" s="17">
        <v>11197.419</v>
      </c>
      <c r="AA17" s="17">
        <v>13055.713999999998</v>
      </c>
      <c r="AB17" s="17">
        <v>12271.045000000004</v>
      </c>
      <c r="AC17" s="17">
        <v>11711.929000000002</v>
      </c>
      <c r="AD17" s="17">
        <v>11519.615000000002</v>
      </c>
      <c r="AE17" s="17">
        <v>13201.298000000001</v>
      </c>
      <c r="AF17"/>
      <c r="AG17" s="18">
        <v>7.678516992155104</v>
      </c>
      <c r="AH17" s="18">
        <v>15.310710208071869</v>
      </c>
      <c r="AI17" s="18">
        <v>13.78020772472434</v>
      </c>
      <c r="AJ17" s="18">
        <v>-0.94951597574354252</v>
      </c>
      <c r="AK17" s="18">
        <v>0.9950045024419073</v>
      </c>
      <c r="AL17" s="18">
        <v>4.9586369553915874</v>
      </c>
      <c r="AM17" s="18">
        <v>3.8050569249065247</v>
      </c>
      <c r="AN17" s="18">
        <v>12.362329475000026</v>
      </c>
      <c r="AO17" s="18">
        <v>7.7706278028406031</v>
      </c>
      <c r="AP17" s="18">
        <v>4.8004703616588396</v>
      </c>
      <c r="AQ17" s="18">
        <v>4.2487573772165472</v>
      </c>
      <c r="AR17" s="18">
        <v>8.2970758700796559</v>
      </c>
      <c r="AS17" s="18">
        <v>18.537332581794363</v>
      </c>
      <c r="AT17" s="18">
        <v>7.2888147882105239</v>
      </c>
      <c r="AU17" s="18">
        <v>-5.8006912874170862</v>
      </c>
      <c r="AV17" s="18">
        <v>-12.628799506509004</v>
      </c>
      <c r="AW17" s="18">
        <v>-4.8657167032728124</v>
      </c>
      <c r="AX17" s="18">
        <v>3.6825524020943612</v>
      </c>
      <c r="AY17" s="18">
        <v>-4.2243510140325924</v>
      </c>
      <c r="AZ17" s="18">
        <v>1.0735637577950548</v>
      </c>
      <c r="BA17" s="18">
        <v>4.1785435366128256</v>
      </c>
      <c r="BB17" s="18">
        <v>-6.9963252432688448</v>
      </c>
      <c r="BC17" s="18">
        <v>1.1272872791654234</v>
      </c>
      <c r="BD17" s="18">
        <v>16.595744072808191</v>
      </c>
      <c r="BE17" s="18">
        <v>-6.0101576980010023</v>
      </c>
      <c r="BF17" s="18">
        <v>-4.5563845621950012</v>
      </c>
      <c r="BG17" s="18">
        <v>-1.6420352275018084</v>
      </c>
      <c r="BH17" s="18">
        <v>14.598430589911198</v>
      </c>
      <c r="BI17"/>
      <c r="BJ17" s="7"/>
    </row>
    <row r="18" spans="1:67" s="46" customFormat="1" ht="15" customHeight="1" x14ac:dyDescent="0.35">
      <c r="A18"/>
      <c r="B18" s="16" t="s">
        <v>27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>
        <v>37.015999999999906</v>
      </c>
      <c r="N18" s="17">
        <v>29.840000000000032</v>
      </c>
      <c r="O18" s="17">
        <v>45.551000000000045</v>
      </c>
      <c r="P18" s="17">
        <v>34.063999999999965</v>
      </c>
      <c r="Q18" s="17">
        <v>118.93199999999996</v>
      </c>
      <c r="R18" s="17">
        <v>90.394999999999982</v>
      </c>
      <c r="S18" s="17">
        <v>56.44500000000005</v>
      </c>
      <c r="T18" s="17">
        <v>117.03800000000007</v>
      </c>
      <c r="U18" s="17">
        <v>82.363</v>
      </c>
      <c r="V18" s="17">
        <v>60.161999999999921</v>
      </c>
      <c r="W18" s="17">
        <v>85.7349999999999</v>
      </c>
      <c r="X18" s="17">
        <v>60.126999999999839</v>
      </c>
      <c r="Y18" s="17">
        <v>82.139999999999986</v>
      </c>
      <c r="Z18" s="17">
        <v>67.716999999999871</v>
      </c>
      <c r="AA18" s="17">
        <v>76.987999999999829</v>
      </c>
      <c r="AB18" s="17">
        <v>81.555000000000064</v>
      </c>
      <c r="AC18" s="17">
        <v>219.51499999999999</v>
      </c>
      <c r="AD18" s="17">
        <v>242.51599999999996</v>
      </c>
      <c r="AE18" s="17">
        <v>204.32299999999998</v>
      </c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-19.386211368056767</v>
      </c>
      <c r="AR18" s="18">
        <v>52.650804289544226</v>
      </c>
      <c r="AS18" s="18">
        <v>-25.21788764242293</v>
      </c>
      <c r="AT18" s="18" t="s">
        <v>233</v>
      </c>
      <c r="AU18" s="18">
        <v>-23.994383345104758</v>
      </c>
      <c r="AV18" s="18">
        <v>-37.557387023618496</v>
      </c>
      <c r="AW18" s="18" t="s">
        <v>233</v>
      </c>
      <c r="AX18" s="18">
        <v>-29.627129650199123</v>
      </c>
      <c r="AY18" s="18">
        <v>-26.955064774231239</v>
      </c>
      <c r="AZ18" s="18">
        <v>42.506898041953413</v>
      </c>
      <c r="BA18" s="18">
        <v>-29.868781711086594</v>
      </c>
      <c r="BB18" s="18">
        <v>36.610840387846068</v>
      </c>
      <c r="BC18" s="18">
        <v>-17.559045532018647</v>
      </c>
      <c r="BD18" s="18">
        <v>13.690801423571592</v>
      </c>
      <c r="BE18" s="18">
        <v>5.9320933132439402</v>
      </c>
      <c r="BF18" s="18" t="s">
        <v>233</v>
      </c>
      <c r="BG18" s="18">
        <v>10.478099446507063</v>
      </c>
      <c r="BH18" s="18">
        <v>-15.748651635356014</v>
      </c>
      <c r="BI18"/>
      <c r="BJ18" s="7"/>
    </row>
    <row r="19" spans="1:67" s="46" customFormat="1" ht="15" customHeight="1" x14ac:dyDescent="0.35">
      <c r="A19"/>
      <c r="B19" s="16" t="s">
        <v>1030</v>
      </c>
      <c r="C19" s="17">
        <v>113.489</v>
      </c>
      <c r="D19" s="17">
        <v>117.462</v>
      </c>
      <c r="E19" s="17">
        <v>120.617</v>
      </c>
      <c r="F19" s="17">
        <v>123.18899999999999</v>
      </c>
      <c r="G19" s="17">
        <v>125.437</v>
      </c>
      <c r="H19" s="17">
        <v>127.92400000000001</v>
      </c>
      <c r="I19" s="17">
        <v>130.483</v>
      </c>
      <c r="J19" s="17">
        <v>133.09200000000001</v>
      </c>
      <c r="K19" s="17">
        <v>135.75399999999999</v>
      </c>
      <c r="L19" s="17">
        <v>138.46899999999999</v>
      </c>
      <c r="M19" s="17">
        <v>141.239</v>
      </c>
      <c r="N19" s="17">
        <v>144.01199999999997</v>
      </c>
      <c r="O19" s="17">
        <v>152.30500000000001</v>
      </c>
      <c r="P19" s="17">
        <v>152.76300000000001</v>
      </c>
      <c r="Q19" s="17">
        <v>247.90700000000001</v>
      </c>
      <c r="R19" s="17">
        <v>259.34499999999997</v>
      </c>
      <c r="S19" s="17">
        <v>342.20399999999995</v>
      </c>
      <c r="T19" s="17">
        <v>159.19499999999999</v>
      </c>
      <c r="U19" s="17">
        <v>247.93599999999995</v>
      </c>
      <c r="V19" s="17">
        <v>249.05199999999994</v>
      </c>
      <c r="W19" s="17">
        <v>246.38099999999994</v>
      </c>
      <c r="X19" s="17">
        <v>266.94399999999996</v>
      </c>
      <c r="Y19" s="17">
        <v>264.89799999999997</v>
      </c>
      <c r="Z19" s="17">
        <v>256.18200000000007</v>
      </c>
      <c r="AA19" s="17">
        <v>272.88700000000006</v>
      </c>
      <c r="AB19" s="17">
        <v>418.76900000000006</v>
      </c>
      <c r="AC19" s="17">
        <v>198.71700000000001</v>
      </c>
      <c r="AD19" s="17">
        <v>441.096</v>
      </c>
      <c r="AE19" s="17">
        <v>208.87500000000003</v>
      </c>
      <c r="AF19"/>
      <c r="AG19" s="18">
        <v>3.5007798112592399</v>
      </c>
      <c r="AH19" s="18">
        <v>2.6859750387359327</v>
      </c>
      <c r="AI19" s="18">
        <v>2.132369400664905</v>
      </c>
      <c r="AJ19" s="18">
        <v>1.8248382566625305</v>
      </c>
      <c r="AK19" s="18">
        <v>1.9826685906072443</v>
      </c>
      <c r="AL19" s="18">
        <v>2.0004064913542394</v>
      </c>
      <c r="AM19" s="18">
        <v>1.9994941869822189</v>
      </c>
      <c r="AN19" s="18">
        <v>2.0001202175938277</v>
      </c>
      <c r="AO19" s="18">
        <v>1.9999410698763966</v>
      </c>
      <c r="AP19" s="18">
        <v>2.0004477536488388</v>
      </c>
      <c r="AQ19" s="18">
        <v>1.9633387378839893</v>
      </c>
      <c r="AR19" s="18">
        <v>5.7585478987862375</v>
      </c>
      <c r="AS19" s="18">
        <v>0.30071238633006031</v>
      </c>
      <c r="AT19" s="18">
        <v>62.282097104665404</v>
      </c>
      <c r="AU19" s="18">
        <v>4.613826959303271</v>
      </c>
      <c r="AV19" s="18">
        <v>31.949333898860587</v>
      </c>
      <c r="AW19" s="18">
        <v>-53.47950345408001</v>
      </c>
      <c r="AX19" s="18">
        <v>55.743584911586389</v>
      </c>
      <c r="AY19" s="18">
        <v>0.45011615900877067</v>
      </c>
      <c r="AZ19" s="18">
        <v>-1.0724667940831605</v>
      </c>
      <c r="BA19" s="18">
        <v>8.3460169412414196</v>
      </c>
      <c r="BB19" s="18">
        <v>-0.76645288899544195</v>
      </c>
      <c r="BC19" s="18">
        <v>-3.2903230677467916</v>
      </c>
      <c r="BD19" s="18">
        <v>6.5207547759014997</v>
      </c>
      <c r="BE19" s="18">
        <v>53.458757654267146</v>
      </c>
      <c r="BF19" s="18">
        <v>-52.547347105444771</v>
      </c>
      <c r="BG19" s="18" t="s">
        <v>233</v>
      </c>
      <c r="BH19" s="18">
        <v>-52.646362696555848</v>
      </c>
      <c r="BI19"/>
      <c r="BJ19" s="7"/>
    </row>
    <row r="20" spans="1:67" s="46" customFormat="1" ht="15" customHeight="1" x14ac:dyDescent="0.35">
      <c r="A20"/>
      <c r="B20" s="13" t="s">
        <v>630</v>
      </c>
      <c r="C20" s="14">
        <v>2071.094000000001</v>
      </c>
      <c r="D20" s="14">
        <v>2372.1049999999996</v>
      </c>
      <c r="E20" s="14">
        <v>2758.1900000000005</v>
      </c>
      <c r="F20" s="14">
        <v>3692.6970000000001</v>
      </c>
      <c r="G20" s="14">
        <v>2950.8580000000002</v>
      </c>
      <c r="H20" s="14">
        <v>3210.0329999999958</v>
      </c>
      <c r="I20" s="14">
        <v>3300.2560000000012</v>
      </c>
      <c r="J20" s="14">
        <v>2439.0409999999974</v>
      </c>
      <c r="K20" s="14">
        <v>3864.5309999999954</v>
      </c>
      <c r="L20" s="14">
        <v>3690.9459999999999</v>
      </c>
      <c r="M20" s="14">
        <v>3483.8870000000002</v>
      </c>
      <c r="N20" s="14">
        <v>4674.3410000000003</v>
      </c>
      <c r="O20" s="14">
        <v>4654.4480000000003</v>
      </c>
      <c r="P20" s="14">
        <v>6635.1329999999998</v>
      </c>
      <c r="Q20" s="14">
        <v>7961.9349999999995</v>
      </c>
      <c r="R20" s="14">
        <v>7665.5630000000001</v>
      </c>
      <c r="S20" s="14">
        <v>6108.6360000000004</v>
      </c>
      <c r="T20" s="14">
        <v>5461.5459999999994</v>
      </c>
      <c r="U20" s="14">
        <v>8938.9030000000002</v>
      </c>
      <c r="V20" s="14">
        <v>7751.7570000000014</v>
      </c>
      <c r="W20" s="14">
        <v>7925.8569999999963</v>
      </c>
      <c r="X20" s="14">
        <v>8511.7639999999992</v>
      </c>
      <c r="Y20" s="14">
        <v>8692.4510000000009</v>
      </c>
      <c r="Z20" s="14">
        <v>9920.8220000000001</v>
      </c>
      <c r="AA20" s="14">
        <v>9879.2200000000012</v>
      </c>
      <c r="AB20" s="14">
        <v>12208.624</v>
      </c>
      <c r="AC20" s="14">
        <v>9210.8709999999992</v>
      </c>
      <c r="AD20" s="14">
        <v>11424.423000000003</v>
      </c>
      <c r="AE20" s="14">
        <v>13805.228999999999</v>
      </c>
      <c r="AF20"/>
      <c r="AG20" s="15">
        <v>14.533912994774669</v>
      </c>
      <c r="AH20" s="15">
        <v>16.276050174844748</v>
      </c>
      <c r="AI20" s="15">
        <v>33.881168447423832</v>
      </c>
      <c r="AJ20" s="15">
        <v>-20.089354745325704</v>
      </c>
      <c r="AK20" s="15">
        <v>8.7830386958639011</v>
      </c>
      <c r="AL20" s="15">
        <v>2.810656463656465</v>
      </c>
      <c r="AM20" s="15">
        <v>-26.095399872010034</v>
      </c>
      <c r="AN20" s="15">
        <v>58.444691991647517</v>
      </c>
      <c r="AO20" s="15">
        <v>-4.4917481577970442</v>
      </c>
      <c r="AP20" s="15">
        <v>-5.6099168072358614</v>
      </c>
      <c r="AQ20" s="15">
        <v>34.17028164231504</v>
      </c>
      <c r="AR20" s="15">
        <v>-0.42557870724450841</v>
      </c>
      <c r="AS20" s="15">
        <v>42.554670285284082</v>
      </c>
      <c r="AT20" s="15">
        <v>19.996614988727423</v>
      </c>
      <c r="AU20" s="15">
        <v>-3.7223614611272184</v>
      </c>
      <c r="AV20" s="15">
        <v>-20.310667331284076</v>
      </c>
      <c r="AW20" s="15">
        <v>-10.593035826655917</v>
      </c>
      <c r="AX20" s="15">
        <v>63.669829019109258</v>
      </c>
      <c r="AY20" s="15">
        <v>-13.280667661345008</v>
      </c>
      <c r="AZ20" s="15">
        <v>2.2459424360179874</v>
      </c>
      <c r="BA20" s="15">
        <v>7.3923488652394704</v>
      </c>
      <c r="BB20" s="15">
        <v>2.1227914683724989</v>
      </c>
      <c r="BC20" s="15">
        <v>14.131468788262357</v>
      </c>
      <c r="BD20" s="15">
        <v>-0.41934025224924865</v>
      </c>
      <c r="BE20" s="15">
        <v>23.578825048941091</v>
      </c>
      <c r="BF20" s="15">
        <v>-24.554388766498178</v>
      </c>
      <c r="BG20" s="15">
        <v>24.031950941447377</v>
      </c>
      <c r="BH20" s="15">
        <v>20.839617020483189</v>
      </c>
      <c r="BI20"/>
      <c r="BJ20" s="7"/>
      <c r="BO20" s="53"/>
    </row>
    <row r="21" spans="1:67" s="46" customFormat="1" ht="15" customHeight="1" x14ac:dyDescent="0.35">
      <c r="A21"/>
      <c r="B21" s="16" t="s">
        <v>20</v>
      </c>
      <c r="C21" s="17">
        <v>402.91899999999987</v>
      </c>
      <c r="D21" s="17">
        <v>503.92500000000018</v>
      </c>
      <c r="E21" s="17">
        <v>545.36700000000019</v>
      </c>
      <c r="F21" s="17">
        <v>670.61399999999981</v>
      </c>
      <c r="G21" s="17">
        <v>457.29700000000003</v>
      </c>
      <c r="H21" s="17">
        <v>680.43100000000004</v>
      </c>
      <c r="I21" s="17">
        <v>797.72900000000004</v>
      </c>
      <c r="J21" s="17">
        <v>990.54</v>
      </c>
      <c r="K21" s="17">
        <v>914.59699999999998</v>
      </c>
      <c r="L21" s="17">
        <v>928.8420000000001</v>
      </c>
      <c r="M21" s="17">
        <v>948.98899999999981</v>
      </c>
      <c r="N21" s="17">
        <v>980.19200000000023</v>
      </c>
      <c r="O21" s="17">
        <v>1185.884</v>
      </c>
      <c r="P21" s="17">
        <v>1226.0099999999998</v>
      </c>
      <c r="Q21" s="17">
        <v>1420.683</v>
      </c>
      <c r="R21" s="17">
        <v>1792.6389999999999</v>
      </c>
      <c r="S21" s="17">
        <v>2050.1169999999993</v>
      </c>
      <c r="T21" s="17">
        <v>2574.1179999999999</v>
      </c>
      <c r="U21" s="17">
        <v>2893.2539999999999</v>
      </c>
      <c r="V21" s="17">
        <v>6.3720000000000709</v>
      </c>
      <c r="W21" s="17">
        <v>2.2380000000000564</v>
      </c>
      <c r="X21" s="17">
        <v>3.1200000000001182</v>
      </c>
      <c r="Y21" s="17">
        <v>76.386999999999716</v>
      </c>
      <c r="Z21" s="17">
        <v>2.6430000000004839</v>
      </c>
      <c r="AA21" s="17">
        <v>5.6520000000000437</v>
      </c>
      <c r="AB21" s="17">
        <v>4.3279999999999745</v>
      </c>
      <c r="AC21" s="17">
        <v>6.6319999999998345</v>
      </c>
      <c r="AD21" s="17">
        <v>5.0290000000002237</v>
      </c>
      <c r="AE21" s="17">
        <v>11.344000000000278</v>
      </c>
      <c r="AF21"/>
      <c r="AG21" s="18">
        <v>25.068562167582154</v>
      </c>
      <c r="AH21" s="18">
        <v>8.2238428337550218</v>
      </c>
      <c r="AI21" s="18">
        <v>22.965635984575446</v>
      </c>
      <c r="AJ21" s="18">
        <v>-31.809207681318888</v>
      </c>
      <c r="AK21" s="18">
        <v>48.794109736123353</v>
      </c>
      <c r="AL21" s="18">
        <v>17.238779538263245</v>
      </c>
      <c r="AM21" s="18">
        <v>24.169987552163693</v>
      </c>
      <c r="AN21" s="18">
        <v>-7.6668281947220693</v>
      </c>
      <c r="AO21" s="18">
        <v>1.5575165892737586</v>
      </c>
      <c r="AP21" s="18">
        <v>2.169044896763896</v>
      </c>
      <c r="AQ21" s="18">
        <v>3.2880254671024045</v>
      </c>
      <c r="AR21" s="18">
        <v>20.984868270706119</v>
      </c>
      <c r="AS21" s="18">
        <v>3.3836361735211664</v>
      </c>
      <c r="AT21" s="18">
        <v>15.878581740768858</v>
      </c>
      <c r="AU21" s="18">
        <v>26.181491578346467</v>
      </c>
      <c r="AV21" s="18">
        <v>14.363070311423515</v>
      </c>
      <c r="AW21" s="18">
        <v>25.559565624791212</v>
      </c>
      <c r="AX21" s="18">
        <v>12.397877641972901</v>
      </c>
      <c r="AY21" s="18">
        <v>-99.779763546511973</v>
      </c>
      <c r="AZ21" s="18">
        <v>-64.877589453860153</v>
      </c>
      <c r="BA21" s="18">
        <v>39.410187667562091</v>
      </c>
      <c r="BB21" s="18" t="s">
        <v>233</v>
      </c>
      <c r="BC21" s="18">
        <v>-96.539987170591203</v>
      </c>
      <c r="BD21" s="18" t="s">
        <v>233</v>
      </c>
      <c r="BE21" s="18">
        <v>-23.425336164190711</v>
      </c>
      <c r="BF21" s="18">
        <v>53.234750462104287</v>
      </c>
      <c r="BG21" s="18">
        <v>-24.170687575386772</v>
      </c>
      <c r="BH21" s="18" t="s">
        <v>233</v>
      </c>
      <c r="BI21"/>
      <c r="BJ21" s="7"/>
    </row>
    <row r="22" spans="1:67" s="46" customFormat="1" ht="15" customHeight="1" x14ac:dyDescent="0.35">
      <c r="A22"/>
      <c r="B22" s="16" t="s">
        <v>21</v>
      </c>
      <c r="C22" s="17"/>
      <c r="D22" s="17"/>
      <c r="E22" s="17"/>
      <c r="F22" s="17">
        <v>0.21200000000001751</v>
      </c>
      <c r="G22" s="17">
        <v>0.68099999999998317</v>
      </c>
      <c r="H22" s="17">
        <v>1.6270000000000095</v>
      </c>
      <c r="I22" s="17">
        <v>1.6000000000000227</v>
      </c>
      <c r="J22" s="17">
        <v>1.2150000000000318</v>
      </c>
      <c r="K22" s="17">
        <v>1.5409999999999968</v>
      </c>
      <c r="L22" s="17">
        <v>2.7530000000000427</v>
      </c>
      <c r="M22" s="17">
        <v>1.0740000000000691</v>
      </c>
      <c r="N22" s="17">
        <v>1.3899999999998727</v>
      </c>
      <c r="O22" s="17">
        <v>1.4700000000000273</v>
      </c>
      <c r="P22" s="17">
        <v>1.7380000000000564</v>
      </c>
      <c r="Q22" s="17">
        <v>1.8309999999999036</v>
      </c>
      <c r="R22" s="17">
        <v>1.3690000000000282</v>
      </c>
      <c r="S22" s="17">
        <v>1.6290000000000191</v>
      </c>
      <c r="T22" s="17">
        <v>1.1130000000000564</v>
      </c>
      <c r="U22" s="17">
        <v>1.3369999999999891</v>
      </c>
      <c r="V22" s="17">
        <v>2.0410000000000537</v>
      </c>
      <c r="W22" s="17">
        <v>1.5259999999999536</v>
      </c>
      <c r="X22" s="17">
        <v>1.2400000000001228</v>
      </c>
      <c r="Y22" s="17">
        <v>1.041999999999689</v>
      </c>
      <c r="Z22" s="17">
        <v>1.3479999999999563</v>
      </c>
      <c r="AA22" s="17">
        <v>1.2069999999999936</v>
      </c>
      <c r="AB22" s="17">
        <v>1.4170000000001437</v>
      </c>
      <c r="AC22" s="17">
        <v>2.1559999999999491</v>
      </c>
      <c r="AD22" s="17">
        <v>1.4780000000000655</v>
      </c>
      <c r="AE22" s="17">
        <v>1.8229999999999791</v>
      </c>
      <c r="AF22"/>
      <c r="AG22" s="18"/>
      <c r="AH22" s="18"/>
      <c r="AI22" s="18"/>
      <c r="AJ22" s="18" t="s">
        <v>233</v>
      </c>
      <c r="AK22" s="18" t="s">
        <v>233</v>
      </c>
      <c r="AL22" s="18">
        <v>-1.6594960049162049</v>
      </c>
      <c r="AM22" s="18">
        <v>-24.062499999999091</v>
      </c>
      <c r="AN22" s="18">
        <v>26.831275720161024</v>
      </c>
      <c r="AO22" s="18">
        <v>78.650227125246488</v>
      </c>
      <c r="AP22" s="18">
        <v>-60.988013076641757</v>
      </c>
      <c r="AQ22" s="18">
        <v>29.422718808173485</v>
      </c>
      <c r="AR22" s="18">
        <v>5.7553956834648883</v>
      </c>
      <c r="AS22" s="18">
        <v>18.231292517008445</v>
      </c>
      <c r="AT22" s="18">
        <v>5.3509781357792976</v>
      </c>
      <c r="AU22" s="18">
        <v>-25.232113599120684</v>
      </c>
      <c r="AV22" s="18">
        <v>18.991964937909827</v>
      </c>
      <c r="AW22" s="18">
        <v>-31.67587476979476</v>
      </c>
      <c r="AX22" s="18">
        <v>20.125786163514945</v>
      </c>
      <c r="AY22" s="18">
        <v>52.655198204941684</v>
      </c>
      <c r="AZ22" s="18">
        <v>-25.232729054389345</v>
      </c>
      <c r="BA22" s="18">
        <v>-18.741808650055013</v>
      </c>
      <c r="BB22" s="18">
        <v>-15.967741935517276</v>
      </c>
      <c r="BC22" s="18">
        <v>29.366602687174542</v>
      </c>
      <c r="BD22" s="18">
        <v>-10.459940652816563</v>
      </c>
      <c r="BE22" s="18">
        <v>17.398508699266873</v>
      </c>
      <c r="BF22" s="18">
        <v>52.152434721223038</v>
      </c>
      <c r="BG22" s="18">
        <v>-31.447124304262505</v>
      </c>
      <c r="BH22" s="18">
        <v>23.342354533146029</v>
      </c>
      <c r="BI22"/>
      <c r="BJ22" s="7"/>
    </row>
    <row r="23" spans="1:67" s="46" customFormat="1" ht="15" customHeight="1" x14ac:dyDescent="0.35">
      <c r="A23"/>
      <c r="B23" s="16" t="s">
        <v>22</v>
      </c>
      <c r="C23" s="17"/>
      <c r="D23" s="17"/>
      <c r="E23" s="17"/>
      <c r="F23" s="17"/>
      <c r="G23" s="17">
        <v>1.0000000000047748E-3</v>
      </c>
      <c r="H23" s="17">
        <v>0.13799999999997681</v>
      </c>
      <c r="I23" s="17">
        <v>0.10800000000000409</v>
      </c>
      <c r="J23" s="17">
        <v>9.6000000000003638E-2</v>
      </c>
      <c r="K23" s="17">
        <v>2.414999999999992</v>
      </c>
      <c r="L23" s="17">
        <v>0.13700000000000045</v>
      </c>
      <c r="M23" s="17">
        <v>0.16200000000000614</v>
      </c>
      <c r="N23" s="17">
        <v>1.5290000000000248</v>
      </c>
      <c r="O23" s="17">
        <v>0.42500000000001137</v>
      </c>
      <c r="P23" s="17">
        <v>0.58199999999999363</v>
      </c>
      <c r="Q23" s="17">
        <v>1.8010000000000446</v>
      </c>
      <c r="R23" s="17">
        <v>0.14800000000002456</v>
      </c>
      <c r="S23" s="17">
        <v>0.84199999999998454</v>
      </c>
      <c r="T23" s="17">
        <v>0.19900000000001228</v>
      </c>
      <c r="U23" s="17">
        <v>0.34899999999998954</v>
      </c>
      <c r="V23" s="17">
        <v>0.42600000000001614</v>
      </c>
      <c r="W23" s="17">
        <v>0.43200000000001637</v>
      </c>
      <c r="X23" s="17">
        <v>0.61899999999997135</v>
      </c>
      <c r="Y23" s="17">
        <v>0.34700000000003683</v>
      </c>
      <c r="Z23" s="17">
        <v>0.48699999999999477</v>
      </c>
      <c r="AA23" s="17">
        <v>0.71899999999999409</v>
      </c>
      <c r="AB23" s="17">
        <v>0.33400000000000318</v>
      </c>
      <c r="AC23" s="17">
        <v>0.30900000000002592</v>
      </c>
      <c r="AD23" s="17">
        <v>4.0750000000001023</v>
      </c>
      <c r="AE23" s="17">
        <v>1.5719999999999743</v>
      </c>
      <c r="AF23"/>
      <c r="AG23" s="18"/>
      <c r="AH23" s="18"/>
      <c r="AI23" s="18"/>
      <c r="AJ23" s="18"/>
      <c r="AK23" s="18" t="s">
        <v>233</v>
      </c>
      <c r="AL23" s="18">
        <v>-21.739130434766491</v>
      </c>
      <c r="AM23" s="18">
        <v>-11.111111111111111</v>
      </c>
      <c r="AN23" s="18" t="s">
        <v>233</v>
      </c>
      <c r="AO23" s="18">
        <v>-94.327122153209075</v>
      </c>
      <c r="AP23" s="18">
        <v>18.248175182485841</v>
      </c>
      <c r="AQ23" s="18" t="s">
        <v>233</v>
      </c>
      <c r="AR23" s="18">
        <v>-72.204054937867596</v>
      </c>
      <c r="AS23" s="18">
        <v>36.941176470583073</v>
      </c>
      <c r="AT23" s="18" t="s">
        <v>233</v>
      </c>
      <c r="AU23" s="18">
        <v>-91.782343142697343</v>
      </c>
      <c r="AV23" s="18" t="s">
        <v>233</v>
      </c>
      <c r="AW23" s="18">
        <v>-76.365795724463666</v>
      </c>
      <c r="AX23" s="18">
        <v>75.376884422094477</v>
      </c>
      <c r="AY23" s="18">
        <v>22.063037249291952</v>
      </c>
      <c r="AZ23" s="18">
        <v>1.408450704225352</v>
      </c>
      <c r="BA23" s="18">
        <v>43.287037037024973</v>
      </c>
      <c r="BB23" s="18">
        <v>-43.941841680120696</v>
      </c>
      <c r="BC23" s="18">
        <v>40.345821325632009</v>
      </c>
      <c r="BD23" s="18">
        <v>47.638603696098933</v>
      </c>
      <c r="BE23" s="18">
        <v>-53.54659248956802</v>
      </c>
      <c r="BF23" s="18">
        <v>-7.4850299401128817</v>
      </c>
      <c r="BG23" s="18" t="s">
        <v>233</v>
      </c>
      <c r="BH23" s="18">
        <v>-61.423312883437184</v>
      </c>
      <c r="BI23"/>
      <c r="BJ23" s="7"/>
    </row>
    <row r="24" spans="1:67" s="46" customFormat="1" ht="15" customHeight="1" x14ac:dyDescent="0.35">
      <c r="A24"/>
      <c r="B24" s="16" t="s">
        <v>23</v>
      </c>
      <c r="C24" s="17">
        <v>5.1749999999997272</v>
      </c>
      <c r="D24" s="17">
        <v>9.8510000000001128</v>
      </c>
      <c r="E24" s="17">
        <v>14.693000000000211</v>
      </c>
      <c r="F24" s="17">
        <v>8.397000000000844</v>
      </c>
      <c r="G24" s="17">
        <v>103.85999999999876</v>
      </c>
      <c r="H24" s="17">
        <v>64.056000000000495</v>
      </c>
      <c r="I24" s="17">
        <v>71.788000000000466</v>
      </c>
      <c r="J24" s="17">
        <v>35.886000000000422</v>
      </c>
      <c r="K24" s="17">
        <v>50.787000000000262</v>
      </c>
      <c r="L24" s="17">
        <v>26.837999999999738</v>
      </c>
      <c r="M24" s="17">
        <v>34.828000000001339</v>
      </c>
      <c r="N24" s="17">
        <v>69.733000000000175</v>
      </c>
      <c r="O24" s="17">
        <v>32.305999999996857</v>
      </c>
      <c r="P24" s="17">
        <v>35.934999999997672</v>
      </c>
      <c r="Q24" s="17">
        <v>23.189000000000306</v>
      </c>
      <c r="R24" s="17">
        <v>17.643000000000029</v>
      </c>
      <c r="S24" s="17">
        <v>17.7450000000008</v>
      </c>
      <c r="T24" s="17">
        <v>12.796000000000276</v>
      </c>
      <c r="U24" s="17">
        <v>86.029000000000451</v>
      </c>
      <c r="V24" s="17">
        <v>298.31700000000274</v>
      </c>
      <c r="W24" s="17">
        <v>74.361000000000786</v>
      </c>
      <c r="X24" s="17">
        <v>18.562999999998283</v>
      </c>
      <c r="Y24" s="17">
        <v>22.667999999997846</v>
      </c>
      <c r="Z24" s="17">
        <v>9.2150000000037835</v>
      </c>
      <c r="AA24" s="17">
        <v>15.703000000001339</v>
      </c>
      <c r="AB24" s="17">
        <v>438.27599999999984</v>
      </c>
      <c r="AC24" s="17">
        <v>96.902000000005501</v>
      </c>
      <c r="AD24" s="17">
        <v>30.658000000003085</v>
      </c>
      <c r="AE24" s="17">
        <v>19.953000000001339</v>
      </c>
      <c r="AF24"/>
      <c r="AG24" s="18">
        <v>90.357487922717524</v>
      </c>
      <c r="AH24" s="18">
        <v>49.152370317734672</v>
      </c>
      <c r="AI24" s="18">
        <v>-42.850336895115198</v>
      </c>
      <c r="AJ24" s="18" t="s">
        <v>233</v>
      </c>
      <c r="AK24" s="18">
        <v>-38.324667822066957</v>
      </c>
      <c r="AL24" s="18">
        <v>12.070688147870474</v>
      </c>
      <c r="AM24" s="18">
        <v>-50.0111439237753</v>
      </c>
      <c r="AN24" s="18">
        <v>41.523156662764492</v>
      </c>
      <c r="AO24" s="18">
        <v>-47.155768208400573</v>
      </c>
      <c r="AP24" s="18">
        <v>29.771219912071238</v>
      </c>
      <c r="AQ24" s="18" t="s">
        <v>233</v>
      </c>
      <c r="AR24" s="18">
        <v>-53.671862676212442</v>
      </c>
      <c r="AS24" s="18">
        <v>11.233207453727381</v>
      </c>
      <c r="AT24" s="18">
        <v>-35.469597885065234</v>
      </c>
      <c r="AU24" s="18">
        <v>-23.916512139377307</v>
      </c>
      <c r="AV24" s="18">
        <v>0.5781329705876046</v>
      </c>
      <c r="AW24" s="18">
        <v>-27.889546351086508</v>
      </c>
      <c r="AX24" s="18" t="s">
        <v>233</v>
      </c>
      <c r="AY24" s="18" t="s">
        <v>233</v>
      </c>
      <c r="AZ24" s="18">
        <v>-75.073160430012337</v>
      </c>
      <c r="BA24" s="18">
        <v>-75.036645553451294</v>
      </c>
      <c r="BB24" s="18">
        <v>22.113882454344356</v>
      </c>
      <c r="BC24" s="18">
        <v>-59.347979530595296</v>
      </c>
      <c r="BD24" s="18">
        <v>70.40694519799122</v>
      </c>
      <c r="BE24" s="18" t="s">
        <v>233</v>
      </c>
      <c r="BF24" s="18">
        <v>-77.890187918114265</v>
      </c>
      <c r="BG24" s="18">
        <v>-68.361850116611279</v>
      </c>
      <c r="BH24" s="18">
        <v>-34.917476678193843</v>
      </c>
      <c r="BI24"/>
      <c r="BJ24" s="7"/>
    </row>
    <row r="25" spans="1:67" s="46" customFormat="1" ht="15" customHeight="1" x14ac:dyDescent="0.35">
      <c r="A25"/>
      <c r="B25" s="16" t="s">
        <v>754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7">
        <v>5.2149999999999999</v>
      </c>
      <c r="N25" s="17">
        <v>2.0830000000000002</v>
      </c>
      <c r="O25" s="17">
        <v>1.95</v>
      </c>
      <c r="P25" s="17">
        <v>1.2000000000000455E-2</v>
      </c>
      <c r="Q25" s="17">
        <v>8.4000000000000297E-2</v>
      </c>
      <c r="R25" s="17">
        <v>1.4000000000000012E-2</v>
      </c>
      <c r="S25" s="17">
        <v>2.8000000000000025E-2</v>
      </c>
      <c r="T25" s="17">
        <v>1.4E-2</v>
      </c>
      <c r="U25" s="17">
        <v>0.59399999999999997</v>
      </c>
      <c r="V25" s="17">
        <v>0.88600000000000001</v>
      </c>
      <c r="W25" s="17">
        <v>0.19899999999697471</v>
      </c>
      <c r="X25" s="17">
        <v>0.52100000000318758</v>
      </c>
      <c r="Y25" s="17">
        <v>1.0000000001920029E-2</v>
      </c>
      <c r="Z25" s="17">
        <v>-1.6378010059270309E-12</v>
      </c>
      <c r="AA25" s="17">
        <v>1.2490000000052532</v>
      </c>
      <c r="AB25" s="17">
        <v>9.8000000002301135E-2</v>
      </c>
      <c r="AC25" s="17">
        <v>-1.8047785488306545E-12</v>
      </c>
      <c r="AD25" s="17">
        <v>1.3000000002627132E-2</v>
      </c>
      <c r="AE25" s="17">
        <v>0.10999999999797438</v>
      </c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>
        <v>-60.057526366251196</v>
      </c>
      <c r="AR25" s="18">
        <v>-6.385021603456563</v>
      </c>
      <c r="AS25" s="18">
        <v>-99.384615384615358</v>
      </c>
      <c r="AT25" s="18" t="s">
        <v>233</v>
      </c>
      <c r="AU25" s="18">
        <v>-83.333333333333371</v>
      </c>
      <c r="AV25" s="18">
        <v>100</v>
      </c>
      <c r="AW25" s="18">
        <v>-50.000000000000043</v>
      </c>
      <c r="AX25" s="18" t="s">
        <v>233</v>
      </c>
      <c r="AY25" s="18">
        <v>49.158249158249163</v>
      </c>
      <c r="AZ25" s="18">
        <v>-77.539503386345956</v>
      </c>
      <c r="BA25" s="18" t="s">
        <v>233</v>
      </c>
      <c r="BB25" s="18">
        <v>-98.080614203098108</v>
      </c>
      <c r="BC25" s="18" t="s">
        <v>233</v>
      </c>
      <c r="BD25" s="18" t="s">
        <v>233</v>
      </c>
      <c r="BE25" s="18">
        <v>-92.153722978231471</v>
      </c>
      <c r="BF25" s="18" t="s">
        <v>233</v>
      </c>
      <c r="BG25" s="18" t="s">
        <v>233</v>
      </c>
      <c r="BH25" s="18" t="s">
        <v>233</v>
      </c>
      <c r="BI25"/>
      <c r="BJ25" s="7"/>
    </row>
    <row r="26" spans="1:67" s="46" customFormat="1" ht="15" hidden="1" customHeight="1" x14ac:dyDescent="0.35">
      <c r="A26"/>
      <c r="B26" s="16" t="s">
        <v>25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/>
      <c r="BJ26" s="7"/>
    </row>
    <row r="27" spans="1:67" s="46" customFormat="1" ht="15" customHeight="1" x14ac:dyDescent="0.35">
      <c r="A27"/>
      <c r="B27" s="16" t="s">
        <v>26</v>
      </c>
      <c r="C27" s="17">
        <v>1663</v>
      </c>
      <c r="D27" s="17">
        <v>1858.329</v>
      </c>
      <c r="E27" s="17">
        <v>2198.13</v>
      </c>
      <c r="F27" s="17">
        <v>3013.4740000000002</v>
      </c>
      <c r="G27" s="17">
        <v>2389.0189999999998</v>
      </c>
      <c r="H27" s="17">
        <v>2463.7809999999999</v>
      </c>
      <c r="I27" s="17">
        <v>2429.0309999999999</v>
      </c>
      <c r="J27" s="17">
        <v>1411.3040000000001</v>
      </c>
      <c r="K27" s="17">
        <v>2895.1909999999998</v>
      </c>
      <c r="L27" s="17">
        <v>2732.3760000000002</v>
      </c>
      <c r="M27" s="17">
        <v>2389.3580000000002</v>
      </c>
      <c r="N27" s="17">
        <v>3304.1840000000002</v>
      </c>
      <c r="O27" s="17">
        <v>3326.9769999999999</v>
      </c>
      <c r="P27" s="17">
        <v>5195.4390000000003</v>
      </c>
      <c r="Q27" s="17">
        <v>5786.4179999999997</v>
      </c>
      <c r="R27" s="17">
        <v>5223.5470000000005</v>
      </c>
      <c r="S27" s="17">
        <v>3637.9380000000006</v>
      </c>
      <c r="T27" s="17">
        <v>2137.192</v>
      </c>
      <c r="U27" s="17">
        <v>5009.8560000000007</v>
      </c>
      <c r="V27" s="17">
        <v>6846.5440000000008</v>
      </c>
      <c r="W27" s="17">
        <v>7490.0690000000004</v>
      </c>
      <c r="X27" s="17">
        <v>7831.3490000000011</v>
      </c>
      <c r="Y27" s="17">
        <v>8133.6619999999984</v>
      </c>
      <c r="Z27" s="17">
        <v>9111.7990000000009</v>
      </c>
      <c r="AA27" s="17">
        <v>8567.8540000000012</v>
      </c>
      <c r="AB27" s="17">
        <v>11562.147999999999</v>
      </c>
      <c r="AC27" s="17">
        <v>8629.277</v>
      </c>
      <c r="AD27" s="17">
        <v>10928.511</v>
      </c>
      <c r="AE27" s="17">
        <v>12259.002</v>
      </c>
      <c r="AF27"/>
      <c r="AG27" s="18">
        <v>11.745580276608536</v>
      </c>
      <c r="AH27" s="18">
        <v>18.285298243744791</v>
      </c>
      <c r="AI27" s="18">
        <v>37.092619635781325</v>
      </c>
      <c r="AJ27" s="18">
        <v>-20.72209682247135</v>
      </c>
      <c r="AK27" s="18">
        <v>3.1294016497985231</v>
      </c>
      <c r="AL27" s="18">
        <v>-1.4104338007314774</v>
      </c>
      <c r="AM27" s="18">
        <v>-41.898477211694697</v>
      </c>
      <c r="AN27" s="18" t="s">
        <v>233</v>
      </c>
      <c r="AO27" s="18">
        <v>-5.6236358844718577</v>
      </c>
      <c r="AP27" s="18">
        <v>-12.553835928876554</v>
      </c>
      <c r="AQ27" s="18">
        <v>38.287523259385992</v>
      </c>
      <c r="AR27" s="18">
        <v>0.68982235856113538</v>
      </c>
      <c r="AS27" s="18">
        <v>56.160953321889522</v>
      </c>
      <c r="AT27" s="18">
        <v>11.374957919821584</v>
      </c>
      <c r="AU27" s="18">
        <v>-9.7274514215875723</v>
      </c>
      <c r="AV27" s="18">
        <v>-30.355025043327835</v>
      </c>
      <c r="AW27" s="18">
        <v>-41.252654663163597</v>
      </c>
      <c r="AX27" s="18" t="s">
        <v>233</v>
      </c>
      <c r="AY27" s="18">
        <v>36.661492865263988</v>
      </c>
      <c r="AZ27" s="18">
        <v>9.3992677181363256</v>
      </c>
      <c r="BA27" s="18">
        <v>4.5564333252470792</v>
      </c>
      <c r="BB27" s="18">
        <v>3.8602927796985851</v>
      </c>
      <c r="BC27" s="18">
        <v>12.025788630016869</v>
      </c>
      <c r="BD27" s="18">
        <v>-5.9696773381414543</v>
      </c>
      <c r="BE27" s="18">
        <v>34.94800448280278</v>
      </c>
      <c r="BF27" s="18">
        <v>-25.366143038473467</v>
      </c>
      <c r="BG27" s="18">
        <v>26.644572888319615</v>
      </c>
      <c r="BH27" s="18">
        <v>12.174494768774997</v>
      </c>
      <c r="BI27"/>
      <c r="BJ27" s="7"/>
    </row>
    <row r="28" spans="1:67" s="46" customFormat="1" ht="15" customHeight="1" x14ac:dyDescent="0.35">
      <c r="A28"/>
      <c r="B28" s="16" t="s">
        <v>27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>
        <v>104.26099999999997</v>
      </c>
      <c r="N28" s="17">
        <v>315.2299999999999</v>
      </c>
      <c r="O28" s="17">
        <v>105.43600000000015</v>
      </c>
      <c r="P28" s="17">
        <v>175.41700000000003</v>
      </c>
      <c r="Q28" s="17">
        <v>727.92899999999986</v>
      </c>
      <c r="R28" s="17">
        <v>630.20299999999975</v>
      </c>
      <c r="S28" s="17">
        <v>400.33699999999999</v>
      </c>
      <c r="T28" s="17">
        <v>736.11400000000003</v>
      </c>
      <c r="U28" s="17">
        <v>947.48399999999992</v>
      </c>
      <c r="V28" s="17">
        <v>597.17099999999982</v>
      </c>
      <c r="W28" s="17">
        <v>357.03200000000015</v>
      </c>
      <c r="X28" s="17">
        <v>656.35200000000009</v>
      </c>
      <c r="Y28" s="17">
        <v>458.33499999999981</v>
      </c>
      <c r="Z28" s="17">
        <v>795.33000000000038</v>
      </c>
      <c r="AA28" s="17">
        <v>1286.836</v>
      </c>
      <c r="AB28" s="17">
        <v>202.02299999999991</v>
      </c>
      <c r="AC28" s="17">
        <v>475.59500000000003</v>
      </c>
      <c r="AD28" s="17">
        <v>454.65900000000011</v>
      </c>
      <c r="AE28" s="17">
        <v>1511.4250000000004</v>
      </c>
      <c r="AF2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 t="s">
        <v>233</v>
      </c>
      <c r="AR28" s="18">
        <v>-66.552675824001469</v>
      </c>
      <c r="AS28" s="18">
        <v>66.372965590500186</v>
      </c>
      <c r="AT28" s="18" t="s">
        <v>233</v>
      </c>
      <c r="AU28" s="18">
        <v>-13.425210425742089</v>
      </c>
      <c r="AV28" s="18">
        <v>-36.474913638938538</v>
      </c>
      <c r="AW28" s="18">
        <v>83.87358650337093</v>
      </c>
      <c r="AX28" s="18">
        <v>28.714302404247153</v>
      </c>
      <c r="AY28" s="18">
        <v>-36.972972630672402</v>
      </c>
      <c r="AZ28" s="18">
        <v>-40.212769876634951</v>
      </c>
      <c r="BA28" s="18">
        <v>83.835622577247918</v>
      </c>
      <c r="BB28" s="18">
        <v>-30.169329871776156</v>
      </c>
      <c r="BC28" s="18">
        <v>73.525914451220331</v>
      </c>
      <c r="BD28" s="18">
        <v>61.799001672261753</v>
      </c>
      <c r="BE28" s="18">
        <v>-84.300796682716381</v>
      </c>
      <c r="BF28" s="18" t="s">
        <v>233</v>
      </c>
      <c r="BG28" s="18">
        <v>-4.4020647820098864</v>
      </c>
      <c r="BH28" s="18" t="s">
        <v>233</v>
      </c>
      <c r="BI28"/>
      <c r="BJ28" s="7"/>
    </row>
    <row r="29" spans="1:67" s="46" customFormat="1" ht="15" customHeight="1" x14ac:dyDescent="0.35">
      <c r="A29"/>
      <c r="B29" s="13" t="s">
        <v>631</v>
      </c>
      <c r="C29" s="14"/>
      <c r="D29" s="14"/>
      <c r="E29" s="14"/>
      <c r="F29" s="14"/>
      <c r="G29" s="14">
        <v>1092.1220000000001</v>
      </c>
      <c r="H29" s="14">
        <v>1034.4860000000003</v>
      </c>
      <c r="I29" s="14">
        <v>1202.4330000000004</v>
      </c>
      <c r="J29" s="14">
        <v>1209.819</v>
      </c>
      <c r="K29" s="14">
        <v>1022.7800000000001</v>
      </c>
      <c r="L29" s="14">
        <v>990.846</v>
      </c>
      <c r="M29" s="14">
        <v>962.85900000000015</v>
      </c>
      <c r="N29" s="14">
        <v>981.79199999999992</v>
      </c>
      <c r="O29" s="14">
        <v>1140.3620000000001</v>
      </c>
      <c r="P29" s="14">
        <v>1189.2830000000001</v>
      </c>
      <c r="Q29" s="14">
        <v>1374.9919999999997</v>
      </c>
      <c r="R29" s="14">
        <v>1603.7560000000003</v>
      </c>
      <c r="S29" s="14">
        <v>1999.5509999999999</v>
      </c>
      <c r="T29" s="14">
        <v>2356.1150000000002</v>
      </c>
      <c r="U29" s="14">
        <v>2805.5709999999999</v>
      </c>
      <c r="V29" s="14">
        <v>653.822</v>
      </c>
      <c r="W29" s="14">
        <v>654.19700000000012</v>
      </c>
      <c r="X29" s="14">
        <v>463.81700000000001</v>
      </c>
      <c r="Y29" s="14">
        <v>484.6909999999998</v>
      </c>
      <c r="Z29" s="14">
        <v>688.91200000000026</v>
      </c>
      <c r="AA29" s="14">
        <v>777.72499999999945</v>
      </c>
      <c r="AB29" s="14">
        <v>769.14300000000048</v>
      </c>
      <c r="AC29" s="14">
        <v>798.35200000000009</v>
      </c>
      <c r="AD29" s="14">
        <v>634.71500000000015</v>
      </c>
      <c r="AE29" s="14">
        <v>1008.6119999999996</v>
      </c>
      <c r="AF29"/>
      <c r="AG29" s="15"/>
      <c r="AH29" s="15"/>
      <c r="AI29" s="15"/>
      <c r="AJ29" s="15"/>
      <c r="AK29" s="15">
        <v>-5.2774323747712923</v>
      </c>
      <c r="AL29" s="15">
        <v>16.234825797545842</v>
      </c>
      <c r="AM29" s="15">
        <v>0.61425459880089039</v>
      </c>
      <c r="AN29" s="15">
        <v>-15.460081218760813</v>
      </c>
      <c r="AO29" s="15">
        <v>-3.1222745849547389</v>
      </c>
      <c r="AP29" s="15">
        <v>-2.8245559854911715</v>
      </c>
      <c r="AQ29" s="15">
        <v>1.9663315189451169</v>
      </c>
      <c r="AR29" s="15">
        <v>16.151078843583996</v>
      </c>
      <c r="AS29" s="15">
        <v>4.2899535410685417</v>
      </c>
      <c r="AT29" s="15">
        <v>15.615206809480972</v>
      </c>
      <c r="AU29" s="15">
        <v>16.637478618057461</v>
      </c>
      <c r="AV29" s="15">
        <v>24.679252953691183</v>
      </c>
      <c r="AW29" s="15">
        <v>17.832203329647523</v>
      </c>
      <c r="AX29" s="15">
        <v>19.076148659976258</v>
      </c>
      <c r="AY29" s="15">
        <v>-76.695581755015283</v>
      </c>
      <c r="AZ29" s="15">
        <v>5.7355059939878696E-2</v>
      </c>
      <c r="BA29" s="15">
        <v>-29.10132574744306</v>
      </c>
      <c r="BB29" s="15">
        <v>4.5004818710827319</v>
      </c>
      <c r="BC29" s="15">
        <v>42.134266986595698</v>
      </c>
      <c r="BD29" s="15">
        <v>12.891777179088063</v>
      </c>
      <c r="BE29" s="15">
        <v>-1.1034748786523483</v>
      </c>
      <c r="BF29" s="15">
        <v>3.7976033065372223</v>
      </c>
      <c r="BG29" s="15">
        <v>-20.496848507926316</v>
      </c>
      <c r="BH29" s="15">
        <v>58.907856281953222</v>
      </c>
      <c r="BI29"/>
      <c r="BJ29" s="7"/>
    </row>
    <row r="30" spans="1:67" s="54" customFormat="1" ht="15" customHeight="1" x14ac:dyDescent="0.35">
      <c r="A30"/>
      <c r="B30" s="13" t="s">
        <v>29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22"/>
      <c r="U30" s="14">
        <v>0.17900000000000002</v>
      </c>
      <c r="V30" s="14">
        <v>85.909000000000006</v>
      </c>
      <c r="W30" s="14">
        <v>43.583000000002357</v>
      </c>
      <c r="X30" s="14">
        <v>19.078999999986763</v>
      </c>
      <c r="Y30" s="14">
        <v>22.987000000001899</v>
      </c>
      <c r="Z30" s="14">
        <v>27.867000000000417</v>
      </c>
      <c r="AA30" s="14">
        <v>40.377000000008366</v>
      </c>
      <c r="AB30" s="14">
        <v>8.4809999999852153</v>
      </c>
      <c r="AC30" s="14">
        <v>14.598000000007232</v>
      </c>
      <c r="AD30" s="14">
        <v>191.99099999996588</v>
      </c>
      <c r="AE30" s="14">
        <v>23.160999999993237</v>
      </c>
      <c r="AF30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 t="s">
        <v>233</v>
      </c>
      <c r="AZ30" s="15">
        <v>-49.268411924242685</v>
      </c>
      <c r="BA30" s="15">
        <v>-56.223756969493309</v>
      </c>
      <c r="BB30" s="15">
        <v>20.483253839393296</v>
      </c>
      <c r="BC30" s="15">
        <v>21.229390525071189</v>
      </c>
      <c r="BD30" s="15">
        <v>44.89180751429204</v>
      </c>
      <c r="BE30" s="15">
        <v>-78.99546771681041</v>
      </c>
      <c r="BF30" s="15">
        <v>72.125928546547343</v>
      </c>
      <c r="BG30" s="15" t="s">
        <v>233</v>
      </c>
      <c r="BH30" s="15">
        <v>-87.936413686059581</v>
      </c>
      <c r="BI30"/>
      <c r="BJ30" s="23"/>
    </row>
    <row r="31" spans="1:67" s="46" customFormat="1" ht="15" customHeight="1" x14ac:dyDescent="0.35">
      <c r="A31"/>
      <c r="B31" s="13" t="s">
        <v>30</v>
      </c>
      <c r="C31" s="14">
        <v>1.6099999999999852</v>
      </c>
      <c r="D31" s="14">
        <v>1.070999999999998</v>
      </c>
      <c r="E31" s="14">
        <v>2.70900000000006</v>
      </c>
      <c r="F31" s="14">
        <v>5.7019999999999982</v>
      </c>
      <c r="G31" s="14">
        <v>3.5299999999999727</v>
      </c>
      <c r="H31" s="14">
        <v>6.09699999999998</v>
      </c>
      <c r="I31" s="14">
        <v>7.2490000000000236</v>
      </c>
      <c r="J31" s="14">
        <v>5.9390000000000001</v>
      </c>
      <c r="K31" s="14">
        <v>0.6629999999999967</v>
      </c>
      <c r="L31" s="14">
        <v>0.19700000000000273</v>
      </c>
      <c r="M31" s="14">
        <v>0.28900000000000148</v>
      </c>
      <c r="N31" s="14">
        <v>2.4890000000000043</v>
      </c>
      <c r="O31" s="14">
        <v>0.79699999999999704</v>
      </c>
      <c r="P31" s="14">
        <v>2.1730000000000018</v>
      </c>
      <c r="Q31" s="14">
        <v>3.6020000000000039</v>
      </c>
      <c r="R31" s="14">
        <v>2.8180000000000001</v>
      </c>
      <c r="S31" s="14">
        <v>1.1179999999999999</v>
      </c>
      <c r="T31" s="14">
        <v>2.7239999999999998</v>
      </c>
      <c r="U31" s="14">
        <v>1.6359999999999999</v>
      </c>
      <c r="V31" s="14">
        <v>3.9589999999999996</v>
      </c>
      <c r="W31" s="14">
        <v>36.894000000000005</v>
      </c>
      <c r="X31" s="14">
        <v>32.166000000000025</v>
      </c>
      <c r="Y31" s="14">
        <v>25.183999999999997</v>
      </c>
      <c r="Z31" s="14">
        <v>20.625000000000028</v>
      </c>
      <c r="AA31" s="14">
        <v>186.97200000000004</v>
      </c>
      <c r="AB31" s="14">
        <v>50.90800000000003</v>
      </c>
      <c r="AC31" s="14">
        <v>37.253000000000014</v>
      </c>
      <c r="AD31" s="14">
        <v>23.04200000000003</v>
      </c>
      <c r="AE31" s="14">
        <v>13.192999999999984</v>
      </c>
      <c r="AF31"/>
      <c r="AG31" s="15">
        <v>-33.478260869564735</v>
      </c>
      <c r="AH31" s="15" t="s">
        <v>233</v>
      </c>
      <c r="AI31" s="15" t="s">
        <v>233</v>
      </c>
      <c r="AJ31" s="15">
        <v>-38.091897579797021</v>
      </c>
      <c r="AK31" s="15">
        <v>72.719546742210397</v>
      </c>
      <c r="AL31" s="15">
        <v>18.89453829752415</v>
      </c>
      <c r="AM31" s="15">
        <v>-18.071458132156426</v>
      </c>
      <c r="AN31" s="15">
        <v>-88.836504462030703</v>
      </c>
      <c r="AO31" s="15">
        <v>-70.286576168928548</v>
      </c>
      <c r="AP31" s="15">
        <v>46.700507614211915</v>
      </c>
      <c r="AQ31" s="15" t="s">
        <v>233</v>
      </c>
      <c r="AR31" s="15">
        <v>-67.979108075532523</v>
      </c>
      <c r="AS31" s="15" t="s">
        <v>233</v>
      </c>
      <c r="AT31" s="15">
        <v>65.761619880349784</v>
      </c>
      <c r="AU31" s="15">
        <v>-21.765685730149997</v>
      </c>
      <c r="AV31" s="15">
        <v>-60.326472675656504</v>
      </c>
      <c r="AW31" s="15" t="s">
        <v>233</v>
      </c>
      <c r="AX31" s="15">
        <v>-39.941262848751833</v>
      </c>
      <c r="AY31" s="15" t="s">
        <v>233</v>
      </c>
      <c r="AZ31" s="15" t="s">
        <v>233</v>
      </c>
      <c r="BA31" s="15">
        <v>-12.815091884859271</v>
      </c>
      <c r="BB31" s="15">
        <v>-21.706149350245671</v>
      </c>
      <c r="BC31" s="15">
        <v>-18.102763659466206</v>
      </c>
      <c r="BD31" s="15" t="s">
        <v>233</v>
      </c>
      <c r="BE31" s="15">
        <v>-72.772393727403028</v>
      </c>
      <c r="BF31" s="15">
        <v>-26.822896204918692</v>
      </c>
      <c r="BG31" s="15">
        <v>-38.14726330765302</v>
      </c>
      <c r="BH31" s="15">
        <v>-42.743685443972026</v>
      </c>
      <c r="BI31"/>
      <c r="BJ31" s="7"/>
      <c r="BM31" s="53"/>
      <c r="BN31" s="53"/>
      <c r="BO31" s="53"/>
    </row>
    <row r="32" spans="1:67" s="46" customFormat="1" ht="15" customHeight="1" x14ac:dyDescent="0.35">
      <c r="A32"/>
      <c r="B32" s="24" t="s">
        <v>31</v>
      </c>
      <c r="C32" s="25">
        <v>8351.7059999999983</v>
      </c>
      <c r="D32" s="25">
        <v>9306.7300000000032</v>
      </c>
      <c r="E32" s="25">
        <v>10707.615000000005</v>
      </c>
      <c r="F32" s="25">
        <v>12757.193999999996</v>
      </c>
      <c r="G32" s="25">
        <v>11658.00499999999</v>
      </c>
      <c r="H32" s="25">
        <v>11900.030999999995</v>
      </c>
      <c r="I32" s="25">
        <v>12475.845000000008</v>
      </c>
      <c r="J32" s="25">
        <v>11849.838000000003</v>
      </c>
      <c r="K32" s="25">
        <v>14122.429999999993</v>
      </c>
      <c r="L32" s="25">
        <v>14545.239999999976</v>
      </c>
      <c r="M32" s="25">
        <v>14815.674000000028</v>
      </c>
      <c r="N32" s="25">
        <v>16422.133999999976</v>
      </c>
      <c r="O32" s="25">
        <v>17492.026000000013</v>
      </c>
      <c r="P32" s="25">
        <v>21644.202999999994</v>
      </c>
      <c r="Q32" s="25">
        <v>24341.437000000005</v>
      </c>
      <c r="R32" s="14">
        <v>23396.988999999998</v>
      </c>
      <c r="S32" s="14">
        <v>20572.397999999997</v>
      </c>
      <c r="T32" s="14">
        <v>19539.302999999996</v>
      </c>
      <c r="U32" s="14">
        <v>23965.575000000004</v>
      </c>
      <c r="V32" s="14">
        <v>20237.889000000003</v>
      </c>
      <c r="W32" s="14">
        <v>20547.150000000009</v>
      </c>
      <c r="X32" s="14">
        <v>21353.617999999973</v>
      </c>
      <c r="Y32" s="14">
        <v>20951.019999999975</v>
      </c>
      <c r="Z32" s="14">
        <v>22350.514999999956</v>
      </c>
      <c r="AA32" s="14">
        <v>24402.455000000002</v>
      </c>
      <c r="AB32" s="14">
        <v>25982.64499999999</v>
      </c>
      <c r="AC32" s="14">
        <v>22365.077000000019</v>
      </c>
      <c r="AD32" s="14">
        <v>24612.593999999983</v>
      </c>
      <c r="AE32" s="14">
        <v>28716.444999999978</v>
      </c>
      <c r="AF32"/>
      <c r="AG32" s="162">
        <v>11.435076857351122</v>
      </c>
      <c r="AH32" s="162">
        <v>15.052386821149872</v>
      </c>
      <c r="AI32" s="162">
        <v>19.14132138669526</v>
      </c>
      <c r="AJ32" s="162">
        <v>-8.6162286157912629</v>
      </c>
      <c r="AK32" s="162">
        <v>2.0760498901828015</v>
      </c>
      <c r="AL32" s="162">
        <v>4.8387605040693868</v>
      </c>
      <c r="AM32" s="162">
        <v>-5.0177523045533556</v>
      </c>
      <c r="AN32" s="162">
        <v>19.178253744903422</v>
      </c>
      <c r="AO32" s="162">
        <v>2.9938898617304766</v>
      </c>
      <c r="AP32" s="162">
        <v>1.8592611741026788</v>
      </c>
      <c r="AQ32" s="162">
        <v>10.842976161597138</v>
      </c>
      <c r="AR32" s="162">
        <v>6.5149389232851087</v>
      </c>
      <c r="AS32" s="162">
        <v>23.737541894803829</v>
      </c>
      <c r="AT32" s="162">
        <v>12.461692398652943</v>
      </c>
      <c r="AU32" s="162">
        <v>-3.8800010040492161</v>
      </c>
      <c r="AV32" s="162">
        <v>-12.072455135145811</v>
      </c>
      <c r="AW32" s="162">
        <v>-5.0217529332263613</v>
      </c>
      <c r="AX32" s="162">
        <v>22.653172428924456</v>
      </c>
      <c r="AY32" s="162">
        <v>-15.554335750341901</v>
      </c>
      <c r="AZ32" s="162">
        <v>1.5281287490014686</v>
      </c>
      <c r="BA32" s="162">
        <v>3.9249628293946559</v>
      </c>
      <c r="BB32" s="162">
        <v>-1.8853854180588911</v>
      </c>
      <c r="BC32" s="162">
        <v>6.679841840635838</v>
      </c>
      <c r="BD32" s="162">
        <v>9.1807280503382138</v>
      </c>
      <c r="BE32" s="162">
        <v>6.4755369900282069</v>
      </c>
      <c r="BF32" s="162">
        <v>-13.923016690563919</v>
      </c>
      <c r="BG32" s="162">
        <v>10.049225406198966</v>
      </c>
      <c r="BH32" s="162">
        <v>16.673784973660226</v>
      </c>
      <c r="BI32"/>
      <c r="BJ32" s="7"/>
    </row>
    <row r="33" spans="1:62" customFormat="1" ht="6" customHeight="1" x14ac:dyDescent="0.35">
      <c r="Y33" s="12"/>
      <c r="AB33" s="335"/>
      <c r="AC33" s="355"/>
      <c r="AD33" s="355"/>
      <c r="AE33" s="355"/>
      <c r="BE33" s="335"/>
      <c r="BF33" s="355"/>
      <c r="BG33" s="355"/>
      <c r="BH33" s="355"/>
    </row>
    <row r="34" spans="1:62" s="46" customFormat="1" ht="15" customHeight="1" x14ac:dyDescent="0.35">
      <c r="A34"/>
      <c r="B34" s="13" t="s">
        <v>632</v>
      </c>
      <c r="C34" s="14">
        <v>6201.880000000001</v>
      </c>
      <c r="D34" s="14">
        <v>6692.1980000000003</v>
      </c>
      <c r="E34" s="14">
        <v>7427.2830000000031</v>
      </c>
      <c r="F34" s="14">
        <v>9431.0530000000035</v>
      </c>
      <c r="G34" s="14">
        <v>9692.5649999999987</v>
      </c>
      <c r="H34" s="14">
        <v>12437.230000000003</v>
      </c>
      <c r="I34" s="14">
        <v>14700.985000000001</v>
      </c>
      <c r="J34" s="14">
        <v>15971.658000000003</v>
      </c>
      <c r="K34" s="14">
        <v>18502.834000000003</v>
      </c>
      <c r="L34" s="14">
        <v>19596.531999999999</v>
      </c>
      <c r="M34" s="14">
        <v>20944.124</v>
      </c>
      <c r="N34" s="14">
        <v>25070.218999999997</v>
      </c>
      <c r="O34" s="14">
        <v>31288.870999999999</v>
      </c>
      <c r="P34" s="14">
        <v>31979.697999999997</v>
      </c>
      <c r="Q34" s="14">
        <v>36326.142000000007</v>
      </c>
      <c r="R34" s="14">
        <v>25263.37</v>
      </c>
      <c r="S34" s="14">
        <v>26457.061000000002</v>
      </c>
      <c r="T34" s="14">
        <v>23710.932999999997</v>
      </c>
      <c r="U34" s="14">
        <v>26119.154000000002</v>
      </c>
      <c r="V34" s="14">
        <v>25309.483</v>
      </c>
      <c r="W34" s="14">
        <v>23455.526999999987</v>
      </c>
      <c r="X34" s="14">
        <v>22385.972000000016</v>
      </c>
      <c r="Y34" s="14">
        <v>24520.652000000002</v>
      </c>
      <c r="Z34" s="14">
        <v>25978.812999999995</v>
      </c>
      <c r="AA34" s="14">
        <v>28103.431999999986</v>
      </c>
      <c r="AB34" s="14">
        <v>26947.744999999995</v>
      </c>
      <c r="AC34" s="14">
        <v>28567.699999999997</v>
      </c>
      <c r="AD34" s="14">
        <v>39044.640000000014</v>
      </c>
      <c r="AE34" s="14">
        <v>37568.293000000005</v>
      </c>
      <c r="AF34"/>
      <c r="AG34" s="15">
        <v>7.9059575483562927</v>
      </c>
      <c r="AH34" s="15">
        <v>10.984208775651927</v>
      </c>
      <c r="AI34" s="15">
        <v>26.978506137439489</v>
      </c>
      <c r="AJ34" s="15">
        <v>2.7728823069915425</v>
      </c>
      <c r="AK34" s="15">
        <v>28.317220467440816</v>
      </c>
      <c r="AL34" s="15">
        <v>18.201440352875977</v>
      </c>
      <c r="AM34" s="15">
        <v>8.6434548433319431</v>
      </c>
      <c r="AN34" s="15">
        <v>15.847922613920227</v>
      </c>
      <c r="AO34" s="15">
        <v>5.9109755835241051</v>
      </c>
      <c r="AP34" s="15">
        <v>6.8766861401803174</v>
      </c>
      <c r="AQ34" s="15">
        <v>19.700489741179901</v>
      </c>
      <c r="AR34" s="15">
        <v>24.804936885473566</v>
      </c>
      <c r="AS34" s="15">
        <v>2.2079000549428502</v>
      </c>
      <c r="AT34" s="15">
        <v>13.591260305209921</v>
      </c>
      <c r="AU34" s="15">
        <v>-30.454023991867913</v>
      </c>
      <c r="AV34" s="15">
        <v>4.7249872047949371</v>
      </c>
      <c r="AW34" s="15">
        <v>-10.379565591204571</v>
      </c>
      <c r="AX34" s="15">
        <v>10.156584728234883</v>
      </c>
      <c r="AY34" s="15">
        <v>-3.0999128072831228</v>
      </c>
      <c r="AZ34" s="15">
        <v>-7.3251437020661898</v>
      </c>
      <c r="BA34" s="15">
        <v>-4.5599273893951384</v>
      </c>
      <c r="BB34" s="15">
        <v>9.5357932190748045</v>
      </c>
      <c r="BC34" s="15">
        <v>5.9466648766109182</v>
      </c>
      <c r="BD34" s="15">
        <v>8.1782758896643664</v>
      </c>
      <c r="BE34" s="15">
        <v>-4.1122628723779764</v>
      </c>
      <c r="BF34" s="15">
        <v>6.011467749898932</v>
      </c>
      <c r="BG34" s="15">
        <v>36.67407596691374</v>
      </c>
      <c r="BH34" s="15">
        <v>-3.7811771346848335</v>
      </c>
      <c r="BI34"/>
      <c r="BJ34" s="7"/>
    </row>
    <row r="35" spans="1:62" s="46" customFormat="1" ht="15" hidden="1" customHeight="1" x14ac:dyDescent="0.35">
      <c r="A35"/>
      <c r="B35" s="16" t="s">
        <v>32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/>
      <c r="BJ35" s="7"/>
    </row>
    <row r="36" spans="1:62" s="46" customFormat="1" ht="15" hidden="1" customHeight="1" x14ac:dyDescent="0.35">
      <c r="A36"/>
      <c r="B36" s="16" t="s">
        <v>33</v>
      </c>
      <c r="C36" s="17">
        <v>6201.88</v>
      </c>
      <c r="D36" s="17">
        <v>6692.1980000000003</v>
      </c>
      <c r="E36" s="17">
        <v>7427.2830000000004</v>
      </c>
      <c r="F36" s="17">
        <v>9431.0529999999999</v>
      </c>
      <c r="G36" s="17">
        <v>9692.5650000000005</v>
      </c>
      <c r="H36" s="17">
        <v>12437.23</v>
      </c>
      <c r="I36" s="17">
        <v>14700.985000000001</v>
      </c>
      <c r="J36" s="17">
        <v>15971.657999999999</v>
      </c>
      <c r="K36" s="17">
        <v>18502.833999999999</v>
      </c>
      <c r="L36" s="17">
        <v>19596.531999999999</v>
      </c>
      <c r="M36" s="17">
        <v>20944.124</v>
      </c>
      <c r="N36" s="17">
        <v>25070.218999999997</v>
      </c>
      <c r="O36" s="17">
        <v>31288.870999999999</v>
      </c>
      <c r="P36" s="17">
        <v>31979.697999999997</v>
      </c>
      <c r="Q36" s="17">
        <v>36326.142000000007</v>
      </c>
      <c r="R36" s="17">
        <v>25263.37</v>
      </c>
      <c r="S36" s="17">
        <v>26457.061000000002</v>
      </c>
      <c r="T36" s="17">
        <v>23710.932999999997</v>
      </c>
      <c r="U36" s="17">
        <v>26119.154000000002</v>
      </c>
      <c r="V36" s="17">
        <v>25309.483</v>
      </c>
      <c r="W36" s="17">
        <v>23455.527000000002</v>
      </c>
      <c r="X36" s="17">
        <v>22385.972000000002</v>
      </c>
      <c r="Y36" s="17">
        <v>24520.652000000002</v>
      </c>
      <c r="Z36" s="17">
        <v>25978.813000000002</v>
      </c>
      <c r="AA36" s="17">
        <v>28103.432000000001</v>
      </c>
      <c r="AB36" s="17">
        <v>26947.745000000003</v>
      </c>
      <c r="AC36" s="17">
        <v>28567.7</v>
      </c>
      <c r="AD36" s="17">
        <v>39044.639999999999</v>
      </c>
      <c r="AE36" s="17">
        <v>37568.292999999998</v>
      </c>
      <c r="AF36"/>
      <c r="AG36" s="18">
        <v>7.9059575483563078</v>
      </c>
      <c r="AH36" s="18">
        <v>10.984208775651885</v>
      </c>
      <c r="AI36" s="18">
        <v>26.978506137439481</v>
      </c>
      <c r="AJ36" s="18">
        <v>2.7728823069916015</v>
      </c>
      <c r="AK36" s="18">
        <v>28.317220467440752</v>
      </c>
      <c r="AL36" s="18">
        <v>18.201440352876013</v>
      </c>
      <c r="AM36" s="18">
        <v>8.6434548433319183</v>
      </c>
      <c r="AN36" s="18">
        <v>15.847922613920231</v>
      </c>
      <c r="AO36" s="18">
        <v>5.9109755835241264</v>
      </c>
      <c r="AP36" s="18">
        <v>6.8766861401803174</v>
      </c>
      <c r="AQ36" s="18">
        <v>19.700489741179901</v>
      </c>
      <c r="AR36" s="18">
        <v>24.804936885473566</v>
      </c>
      <c r="AS36" s="18">
        <v>2.2079000549428502</v>
      </c>
      <c r="AT36" s="18">
        <v>13.591260305209921</v>
      </c>
      <c r="AU36" s="18">
        <v>-30.454023991867913</v>
      </c>
      <c r="AV36" s="18">
        <v>4.7249872047949371</v>
      </c>
      <c r="AW36" s="18">
        <v>-10.379565591204571</v>
      </c>
      <c r="AX36" s="18">
        <v>10.156584728234883</v>
      </c>
      <c r="AY36" s="18">
        <v>-3.0999128072831228</v>
      </c>
      <c r="AZ36" s="18">
        <v>-7.3251437020661321</v>
      </c>
      <c r="BA36" s="18">
        <v>-4.5599273893952592</v>
      </c>
      <c r="BB36" s="18">
        <v>9.5357932190748755</v>
      </c>
      <c r="BC36" s="18">
        <v>5.9466648766109476</v>
      </c>
      <c r="BD36" s="18">
        <v>8.1782758896643912</v>
      </c>
      <c r="BE36" s="18">
        <v>-4.1122628723780004</v>
      </c>
      <c r="BF36" s="18">
        <v>6.0114677498989177</v>
      </c>
      <c r="BG36" s="18">
        <v>36.674075966913676</v>
      </c>
      <c r="BH36" s="18">
        <v>-3.7811771346848162</v>
      </c>
      <c r="BI36"/>
      <c r="BJ36" s="7"/>
    </row>
    <row r="37" spans="1:62" s="46" customFormat="1" ht="15" customHeight="1" x14ac:dyDescent="0.35">
      <c r="A37"/>
      <c r="B37" s="13" t="s">
        <v>596</v>
      </c>
      <c r="C37" s="14">
        <v>34.715000000000146</v>
      </c>
      <c r="D37" s="14">
        <v>88.167999999999665</v>
      </c>
      <c r="E37" s="14">
        <v>629.6929999999993</v>
      </c>
      <c r="F37" s="14">
        <v>500.51699999999983</v>
      </c>
      <c r="G37" s="14">
        <v>421.60499999999956</v>
      </c>
      <c r="H37" s="14">
        <v>439.46500000000015</v>
      </c>
      <c r="I37" s="14">
        <v>323.97999999999956</v>
      </c>
      <c r="J37" s="14">
        <v>246.87699999999859</v>
      </c>
      <c r="K37" s="14">
        <v>256.41899999999805</v>
      </c>
      <c r="L37" s="14">
        <v>262.13200000000143</v>
      </c>
      <c r="M37" s="14">
        <v>239.81199999999998</v>
      </c>
      <c r="N37" s="14">
        <v>389.93299999999999</v>
      </c>
      <c r="O37" s="14">
        <v>356.88900000000007</v>
      </c>
      <c r="P37" s="14">
        <v>322.61099999999999</v>
      </c>
      <c r="Q37" s="14">
        <v>423.10199999999998</v>
      </c>
      <c r="R37" s="14">
        <v>463.822</v>
      </c>
      <c r="S37" s="14">
        <v>548.67700000000002</v>
      </c>
      <c r="T37" s="14">
        <v>363.89600000000002</v>
      </c>
      <c r="U37" s="14">
        <v>339.84900000000005</v>
      </c>
      <c r="V37" s="14">
        <v>671.52</v>
      </c>
      <c r="W37" s="14">
        <v>999.9639999999963</v>
      </c>
      <c r="X37" s="14">
        <v>547.32400000000416</v>
      </c>
      <c r="Y37" s="14">
        <v>490.50200000000041</v>
      </c>
      <c r="Z37" s="14">
        <v>370.4800000000032</v>
      </c>
      <c r="AA37" s="14">
        <v>583.79999999999927</v>
      </c>
      <c r="AB37" s="14">
        <v>618.56000000000131</v>
      </c>
      <c r="AC37" s="14">
        <v>682.89500000000044</v>
      </c>
      <c r="AD37" s="14">
        <v>818.30000000000291</v>
      </c>
      <c r="AE37" s="14">
        <v>803.2799999999952</v>
      </c>
      <c r="AF37"/>
      <c r="AG37" s="15" t="s">
        <v>233</v>
      </c>
      <c r="AH37" s="15" t="s">
        <v>233</v>
      </c>
      <c r="AI37" s="15">
        <v>-20.514123549094499</v>
      </c>
      <c r="AJ37" s="15">
        <v>-15.766097854818176</v>
      </c>
      <c r="AK37" s="15">
        <v>4.2361926447742793</v>
      </c>
      <c r="AL37" s="15">
        <v>-26.278543228698656</v>
      </c>
      <c r="AM37" s="15">
        <v>-23.798691277239669</v>
      </c>
      <c r="AN37" s="15">
        <v>3.86508261198877</v>
      </c>
      <c r="AO37" s="15">
        <v>2.2279940254050672</v>
      </c>
      <c r="AP37" s="15">
        <v>-8.5147940732155245</v>
      </c>
      <c r="AQ37" s="15">
        <v>62.599452904775411</v>
      </c>
      <c r="AR37" s="15">
        <v>-8.4742763500396023</v>
      </c>
      <c r="AS37" s="15">
        <v>-9.6046669973017007</v>
      </c>
      <c r="AT37" s="15">
        <v>31.149278852859943</v>
      </c>
      <c r="AU37" s="15">
        <v>9.6241568227046983</v>
      </c>
      <c r="AV37" s="15">
        <v>18.294733755621774</v>
      </c>
      <c r="AW37" s="15">
        <v>-33.677555282980698</v>
      </c>
      <c r="AX37" s="15">
        <v>-6.608206740387355</v>
      </c>
      <c r="AY37" s="15">
        <v>97.593637174156726</v>
      </c>
      <c r="AZ37" s="15">
        <v>48.910531331903194</v>
      </c>
      <c r="BA37" s="15">
        <v>-45.265629562663641</v>
      </c>
      <c r="BB37" s="15">
        <v>-10.381784829461767</v>
      </c>
      <c r="BC37" s="15">
        <v>-24.469217250897469</v>
      </c>
      <c r="BD37" s="15">
        <v>57.579356510471342</v>
      </c>
      <c r="BE37" s="15">
        <v>5.9540938677632891</v>
      </c>
      <c r="BF37" s="15">
        <v>10.400769529229015</v>
      </c>
      <c r="BG37" s="15">
        <v>19.828084844669004</v>
      </c>
      <c r="BH37" s="15">
        <v>-1.8355126481739776</v>
      </c>
      <c r="BI37"/>
      <c r="BJ37" s="7"/>
    </row>
    <row r="38" spans="1:62" s="46" customFormat="1" ht="15" customHeight="1" x14ac:dyDescent="0.35">
      <c r="A38"/>
      <c r="B38" s="16" t="s">
        <v>35</v>
      </c>
      <c r="C38" s="17">
        <v>13.793000000000006</v>
      </c>
      <c r="D38" s="17">
        <v>21.552999999999997</v>
      </c>
      <c r="E38" s="17">
        <v>74.904999999999973</v>
      </c>
      <c r="F38" s="17">
        <v>94.649999999999977</v>
      </c>
      <c r="G38" s="17">
        <v>65.68100000000004</v>
      </c>
      <c r="H38" s="17">
        <v>141.71299999999997</v>
      </c>
      <c r="I38" s="17">
        <v>102.52700000000004</v>
      </c>
      <c r="J38" s="17">
        <v>69.148000000000025</v>
      </c>
      <c r="K38" s="17">
        <v>63.854000000000042</v>
      </c>
      <c r="L38" s="17">
        <v>69.230999999999995</v>
      </c>
      <c r="M38" s="17">
        <v>72.620999999999867</v>
      </c>
      <c r="N38" s="17">
        <v>111.94000000000017</v>
      </c>
      <c r="O38" s="17">
        <v>84.152000000000044</v>
      </c>
      <c r="P38" s="17">
        <v>75.622000000000071</v>
      </c>
      <c r="Q38" s="17">
        <v>68.702000000000112</v>
      </c>
      <c r="R38" s="17">
        <v>62.427999999999997</v>
      </c>
      <c r="S38" s="17">
        <v>72.320999999999998</v>
      </c>
      <c r="T38" s="17">
        <v>60.445</v>
      </c>
      <c r="U38" s="17">
        <v>56.835000000000008</v>
      </c>
      <c r="V38" s="17">
        <v>60.878999999999998</v>
      </c>
      <c r="W38" s="17">
        <v>65.277999999999906</v>
      </c>
      <c r="X38" s="17">
        <v>72.174999999999955</v>
      </c>
      <c r="Y38" s="17">
        <v>70.795000000000186</v>
      </c>
      <c r="Z38" s="17">
        <v>73.521000000000186</v>
      </c>
      <c r="AA38" s="17">
        <v>95.747000000000185</v>
      </c>
      <c r="AB38" s="17">
        <v>82.601999999999975</v>
      </c>
      <c r="AC38" s="17">
        <v>88.271999999999935</v>
      </c>
      <c r="AD38" s="17">
        <v>97.147999999999911</v>
      </c>
      <c r="AE38" s="17">
        <v>113.51800000000014</v>
      </c>
      <c r="AF38"/>
      <c r="AG38" s="18">
        <v>56.26042195316456</v>
      </c>
      <c r="AH38" s="18" t="s">
        <v>233</v>
      </c>
      <c r="AI38" s="18">
        <v>26.360056071023312</v>
      </c>
      <c r="AJ38" s="18">
        <v>-30.606444796619066</v>
      </c>
      <c r="AK38" s="18" t="s">
        <v>233</v>
      </c>
      <c r="AL38" s="18">
        <v>-27.651662162257473</v>
      </c>
      <c r="AM38" s="18">
        <v>-32.556302242336173</v>
      </c>
      <c r="AN38" s="18">
        <v>-7.6560421125701117</v>
      </c>
      <c r="AO38" s="18">
        <v>8.4207723870077817</v>
      </c>
      <c r="AP38" s="18">
        <v>4.896650344498668</v>
      </c>
      <c r="AQ38" s="18">
        <v>54.142741080404257</v>
      </c>
      <c r="AR38" s="18">
        <v>-24.82401286403438</v>
      </c>
      <c r="AS38" s="18">
        <v>-10.136419811769143</v>
      </c>
      <c r="AT38" s="18">
        <v>-9.1507762291396055</v>
      </c>
      <c r="AU38" s="18">
        <v>-9.132194113708632</v>
      </c>
      <c r="AV38" s="18">
        <v>15.847055808291152</v>
      </c>
      <c r="AW38" s="18">
        <v>-16.421233113480174</v>
      </c>
      <c r="AX38" s="18">
        <v>-5.972371577467106</v>
      </c>
      <c r="AY38" s="18">
        <v>7.1153338611770724</v>
      </c>
      <c r="AZ38" s="18">
        <v>7.2258085710999014</v>
      </c>
      <c r="BA38" s="18">
        <v>10.565581053341184</v>
      </c>
      <c r="BB38" s="18">
        <v>-1.9120193972979134</v>
      </c>
      <c r="BC38" s="18">
        <v>3.8505544176848532</v>
      </c>
      <c r="BD38" s="18">
        <v>30.230818405625527</v>
      </c>
      <c r="BE38" s="18">
        <v>-13.728889678005769</v>
      </c>
      <c r="BF38" s="18">
        <v>6.8642405752886866</v>
      </c>
      <c r="BG38" s="18">
        <v>10.055283668660485</v>
      </c>
      <c r="BH38" s="18">
        <v>16.850578498785612</v>
      </c>
      <c r="BI38"/>
      <c r="BJ38" s="7"/>
    </row>
    <row r="39" spans="1:62" s="46" customFormat="1" ht="15" customHeight="1" x14ac:dyDescent="0.35">
      <c r="A39"/>
      <c r="B39" s="16" t="s">
        <v>36</v>
      </c>
      <c r="C39" s="17">
        <v>0.5110000000000241</v>
      </c>
      <c r="D39" s="17">
        <v>13.574000000000012</v>
      </c>
      <c r="E39" s="17">
        <v>11.305999999999983</v>
      </c>
      <c r="F39" s="17">
        <v>14.361999999999995</v>
      </c>
      <c r="G39" s="17">
        <v>13.769000000000005</v>
      </c>
      <c r="H39" s="17">
        <v>19.215000000000003</v>
      </c>
      <c r="I39" s="17">
        <v>13.97199999999998</v>
      </c>
      <c r="J39" s="17">
        <v>13.410000000000025</v>
      </c>
      <c r="K39" s="17">
        <v>13.382000000000005</v>
      </c>
      <c r="L39" s="17">
        <v>13.727000000000004</v>
      </c>
      <c r="M39" s="17">
        <v>16.412000000000035</v>
      </c>
      <c r="N39" s="17">
        <v>32.045000000000016</v>
      </c>
      <c r="O39" s="17">
        <v>15.527999999999963</v>
      </c>
      <c r="P39" s="17">
        <v>18.09899999999999</v>
      </c>
      <c r="Q39" s="17">
        <v>17.706999999999994</v>
      </c>
      <c r="R39" s="17">
        <v>19.815999999999999</v>
      </c>
      <c r="S39" s="17">
        <v>20.29</v>
      </c>
      <c r="T39" s="17">
        <v>19.824000000000002</v>
      </c>
      <c r="U39" s="17">
        <v>25.355999999999998</v>
      </c>
      <c r="V39" s="17">
        <v>16.925000000000001</v>
      </c>
      <c r="W39" s="17">
        <v>22.08299999999997</v>
      </c>
      <c r="X39" s="17">
        <v>25.781000000000006</v>
      </c>
      <c r="Y39" s="17">
        <v>26.742000000000019</v>
      </c>
      <c r="Z39" s="17">
        <v>29.01400000000001</v>
      </c>
      <c r="AA39" s="17">
        <v>25.521999999999935</v>
      </c>
      <c r="AB39" s="17">
        <v>25.38900000000001</v>
      </c>
      <c r="AC39" s="17">
        <v>27.839000000000055</v>
      </c>
      <c r="AD39" s="17">
        <v>32.686000000000035</v>
      </c>
      <c r="AE39" s="17">
        <v>29.41500000000002</v>
      </c>
      <c r="AF39"/>
      <c r="AG39" s="18" t="s">
        <v>233</v>
      </c>
      <c r="AH39" s="18">
        <v>-16.708413142773146</v>
      </c>
      <c r="AI39" s="18">
        <v>27.029895630638741</v>
      </c>
      <c r="AJ39" s="18">
        <v>-4.1289513995264553</v>
      </c>
      <c r="AK39" s="18">
        <v>39.552618200305005</v>
      </c>
      <c r="AL39" s="18">
        <v>-27.28597449908937</v>
      </c>
      <c r="AM39" s="18">
        <v>-4.0223303750354695</v>
      </c>
      <c r="AN39" s="18">
        <v>-0.20879940343042475</v>
      </c>
      <c r="AO39" s="18">
        <v>2.5780899716036374</v>
      </c>
      <c r="AP39" s="18">
        <v>19.559991258104684</v>
      </c>
      <c r="AQ39" s="18">
        <v>95.253473068486159</v>
      </c>
      <c r="AR39" s="18">
        <v>-51.543142455921497</v>
      </c>
      <c r="AS39" s="18">
        <v>16.557187017001755</v>
      </c>
      <c r="AT39" s="18">
        <v>-2.165865517431881</v>
      </c>
      <c r="AU39" s="18">
        <v>11.910543852713651</v>
      </c>
      <c r="AV39" s="18">
        <v>2.3920064594267272</v>
      </c>
      <c r="AW39" s="18">
        <v>-2.2966978807294112</v>
      </c>
      <c r="AX39" s="18">
        <v>27.9055690072639</v>
      </c>
      <c r="AY39" s="18">
        <v>-33.250512699163899</v>
      </c>
      <c r="AZ39" s="18">
        <v>30.475627769571453</v>
      </c>
      <c r="BA39" s="18">
        <v>16.745913145858992</v>
      </c>
      <c r="BB39" s="18">
        <v>3.7275512974671754</v>
      </c>
      <c r="BC39" s="18">
        <v>8.4959988033804112</v>
      </c>
      <c r="BD39" s="18">
        <v>-12.035569035638224</v>
      </c>
      <c r="BE39" s="18">
        <v>-0.52111903455812569</v>
      </c>
      <c r="BF39" s="18">
        <v>9.6498483595259543</v>
      </c>
      <c r="BG39" s="18">
        <v>17.410826538309458</v>
      </c>
      <c r="BH39" s="18">
        <v>-10.007342593159185</v>
      </c>
      <c r="BI39"/>
      <c r="BJ39" s="7"/>
    </row>
    <row r="40" spans="1:62" s="46" customFormat="1" ht="15" customHeight="1" x14ac:dyDescent="0.35">
      <c r="A40"/>
      <c r="B40" s="16" t="s">
        <v>37</v>
      </c>
      <c r="C40" s="17">
        <v>0.58900000000000219</v>
      </c>
      <c r="D40" s="17">
        <v>0.75100000000000122</v>
      </c>
      <c r="E40" s="17">
        <v>0.83200000000000074</v>
      </c>
      <c r="F40" s="17">
        <v>0.73699999999999832</v>
      </c>
      <c r="G40" s="17">
        <v>0.26200000000000045</v>
      </c>
      <c r="H40" s="17">
        <v>0.37300000000000111</v>
      </c>
      <c r="I40" s="17">
        <v>1.4689999999999976</v>
      </c>
      <c r="J40" s="17">
        <v>1.0150000000000006</v>
      </c>
      <c r="K40" s="17">
        <v>0.28999999999999915</v>
      </c>
      <c r="L40" s="17">
        <v>0.26500000000000057</v>
      </c>
      <c r="M40" s="17">
        <v>1.3860000000000028</v>
      </c>
      <c r="N40" s="17">
        <v>0.35900000000000176</v>
      </c>
      <c r="O40" s="17">
        <v>0.39300000000000068</v>
      </c>
      <c r="P40" s="17">
        <v>0.27299999999999969</v>
      </c>
      <c r="Q40" s="17">
        <v>0.1980000000000004</v>
      </c>
      <c r="R40" s="17">
        <v>0.157</v>
      </c>
      <c r="S40" s="17">
        <v>0.17800000000000002</v>
      </c>
      <c r="T40" s="17">
        <v>0.19300000000000003</v>
      </c>
      <c r="U40" s="17">
        <v>0.21299999999999999</v>
      </c>
      <c r="V40" s="17">
        <v>0.26700000000000002</v>
      </c>
      <c r="W40" s="17">
        <v>0.1889999999999965</v>
      </c>
      <c r="X40" s="17">
        <v>0.23899999999999721</v>
      </c>
      <c r="Y40" s="17">
        <v>0.57600000000000051</v>
      </c>
      <c r="Z40" s="17">
        <v>1.1970000000000027</v>
      </c>
      <c r="AA40" s="17">
        <v>0.31099999999999994</v>
      </c>
      <c r="AB40" s="17">
        <v>0.1980000000000004</v>
      </c>
      <c r="AC40" s="17">
        <v>0.34299999999999997</v>
      </c>
      <c r="AD40" s="17">
        <v>0.22599999999999909</v>
      </c>
      <c r="AE40" s="17">
        <v>0.32000000000000384</v>
      </c>
      <c r="AF40"/>
      <c r="AG40" s="18">
        <v>27.504244482172908</v>
      </c>
      <c r="AH40" s="18">
        <v>10.785619174434006</v>
      </c>
      <c r="AI40" s="18">
        <v>-11.418269230769511</v>
      </c>
      <c r="AJ40" s="18">
        <v>-64.450474898235953</v>
      </c>
      <c r="AK40" s="18">
        <v>42.366412213740631</v>
      </c>
      <c r="AL40" s="18" t="s">
        <v>233</v>
      </c>
      <c r="AM40" s="18">
        <v>-30.905377808032526</v>
      </c>
      <c r="AN40" s="18">
        <v>-71.42857142857153</v>
      </c>
      <c r="AO40" s="18">
        <v>-8.6206896551719492</v>
      </c>
      <c r="AP40" s="18" t="s">
        <v>233</v>
      </c>
      <c r="AQ40" s="18">
        <v>-74.098124098124018</v>
      </c>
      <c r="AR40" s="18">
        <v>9.470752089136143</v>
      </c>
      <c r="AS40" s="18">
        <v>-30.534351145038368</v>
      </c>
      <c r="AT40" s="18">
        <v>-27.472527472527243</v>
      </c>
      <c r="AU40" s="18">
        <v>-20.707070707070866</v>
      </c>
      <c r="AV40" s="18">
        <v>13.375796178343961</v>
      </c>
      <c r="AW40" s="18">
        <v>8.4269662921348374</v>
      </c>
      <c r="AX40" s="18">
        <v>10.362694300518113</v>
      </c>
      <c r="AY40" s="18">
        <v>25.352112676056347</v>
      </c>
      <c r="AZ40" s="18">
        <v>-29.213483146068729</v>
      </c>
      <c r="BA40" s="18">
        <v>26.455026455027319</v>
      </c>
      <c r="BB40" s="18" t="s">
        <v>233</v>
      </c>
      <c r="BC40" s="18" t="s">
        <v>233</v>
      </c>
      <c r="BD40" s="18">
        <v>-74.018379281537236</v>
      </c>
      <c r="BE40" s="18">
        <v>-36.334405144694394</v>
      </c>
      <c r="BF40" s="18">
        <v>73.232323232322869</v>
      </c>
      <c r="BG40" s="18">
        <v>-34.110787172011925</v>
      </c>
      <c r="BH40" s="18">
        <v>41.592920353984567</v>
      </c>
      <c r="BI40"/>
      <c r="BJ40" s="7"/>
    </row>
    <row r="41" spans="1:62" s="46" customFormat="1" ht="15" customHeight="1" x14ac:dyDescent="0.35">
      <c r="A41"/>
      <c r="B41" s="16" t="s">
        <v>38</v>
      </c>
      <c r="C41" s="17">
        <v>8.1199999999998909</v>
      </c>
      <c r="D41" s="17">
        <v>28.912000000000262</v>
      </c>
      <c r="E41" s="17">
        <v>397.36100000000079</v>
      </c>
      <c r="F41" s="17">
        <v>115.98400000000038</v>
      </c>
      <c r="G41" s="17">
        <v>37.988999999999578</v>
      </c>
      <c r="H41" s="17">
        <v>59.360000000000582</v>
      </c>
      <c r="I41" s="17">
        <v>33.063000000000102</v>
      </c>
      <c r="J41" s="17">
        <v>22.277000000000044</v>
      </c>
      <c r="K41" s="17">
        <v>39.781999999999243</v>
      </c>
      <c r="L41" s="17">
        <v>48.586999999999534</v>
      </c>
      <c r="M41" s="17">
        <v>36.199000000000524</v>
      </c>
      <c r="N41" s="17">
        <v>58.403999999998632</v>
      </c>
      <c r="O41" s="17">
        <v>148.09200000000055</v>
      </c>
      <c r="P41" s="17">
        <v>174.27700000000186</v>
      </c>
      <c r="Q41" s="17">
        <v>243.1309999999994</v>
      </c>
      <c r="R41" s="17">
        <v>248.09900000000002</v>
      </c>
      <c r="S41" s="17">
        <v>235.97899999999996</v>
      </c>
      <c r="T41" s="17">
        <v>149.96</v>
      </c>
      <c r="U41" s="17">
        <v>177.88</v>
      </c>
      <c r="V41" s="17">
        <v>487.70800000000003</v>
      </c>
      <c r="W41" s="17">
        <v>826.01500000000124</v>
      </c>
      <c r="X41" s="17">
        <v>363.40299999999843</v>
      </c>
      <c r="Y41" s="17">
        <v>326.44399999999951</v>
      </c>
      <c r="Z41" s="17">
        <v>207.44999999999891</v>
      </c>
      <c r="AA41" s="17">
        <v>389.62699999999677</v>
      </c>
      <c r="AB41" s="17">
        <v>439.00000000000182</v>
      </c>
      <c r="AC41" s="17">
        <v>487.15399999999863</v>
      </c>
      <c r="AD41" s="17">
        <v>613.28499999999804</v>
      </c>
      <c r="AE41" s="17">
        <v>540.77000000000226</v>
      </c>
      <c r="AF41"/>
      <c r="AG41" s="18" t="s">
        <v>233</v>
      </c>
      <c r="AH41" s="18" t="s">
        <v>233</v>
      </c>
      <c r="AI41" s="18">
        <v>-70.811428398861452</v>
      </c>
      <c r="AJ41" s="18">
        <v>-67.246344323355416</v>
      </c>
      <c r="AK41" s="18">
        <v>56.255758245811265</v>
      </c>
      <c r="AL41" s="18">
        <v>-44.300876010782048</v>
      </c>
      <c r="AM41" s="18">
        <v>-32.622569034872896</v>
      </c>
      <c r="AN41" s="18">
        <v>78.578803249985029</v>
      </c>
      <c r="AO41" s="18">
        <v>22.133125534162332</v>
      </c>
      <c r="AP41" s="18">
        <v>-25.496531994153024</v>
      </c>
      <c r="AQ41" s="18">
        <v>61.341473521361877</v>
      </c>
      <c r="AR41" s="18" t="s">
        <v>233</v>
      </c>
      <c r="AS41" s="18">
        <v>17.681576317425122</v>
      </c>
      <c r="AT41" s="18">
        <v>39.50836886106417</v>
      </c>
      <c r="AU41" s="18">
        <v>2.0433428892245855</v>
      </c>
      <c r="AV41" s="18">
        <v>-4.8851466551659062</v>
      </c>
      <c r="AW41" s="18">
        <v>-36.451972421274753</v>
      </c>
      <c r="AX41" s="18">
        <v>18.61829821285675</v>
      </c>
      <c r="AY41" s="18" t="s">
        <v>233</v>
      </c>
      <c r="AZ41" s="18">
        <v>69.366711228850292</v>
      </c>
      <c r="BA41" s="18">
        <v>-56.005278354509556</v>
      </c>
      <c r="BB41" s="18">
        <v>-10.170251759066128</v>
      </c>
      <c r="BC41" s="18">
        <v>-36.451581281935269</v>
      </c>
      <c r="BD41" s="18">
        <v>87.817305374788532</v>
      </c>
      <c r="BE41" s="18">
        <v>12.671863089571682</v>
      </c>
      <c r="BF41" s="18">
        <v>10.96902050113818</v>
      </c>
      <c r="BG41" s="18">
        <v>25.891401897551855</v>
      </c>
      <c r="BH41" s="18">
        <v>-11.824029611028481</v>
      </c>
      <c r="BI41"/>
      <c r="BJ41" s="7"/>
    </row>
    <row r="42" spans="1:62" s="46" customFormat="1" ht="15" customHeight="1" x14ac:dyDescent="0.35">
      <c r="A42"/>
      <c r="B42" s="16" t="s">
        <v>39</v>
      </c>
      <c r="C42" s="17">
        <v>0.40899999999965075</v>
      </c>
      <c r="D42" s="17">
        <v>0.71999999999979991</v>
      </c>
      <c r="E42" s="17">
        <v>124.95199999999977</v>
      </c>
      <c r="F42" s="17">
        <v>245.61700000000019</v>
      </c>
      <c r="G42" s="17">
        <v>252.24299999999994</v>
      </c>
      <c r="H42" s="17">
        <v>182.46900000000005</v>
      </c>
      <c r="I42" s="17">
        <v>120.94300000000021</v>
      </c>
      <c r="J42" s="17">
        <v>121.27800000000025</v>
      </c>
      <c r="K42" s="17">
        <v>135.72199999999975</v>
      </c>
      <c r="L42" s="17">
        <v>122.27900000000045</v>
      </c>
      <c r="M42" s="17">
        <v>110.62899999999991</v>
      </c>
      <c r="N42" s="17">
        <v>131.73200000000088</v>
      </c>
      <c r="O42" s="17">
        <v>103.98000000000047</v>
      </c>
      <c r="P42" s="17">
        <v>51.798999999999978</v>
      </c>
      <c r="Q42" s="17">
        <v>90.548000000000684</v>
      </c>
      <c r="R42" s="17">
        <v>118.005</v>
      </c>
      <c r="S42" s="17">
        <v>181.02599999999998</v>
      </c>
      <c r="T42" s="17">
        <v>131.10500000000002</v>
      </c>
      <c r="U42" s="17">
        <v>76.22</v>
      </c>
      <c r="V42" s="17">
        <v>102.40900000000001</v>
      </c>
      <c r="W42" s="17">
        <v>77.415999999999258</v>
      </c>
      <c r="X42" s="17">
        <v>80.393000000000939</v>
      </c>
      <c r="Y42" s="17">
        <v>63.825999999999112</v>
      </c>
      <c r="Z42" s="17">
        <v>55.681000000001404</v>
      </c>
      <c r="AA42" s="17">
        <v>68.877000000001317</v>
      </c>
      <c r="AB42" s="17">
        <v>64.49199999999928</v>
      </c>
      <c r="AC42" s="17">
        <v>75.889000000000124</v>
      </c>
      <c r="AD42" s="17">
        <v>63.87999999999829</v>
      </c>
      <c r="AE42" s="17">
        <v>60.812999999999192</v>
      </c>
      <c r="AF42"/>
      <c r="AG42" s="18">
        <v>76.039119804502377</v>
      </c>
      <c r="AH42" s="18" t="s">
        <v>233</v>
      </c>
      <c r="AI42" s="18">
        <v>96.569082527691151</v>
      </c>
      <c r="AJ42" s="18">
        <v>2.6976960063838185</v>
      </c>
      <c r="AK42" s="18">
        <v>-27.661421724289635</v>
      </c>
      <c r="AL42" s="18">
        <v>-33.718604256065319</v>
      </c>
      <c r="AM42" s="18">
        <v>0.27698998701870781</v>
      </c>
      <c r="AN42" s="18">
        <v>11.909827009020166</v>
      </c>
      <c r="AO42" s="18">
        <v>-9.9048054110603481</v>
      </c>
      <c r="AP42" s="18">
        <v>-9.5273922750435496</v>
      </c>
      <c r="AQ42" s="18">
        <v>19.075468457638589</v>
      </c>
      <c r="AR42" s="18">
        <v>-21.067014848328594</v>
      </c>
      <c r="AS42" s="18">
        <v>-50.183689170994668</v>
      </c>
      <c r="AT42" s="18">
        <v>74.806463445241647</v>
      </c>
      <c r="AU42" s="18">
        <v>30.323143526084621</v>
      </c>
      <c r="AV42" s="18">
        <v>53.405364179483911</v>
      </c>
      <c r="AW42" s="18">
        <v>-27.576701689260091</v>
      </c>
      <c r="AX42" s="18">
        <v>-41.863391937759822</v>
      </c>
      <c r="AY42" s="18">
        <v>34.359748097612183</v>
      </c>
      <c r="AZ42" s="18">
        <v>-24.40508158462708</v>
      </c>
      <c r="BA42" s="18">
        <v>3.8454583031953464</v>
      </c>
      <c r="BB42" s="18">
        <v>-20.607515579716683</v>
      </c>
      <c r="BC42" s="18">
        <v>-12.761257167921883</v>
      </c>
      <c r="BD42" s="18">
        <v>23.699287009930821</v>
      </c>
      <c r="BE42" s="18">
        <v>-6.3664213017436202</v>
      </c>
      <c r="BF42" s="18">
        <v>17.671959312784487</v>
      </c>
      <c r="BG42" s="18">
        <v>-15.824427782684992</v>
      </c>
      <c r="BH42" s="18">
        <v>-4.8011897307438636</v>
      </c>
      <c r="BI42"/>
      <c r="BJ42" s="7"/>
    </row>
    <row r="43" spans="1:62" s="46" customFormat="1" ht="15" customHeight="1" x14ac:dyDescent="0.35">
      <c r="A43"/>
      <c r="B43" s="16" t="s">
        <v>40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>
        <v>0.13700000000000001</v>
      </c>
      <c r="V43" s="17">
        <v>1.194</v>
      </c>
      <c r="W43" s="17">
        <v>9.1999999999984539E-2</v>
      </c>
      <c r="X43" s="17">
        <v>4.1000000000025238E-2</v>
      </c>
      <c r="Y43" s="17">
        <v>0</v>
      </c>
      <c r="Z43" s="17">
        <v>0.16899999999998272</v>
      </c>
      <c r="AA43" s="17">
        <v>0.12199999999998568</v>
      </c>
      <c r="AB43" s="17">
        <v>3.7610000000000028</v>
      </c>
      <c r="AC43" s="17">
        <v>1.1969999999999992</v>
      </c>
      <c r="AD43" s="17">
        <v>1.1859999999999999</v>
      </c>
      <c r="AE43" s="17">
        <v>3.399999999999892E-2</v>
      </c>
      <c r="AF43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 t="s">
        <v>233</v>
      </c>
      <c r="AZ43" s="18">
        <v>-92.294807370185552</v>
      </c>
      <c r="BA43" s="18">
        <v>-55.434782608660733</v>
      </c>
      <c r="BB43" s="18" t="s">
        <v>233</v>
      </c>
      <c r="BC43" s="302" t="s">
        <v>233</v>
      </c>
      <c r="BD43" s="18">
        <v>-27.810650887575058</v>
      </c>
      <c r="BE43" s="18" t="s">
        <v>233</v>
      </c>
      <c r="BF43" s="18">
        <v>-68.173358149428395</v>
      </c>
      <c r="BG43" s="18">
        <v>-0.91896407685875026</v>
      </c>
      <c r="BH43" s="18">
        <v>-97.133220910624033</v>
      </c>
      <c r="BI43"/>
      <c r="BJ43" s="7"/>
    </row>
    <row r="44" spans="1:62" s="46" customFormat="1" ht="15" customHeight="1" x14ac:dyDescent="0.35">
      <c r="A44"/>
      <c r="B44" s="16" t="s">
        <v>1312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>
        <v>54.574000000000069</v>
      </c>
      <c r="AF44" s="355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302"/>
      <c r="BD44" s="18"/>
      <c r="BE44" s="18"/>
      <c r="BF44" s="18"/>
      <c r="BG44" s="18"/>
      <c r="BH44" s="18" t="s">
        <v>233</v>
      </c>
      <c r="BI44" s="355"/>
      <c r="BJ44" s="7"/>
    </row>
    <row r="45" spans="1:62" s="46" customFormat="1" ht="15" customHeight="1" x14ac:dyDescent="0.35">
      <c r="A45"/>
      <c r="B45" s="16" t="s">
        <v>41</v>
      </c>
      <c r="C45" s="17"/>
      <c r="D45" s="17"/>
      <c r="E45" s="17"/>
      <c r="F45" s="17">
        <v>2.65300000000002</v>
      </c>
      <c r="G45" s="17">
        <v>16.298999999999978</v>
      </c>
      <c r="H45" s="17">
        <v>0.37000000000000455</v>
      </c>
      <c r="I45" s="17">
        <v>1.3809999999999718</v>
      </c>
      <c r="J45" s="17">
        <v>0.17199999999991178</v>
      </c>
      <c r="K45" s="17">
        <v>0.79899999999997817</v>
      </c>
      <c r="L45" s="17">
        <v>6.0470000000000255</v>
      </c>
      <c r="M45" s="17">
        <v>0.74799999999993361</v>
      </c>
      <c r="N45" s="17">
        <v>53.627999999999929</v>
      </c>
      <c r="O45" s="17">
        <v>0.73299999999994725</v>
      </c>
      <c r="P45" s="17">
        <v>0.22199999999997999</v>
      </c>
      <c r="Q45" s="17">
        <v>0.64699999999970714</v>
      </c>
      <c r="R45" s="17">
        <v>14.500999999999999</v>
      </c>
      <c r="S45" s="17">
        <v>38.010000000000005</v>
      </c>
      <c r="T45" s="17">
        <v>1.5199999999999996</v>
      </c>
      <c r="U45" s="17">
        <v>1.9339999999999999</v>
      </c>
      <c r="V45" s="17">
        <v>0.69200000000000006</v>
      </c>
      <c r="W45" s="17">
        <v>7.5170000000002801</v>
      </c>
      <c r="X45" s="17">
        <v>4.5539999999998599</v>
      </c>
      <c r="Y45" s="17">
        <v>1.4260000000001583</v>
      </c>
      <c r="Z45" s="17">
        <v>2.6440000000004602</v>
      </c>
      <c r="AA45" s="17">
        <v>2.4540000000001783</v>
      </c>
      <c r="AB45" s="17">
        <v>2.1520000000000437</v>
      </c>
      <c r="AC45" s="17">
        <v>1.6690000000000964</v>
      </c>
      <c r="AD45" s="17">
        <v>9.3720000000000141</v>
      </c>
      <c r="AE45" s="17">
        <v>3.007000000000005</v>
      </c>
      <c r="AF45"/>
      <c r="AG45" s="18"/>
      <c r="AH45" s="18"/>
      <c r="AI45" s="18"/>
      <c r="AJ45" s="18" t="s">
        <v>233</v>
      </c>
      <c r="AK45" s="18">
        <v>-97.729922081109237</v>
      </c>
      <c r="AL45" s="18" t="s">
        <v>233</v>
      </c>
      <c r="AM45" s="18">
        <v>-87.545257060107517</v>
      </c>
      <c r="AN45" s="18" t="s">
        <v>233</v>
      </c>
      <c r="AO45" s="18" t="s">
        <v>233</v>
      </c>
      <c r="AP45" s="18">
        <v>-87.630229866050428</v>
      </c>
      <c r="AQ45" s="18" t="s">
        <v>233</v>
      </c>
      <c r="AR45" s="18">
        <v>-98.633176698739561</v>
      </c>
      <c r="AS45" s="18">
        <v>-69.713506139154717</v>
      </c>
      <c r="AT45" s="18" t="s">
        <v>233</v>
      </c>
      <c r="AU45" s="18" t="s">
        <v>233</v>
      </c>
      <c r="AV45" s="18" t="s">
        <v>233</v>
      </c>
      <c r="AW45" s="18">
        <v>-96.001052354643519</v>
      </c>
      <c r="AX45" s="18">
        <v>27.236842105263189</v>
      </c>
      <c r="AY45" s="18">
        <v>-64.219234746639088</v>
      </c>
      <c r="AZ45" s="18" t="s">
        <v>233</v>
      </c>
      <c r="BA45" s="18">
        <v>-39.417320739660902</v>
      </c>
      <c r="BB45" s="18">
        <v>-68.686868686864244</v>
      </c>
      <c r="BC45" s="18">
        <v>85.413744740544658</v>
      </c>
      <c r="BD45" s="18">
        <v>-7.1860816944118335</v>
      </c>
      <c r="BE45" s="18">
        <v>-12.306438467812253</v>
      </c>
      <c r="BF45" s="18">
        <v>-22.444237918212707</v>
      </c>
      <c r="BG45" s="18" t="s">
        <v>233</v>
      </c>
      <c r="BH45" s="18">
        <v>-67.915066154502767</v>
      </c>
      <c r="BI45"/>
      <c r="BJ45" s="7"/>
    </row>
    <row r="46" spans="1:62" s="55" customFormat="1" ht="15" customHeight="1" x14ac:dyDescent="0.35">
      <c r="A46"/>
      <c r="B46" s="13" t="s">
        <v>42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14">
        <v>6.0000000000000001E-3</v>
      </c>
      <c r="W46" s="14">
        <v>0.29099999999998261</v>
      </c>
      <c r="X46" s="14">
        <v>1.9570000000000078</v>
      </c>
      <c r="Y46" s="14">
        <v>1.1169999999999902</v>
      </c>
      <c r="Z46" s="14">
        <v>2.2740000000000151</v>
      </c>
      <c r="AA46" s="14">
        <v>1.5430000000000206</v>
      </c>
      <c r="AB46" s="14">
        <v>1.862000000000009</v>
      </c>
      <c r="AC46" s="14">
        <v>2.0960000000000036</v>
      </c>
      <c r="AD46" s="14">
        <v>1.2379999999999995</v>
      </c>
      <c r="AE46" s="14">
        <v>6.9740000000000038</v>
      </c>
      <c r="AF46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 t="s">
        <v>233</v>
      </c>
      <c r="BA46" s="15" t="s">
        <v>233</v>
      </c>
      <c r="BB46" s="15">
        <v>-42.92284108329148</v>
      </c>
      <c r="BC46" s="15" t="s">
        <v>233</v>
      </c>
      <c r="BD46" s="15">
        <v>-32.145998240984596</v>
      </c>
      <c r="BE46" s="15">
        <v>20.674011665585493</v>
      </c>
      <c r="BF46" s="15">
        <v>12.567132116003949</v>
      </c>
      <c r="BG46" s="15">
        <v>-40.935114503816919</v>
      </c>
      <c r="BH46" s="15" t="s">
        <v>233</v>
      </c>
      <c r="BI46"/>
    </row>
    <row r="47" spans="1:62" s="46" customFormat="1" ht="15" customHeight="1" x14ac:dyDescent="0.35">
      <c r="A47"/>
      <c r="B47" s="13" t="s">
        <v>813</v>
      </c>
      <c r="C47" s="14">
        <v>4.6129999999999427</v>
      </c>
      <c r="D47" s="14">
        <v>4.3960000000000719</v>
      </c>
      <c r="E47" s="14">
        <v>5.0780000000000882</v>
      </c>
      <c r="F47" s="14">
        <v>2.84699999999998</v>
      </c>
      <c r="G47" s="14">
        <v>4.9379999999999882</v>
      </c>
      <c r="H47" s="14">
        <v>3.3419999999999845</v>
      </c>
      <c r="I47" s="14">
        <v>4.2309999999999945</v>
      </c>
      <c r="J47" s="14">
        <v>3.8959999999999582</v>
      </c>
      <c r="K47" s="14">
        <v>4.8640000000000327</v>
      </c>
      <c r="L47" s="14">
        <v>7.5830000000000837</v>
      </c>
      <c r="M47" s="14">
        <v>7.4039999999999964</v>
      </c>
      <c r="N47" s="14">
        <v>9.503999999999678</v>
      </c>
      <c r="O47" s="14">
        <v>9.802000000000362</v>
      </c>
      <c r="P47" s="14">
        <v>14.126000000000204</v>
      </c>
      <c r="Q47" s="14">
        <v>23.422000000000025</v>
      </c>
      <c r="R47" s="14">
        <v>15.639999999999999</v>
      </c>
      <c r="S47" s="14">
        <v>12.913000000000002</v>
      </c>
      <c r="T47" s="14">
        <v>19.744999999999997</v>
      </c>
      <c r="U47" s="14">
        <v>16.720999999999997</v>
      </c>
      <c r="V47" s="14">
        <v>17.416</v>
      </c>
      <c r="W47" s="14">
        <v>14.920999999999822</v>
      </c>
      <c r="X47" s="14">
        <v>20.723999999999933</v>
      </c>
      <c r="Y47" s="14">
        <v>21.2650000000001</v>
      </c>
      <c r="Z47" s="14">
        <v>40.063000000000102</v>
      </c>
      <c r="AA47" s="14">
        <v>17.758000000000038</v>
      </c>
      <c r="AB47" s="14">
        <v>31.447999999999638</v>
      </c>
      <c r="AC47" s="14">
        <v>44.658000000000129</v>
      </c>
      <c r="AD47" s="14">
        <v>28.304000000000087</v>
      </c>
      <c r="AE47" s="14">
        <v>53.273999999999432</v>
      </c>
      <c r="AF47"/>
      <c r="AG47" s="15">
        <v>-4.7040971168409618</v>
      </c>
      <c r="AH47" s="15">
        <v>15.51410373066436</v>
      </c>
      <c r="AI47" s="15">
        <v>-43.934619929107313</v>
      </c>
      <c r="AJ47" s="15">
        <v>73.445732349842743</v>
      </c>
      <c r="AK47" s="15">
        <v>-32.320777642770501</v>
      </c>
      <c r="AL47" s="15">
        <v>26.600837821664097</v>
      </c>
      <c r="AM47" s="15">
        <v>-7.9177499409131835</v>
      </c>
      <c r="AN47" s="15">
        <v>24.845995893226</v>
      </c>
      <c r="AO47" s="15">
        <v>55.900493421053305</v>
      </c>
      <c r="AP47" s="15">
        <v>-2.3605433205866455</v>
      </c>
      <c r="AQ47" s="15">
        <v>28.363047001616462</v>
      </c>
      <c r="AR47" s="15">
        <v>3.135521885529188</v>
      </c>
      <c r="AS47" s="15">
        <v>44.113446235458909</v>
      </c>
      <c r="AT47" s="15">
        <v>65.807730426162308</v>
      </c>
      <c r="AU47" s="15">
        <v>-33.225172914354104</v>
      </c>
      <c r="AV47" s="15">
        <v>-17.43606138107415</v>
      </c>
      <c r="AW47" s="15">
        <v>52.907922248896419</v>
      </c>
      <c r="AX47" s="15">
        <v>-15.315269688528748</v>
      </c>
      <c r="AY47" s="15">
        <v>4.1564499730877582</v>
      </c>
      <c r="AZ47" s="15">
        <v>-14.325907211760326</v>
      </c>
      <c r="BA47" s="15">
        <v>38.891495208097183</v>
      </c>
      <c r="BB47" s="15">
        <v>2.6104999034943499</v>
      </c>
      <c r="BC47" s="15">
        <v>88.398777333646436</v>
      </c>
      <c r="BD47" s="15">
        <v>-55.674812170830961</v>
      </c>
      <c r="BE47" s="15">
        <v>77.092014866536601</v>
      </c>
      <c r="BF47" s="15">
        <v>42.00585092851896</v>
      </c>
      <c r="BG47" s="15">
        <v>-36.620538313404083</v>
      </c>
      <c r="BH47" s="15">
        <v>88.220746184282319</v>
      </c>
      <c r="BI47"/>
      <c r="BJ47" s="7"/>
    </row>
    <row r="48" spans="1:62" s="46" customFormat="1" ht="15" customHeight="1" x14ac:dyDescent="0.35">
      <c r="A48"/>
      <c r="B48" s="13" t="s">
        <v>816</v>
      </c>
      <c r="C48" s="14"/>
      <c r="D48" s="14"/>
      <c r="E48" s="14">
        <v>15.552999999999997</v>
      </c>
      <c r="F48" s="14">
        <v>11.662000000000035</v>
      </c>
      <c r="G48" s="14">
        <v>0.45500000000004093</v>
      </c>
      <c r="H48" s="14">
        <v>0.34299999999996089</v>
      </c>
      <c r="I48" s="14">
        <v>0.32000000000005002</v>
      </c>
      <c r="J48" s="14">
        <v>8.2999999999969987E-2</v>
      </c>
      <c r="K48" s="14">
        <v>1.0869999999999891</v>
      </c>
      <c r="L48" s="14">
        <v>5.5000000000063665E-2</v>
      </c>
      <c r="M48" s="14">
        <v>2.7000000000043656E-2</v>
      </c>
      <c r="N48" s="14">
        <v>1.4420000000000073</v>
      </c>
      <c r="O48" s="14">
        <v>1.4650000000001455</v>
      </c>
      <c r="P48" s="14">
        <v>0.46900000000005093</v>
      </c>
      <c r="Q48" s="14">
        <v>0.62200000000007094</v>
      </c>
      <c r="R48" s="14">
        <v>0.47299999999999998</v>
      </c>
      <c r="S48" s="14">
        <v>1.1869999999999998</v>
      </c>
      <c r="T48" s="14">
        <v>0.88100000000000001</v>
      </c>
      <c r="U48" s="14">
        <v>2.06</v>
      </c>
      <c r="V48" s="14">
        <v>0.28800000000000003</v>
      </c>
      <c r="W48" s="14">
        <v>0.32100000000014006</v>
      </c>
      <c r="X48" s="14">
        <v>28.751999999999953</v>
      </c>
      <c r="Y48" s="14">
        <v>0.90899999999965075</v>
      </c>
      <c r="Z48" s="14">
        <v>0.30999999999971806</v>
      </c>
      <c r="AA48" s="14">
        <v>0.943000000000211</v>
      </c>
      <c r="AB48" s="14">
        <v>7.4089999999996508</v>
      </c>
      <c r="AC48" s="14">
        <v>0.51200000000017099</v>
      </c>
      <c r="AD48" s="14">
        <v>12.623000000000047</v>
      </c>
      <c r="AE48" s="14">
        <v>12.336999999999534</v>
      </c>
      <c r="AF48"/>
      <c r="AG48" s="15"/>
      <c r="AH48" s="15"/>
      <c r="AI48" s="15">
        <v>-25.017681476242291</v>
      </c>
      <c r="AJ48" s="15">
        <v>-96.098439375749962</v>
      </c>
      <c r="AK48" s="15">
        <v>-24.615384615399993</v>
      </c>
      <c r="AL48" s="15">
        <v>-6.7055393585753622</v>
      </c>
      <c r="AM48" s="15">
        <v>-74.062500000013429</v>
      </c>
      <c r="AN48" s="15" t="s">
        <v>233</v>
      </c>
      <c r="AO48" s="15">
        <v>-94.94020239189841</v>
      </c>
      <c r="AP48" s="15">
        <v>-50.909090909068361</v>
      </c>
      <c r="AQ48" s="15" t="s">
        <v>233</v>
      </c>
      <c r="AR48" s="15">
        <v>1.595006934822339</v>
      </c>
      <c r="AS48" s="15">
        <v>-67.986348122866602</v>
      </c>
      <c r="AT48" s="15">
        <v>32.622601279318424</v>
      </c>
      <c r="AU48" s="15">
        <v>-23.95498392283826</v>
      </c>
      <c r="AV48" s="15" t="s">
        <v>233</v>
      </c>
      <c r="AW48" s="15">
        <v>-25.77927548441448</v>
      </c>
      <c r="AX48" s="15" t="s">
        <v>233</v>
      </c>
      <c r="AY48" s="15">
        <v>-86.019417475728147</v>
      </c>
      <c r="AZ48" s="15">
        <v>11.458333333381953</v>
      </c>
      <c r="BA48" s="15" t="s">
        <v>233</v>
      </c>
      <c r="BB48" s="15">
        <v>-96.838480801336772</v>
      </c>
      <c r="BC48" s="15">
        <v>-65.896589658983814</v>
      </c>
      <c r="BD48" s="15" t="s">
        <v>233</v>
      </c>
      <c r="BE48" s="15" t="s">
        <v>233</v>
      </c>
      <c r="BF48" s="15">
        <v>-93.089485760558844</v>
      </c>
      <c r="BG48" s="15" t="s">
        <v>233</v>
      </c>
      <c r="BH48" s="15">
        <v>-2.2657054582944776</v>
      </c>
      <c r="BI48"/>
      <c r="BJ48" s="7"/>
    </row>
    <row r="49" spans="1:62" s="46" customFormat="1" ht="15" customHeight="1" x14ac:dyDescent="0.35">
      <c r="A49"/>
      <c r="B49" s="13" t="s">
        <v>1167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>
        <v>18.253999999999962</v>
      </c>
      <c r="AD49" s="14">
        <v>110.22499999999997</v>
      </c>
      <c r="AE49" s="14">
        <v>77.755000000000024</v>
      </c>
      <c r="AF49" s="35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 t="s">
        <v>233</v>
      </c>
      <c r="BH49" s="15">
        <v>-29.457926967566298</v>
      </c>
      <c r="BI49" s="355"/>
      <c r="BJ49" s="7"/>
    </row>
    <row r="50" spans="1:62" s="46" customFormat="1" ht="15" customHeight="1" x14ac:dyDescent="0.35">
      <c r="A50"/>
      <c r="B50" s="13" t="s">
        <v>1166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>
        <v>7.8999999999979309E-2</v>
      </c>
      <c r="AD50" s="14">
        <v>11.574999999999989</v>
      </c>
      <c r="AE50" s="14">
        <v>5.2169999999999845</v>
      </c>
      <c r="AF50" s="35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 t="s">
        <v>233</v>
      </c>
      <c r="BH50" s="15">
        <v>-54.928725701943932</v>
      </c>
      <c r="BI50" s="355"/>
      <c r="BJ50" s="7"/>
    </row>
    <row r="51" spans="1:62" s="46" customFormat="1" ht="15" customHeight="1" x14ac:dyDescent="0.35">
      <c r="A51"/>
      <c r="B51" s="13" t="s">
        <v>817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>
        <v>0</v>
      </c>
      <c r="U51" s="14">
        <v>0</v>
      </c>
      <c r="V51" s="14">
        <v>0</v>
      </c>
      <c r="W51" s="14">
        <v>9.9999999999766942E-4</v>
      </c>
      <c r="X51" s="14">
        <v>0</v>
      </c>
      <c r="Y51" s="14">
        <v>8.0000000000026716E-3</v>
      </c>
      <c r="Z51" s="14">
        <v>7.0000000000050022E-3</v>
      </c>
      <c r="AA51" s="14">
        <v>0.16400000000000148</v>
      </c>
      <c r="AB51" s="14">
        <v>6.0000000000002274E-3</v>
      </c>
      <c r="AC51" s="14">
        <v>0.30700000000000216</v>
      </c>
      <c r="AD51" s="14">
        <v>2.0000000000003126E-2</v>
      </c>
      <c r="AE51" s="14">
        <v>0.51199999999998624</v>
      </c>
      <c r="AF51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 t="s">
        <v>233</v>
      </c>
      <c r="AY51" s="15" t="s">
        <v>233</v>
      </c>
      <c r="AZ51" s="15" t="s">
        <v>233</v>
      </c>
      <c r="BA51" s="15" t="s">
        <v>233</v>
      </c>
      <c r="BB51" s="15" t="s">
        <v>233</v>
      </c>
      <c r="BC51" s="15" t="s">
        <v>233</v>
      </c>
      <c r="BD51" s="15" t="s">
        <v>233</v>
      </c>
      <c r="BE51" s="15" t="s">
        <v>233</v>
      </c>
      <c r="BF51" s="15" t="s">
        <v>233</v>
      </c>
      <c r="BG51" s="15" t="s">
        <v>233</v>
      </c>
      <c r="BH51" s="15" t="s">
        <v>233</v>
      </c>
      <c r="BI51"/>
      <c r="BJ51" s="7"/>
    </row>
    <row r="52" spans="1:62" s="46" customFormat="1" ht="15" customHeight="1" x14ac:dyDescent="0.35">
      <c r="A52"/>
      <c r="B52" s="13" t="s">
        <v>30</v>
      </c>
      <c r="C52" s="14">
        <v>20.323999999995294</v>
      </c>
      <c r="D52" s="14">
        <v>31.800000000001603</v>
      </c>
      <c r="E52" s="14">
        <v>45.636000000000962</v>
      </c>
      <c r="F52" s="14">
        <v>7.1069999999939171</v>
      </c>
      <c r="G52" s="14">
        <v>10.138000000000062</v>
      </c>
      <c r="H52" s="14">
        <v>12.302000000001257</v>
      </c>
      <c r="I52" s="14">
        <v>15.046999999995329</v>
      </c>
      <c r="J52" s="14">
        <v>11.776999999996811</v>
      </c>
      <c r="K52" s="14">
        <v>9.0549999999955517</v>
      </c>
      <c r="L52" s="14">
        <v>5.5640000000154934</v>
      </c>
      <c r="M52" s="14">
        <v>1.0069999999974755</v>
      </c>
      <c r="N52" s="14">
        <v>4.5469999999971762</v>
      </c>
      <c r="O52" s="14">
        <v>2.7899999999969953</v>
      </c>
      <c r="P52" s="14">
        <v>1.7020000000053734</v>
      </c>
      <c r="Q52" s="14">
        <v>8.0999999993583316E-2</v>
      </c>
      <c r="R52" s="14">
        <v>0.92800000000000016</v>
      </c>
      <c r="S52" s="14">
        <v>0.156</v>
      </c>
      <c r="T52" s="14">
        <v>0.50700000000000001</v>
      </c>
      <c r="U52" s="14">
        <v>0.28900000000000003</v>
      </c>
      <c r="V52" s="14">
        <v>5.4740000000000002</v>
      </c>
      <c r="W52" s="14">
        <v>0.31700000000000195</v>
      </c>
      <c r="X52" s="14">
        <v>0.32899999999999707</v>
      </c>
      <c r="Y52" s="14">
        <v>0.36700000000000443</v>
      </c>
      <c r="Z52" s="14">
        <v>3.0769999999999986</v>
      </c>
      <c r="AA52" s="14">
        <v>0.4170000000000007</v>
      </c>
      <c r="AB52" s="14">
        <v>0.56099999999999905</v>
      </c>
      <c r="AC52" s="14">
        <v>0.40400000000000169</v>
      </c>
      <c r="AD52" s="14">
        <v>1.7070000000000007</v>
      </c>
      <c r="AE52" s="14">
        <v>1.6020000000000056</v>
      </c>
      <c r="AF52"/>
      <c r="AG52" s="15">
        <v>56.465262743598529</v>
      </c>
      <c r="AH52" s="15">
        <v>43.509433962259941</v>
      </c>
      <c r="AI52" s="15">
        <v>-84.426768340797253</v>
      </c>
      <c r="AJ52" s="15">
        <v>42.648093429136615</v>
      </c>
      <c r="AK52" s="15">
        <v>21.345433024276801</v>
      </c>
      <c r="AL52" s="15">
        <v>22.313444968247364</v>
      </c>
      <c r="AM52" s="15">
        <v>-21.731906692360823</v>
      </c>
      <c r="AN52" s="15">
        <v>-23.112847074823776</v>
      </c>
      <c r="AO52" s="15">
        <v>-38.553285477435374</v>
      </c>
      <c r="AP52" s="15">
        <v>-81.901509705343798</v>
      </c>
      <c r="AQ52" s="15" t="s">
        <v>233</v>
      </c>
      <c r="AR52" s="15">
        <v>-38.640862106911634</v>
      </c>
      <c r="AS52" s="15">
        <v>-38.996415770351028</v>
      </c>
      <c r="AT52" s="15">
        <v>-95.240893067372056</v>
      </c>
      <c r="AU52" s="15" t="s">
        <v>233</v>
      </c>
      <c r="AV52" s="15">
        <v>-83.189655172413794</v>
      </c>
      <c r="AW52" s="15" t="s">
        <v>233</v>
      </c>
      <c r="AX52" s="15">
        <v>-42.998027613412219</v>
      </c>
      <c r="AY52" s="15" t="s">
        <v>233</v>
      </c>
      <c r="AZ52" s="15">
        <v>-94.208987943003251</v>
      </c>
      <c r="BA52" s="15">
        <v>3.7854889589889753</v>
      </c>
      <c r="BB52" s="15">
        <v>11.55015197568623</v>
      </c>
      <c r="BC52" s="15" t="s">
        <v>233</v>
      </c>
      <c r="BD52" s="15">
        <v>-86.447838804029871</v>
      </c>
      <c r="BE52" s="15">
        <v>34.532374100718968</v>
      </c>
      <c r="BF52" s="15">
        <v>-27.985739750445209</v>
      </c>
      <c r="BG52" s="15" t="s">
        <v>233</v>
      </c>
      <c r="BH52" s="15">
        <v>-6.1511423550084974</v>
      </c>
      <c r="BI52"/>
      <c r="BJ52" s="7"/>
    </row>
    <row r="53" spans="1:62" s="46" customFormat="1" ht="15" customHeight="1" x14ac:dyDescent="0.35">
      <c r="A53"/>
      <c r="B53" s="24" t="s">
        <v>43</v>
      </c>
      <c r="C53" s="25">
        <v>6261.5319999999992</v>
      </c>
      <c r="D53" s="25">
        <v>6816.5620000000126</v>
      </c>
      <c r="E53" s="25">
        <v>8123.2429999999949</v>
      </c>
      <c r="F53" s="25">
        <v>9953.1859999999942</v>
      </c>
      <c r="G53" s="25">
        <v>10129.701000000001</v>
      </c>
      <c r="H53" s="25">
        <v>12892.682000000001</v>
      </c>
      <c r="I53" s="25">
        <v>15044.563000000002</v>
      </c>
      <c r="J53" s="25">
        <v>16234.29099999999</v>
      </c>
      <c r="K53" s="25">
        <v>18774.258999999984</v>
      </c>
      <c r="L53" s="25">
        <v>19871.866000000002</v>
      </c>
      <c r="M53" s="25">
        <v>21192.373999999982</v>
      </c>
      <c r="N53" s="25">
        <v>25475.64499999999</v>
      </c>
      <c r="O53" s="25">
        <v>31659.816999999966</v>
      </c>
      <c r="P53" s="25">
        <v>32318.606</v>
      </c>
      <c r="Q53" s="25">
        <v>36773.368999999992</v>
      </c>
      <c r="R53" s="14">
        <v>25744.232999999997</v>
      </c>
      <c r="S53" s="14">
        <v>27019.993999999999</v>
      </c>
      <c r="T53" s="25">
        <v>24095.961999999996</v>
      </c>
      <c r="U53" s="25">
        <v>26478.072999999997</v>
      </c>
      <c r="V53" s="25">
        <v>26004.187000000002</v>
      </c>
      <c r="W53" s="25">
        <v>24471.342000000004</v>
      </c>
      <c r="X53" s="25">
        <v>22985.058000000019</v>
      </c>
      <c r="Y53" s="25">
        <v>25034.819999999992</v>
      </c>
      <c r="Z53" s="25">
        <v>26395.02399999999</v>
      </c>
      <c r="AA53" s="25">
        <v>28708.056999999986</v>
      </c>
      <c r="AB53" s="25">
        <v>27607.590999999986</v>
      </c>
      <c r="AC53" s="25">
        <v>29316.90499999997</v>
      </c>
      <c r="AD53" s="25">
        <v>40028.631999999983</v>
      </c>
      <c r="AE53" s="25">
        <v>38529.244000000006</v>
      </c>
      <c r="AF53"/>
      <c r="AG53" s="162">
        <v>8.864124626369609</v>
      </c>
      <c r="AH53" s="162">
        <v>19.169208759488725</v>
      </c>
      <c r="AI53" s="162">
        <v>22.527246815095896</v>
      </c>
      <c r="AJ53" s="162">
        <v>1.7734522393131886</v>
      </c>
      <c r="AK53" s="162">
        <v>27.276037071577921</v>
      </c>
      <c r="AL53" s="162">
        <v>16.690716485522572</v>
      </c>
      <c r="AM53" s="162">
        <v>7.9080263082416424</v>
      </c>
      <c r="AN53" s="162">
        <v>15.645697123453035</v>
      </c>
      <c r="AO53" s="162">
        <v>5.8463399274507672</v>
      </c>
      <c r="AP53" s="162">
        <v>6.6451132470397081</v>
      </c>
      <c r="AQ53" s="162">
        <v>20.211378866756558</v>
      </c>
      <c r="AR53" s="162">
        <v>24.274839753811843</v>
      </c>
      <c r="AS53" s="162">
        <v>2.0808364116571934</v>
      </c>
      <c r="AT53" s="162">
        <v>13.783895877192203</v>
      </c>
      <c r="AU53" s="162">
        <v>-29.99218265805343</v>
      </c>
      <c r="AV53" s="162">
        <v>4.9555214948528565</v>
      </c>
      <c r="AW53" s="162">
        <v>-10.821734453382939</v>
      </c>
      <c r="AX53" s="162">
        <v>9.8859344150692188</v>
      </c>
      <c r="AY53" s="162">
        <v>-1.7897299399393416</v>
      </c>
      <c r="AZ53" s="162">
        <v>-5.8946084336341587</v>
      </c>
      <c r="BA53" s="162">
        <v>-6.0735696473041196</v>
      </c>
      <c r="BB53" s="162">
        <v>8.9178021652152086</v>
      </c>
      <c r="BC53" s="162">
        <v>5.433248571389762</v>
      </c>
      <c r="BD53" s="162">
        <v>8.7631403555457901</v>
      </c>
      <c r="BE53" s="162">
        <v>-3.8333001777166631</v>
      </c>
      <c r="BF53" s="162">
        <v>6.1914637897960194</v>
      </c>
      <c r="BG53" s="162">
        <v>36.537714332396355</v>
      </c>
      <c r="BH53" s="162">
        <v>-3.7457887644023855</v>
      </c>
      <c r="BI53"/>
      <c r="BJ53" s="7"/>
    </row>
    <row r="54" spans="1:62" customFormat="1" ht="6" customHeight="1" x14ac:dyDescent="0.35">
      <c r="Y54" s="12"/>
      <c r="AB54" s="335"/>
      <c r="AC54" s="355"/>
      <c r="AD54" s="355"/>
      <c r="AE54" s="355"/>
      <c r="BE54" s="335"/>
      <c r="BF54" s="355"/>
      <c r="BG54" s="355"/>
      <c r="BH54" s="355"/>
    </row>
    <row r="55" spans="1:62" s="46" customFormat="1" ht="15" customHeight="1" x14ac:dyDescent="0.35">
      <c r="A55"/>
      <c r="B55" s="13" t="s">
        <v>44</v>
      </c>
      <c r="C55" s="14">
        <v>0.42600000000004457</v>
      </c>
      <c r="D55" s="14">
        <v>0.60399999999998499</v>
      </c>
      <c r="E55" s="14">
        <v>11.288000000000011</v>
      </c>
      <c r="F55" s="14">
        <v>27.198999999999955</v>
      </c>
      <c r="G55" s="14">
        <v>51.985000000000014</v>
      </c>
      <c r="H55" s="14">
        <v>19.297000000000025</v>
      </c>
      <c r="I55" s="14">
        <v>5.9990000000000236</v>
      </c>
      <c r="J55" s="14">
        <v>1.3980000000000246</v>
      </c>
      <c r="K55" s="14">
        <v>3.5500000000000682</v>
      </c>
      <c r="L55" s="14">
        <v>3.2239999999999327</v>
      </c>
      <c r="M55" s="14">
        <v>2.9110000000000582</v>
      </c>
      <c r="N55" s="14">
        <v>3.5869999999999891</v>
      </c>
      <c r="O55" s="14">
        <v>5.1649999999999636</v>
      </c>
      <c r="P55" s="14">
        <v>4.960999999999899</v>
      </c>
      <c r="Q55" s="14">
        <v>4.125</v>
      </c>
      <c r="R55" s="14">
        <v>257.02500000000003</v>
      </c>
      <c r="S55" s="14">
        <v>317.51499999999999</v>
      </c>
      <c r="T55" s="14">
        <v>374.678</v>
      </c>
      <c r="U55" s="14">
        <v>332.233</v>
      </c>
      <c r="V55" s="14">
        <v>342.26000000000005</v>
      </c>
      <c r="W55" s="14">
        <v>348.69399999999973</v>
      </c>
      <c r="X55" s="14">
        <v>557.42499999999984</v>
      </c>
      <c r="Y55" s="14">
        <v>598.42899999999986</v>
      </c>
      <c r="Z55" s="14">
        <v>586.90499999999975</v>
      </c>
      <c r="AA55" s="14">
        <v>526.32300000000032</v>
      </c>
      <c r="AB55" s="14">
        <v>618.86200000000019</v>
      </c>
      <c r="AC55" s="14">
        <v>580.85199999999986</v>
      </c>
      <c r="AD55" s="14">
        <v>608.85699999999986</v>
      </c>
      <c r="AE55" s="14">
        <v>559.81100000000026</v>
      </c>
      <c r="AF55"/>
      <c r="AG55" s="15">
        <v>41.784037558667087</v>
      </c>
      <c r="AH55" s="15" t="s">
        <v>233</v>
      </c>
      <c r="AI55" s="15" t="s">
        <v>233</v>
      </c>
      <c r="AJ55" s="15">
        <v>91.12835030699695</v>
      </c>
      <c r="AK55" s="15">
        <v>-62.879676829854724</v>
      </c>
      <c r="AL55" s="15">
        <v>-68.912266155360854</v>
      </c>
      <c r="AM55" s="15">
        <v>-76.696116019336245</v>
      </c>
      <c r="AN55" s="15" t="s">
        <v>233</v>
      </c>
      <c r="AO55" s="15">
        <v>-9.1830985915529375</v>
      </c>
      <c r="AP55" s="15">
        <v>-9.7084367245620662</v>
      </c>
      <c r="AQ55" s="15">
        <v>23.222260391615162</v>
      </c>
      <c r="AR55" s="15">
        <v>43.992194034011135</v>
      </c>
      <c r="AS55" s="15">
        <v>-3.9496611810274156</v>
      </c>
      <c r="AT55" s="15">
        <v>-16.851441241683453</v>
      </c>
      <c r="AU55" s="15" t="s">
        <v>233</v>
      </c>
      <c r="AV55" s="15">
        <v>23.534675615212507</v>
      </c>
      <c r="AW55" s="15">
        <v>18.003243941231126</v>
      </c>
      <c r="AX55" s="15">
        <v>-11.328393980964986</v>
      </c>
      <c r="AY55" s="15">
        <v>3.0180626247242279</v>
      </c>
      <c r="AZ55" s="15">
        <v>1.8798574183368444</v>
      </c>
      <c r="BA55" s="15">
        <v>59.860794851646503</v>
      </c>
      <c r="BB55" s="15">
        <v>7.3559671704713683</v>
      </c>
      <c r="BC55" s="15">
        <v>-1.9257088142453185</v>
      </c>
      <c r="BD55" s="15">
        <v>-10.322283844915182</v>
      </c>
      <c r="BE55" s="15">
        <v>17.582169124282963</v>
      </c>
      <c r="BF55" s="15">
        <v>-6.1419185537325482</v>
      </c>
      <c r="BG55" s="15">
        <v>4.8213658556740793</v>
      </c>
      <c r="BH55" s="15">
        <v>-8.0554218806714228</v>
      </c>
      <c r="BI55"/>
      <c r="BJ55" s="7"/>
    </row>
    <row r="56" spans="1:62" s="46" customFormat="1" ht="15" customHeight="1" x14ac:dyDescent="0.35">
      <c r="A56"/>
      <c r="B56" s="16" t="s">
        <v>45</v>
      </c>
      <c r="C56" s="17"/>
      <c r="D56" s="17"/>
      <c r="E56" s="17"/>
      <c r="F56" s="17"/>
      <c r="G56" s="17"/>
      <c r="H56" s="17"/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1.1129999999999995</v>
      </c>
      <c r="O56" s="17">
        <v>1.9189999999999827</v>
      </c>
      <c r="P56" s="17">
        <v>0.70799999999996999</v>
      </c>
      <c r="Q56" s="17">
        <v>8.4000000000003183E-2</v>
      </c>
      <c r="R56" s="17">
        <v>251.81399999999999</v>
      </c>
      <c r="S56" s="17">
        <v>299.14</v>
      </c>
      <c r="T56" s="17">
        <v>365.20700000000005</v>
      </c>
      <c r="U56" s="17">
        <v>326.34799999999996</v>
      </c>
      <c r="V56" s="17">
        <v>334.11700000000002</v>
      </c>
      <c r="W56" s="17">
        <v>330.34800000000001</v>
      </c>
      <c r="X56" s="17">
        <v>380.39499999999998</v>
      </c>
      <c r="Y56" s="17">
        <v>380.12700000000001</v>
      </c>
      <c r="Z56" s="17">
        <v>380.1400000000001</v>
      </c>
      <c r="AA56" s="17">
        <v>380.02600000000007</v>
      </c>
      <c r="AB56" s="17">
        <v>380.03700000000009</v>
      </c>
      <c r="AC56" s="17">
        <v>410.71500000000003</v>
      </c>
      <c r="AD56" s="17">
        <v>410.11200000000002</v>
      </c>
      <c r="AE56" s="17">
        <v>466.38700000000006</v>
      </c>
      <c r="AF56"/>
      <c r="AG56" s="18"/>
      <c r="AH56" s="18"/>
      <c r="AI56" s="18"/>
      <c r="AJ56" s="18"/>
      <c r="AK56" s="18"/>
      <c r="AL56" s="18"/>
      <c r="AM56" s="18" t="s">
        <v>233</v>
      </c>
      <c r="AN56" s="18" t="s">
        <v>233</v>
      </c>
      <c r="AO56" s="18" t="s">
        <v>233</v>
      </c>
      <c r="AP56" s="18" t="s">
        <v>233</v>
      </c>
      <c r="AQ56" s="18" t="e">
        <v>#DIV/0!</v>
      </c>
      <c r="AR56" s="18">
        <v>72.416891284814326</v>
      </c>
      <c r="AS56" s="18">
        <v>-63.105784262638025</v>
      </c>
      <c r="AT56" s="18">
        <v>-88.135593220338023</v>
      </c>
      <c r="AU56" s="18" t="s">
        <v>233</v>
      </c>
      <c r="AV56" s="18">
        <v>18.794030514586161</v>
      </c>
      <c r="AW56" s="18">
        <v>22.085645517149182</v>
      </c>
      <c r="AX56" s="18">
        <v>-10.640267026645187</v>
      </c>
      <c r="AY56" s="18">
        <v>2.3805875936117467</v>
      </c>
      <c r="AZ56" s="18">
        <v>-1.1280479592478099</v>
      </c>
      <c r="BA56" s="18">
        <v>15.149781442599915</v>
      </c>
      <c r="BB56" s="18">
        <v>-7.0453081665103973E-2</v>
      </c>
      <c r="BC56" s="18">
        <v>3.4199096617947406E-3</v>
      </c>
      <c r="BD56" s="18">
        <v>-2.9988951438952152E-2</v>
      </c>
      <c r="BE56" s="18">
        <v>2.8945387947203875E-3</v>
      </c>
      <c r="BF56" s="18">
        <v>8.07237190063071</v>
      </c>
      <c r="BG56" s="18">
        <v>-0.14681713597020041</v>
      </c>
      <c r="BH56" s="18">
        <v>13.721861345193517</v>
      </c>
      <c r="BI56"/>
      <c r="BJ56" s="7"/>
    </row>
    <row r="57" spans="1:62" s="46" customFormat="1" ht="15" customHeight="1" x14ac:dyDescent="0.35">
      <c r="A57"/>
      <c r="B57" s="16" t="s">
        <v>46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26"/>
      <c r="W57" s="17">
        <v>0</v>
      </c>
      <c r="X57" s="17">
        <v>6.0000000000002274E-3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30.148</v>
      </c>
      <c r="AE57" s="17">
        <v>3.0000000000001137E-3</v>
      </c>
      <c r="AF57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 t="s">
        <v>233</v>
      </c>
      <c r="BB57" s="18" t="s">
        <v>233</v>
      </c>
      <c r="BC57" s="18" t="s">
        <v>233</v>
      </c>
      <c r="BD57" s="18" t="s">
        <v>233</v>
      </c>
      <c r="BE57" s="18" t="s">
        <v>233</v>
      </c>
      <c r="BF57" s="18" t="s">
        <v>233</v>
      </c>
      <c r="BG57" s="18" t="s">
        <v>233</v>
      </c>
      <c r="BH57" s="18" t="s">
        <v>233</v>
      </c>
      <c r="BI57"/>
      <c r="BJ57" s="7"/>
    </row>
    <row r="58" spans="1:62" s="46" customFormat="1" ht="15" customHeight="1" x14ac:dyDescent="0.35">
      <c r="A58"/>
      <c r="B58" s="16" t="s">
        <v>47</v>
      </c>
      <c r="C58" s="17">
        <v>0.42600000000004457</v>
      </c>
      <c r="D58" s="17">
        <v>0.60399999999998499</v>
      </c>
      <c r="E58" s="17">
        <v>11.288000000000011</v>
      </c>
      <c r="F58" s="17">
        <v>27.198999999999955</v>
      </c>
      <c r="G58" s="17">
        <v>51.985000000000014</v>
      </c>
      <c r="H58" s="17">
        <v>19.297000000000025</v>
      </c>
      <c r="I58" s="17">
        <v>5.9990000000000236</v>
      </c>
      <c r="J58" s="17">
        <v>1.3980000000000246</v>
      </c>
      <c r="K58" s="17">
        <v>3.5500000000000682</v>
      </c>
      <c r="L58" s="17">
        <v>3.2239999999999327</v>
      </c>
      <c r="M58" s="17">
        <v>2.9110000000000582</v>
      </c>
      <c r="N58" s="17">
        <v>2.4740000000000464</v>
      </c>
      <c r="O58" s="17">
        <v>3.2459999999999809</v>
      </c>
      <c r="P58" s="17">
        <v>4.2529999999999291</v>
      </c>
      <c r="Q58" s="17">
        <v>4.0410000000000537</v>
      </c>
      <c r="R58" s="17">
        <v>5.2110000000000127</v>
      </c>
      <c r="S58" s="17">
        <v>18.375000000000114</v>
      </c>
      <c r="T58" s="17">
        <v>9.4710000000000036</v>
      </c>
      <c r="U58" s="17">
        <v>5.8849999999997635</v>
      </c>
      <c r="V58" s="17">
        <v>8.1430000000000291</v>
      </c>
      <c r="W58" s="17">
        <v>18.345999999999776</v>
      </c>
      <c r="X58" s="17">
        <v>177.024</v>
      </c>
      <c r="Y58" s="17">
        <v>218.30200000000002</v>
      </c>
      <c r="Z58" s="17">
        <v>206.76499999999987</v>
      </c>
      <c r="AA58" s="17">
        <v>146.29700000000025</v>
      </c>
      <c r="AB58" s="17">
        <v>238.82500000000027</v>
      </c>
      <c r="AC58" s="17">
        <v>170.1369999999996</v>
      </c>
      <c r="AD58" s="17">
        <v>168.59700000000009</v>
      </c>
      <c r="AE58" s="17">
        <v>93.421000000000163</v>
      </c>
      <c r="AF58"/>
      <c r="AG58" s="18">
        <v>41.784037558667087</v>
      </c>
      <c r="AH58" s="18" t="s">
        <v>233</v>
      </c>
      <c r="AI58" s="18" t="s">
        <v>233</v>
      </c>
      <c r="AJ58" s="18">
        <v>91.12835030699695</v>
      </c>
      <c r="AK58" s="18">
        <v>-62.879676829854724</v>
      </c>
      <c r="AL58" s="18">
        <v>-68.912266155360854</v>
      </c>
      <c r="AM58" s="18">
        <v>-76.696116019336245</v>
      </c>
      <c r="AN58" s="18" t="s">
        <v>233</v>
      </c>
      <c r="AO58" s="18">
        <v>-9.1830985915529375</v>
      </c>
      <c r="AP58" s="18">
        <v>-9.7084367245620662</v>
      </c>
      <c r="AQ58" s="18">
        <v>-15.012023359670323</v>
      </c>
      <c r="AR58" s="18">
        <v>31.204527081645921</v>
      </c>
      <c r="AS58" s="18">
        <v>31.022797288969628</v>
      </c>
      <c r="AT58" s="18">
        <v>-4.9847166705826229</v>
      </c>
      <c r="AU58" s="18">
        <v>28.953229398662298</v>
      </c>
      <c r="AV58" s="18" t="s">
        <v>233</v>
      </c>
      <c r="AW58" s="18">
        <v>-48.457142857143154</v>
      </c>
      <c r="AX58" s="18">
        <v>-37.862950058074532</v>
      </c>
      <c r="AY58" s="18">
        <v>38.368734069674701</v>
      </c>
      <c r="AZ58" s="18" t="s">
        <v>233</v>
      </c>
      <c r="BA58" s="18" t="s">
        <v>233</v>
      </c>
      <c r="BB58" s="18">
        <v>23.317742227042672</v>
      </c>
      <c r="BC58" s="18">
        <v>-5.2848805782815305</v>
      </c>
      <c r="BD58" s="18">
        <v>-29.244794815369939</v>
      </c>
      <c r="BE58" s="18">
        <v>63.246683117220357</v>
      </c>
      <c r="BF58" s="18">
        <v>-28.760808123102937</v>
      </c>
      <c r="BG58" s="18">
        <v>-0.90515290618708011</v>
      </c>
      <c r="BH58" s="18">
        <v>-44.589168253290325</v>
      </c>
      <c r="BI58"/>
      <c r="BJ58" s="7"/>
    </row>
    <row r="59" spans="1:62" s="46" customFormat="1" ht="15" customHeight="1" x14ac:dyDescent="0.35">
      <c r="A59"/>
      <c r="B59" s="13" t="s">
        <v>30</v>
      </c>
      <c r="C59" s="14">
        <v>15.469000000000051</v>
      </c>
      <c r="D59" s="14">
        <v>22.257999999999811</v>
      </c>
      <c r="E59" s="14">
        <v>48.15199999999993</v>
      </c>
      <c r="F59" s="14">
        <v>39.532000000000039</v>
      </c>
      <c r="G59" s="14">
        <v>39.120000000000005</v>
      </c>
      <c r="H59" s="14">
        <v>39.001999999999953</v>
      </c>
      <c r="I59" s="14">
        <v>45.013999999999669</v>
      </c>
      <c r="J59" s="14">
        <v>75.233000000000061</v>
      </c>
      <c r="K59" s="14">
        <v>80.51400000000001</v>
      </c>
      <c r="L59" s="14">
        <v>88.142000000000053</v>
      </c>
      <c r="M59" s="14">
        <v>121.8309999999999</v>
      </c>
      <c r="N59" s="14">
        <v>132.90800000000013</v>
      </c>
      <c r="O59" s="14">
        <v>205.78900000000021</v>
      </c>
      <c r="P59" s="14">
        <v>167.7860000000004</v>
      </c>
      <c r="Q59" s="14">
        <v>177.46199999999953</v>
      </c>
      <c r="R59" s="14">
        <v>141.42400000000001</v>
      </c>
      <c r="S59" s="14">
        <v>238.99400000000003</v>
      </c>
      <c r="T59" s="14">
        <v>164.78899999999999</v>
      </c>
      <c r="U59" s="14">
        <v>137.75099999999998</v>
      </c>
      <c r="V59" s="14">
        <v>135.34099999999998</v>
      </c>
      <c r="W59" s="14">
        <v>159.34099999999967</v>
      </c>
      <c r="X59" s="14">
        <v>111.01700000000392</v>
      </c>
      <c r="Y59" s="14">
        <v>153.33899999999994</v>
      </c>
      <c r="Z59" s="14">
        <v>136.6169999999961</v>
      </c>
      <c r="AA59" s="14">
        <v>280.10900000000015</v>
      </c>
      <c r="AB59" s="14">
        <v>87.750000000003411</v>
      </c>
      <c r="AC59" s="14">
        <v>133.77299999999696</v>
      </c>
      <c r="AD59" s="14">
        <v>153.38200000001189</v>
      </c>
      <c r="AE59" s="14">
        <v>165.39400000000637</v>
      </c>
      <c r="AF59"/>
      <c r="AG59" s="15">
        <v>43.887775551100511</v>
      </c>
      <c r="AH59" s="15" t="s">
        <v>233</v>
      </c>
      <c r="AI59" s="15">
        <v>-17.901644791493403</v>
      </c>
      <c r="AJ59" s="15">
        <v>-1.0421936658910103</v>
      </c>
      <c r="AK59" s="15">
        <v>-0.30163599182017337</v>
      </c>
      <c r="AL59" s="15">
        <v>15.414594123377579</v>
      </c>
      <c r="AM59" s="15">
        <v>67.132447682944445</v>
      </c>
      <c r="AN59" s="15">
        <v>7.019526005875008</v>
      </c>
      <c r="AO59" s="15">
        <v>9.4741287229550668</v>
      </c>
      <c r="AP59" s="15">
        <v>38.221279299312279</v>
      </c>
      <c r="AQ59" s="15">
        <v>9.0921029951327945</v>
      </c>
      <c r="AR59" s="15">
        <v>54.835675805820578</v>
      </c>
      <c r="AS59" s="15">
        <v>-18.466973453391471</v>
      </c>
      <c r="AT59" s="15">
        <v>5.7668697030736249</v>
      </c>
      <c r="AU59" s="15">
        <v>-20.307446101136932</v>
      </c>
      <c r="AV59" s="15">
        <v>68.991118904853494</v>
      </c>
      <c r="AW59" s="15">
        <v>-31.048896625019886</v>
      </c>
      <c r="AX59" s="15">
        <v>-16.407648568775837</v>
      </c>
      <c r="AY59" s="15">
        <v>-1.7495335787036006</v>
      </c>
      <c r="AZ59" s="15">
        <v>17.732985569782763</v>
      </c>
      <c r="BA59" s="15">
        <v>-30.327411024153136</v>
      </c>
      <c r="BB59" s="15">
        <v>38.122089409725113</v>
      </c>
      <c r="BC59" s="15">
        <v>-10.905249153838131</v>
      </c>
      <c r="BD59" s="15" t="s">
        <v>233</v>
      </c>
      <c r="BE59" s="15">
        <v>-68.672909474524786</v>
      </c>
      <c r="BF59" s="15">
        <v>52.447863247853853</v>
      </c>
      <c r="BG59" s="15">
        <v>14.658413880241437</v>
      </c>
      <c r="BH59" s="15">
        <v>7.8314274165114259</v>
      </c>
      <c r="BI59"/>
      <c r="BJ59" s="7"/>
    </row>
    <row r="60" spans="1:62" s="46" customFormat="1" ht="15" customHeight="1" x14ac:dyDescent="0.35">
      <c r="A60"/>
      <c r="B60" s="16" t="s">
        <v>48</v>
      </c>
      <c r="C60" s="17">
        <v>5.4579999999999984</v>
      </c>
      <c r="D60" s="17">
        <v>12.17900000000003</v>
      </c>
      <c r="E60" s="17">
        <v>37.824000000000012</v>
      </c>
      <c r="F60" s="17">
        <v>30.708000000000027</v>
      </c>
      <c r="G60" s="17">
        <v>26.793000000000006</v>
      </c>
      <c r="H60" s="17">
        <v>22.471000000000004</v>
      </c>
      <c r="I60" s="17">
        <v>29.826999999999998</v>
      </c>
      <c r="J60" s="17">
        <v>69.855000000000018</v>
      </c>
      <c r="K60" s="17">
        <v>70.019000000000005</v>
      </c>
      <c r="L60" s="17">
        <v>78.044000000000011</v>
      </c>
      <c r="M60" s="17">
        <v>101.28799999999998</v>
      </c>
      <c r="N60" s="17">
        <v>110.19500000000002</v>
      </c>
      <c r="O60" s="17">
        <v>194.65699999999998</v>
      </c>
      <c r="P60" s="17">
        <v>151.89500000000001</v>
      </c>
      <c r="Q60" s="17">
        <v>161.41899999999998</v>
      </c>
      <c r="R60" s="17">
        <v>126.85100000000006</v>
      </c>
      <c r="S60" s="17">
        <v>227.27799999999996</v>
      </c>
      <c r="T60" s="17">
        <v>151.15000000000009</v>
      </c>
      <c r="U60" s="17">
        <v>124.75300000000004</v>
      </c>
      <c r="V60" s="17">
        <v>122.56600000000003</v>
      </c>
      <c r="W60" s="17">
        <v>139.20000000000005</v>
      </c>
      <c r="X60" s="17">
        <v>97.13900000000001</v>
      </c>
      <c r="Y60" s="17">
        <v>139.29200000000003</v>
      </c>
      <c r="Z60" s="17">
        <v>121.44400000000002</v>
      </c>
      <c r="AA60" s="17">
        <v>265.72899999999998</v>
      </c>
      <c r="AB60" s="17">
        <v>73.669999999999987</v>
      </c>
      <c r="AC60" s="17">
        <v>112.69099999999992</v>
      </c>
      <c r="AD60" s="17">
        <v>116.28099999999995</v>
      </c>
      <c r="AE60" s="17">
        <v>122.16599999999997</v>
      </c>
      <c r="AF60"/>
      <c r="AG60" s="18" t="s">
        <v>233</v>
      </c>
      <c r="AH60" s="18" t="s">
        <v>233</v>
      </c>
      <c r="AI60" s="18">
        <v>-18.813451776649703</v>
      </c>
      <c r="AJ60" s="18">
        <v>-12.749120750293139</v>
      </c>
      <c r="AK60" s="18">
        <v>-16.131079013175089</v>
      </c>
      <c r="AL60" s="18">
        <v>32.735525788794419</v>
      </c>
      <c r="AM60" s="18" t="s">
        <v>233</v>
      </c>
      <c r="AN60" s="18">
        <v>0.23477202777179476</v>
      </c>
      <c r="AO60" s="18">
        <v>11.461174823976357</v>
      </c>
      <c r="AP60" s="18">
        <v>29.783199220952241</v>
      </c>
      <c r="AQ60" s="18">
        <v>8.7937366716689453</v>
      </c>
      <c r="AR60" s="18">
        <v>76.64776078769448</v>
      </c>
      <c r="AS60" s="18">
        <v>-21.967871692258679</v>
      </c>
      <c r="AT60" s="18">
        <v>6.2701208071364904</v>
      </c>
      <c r="AU60" s="18">
        <v>-21.415075053122578</v>
      </c>
      <c r="AV60" s="18">
        <v>79.169261574603155</v>
      </c>
      <c r="AW60" s="18">
        <v>-33.495542903404591</v>
      </c>
      <c r="AX60" s="18">
        <v>-17.46410850148861</v>
      </c>
      <c r="AY60" s="18">
        <v>-1.7530640545718428</v>
      </c>
      <c r="AZ60" s="18">
        <v>13.571463538012182</v>
      </c>
      <c r="BA60" s="18">
        <v>-30.216235632183928</v>
      </c>
      <c r="BB60" s="18">
        <v>43.394517135239212</v>
      </c>
      <c r="BC60" s="18">
        <v>-12.813370473537612</v>
      </c>
      <c r="BD60" s="18" t="s">
        <v>233</v>
      </c>
      <c r="BE60" s="18">
        <v>-72.276266421805687</v>
      </c>
      <c r="BF60" s="18">
        <v>52.967286548119908</v>
      </c>
      <c r="BG60" s="18">
        <v>3.1857024962064711</v>
      </c>
      <c r="BH60" s="18">
        <v>5.0610159871346321</v>
      </c>
      <c r="BI60"/>
      <c r="BJ60" s="7"/>
    </row>
    <row r="61" spans="1:62" s="46" customFormat="1" ht="15" customHeight="1" x14ac:dyDescent="0.35">
      <c r="A61"/>
      <c r="B61" s="16" t="s">
        <v>49</v>
      </c>
      <c r="C61" s="17">
        <v>0.60699999999999932</v>
      </c>
      <c r="D61" s="17">
        <v>1.277000000000001</v>
      </c>
      <c r="E61" s="17">
        <v>1.4340000000000117</v>
      </c>
      <c r="F61" s="17">
        <v>1</v>
      </c>
      <c r="G61" s="17">
        <v>1.4119999999999919</v>
      </c>
      <c r="H61" s="17">
        <v>1.5500000000000114</v>
      </c>
      <c r="I61" s="17">
        <v>0.78599999999998715</v>
      </c>
      <c r="J61" s="17">
        <v>0.51600000000000534</v>
      </c>
      <c r="K61" s="17">
        <v>1.0859999999999985</v>
      </c>
      <c r="L61" s="17">
        <v>0.59999999999999432</v>
      </c>
      <c r="M61" s="17">
        <v>1.0209999999999866</v>
      </c>
      <c r="N61" s="17">
        <v>1.8309999999999889</v>
      </c>
      <c r="O61" s="17">
        <v>0.90100000000001046</v>
      </c>
      <c r="P61" s="17">
        <v>1.289999999999992</v>
      </c>
      <c r="Q61" s="17">
        <v>1.5029999999999859</v>
      </c>
      <c r="R61" s="17">
        <v>4.4809999999999945</v>
      </c>
      <c r="S61" s="17">
        <v>0.53600000000000136</v>
      </c>
      <c r="T61" s="17">
        <v>0.8720000000000141</v>
      </c>
      <c r="U61" s="17">
        <v>1.0120000000000289</v>
      </c>
      <c r="V61" s="17">
        <v>0.59199999999998454</v>
      </c>
      <c r="W61" s="17">
        <v>0.94999999999998863</v>
      </c>
      <c r="X61" s="17">
        <v>0.50300000000004275</v>
      </c>
      <c r="Y61" s="17">
        <v>0.66699999999994475</v>
      </c>
      <c r="Z61" s="17">
        <v>0.70800000000002683</v>
      </c>
      <c r="AA61" s="17">
        <v>1.1190000000000282</v>
      </c>
      <c r="AB61" s="17">
        <v>1.1229999999999905</v>
      </c>
      <c r="AC61" s="17">
        <v>1.6499999999999204</v>
      </c>
      <c r="AD61" s="17">
        <v>3.896000000000015</v>
      </c>
      <c r="AE61" s="17">
        <v>3.5030000000000427</v>
      </c>
      <c r="AF61"/>
      <c r="AG61" s="18" t="s">
        <v>233</v>
      </c>
      <c r="AH61" s="18">
        <v>12.294440093971069</v>
      </c>
      <c r="AI61" s="18">
        <v>-30.264993026499873</v>
      </c>
      <c r="AJ61" s="18">
        <v>41.199999999999193</v>
      </c>
      <c r="AK61" s="18">
        <v>9.7733711048172971</v>
      </c>
      <c r="AL61" s="18">
        <v>-49.290322580646361</v>
      </c>
      <c r="AM61" s="18">
        <v>-34.351145038166187</v>
      </c>
      <c r="AN61" s="18" t="s">
        <v>233</v>
      </c>
      <c r="AO61" s="18">
        <v>-44.751381215470062</v>
      </c>
      <c r="AP61" s="18">
        <v>70.166666666666046</v>
      </c>
      <c r="AQ61" s="18">
        <v>79.333986287954247</v>
      </c>
      <c r="AR61" s="18">
        <v>-50.791916985253089</v>
      </c>
      <c r="AS61" s="18">
        <v>43.174250832405889</v>
      </c>
      <c r="AT61" s="18">
        <v>16.511627906976369</v>
      </c>
      <c r="AU61" s="18" t="s">
        <v>233</v>
      </c>
      <c r="AV61" s="18">
        <v>-88.038384289221113</v>
      </c>
      <c r="AW61" s="18">
        <v>62.686567164181319</v>
      </c>
      <c r="AX61" s="18">
        <v>16.055045871561067</v>
      </c>
      <c r="AY61" s="18">
        <v>-41.501976284588174</v>
      </c>
      <c r="AZ61" s="18">
        <v>60.472972972975242</v>
      </c>
      <c r="BA61" s="18">
        <v>-47.052631578942233</v>
      </c>
      <c r="BB61" s="18">
        <v>32.604373757433017</v>
      </c>
      <c r="BC61" s="18">
        <v>6.1469265367444494</v>
      </c>
      <c r="BD61" s="18">
        <v>58.05084745762511</v>
      </c>
      <c r="BE61" s="18">
        <v>0.35746201965702906</v>
      </c>
      <c r="BF61" s="18">
        <v>46.927871772033342</v>
      </c>
      <c r="BG61" s="18" t="s">
        <v>233</v>
      </c>
      <c r="BH61" s="18">
        <v>-10.087268993839086</v>
      </c>
      <c r="BI61"/>
      <c r="BJ61" s="7"/>
    </row>
    <row r="62" spans="1:62" s="46" customFormat="1" ht="15" customHeight="1" x14ac:dyDescent="0.35">
      <c r="A62"/>
      <c r="B62" s="16" t="s">
        <v>958</v>
      </c>
      <c r="C62" s="17">
        <v>9.4040000000000248</v>
      </c>
      <c r="D62" s="17">
        <v>8.8019999999997935</v>
      </c>
      <c r="E62" s="17">
        <v>8.893999999999977</v>
      </c>
      <c r="F62" s="17">
        <v>7.8240000000000123</v>
      </c>
      <c r="G62" s="17">
        <v>10.914999999999992</v>
      </c>
      <c r="H62" s="17">
        <v>14.980999999999938</v>
      </c>
      <c r="I62" s="17">
        <v>14.400999999999698</v>
      </c>
      <c r="J62" s="17">
        <v>4.8620000000000232</v>
      </c>
      <c r="K62" s="17">
        <v>9.4089999999999918</v>
      </c>
      <c r="L62" s="17">
        <v>9.4980000000000473</v>
      </c>
      <c r="M62" s="17">
        <v>19.521999999999935</v>
      </c>
      <c r="N62" s="17">
        <v>20.882000000000119</v>
      </c>
      <c r="O62" s="17">
        <v>10.231000000000108</v>
      </c>
      <c r="P62" s="17">
        <v>14.601000000000454</v>
      </c>
      <c r="Q62" s="17">
        <v>14.539999999999679</v>
      </c>
      <c r="R62" s="17">
        <v>10.09199999999538</v>
      </c>
      <c r="S62" s="17">
        <v>11.179999999999723</v>
      </c>
      <c r="T62" s="17">
        <v>12.766999999995505</v>
      </c>
      <c r="U62" s="17">
        <v>11.986000000000786</v>
      </c>
      <c r="V62" s="17">
        <v>12.183000000002153</v>
      </c>
      <c r="W62" s="17">
        <v>19.190999999999576</v>
      </c>
      <c r="X62" s="17">
        <v>13.375000000003979</v>
      </c>
      <c r="Y62" s="17">
        <v>13.379999999999882</v>
      </c>
      <c r="Z62" s="17">
        <v>14.464999999995939</v>
      </c>
      <c r="AA62" s="17">
        <v>13.260999999999967</v>
      </c>
      <c r="AB62" s="17">
        <v>12.957000000003404</v>
      </c>
      <c r="AC62" s="17">
        <v>19.431999999997288</v>
      </c>
      <c r="AD62" s="17">
        <v>33.205000000011978</v>
      </c>
      <c r="AE62" s="17">
        <v>39.725000000006276</v>
      </c>
      <c r="AF62"/>
      <c r="AG62" s="18">
        <v>-6.4015312632946584</v>
      </c>
      <c r="AH62" s="18">
        <v>1.0452169961393507</v>
      </c>
      <c r="AI62" s="18">
        <v>-12.030582415110946</v>
      </c>
      <c r="AJ62" s="18">
        <v>39.506646216768594</v>
      </c>
      <c r="AK62" s="18">
        <v>37.251488776912034</v>
      </c>
      <c r="AL62" s="18">
        <v>-3.8715706561660923</v>
      </c>
      <c r="AM62" s="18">
        <v>-66.23845566280032</v>
      </c>
      <c r="AN62" s="18">
        <v>93.521184697654192</v>
      </c>
      <c r="AO62" s="18">
        <v>0.94590285896541138</v>
      </c>
      <c r="AP62" s="18" t="s">
        <v>233</v>
      </c>
      <c r="AQ62" s="18">
        <v>6.9664993340855892</v>
      </c>
      <c r="AR62" s="18">
        <v>-51.005650799731583</v>
      </c>
      <c r="AS62" s="18">
        <v>42.713322255891889</v>
      </c>
      <c r="AT62" s="18">
        <v>-0.41777960414199394</v>
      </c>
      <c r="AU62" s="18">
        <v>-30.591471801955965</v>
      </c>
      <c r="AV62" s="18">
        <v>10.780816488355534</v>
      </c>
      <c r="AW62" s="18">
        <v>14.194991055418802</v>
      </c>
      <c r="AX62" s="18">
        <v>-6.1173337510377879</v>
      </c>
      <c r="AY62" s="18">
        <v>1.6435841815564329</v>
      </c>
      <c r="AZ62" s="18">
        <v>57.522777640943815</v>
      </c>
      <c r="BA62" s="18">
        <v>-30.305872544399591</v>
      </c>
      <c r="BB62" s="18">
        <v>3.7383177539448517E-2</v>
      </c>
      <c r="BC62" s="18">
        <v>8.1091180866671664</v>
      </c>
      <c r="BD62" s="18">
        <v>-8.323539578266919</v>
      </c>
      <c r="BE62" s="18">
        <v>-2.292436467812109</v>
      </c>
      <c r="BF62" s="18">
        <v>49.972987574223836</v>
      </c>
      <c r="BG62" s="18">
        <v>70.877933305972689</v>
      </c>
      <c r="BH62" s="18">
        <v>19.635597048612997</v>
      </c>
      <c r="BI62"/>
      <c r="BJ62" s="7"/>
    </row>
    <row r="63" spans="1:62" s="46" customFormat="1" ht="15" customHeight="1" x14ac:dyDescent="0.35">
      <c r="A63"/>
      <c r="B63" s="16" t="s">
        <v>959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>
        <v>8.5200000000000014</v>
      </c>
      <c r="P63" s="17">
        <v>11.950999999999999</v>
      </c>
      <c r="Q63" s="17">
        <v>11.34</v>
      </c>
      <c r="R63" s="17">
        <v>7.9939999999999998</v>
      </c>
      <c r="S63" s="17">
        <v>9.5169999999999995</v>
      </c>
      <c r="T63" s="17">
        <v>10.795999999999999</v>
      </c>
      <c r="U63" s="17">
        <v>10.303000000000001</v>
      </c>
      <c r="V63" s="17">
        <v>10.362</v>
      </c>
      <c r="W63" s="17">
        <v>17.080000000000041</v>
      </c>
      <c r="X63" s="17">
        <v>11.441000000000031</v>
      </c>
      <c r="Y63" s="17">
        <v>11.206000000000017</v>
      </c>
      <c r="Z63" s="17">
        <v>12.938000000000102</v>
      </c>
      <c r="AA63" s="17">
        <v>11.647999999999911</v>
      </c>
      <c r="AB63" s="17">
        <v>11.29200000000003</v>
      </c>
      <c r="AC63" s="17">
        <v>15.68100000000004</v>
      </c>
      <c r="AD63" s="17">
        <v>27.009999999999991</v>
      </c>
      <c r="AE63" s="17">
        <v>35.866000000000099</v>
      </c>
      <c r="AF63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>
        <v>40.269953051643157</v>
      </c>
      <c r="AT63" s="18">
        <v>-5.1125428834407076</v>
      </c>
      <c r="AU63" s="18">
        <v>-29.506172839506174</v>
      </c>
      <c r="AV63" s="18">
        <v>19.051788841631218</v>
      </c>
      <c r="AW63" s="18">
        <v>13.439108962908479</v>
      </c>
      <c r="AX63" s="18">
        <v>-4.5665061133753113</v>
      </c>
      <c r="AY63" s="18">
        <v>0.5726487430845314</v>
      </c>
      <c r="AZ63" s="18">
        <v>64.83304381393593</v>
      </c>
      <c r="BA63" s="18">
        <v>-33.015222482435576</v>
      </c>
      <c r="BB63" s="18">
        <v>-2.0540162573202778</v>
      </c>
      <c r="BC63" s="18">
        <v>15.45600571122686</v>
      </c>
      <c r="BD63" s="18">
        <v>-9.9706291544302115</v>
      </c>
      <c r="BE63" s="18">
        <v>-3.0563186813176819</v>
      </c>
      <c r="BF63" s="18">
        <v>38.868225292242279</v>
      </c>
      <c r="BG63" s="18">
        <v>72.24666794209503</v>
      </c>
      <c r="BH63" s="18">
        <v>32.787856349500593</v>
      </c>
      <c r="BI63"/>
      <c r="BJ63" s="7"/>
    </row>
    <row r="64" spans="1:62" s="46" customFormat="1" ht="15" customHeight="1" x14ac:dyDescent="0.35">
      <c r="A64"/>
      <c r="B64" s="16" t="s">
        <v>956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7.3999999999998067E-2</v>
      </c>
      <c r="Z64" s="17">
        <v>1.4999999999986358E-2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/>
      <c r="BJ64" s="7"/>
    </row>
    <row r="65" spans="1:62" s="46" customFormat="1" ht="15" customHeight="1" x14ac:dyDescent="0.35">
      <c r="A65"/>
      <c r="B65" s="16" t="s">
        <v>957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1.7110000000001069</v>
      </c>
      <c r="P65" s="17">
        <v>2.6500000000004551</v>
      </c>
      <c r="Q65" s="17">
        <v>3.1999999999996795</v>
      </c>
      <c r="R65" s="17">
        <v>2.0979999999953804</v>
      </c>
      <c r="S65" s="17">
        <v>1.6629999999997231</v>
      </c>
      <c r="T65" s="17">
        <v>1.9709999999955059</v>
      </c>
      <c r="U65" s="17">
        <v>1.683000000000785</v>
      </c>
      <c r="V65" s="17">
        <v>1.8210000000021527</v>
      </c>
      <c r="W65" s="17">
        <v>2.1080000000000005</v>
      </c>
      <c r="X65" s="17">
        <v>1.9340000000000002</v>
      </c>
      <c r="Y65" s="17">
        <v>2.0999999999999996</v>
      </c>
      <c r="Z65" s="17">
        <v>1.5119999999960521</v>
      </c>
      <c r="AA65" s="17">
        <v>1.6130000000000564</v>
      </c>
      <c r="AB65" s="17">
        <v>1.6650000000033742</v>
      </c>
      <c r="AC65" s="17">
        <v>3.7509999999972479</v>
      </c>
      <c r="AD65" s="17">
        <v>6.1950000000119871</v>
      </c>
      <c r="AE65" s="17">
        <v>3.8590000000061764</v>
      </c>
      <c r="AF65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/>
      <c r="BJ65" s="7"/>
    </row>
    <row r="66" spans="1:62" s="46" customFormat="1" ht="15" customHeight="1" x14ac:dyDescent="0.35">
      <c r="A66"/>
      <c r="B66" s="24" t="s">
        <v>50</v>
      </c>
      <c r="C66" s="25">
        <v>15.895000000000209</v>
      </c>
      <c r="D66" s="25">
        <v>22.861999999999853</v>
      </c>
      <c r="E66" s="25">
        <v>59.439999999999941</v>
      </c>
      <c r="F66" s="25">
        <v>66.730999999999995</v>
      </c>
      <c r="G66" s="25">
        <v>91.105000000000018</v>
      </c>
      <c r="H66" s="25">
        <v>58.298999999999978</v>
      </c>
      <c r="I66" s="25">
        <v>51.012999999999693</v>
      </c>
      <c r="J66" s="25">
        <v>76.631000000000085</v>
      </c>
      <c r="K66" s="25">
        <v>84.064000000000078</v>
      </c>
      <c r="L66" s="25">
        <v>91.365999999999985</v>
      </c>
      <c r="M66" s="25">
        <v>124.74199999999996</v>
      </c>
      <c r="N66" s="25">
        <v>136.49500000000012</v>
      </c>
      <c r="O66" s="25">
        <v>210.95400000000018</v>
      </c>
      <c r="P66" s="25">
        <v>172.7470000000003</v>
      </c>
      <c r="Q66" s="25">
        <v>181.58699999999953</v>
      </c>
      <c r="R66" s="14">
        <v>398.44900000000001</v>
      </c>
      <c r="S66" s="14">
        <v>556.5089999999999</v>
      </c>
      <c r="T66" s="14">
        <v>539.46699999999998</v>
      </c>
      <c r="U66" s="14">
        <v>469.98399999999998</v>
      </c>
      <c r="V66" s="14">
        <v>477.60099999999994</v>
      </c>
      <c r="W66" s="14">
        <v>508.03499999999894</v>
      </c>
      <c r="X66" s="14">
        <v>668.44200000000365</v>
      </c>
      <c r="Y66" s="14">
        <v>751.76800000000048</v>
      </c>
      <c r="Z66" s="14">
        <v>723.52199999999584</v>
      </c>
      <c r="AA66" s="14">
        <v>806.4320000000007</v>
      </c>
      <c r="AB66" s="14">
        <v>706.61200000000349</v>
      </c>
      <c r="AC66" s="14">
        <v>714.62499999999773</v>
      </c>
      <c r="AD66" s="14">
        <v>762.23900000001231</v>
      </c>
      <c r="AE66" s="14">
        <v>725.20500000000675</v>
      </c>
      <c r="AF66"/>
      <c r="AG66" s="162">
        <v>43.831393519972018</v>
      </c>
      <c r="AH66" s="162" t="s">
        <v>233</v>
      </c>
      <c r="AI66" s="162">
        <v>12.266150740242363</v>
      </c>
      <c r="AJ66" s="162">
        <v>36.525752648694052</v>
      </c>
      <c r="AK66" s="162">
        <v>-36.009000603699064</v>
      </c>
      <c r="AL66" s="162">
        <v>-12.49764146897938</v>
      </c>
      <c r="AM66" s="162">
        <v>50.218571736617228</v>
      </c>
      <c r="AN66" s="162">
        <v>9.6997298743328209</v>
      </c>
      <c r="AO66" s="162">
        <v>8.6862390559572482</v>
      </c>
      <c r="AP66" s="162">
        <v>36.530000218899787</v>
      </c>
      <c r="AQ66" s="162">
        <v>9.4218466915715311</v>
      </c>
      <c r="AR66" s="162">
        <v>54.550716143448476</v>
      </c>
      <c r="AS66" s="162">
        <v>-18.11153142391225</v>
      </c>
      <c r="AT66" s="162">
        <v>5.1173102861405528</v>
      </c>
      <c r="AU66" s="162" t="s">
        <v>233</v>
      </c>
      <c r="AV66" s="162">
        <v>39.668815833393957</v>
      </c>
      <c r="AW66" s="162">
        <v>-3.0623044730633144</v>
      </c>
      <c r="AX66" s="162">
        <v>-12.879935195294616</v>
      </c>
      <c r="AY66" s="162">
        <v>1.6206934704160061</v>
      </c>
      <c r="AZ66" s="162">
        <v>6.3722647146884137</v>
      </c>
      <c r="BA66" s="162">
        <v>31.574005727952805</v>
      </c>
      <c r="BB66" s="162">
        <v>12.465703830698308</v>
      </c>
      <c r="BC66" s="162">
        <v>-3.7572761809500568</v>
      </c>
      <c r="BD66" s="162">
        <v>11.459223078220887</v>
      </c>
      <c r="BE66" s="162">
        <v>-12.377981032498353</v>
      </c>
      <c r="BF66" s="162">
        <v>1.1340028190851834</v>
      </c>
      <c r="BG66" s="162">
        <v>6.6627951722952226</v>
      </c>
      <c r="BH66" s="162">
        <v>-4.8585811012038169</v>
      </c>
      <c r="BI66"/>
      <c r="BJ66" s="7"/>
    </row>
    <row r="67" spans="1:62" customFormat="1" ht="6" customHeight="1" x14ac:dyDescent="0.35">
      <c r="Y67" s="12"/>
      <c r="AB67" s="335"/>
      <c r="AC67" s="355"/>
      <c r="AD67" s="355"/>
      <c r="AE67" s="355"/>
      <c r="BE67" s="335"/>
      <c r="BF67" s="355"/>
      <c r="BG67" s="355"/>
      <c r="BH67" s="355"/>
    </row>
    <row r="68" spans="1:62" s="46" customFormat="1" ht="15" customHeight="1" x14ac:dyDescent="0.35">
      <c r="A68"/>
      <c r="B68" s="27" t="s">
        <v>51</v>
      </c>
      <c r="C68" s="25">
        <v>14629.133000000002</v>
      </c>
      <c r="D68" s="25">
        <v>16146.15400000001</v>
      </c>
      <c r="E68" s="25">
        <v>18890.29800000001</v>
      </c>
      <c r="F68" s="25">
        <v>22777.111000000004</v>
      </c>
      <c r="G68" s="25">
        <v>21878.811000000031</v>
      </c>
      <c r="H68" s="25">
        <v>24851.012000000002</v>
      </c>
      <c r="I68" s="25">
        <v>27571.421000000017</v>
      </c>
      <c r="J68" s="25">
        <v>28160.759999999995</v>
      </c>
      <c r="K68" s="25">
        <v>32980.752999999997</v>
      </c>
      <c r="L68" s="25">
        <v>34508.472000000038</v>
      </c>
      <c r="M68" s="25">
        <v>36132.79</v>
      </c>
      <c r="N68" s="25">
        <v>42034.274000000005</v>
      </c>
      <c r="O68" s="25">
        <v>49362.798000000003</v>
      </c>
      <c r="P68" s="25">
        <v>54135.555999999997</v>
      </c>
      <c r="Q68" s="25">
        <v>61296.393000000004</v>
      </c>
      <c r="R68" s="25">
        <v>49539.671000000002</v>
      </c>
      <c r="S68" s="25">
        <v>48148.900999999998</v>
      </c>
      <c r="T68" s="25">
        <v>44174.732000000011</v>
      </c>
      <c r="U68" s="25">
        <v>50913.631999999998</v>
      </c>
      <c r="V68" s="25">
        <v>46719.676999999996</v>
      </c>
      <c r="W68" s="25">
        <v>45526.527000000002</v>
      </c>
      <c r="X68" s="25">
        <v>45007.117999999988</v>
      </c>
      <c r="Y68" s="25">
        <v>46737.608000000007</v>
      </c>
      <c r="Z68" s="25">
        <v>49469.060999999958</v>
      </c>
      <c r="AA68" s="25">
        <v>53916.943999999989</v>
      </c>
      <c r="AB68" s="25">
        <v>54296.848000000027</v>
      </c>
      <c r="AC68" s="25">
        <v>52396.607000000047</v>
      </c>
      <c r="AD68" s="25">
        <v>65403.464999999967</v>
      </c>
      <c r="AE68" s="25">
        <v>67970.893999999913</v>
      </c>
      <c r="AF68"/>
      <c r="AG68" s="164">
        <v>10.369862656932627</v>
      </c>
      <c r="AH68" s="164">
        <v>16.995651100565489</v>
      </c>
      <c r="AI68" s="164">
        <v>20.575710346125788</v>
      </c>
      <c r="AJ68" s="164">
        <v>-3.9438715471860046</v>
      </c>
      <c r="AK68" s="164">
        <v>13.584837859790314</v>
      </c>
      <c r="AL68" s="164">
        <v>10.946874115227235</v>
      </c>
      <c r="AM68" s="164">
        <v>2.137499550712231</v>
      </c>
      <c r="AN68" s="164">
        <v>17.115990477529738</v>
      </c>
      <c r="AO68" s="164">
        <v>4.6321531834037906</v>
      </c>
      <c r="AP68" s="164">
        <v>4.707012237458561</v>
      </c>
      <c r="AQ68" s="164">
        <v>16.33276588937639</v>
      </c>
      <c r="AR68" s="164">
        <v>17.434639170882306</v>
      </c>
      <c r="AS68" s="164">
        <v>9.6687347423053183</v>
      </c>
      <c r="AT68" s="164">
        <v>13.227604053794158</v>
      </c>
      <c r="AU68" s="164">
        <v>-19.180120435471629</v>
      </c>
      <c r="AV68" s="164">
        <v>-2.807386427737891</v>
      </c>
      <c r="AW68" s="164">
        <v>-8.2539142482192638</v>
      </c>
      <c r="AX68" s="164">
        <v>15.255101038303946</v>
      </c>
      <c r="AY68" s="164">
        <v>-8.2373911175694587</v>
      </c>
      <c r="AZ68" s="164">
        <v>-2.5538489917213987</v>
      </c>
      <c r="BA68" s="164">
        <v>-1.1408930885503614</v>
      </c>
      <c r="BB68" s="164">
        <v>3.8449251516171739</v>
      </c>
      <c r="BC68" s="164">
        <v>5.8442293409623147</v>
      </c>
      <c r="BD68" s="164">
        <v>8.9912420209472632</v>
      </c>
      <c r="BE68" s="164">
        <v>0.70460966778836487</v>
      </c>
      <c r="BF68" s="164">
        <v>-3.4997261719501269</v>
      </c>
      <c r="BG68" s="164">
        <v>24.823855483619212</v>
      </c>
      <c r="BH68" s="164">
        <v>3.9255244351349683</v>
      </c>
      <c r="BI68"/>
      <c r="BJ68" s="7"/>
    </row>
    <row r="69" spans="1:62" s="46" customFormat="1" ht="15" customHeight="1" x14ac:dyDescent="0.35">
      <c r="A69"/>
      <c r="B69" s="29" t="s">
        <v>52</v>
      </c>
      <c r="C69" s="30">
        <v>7783.1530000000057</v>
      </c>
      <c r="D69" s="30">
        <v>8706.8689999999915</v>
      </c>
      <c r="E69" s="30">
        <v>10256.728000000017</v>
      </c>
      <c r="F69" s="30">
        <v>12441.380000000005</v>
      </c>
      <c r="G69" s="30">
        <v>12237.061000000031</v>
      </c>
      <c r="H69" s="30">
        <v>15062.334999999992</v>
      </c>
      <c r="I69" s="30">
        <v>17454.27900000001</v>
      </c>
      <c r="J69" s="30">
        <v>18768.807999999975</v>
      </c>
      <c r="K69" s="30">
        <v>21118.319999999992</v>
      </c>
      <c r="L69" s="30">
        <v>22112.043000000034</v>
      </c>
      <c r="M69" s="30">
        <v>23615.458999999973</v>
      </c>
      <c r="N69" s="30">
        <v>28171.804000000004</v>
      </c>
      <c r="O69" s="30">
        <v>34601.506000000023</v>
      </c>
      <c r="P69" s="30">
        <v>35386.184999999969</v>
      </c>
      <c r="Q69" s="30">
        <v>40968.122000000032</v>
      </c>
      <c r="R69" s="30">
        <v>30617.79899999997</v>
      </c>
      <c r="S69" s="30">
        <v>32542.572000000015</v>
      </c>
      <c r="T69" s="30">
        <v>30651.497000000003</v>
      </c>
      <c r="U69" s="30">
        <v>34098.436000000016</v>
      </c>
      <c r="V69" s="30">
        <v>28566.492000000057</v>
      </c>
      <c r="W69" s="30">
        <v>26608.433000000048</v>
      </c>
      <c r="X69" s="30">
        <v>25270.218999999983</v>
      </c>
      <c r="Y69" s="30">
        <v>27531.346999999951</v>
      </c>
      <c r="Z69" s="30">
        <v>29159.842999999935</v>
      </c>
      <c r="AA69" s="30">
        <v>32293.375999999989</v>
      </c>
      <c r="AB69" s="30">
        <v>30463.654999999999</v>
      </c>
      <c r="AC69" s="30">
        <v>32055.401000000042</v>
      </c>
      <c r="AD69" s="30">
        <v>42955.33899999992</v>
      </c>
      <c r="AE69" s="30">
        <v>42510.593999999925</v>
      </c>
      <c r="AF69"/>
      <c r="AG69" s="31">
        <v>11.868146495385419</v>
      </c>
      <c r="AH69" s="31">
        <v>17.80041711894399</v>
      </c>
      <c r="AI69" s="31">
        <v>21.299697135382587</v>
      </c>
      <c r="AJ69" s="31">
        <v>-1.6422535120699953</v>
      </c>
      <c r="AK69" s="31">
        <v>23.087847645770125</v>
      </c>
      <c r="AL69" s="31">
        <v>15.880300099553084</v>
      </c>
      <c r="AM69" s="31">
        <v>7.5312706987207276</v>
      </c>
      <c r="AN69" s="31">
        <v>12.518173770012567</v>
      </c>
      <c r="AO69" s="31">
        <v>4.7055021422160577</v>
      </c>
      <c r="AP69" s="31">
        <v>6.7990822919435212</v>
      </c>
      <c r="AQ69" s="31">
        <v>19.293908282705981</v>
      </c>
      <c r="AR69" s="31">
        <v>22.823181646443437</v>
      </c>
      <c r="AS69" s="31">
        <v>2.2677596749689015</v>
      </c>
      <c r="AT69" s="31">
        <v>15.77433961869602</v>
      </c>
      <c r="AU69" s="31">
        <v>-25.26433357135593</v>
      </c>
      <c r="AV69" s="31">
        <v>6.2864512240087755</v>
      </c>
      <c r="AW69" s="31">
        <v>-5.8110803288689379</v>
      </c>
      <c r="AX69" s="31">
        <v>11.245581251708563</v>
      </c>
      <c r="AY69" s="31">
        <v>-16.223453767791451</v>
      </c>
      <c r="AZ69" s="31">
        <v>-6.8543908016427233</v>
      </c>
      <c r="BA69" s="31">
        <v>-5.029285264562791</v>
      </c>
      <c r="BB69" s="31">
        <v>8.947797405317182</v>
      </c>
      <c r="BC69" s="31">
        <v>5.9150611119753336</v>
      </c>
      <c r="BD69" s="31">
        <v>10.746055800094881</v>
      </c>
      <c r="BE69" s="31">
        <v>-5.665932852607269</v>
      </c>
      <c r="BF69" s="31">
        <v>5.2250657381723986</v>
      </c>
      <c r="BG69" s="31">
        <v>34.003436737540305</v>
      </c>
      <c r="BH69" s="31">
        <v>-1.0353660577559316</v>
      </c>
      <c r="BI69"/>
      <c r="BJ69" s="7"/>
    </row>
    <row r="70" spans="1:62" s="46" customFormat="1" ht="15" customHeight="1" x14ac:dyDescent="0.35">
      <c r="A70"/>
      <c r="B70" s="29" t="s">
        <v>53</v>
      </c>
      <c r="C70" s="30">
        <v>14586.691000000021</v>
      </c>
      <c r="D70" s="30">
        <v>16086.025000000009</v>
      </c>
      <c r="E70" s="30">
        <v>18761.881999999998</v>
      </c>
      <c r="F70" s="30">
        <v>22683.062000000005</v>
      </c>
      <c r="G70" s="30">
        <v>20676.523000000001</v>
      </c>
      <c r="H70" s="30">
        <v>23736.142999999982</v>
      </c>
      <c r="I70" s="30">
        <v>26291.128000000012</v>
      </c>
      <c r="J70" s="30">
        <v>26852.615000000005</v>
      </c>
      <c r="K70" s="30">
        <v>31858.239999999991</v>
      </c>
      <c r="L70" s="30">
        <v>33412.860999999975</v>
      </c>
      <c r="M70" s="30">
        <v>35036.462</v>
      </c>
      <c r="N70" s="30">
        <v>40898.004999999976</v>
      </c>
      <c r="O70" s="30">
        <v>47996.626999999979</v>
      </c>
      <c r="P70" s="30">
        <v>52755.055999999982</v>
      </c>
      <c r="Q70" s="30">
        <v>59712.08699999997</v>
      </c>
      <c r="R70" s="30">
        <v>47517.607000000047</v>
      </c>
      <c r="S70" s="30">
        <v>45577.467000000004</v>
      </c>
      <c r="T70" s="30">
        <v>41255.292999999976</v>
      </c>
      <c r="U70" s="30">
        <v>47617.192000000039</v>
      </c>
      <c r="V70" s="30">
        <v>45475.20199999999</v>
      </c>
      <c r="W70" s="30">
        <v>44267.967000000004</v>
      </c>
      <c r="X70" s="30">
        <v>43771.851999999984</v>
      </c>
      <c r="Y70" s="30">
        <v>45429.312000000005</v>
      </c>
      <c r="Z70" s="30">
        <v>47962.40400000001</v>
      </c>
      <c r="AA70" s="30">
        <v>52084.612999999954</v>
      </c>
      <c r="AB70" s="30">
        <v>52720.417999999976</v>
      </c>
      <c r="AC70" s="30">
        <v>50765.468999999954</v>
      </c>
      <c r="AD70" s="30">
        <v>63625.786000000022</v>
      </c>
      <c r="AE70" s="30">
        <v>66043.052000000025</v>
      </c>
      <c r="AF70"/>
      <c r="AG70" s="31">
        <v>10.278780842070253</v>
      </c>
      <c r="AH70" s="31">
        <v>16.634668912922788</v>
      </c>
      <c r="AI70" s="31">
        <v>20.899715710822658</v>
      </c>
      <c r="AJ70" s="31">
        <v>-8.8459794361096566</v>
      </c>
      <c r="AK70" s="31">
        <v>14.797555662525951</v>
      </c>
      <c r="AL70" s="31">
        <v>10.764111928378725</v>
      </c>
      <c r="AM70" s="31">
        <v>2.1356519963692446</v>
      </c>
      <c r="AN70" s="31">
        <v>18.641108137885208</v>
      </c>
      <c r="AO70" s="31">
        <v>4.8798081752161613</v>
      </c>
      <c r="AP70" s="31">
        <v>4.8592097515984198</v>
      </c>
      <c r="AQ70" s="31">
        <v>16.729837048044338</v>
      </c>
      <c r="AR70" s="31">
        <v>17.356890635619042</v>
      </c>
      <c r="AS70" s="31">
        <v>9.9140904213956649</v>
      </c>
      <c r="AT70" s="31">
        <v>13.187420367822167</v>
      </c>
      <c r="AU70" s="31">
        <v>-20.422129944980703</v>
      </c>
      <c r="AV70" s="31">
        <v>-4.0829918055428198</v>
      </c>
      <c r="AW70" s="31">
        <v>-9.4831377970171697</v>
      </c>
      <c r="AX70" s="31">
        <v>15.420806731393391</v>
      </c>
      <c r="AY70" s="31">
        <v>-4.4983542918701449</v>
      </c>
      <c r="AZ70" s="31">
        <v>-2.6547105827039235</v>
      </c>
      <c r="BA70" s="31">
        <v>-1.1207087960466307</v>
      </c>
      <c r="BB70" s="31">
        <v>3.786588696315663</v>
      </c>
      <c r="BC70" s="31">
        <v>5.5758977815908901</v>
      </c>
      <c r="BD70" s="31">
        <v>8.5946671897429159</v>
      </c>
      <c r="BE70" s="31">
        <v>1.2207156075058534</v>
      </c>
      <c r="BF70" s="31">
        <v>-3.7081439680543187</v>
      </c>
      <c r="BG70" s="31">
        <v>25.332804469904687</v>
      </c>
      <c r="BH70" s="31">
        <v>3.7991923588967569</v>
      </c>
      <c r="BI70"/>
      <c r="BJ70" s="7"/>
    </row>
    <row r="71" spans="1:62" ht="6" customHeight="1" thickBot="1" x14ac:dyDescent="0.4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136"/>
      <c r="Y71" s="136"/>
      <c r="Z71" s="136"/>
      <c r="AA71" s="136"/>
      <c r="AB71" s="136"/>
      <c r="AC71" s="136"/>
      <c r="AD71" s="136"/>
      <c r="AE71" s="136"/>
      <c r="AF71"/>
      <c r="AG71" s="34" t="s">
        <v>233</v>
      </c>
      <c r="AH71" s="34" t="s">
        <v>233</v>
      </c>
      <c r="AI71" s="34" t="s">
        <v>233</v>
      </c>
      <c r="AJ71" s="34" t="s">
        <v>233</v>
      </c>
      <c r="AK71" s="34" t="s">
        <v>233</v>
      </c>
      <c r="AL71" s="34" t="s">
        <v>233</v>
      </c>
      <c r="AM71" s="34" t="s">
        <v>233</v>
      </c>
      <c r="AN71" s="34" t="s">
        <v>233</v>
      </c>
      <c r="AO71" s="34" t="s">
        <v>233</v>
      </c>
      <c r="AP71" s="34" t="s">
        <v>233</v>
      </c>
      <c r="AQ71" s="34" t="s">
        <v>233</v>
      </c>
      <c r="AR71" s="34" t="s">
        <v>233</v>
      </c>
      <c r="AS71" s="34" t="s">
        <v>233</v>
      </c>
      <c r="AT71" s="34" t="s">
        <v>233</v>
      </c>
      <c r="AU71" s="34" t="s">
        <v>233</v>
      </c>
      <c r="AV71" s="34" t="s">
        <v>233</v>
      </c>
      <c r="AW71" s="34" t="s">
        <v>233</v>
      </c>
      <c r="AX71" s="34" t="s">
        <v>233</v>
      </c>
      <c r="AY71" s="34" t="s">
        <v>233</v>
      </c>
      <c r="AZ71" s="34" t="s">
        <v>233</v>
      </c>
      <c r="BA71" s="34" t="s">
        <v>233</v>
      </c>
      <c r="BB71" s="34" t="s">
        <v>233</v>
      </c>
      <c r="BC71" s="34" t="s">
        <v>233</v>
      </c>
      <c r="BD71" s="34" t="s">
        <v>233</v>
      </c>
      <c r="BE71" s="34" t="s">
        <v>233</v>
      </c>
      <c r="BF71" s="34" t="s">
        <v>233</v>
      </c>
      <c r="BG71" s="34" t="s">
        <v>233</v>
      </c>
      <c r="BH71" s="34" t="s">
        <v>233</v>
      </c>
      <c r="BI71" s="2"/>
      <c r="BJ71" s="2"/>
    </row>
    <row r="72" spans="1:62" customFormat="1" ht="6" customHeight="1" x14ac:dyDescent="0.35">
      <c r="X72" s="12"/>
      <c r="Y72" s="12"/>
      <c r="Z72" s="12"/>
      <c r="AA72" s="12"/>
      <c r="AB72" s="12"/>
      <c r="AC72" s="12"/>
      <c r="AD72" s="12"/>
      <c r="AE72" s="12"/>
      <c r="BE72" s="335"/>
      <c r="BF72" s="355"/>
      <c r="BG72" s="355"/>
      <c r="BH72" s="355"/>
    </row>
    <row r="73" spans="1:62" ht="12" customHeight="1" x14ac:dyDescent="0.35">
      <c r="B73" s="474" t="s">
        <v>1032</v>
      </c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339"/>
      <c r="Z73" s="195"/>
      <c r="AA73" s="195"/>
      <c r="AB73" s="195"/>
      <c r="AC73" s="195"/>
      <c r="AD73" s="195"/>
      <c r="AE73" s="195"/>
      <c r="AF73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2"/>
      <c r="BJ73" s="2"/>
    </row>
    <row r="74" spans="1:62" ht="12" customHeight="1" x14ac:dyDescent="0.35">
      <c r="B74" s="35" t="s">
        <v>1031</v>
      </c>
      <c r="C74" s="138"/>
      <c r="D74" s="139"/>
      <c r="E74" s="139"/>
      <c r="F74" s="139"/>
      <c r="G74" s="139"/>
      <c r="H74" s="139"/>
      <c r="I74" s="139"/>
      <c r="J74" s="139"/>
      <c r="K74" s="139"/>
      <c r="L74" s="13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26"/>
      <c r="Z74" s="59"/>
      <c r="AA74" s="59"/>
      <c r="AB74" s="59"/>
      <c r="AC74" s="59"/>
      <c r="AD74" s="59"/>
      <c r="AE74" s="59"/>
      <c r="AF74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2"/>
      <c r="BJ74" s="2"/>
    </row>
    <row r="75" spans="1:62" customFormat="1" ht="12" customHeight="1" x14ac:dyDescent="0.35">
      <c r="B75" s="98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341"/>
      <c r="Z75" s="187"/>
      <c r="AA75" s="187"/>
      <c r="AB75" s="187"/>
      <c r="AC75" s="187"/>
      <c r="AD75" s="187"/>
      <c r="AE75" s="187"/>
      <c r="BE75" s="335"/>
      <c r="BF75" s="355"/>
      <c r="BG75" s="355"/>
      <c r="BH75" s="355"/>
    </row>
  </sheetData>
  <mergeCells count="1">
    <mergeCell ref="BA5:BH5"/>
  </mergeCells>
  <hyperlinks>
    <hyperlink ref="B73" r:id="rId1" xr:uid="{00000000-0004-0000-2600-000000000000}"/>
    <hyperlink ref="B4" location="Indice!A1" display="Volver al índice" xr:uid="{00000000-0004-0000-2600-000001000000}"/>
  </hyperlinks>
  <printOptions horizontalCentered="1" verticalCentered="1"/>
  <pageMargins left="0" right="0" top="0" bottom="0" header="0" footer="0"/>
  <pageSetup paperSize="9" scale="30" orientation="landscape" r:id="rId2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BJ66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5" width="10.54296875" style="7" customWidth="1"/>
    <col min="26" max="31" width="10.54296875" style="2" customWidth="1"/>
    <col min="32" max="32" width="1.54296875" style="45" customWidth="1"/>
    <col min="33" max="55" width="6.54296875" style="45" hidden="1" customWidth="1"/>
    <col min="56" max="58" width="6.54296875" style="45" customWidth="1"/>
    <col min="59" max="59" width="7" style="45" customWidth="1"/>
    <col min="60" max="60" width="6.54296875" style="45" customWidth="1"/>
    <col min="61" max="61" width="1.453125" style="45" customWidth="1"/>
    <col min="62" max="62" width="11.453125" style="45" customWidth="1"/>
    <col min="63" max="247" width="11.453125" style="45"/>
    <col min="248" max="248" width="2.453125" style="45" customWidth="1"/>
    <col min="249" max="249" width="48.54296875" style="45" customWidth="1"/>
    <col min="250" max="266" width="11.453125" style="45" customWidth="1"/>
    <col min="267" max="272" width="10.54296875" style="45" customWidth="1"/>
    <col min="273" max="274" width="11.453125" style="45" customWidth="1"/>
    <col min="275" max="275" width="1.54296875" style="45" customWidth="1"/>
    <col min="276" max="291" width="11.453125" style="45" customWidth="1"/>
    <col min="292" max="297" width="6.54296875" style="45" customWidth="1"/>
    <col min="298" max="299" width="11.453125" style="45" customWidth="1"/>
    <col min="300" max="300" width="1.453125" style="45" customWidth="1"/>
    <col min="301" max="503" width="11.453125" style="45"/>
    <col min="504" max="504" width="2.453125" style="45" customWidth="1"/>
    <col min="505" max="505" width="48.54296875" style="45" customWidth="1"/>
    <col min="506" max="522" width="11.453125" style="45" customWidth="1"/>
    <col min="523" max="528" width="10.54296875" style="45" customWidth="1"/>
    <col min="529" max="530" width="11.453125" style="45" customWidth="1"/>
    <col min="531" max="531" width="1.54296875" style="45" customWidth="1"/>
    <col min="532" max="547" width="11.453125" style="45" customWidth="1"/>
    <col min="548" max="553" width="6.54296875" style="45" customWidth="1"/>
    <col min="554" max="555" width="11.453125" style="45" customWidth="1"/>
    <col min="556" max="556" width="1.453125" style="45" customWidth="1"/>
    <col min="557" max="759" width="11.453125" style="45"/>
    <col min="760" max="760" width="2.453125" style="45" customWidth="1"/>
    <col min="761" max="761" width="48.54296875" style="45" customWidth="1"/>
    <col min="762" max="778" width="11.453125" style="45" customWidth="1"/>
    <col min="779" max="784" width="10.54296875" style="45" customWidth="1"/>
    <col min="785" max="786" width="11.453125" style="45" customWidth="1"/>
    <col min="787" max="787" width="1.54296875" style="45" customWidth="1"/>
    <col min="788" max="803" width="11.453125" style="45" customWidth="1"/>
    <col min="804" max="809" width="6.54296875" style="45" customWidth="1"/>
    <col min="810" max="811" width="11.453125" style="45" customWidth="1"/>
    <col min="812" max="812" width="1.453125" style="45" customWidth="1"/>
    <col min="813" max="1015" width="11.453125" style="45"/>
    <col min="1016" max="1016" width="2.453125" style="45" customWidth="1"/>
    <col min="1017" max="1017" width="48.54296875" style="45" customWidth="1"/>
    <col min="1018" max="1034" width="11.453125" style="45" customWidth="1"/>
    <col min="1035" max="1040" width="10.54296875" style="45" customWidth="1"/>
    <col min="1041" max="1042" width="11.453125" style="45" customWidth="1"/>
    <col min="1043" max="1043" width="1.54296875" style="45" customWidth="1"/>
    <col min="1044" max="1059" width="11.453125" style="45" customWidth="1"/>
    <col min="1060" max="1065" width="6.54296875" style="45" customWidth="1"/>
    <col min="1066" max="1067" width="11.453125" style="45" customWidth="1"/>
    <col min="1068" max="1068" width="1.453125" style="45" customWidth="1"/>
    <col min="1069" max="1271" width="11.453125" style="45"/>
    <col min="1272" max="1272" width="2.453125" style="45" customWidth="1"/>
    <col min="1273" max="1273" width="48.54296875" style="45" customWidth="1"/>
    <col min="1274" max="1290" width="11.453125" style="45" customWidth="1"/>
    <col min="1291" max="1296" width="10.54296875" style="45" customWidth="1"/>
    <col min="1297" max="1298" width="11.453125" style="45" customWidth="1"/>
    <col min="1299" max="1299" width="1.54296875" style="45" customWidth="1"/>
    <col min="1300" max="1315" width="11.453125" style="45" customWidth="1"/>
    <col min="1316" max="1321" width="6.54296875" style="45" customWidth="1"/>
    <col min="1322" max="1323" width="11.453125" style="45" customWidth="1"/>
    <col min="1324" max="1324" width="1.453125" style="45" customWidth="1"/>
    <col min="1325" max="1527" width="11.453125" style="45"/>
    <col min="1528" max="1528" width="2.453125" style="45" customWidth="1"/>
    <col min="1529" max="1529" width="48.54296875" style="45" customWidth="1"/>
    <col min="1530" max="1546" width="11.453125" style="45" customWidth="1"/>
    <col min="1547" max="1552" width="10.54296875" style="45" customWidth="1"/>
    <col min="1553" max="1554" width="11.453125" style="45" customWidth="1"/>
    <col min="1555" max="1555" width="1.54296875" style="45" customWidth="1"/>
    <col min="1556" max="1571" width="11.453125" style="45" customWidth="1"/>
    <col min="1572" max="1577" width="6.54296875" style="45" customWidth="1"/>
    <col min="1578" max="1579" width="11.453125" style="45" customWidth="1"/>
    <col min="1580" max="1580" width="1.453125" style="45" customWidth="1"/>
    <col min="1581" max="1783" width="11.453125" style="45"/>
    <col min="1784" max="1784" width="2.453125" style="45" customWidth="1"/>
    <col min="1785" max="1785" width="48.54296875" style="45" customWidth="1"/>
    <col min="1786" max="1802" width="11.453125" style="45" customWidth="1"/>
    <col min="1803" max="1808" width="10.54296875" style="45" customWidth="1"/>
    <col min="1809" max="1810" width="11.453125" style="45" customWidth="1"/>
    <col min="1811" max="1811" width="1.54296875" style="45" customWidth="1"/>
    <col min="1812" max="1827" width="11.453125" style="45" customWidth="1"/>
    <col min="1828" max="1833" width="6.54296875" style="45" customWidth="1"/>
    <col min="1834" max="1835" width="11.453125" style="45" customWidth="1"/>
    <col min="1836" max="1836" width="1.453125" style="45" customWidth="1"/>
    <col min="1837" max="2039" width="11.453125" style="45"/>
    <col min="2040" max="2040" width="2.453125" style="45" customWidth="1"/>
    <col min="2041" max="2041" width="48.54296875" style="45" customWidth="1"/>
    <col min="2042" max="2058" width="11.453125" style="45" customWidth="1"/>
    <col min="2059" max="2064" width="10.54296875" style="45" customWidth="1"/>
    <col min="2065" max="2066" width="11.453125" style="45" customWidth="1"/>
    <col min="2067" max="2067" width="1.54296875" style="45" customWidth="1"/>
    <col min="2068" max="2083" width="11.453125" style="45" customWidth="1"/>
    <col min="2084" max="2089" width="6.54296875" style="45" customWidth="1"/>
    <col min="2090" max="2091" width="11.453125" style="45" customWidth="1"/>
    <col min="2092" max="2092" width="1.453125" style="45" customWidth="1"/>
    <col min="2093" max="2295" width="11.453125" style="45"/>
    <col min="2296" max="2296" width="2.453125" style="45" customWidth="1"/>
    <col min="2297" max="2297" width="48.54296875" style="45" customWidth="1"/>
    <col min="2298" max="2314" width="11.453125" style="45" customWidth="1"/>
    <col min="2315" max="2320" width="10.54296875" style="45" customWidth="1"/>
    <col min="2321" max="2322" width="11.453125" style="45" customWidth="1"/>
    <col min="2323" max="2323" width="1.54296875" style="45" customWidth="1"/>
    <col min="2324" max="2339" width="11.453125" style="45" customWidth="1"/>
    <col min="2340" max="2345" width="6.54296875" style="45" customWidth="1"/>
    <col min="2346" max="2347" width="11.453125" style="45" customWidth="1"/>
    <col min="2348" max="2348" width="1.453125" style="45" customWidth="1"/>
    <col min="2349" max="2551" width="11.453125" style="45"/>
    <col min="2552" max="2552" width="2.453125" style="45" customWidth="1"/>
    <col min="2553" max="2553" width="48.54296875" style="45" customWidth="1"/>
    <col min="2554" max="2570" width="11.453125" style="45" customWidth="1"/>
    <col min="2571" max="2576" width="10.54296875" style="45" customWidth="1"/>
    <col min="2577" max="2578" width="11.453125" style="45" customWidth="1"/>
    <col min="2579" max="2579" width="1.54296875" style="45" customWidth="1"/>
    <col min="2580" max="2595" width="11.453125" style="45" customWidth="1"/>
    <col min="2596" max="2601" width="6.54296875" style="45" customWidth="1"/>
    <col min="2602" max="2603" width="11.453125" style="45" customWidth="1"/>
    <col min="2604" max="2604" width="1.453125" style="45" customWidth="1"/>
    <col min="2605" max="2807" width="11.453125" style="45"/>
    <col min="2808" max="2808" width="2.453125" style="45" customWidth="1"/>
    <col min="2809" max="2809" width="48.54296875" style="45" customWidth="1"/>
    <col min="2810" max="2826" width="11.453125" style="45" customWidth="1"/>
    <col min="2827" max="2832" width="10.54296875" style="45" customWidth="1"/>
    <col min="2833" max="2834" width="11.453125" style="45" customWidth="1"/>
    <col min="2835" max="2835" width="1.54296875" style="45" customWidth="1"/>
    <col min="2836" max="2851" width="11.453125" style="45" customWidth="1"/>
    <col min="2852" max="2857" width="6.54296875" style="45" customWidth="1"/>
    <col min="2858" max="2859" width="11.453125" style="45" customWidth="1"/>
    <col min="2860" max="2860" width="1.453125" style="45" customWidth="1"/>
    <col min="2861" max="3063" width="11.453125" style="45"/>
    <col min="3064" max="3064" width="2.453125" style="45" customWidth="1"/>
    <col min="3065" max="3065" width="48.54296875" style="45" customWidth="1"/>
    <col min="3066" max="3082" width="11.453125" style="45" customWidth="1"/>
    <col min="3083" max="3088" width="10.54296875" style="45" customWidth="1"/>
    <col min="3089" max="3090" width="11.453125" style="45" customWidth="1"/>
    <col min="3091" max="3091" width="1.54296875" style="45" customWidth="1"/>
    <col min="3092" max="3107" width="11.453125" style="45" customWidth="1"/>
    <col min="3108" max="3113" width="6.54296875" style="45" customWidth="1"/>
    <col min="3114" max="3115" width="11.453125" style="45" customWidth="1"/>
    <col min="3116" max="3116" width="1.453125" style="45" customWidth="1"/>
    <col min="3117" max="3319" width="11.453125" style="45"/>
    <col min="3320" max="3320" width="2.453125" style="45" customWidth="1"/>
    <col min="3321" max="3321" width="48.54296875" style="45" customWidth="1"/>
    <col min="3322" max="3338" width="11.453125" style="45" customWidth="1"/>
    <col min="3339" max="3344" width="10.54296875" style="45" customWidth="1"/>
    <col min="3345" max="3346" width="11.453125" style="45" customWidth="1"/>
    <col min="3347" max="3347" width="1.54296875" style="45" customWidth="1"/>
    <col min="3348" max="3363" width="11.453125" style="45" customWidth="1"/>
    <col min="3364" max="3369" width="6.54296875" style="45" customWidth="1"/>
    <col min="3370" max="3371" width="11.453125" style="45" customWidth="1"/>
    <col min="3372" max="3372" width="1.453125" style="45" customWidth="1"/>
    <col min="3373" max="3575" width="11.453125" style="45"/>
    <col min="3576" max="3576" width="2.453125" style="45" customWidth="1"/>
    <col min="3577" max="3577" width="48.54296875" style="45" customWidth="1"/>
    <col min="3578" max="3594" width="11.453125" style="45" customWidth="1"/>
    <col min="3595" max="3600" width="10.54296875" style="45" customWidth="1"/>
    <col min="3601" max="3602" width="11.453125" style="45" customWidth="1"/>
    <col min="3603" max="3603" width="1.54296875" style="45" customWidth="1"/>
    <col min="3604" max="3619" width="11.453125" style="45" customWidth="1"/>
    <col min="3620" max="3625" width="6.54296875" style="45" customWidth="1"/>
    <col min="3626" max="3627" width="11.453125" style="45" customWidth="1"/>
    <col min="3628" max="3628" width="1.453125" style="45" customWidth="1"/>
    <col min="3629" max="3831" width="11.453125" style="45"/>
    <col min="3832" max="3832" width="2.453125" style="45" customWidth="1"/>
    <col min="3833" max="3833" width="48.54296875" style="45" customWidth="1"/>
    <col min="3834" max="3850" width="11.453125" style="45" customWidth="1"/>
    <col min="3851" max="3856" width="10.54296875" style="45" customWidth="1"/>
    <col min="3857" max="3858" width="11.453125" style="45" customWidth="1"/>
    <col min="3859" max="3859" width="1.54296875" style="45" customWidth="1"/>
    <col min="3860" max="3875" width="11.453125" style="45" customWidth="1"/>
    <col min="3876" max="3881" width="6.54296875" style="45" customWidth="1"/>
    <col min="3882" max="3883" width="11.453125" style="45" customWidth="1"/>
    <col min="3884" max="3884" width="1.453125" style="45" customWidth="1"/>
    <col min="3885" max="4087" width="11.453125" style="45"/>
    <col min="4088" max="4088" width="2.453125" style="45" customWidth="1"/>
    <col min="4089" max="4089" width="48.54296875" style="45" customWidth="1"/>
    <col min="4090" max="4106" width="11.453125" style="45" customWidth="1"/>
    <col min="4107" max="4112" width="10.54296875" style="45" customWidth="1"/>
    <col min="4113" max="4114" width="11.453125" style="45" customWidth="1"/>
    <col min="4115" max="4115" width="1.54296875" style="45" customWidth="1"/>
    <col min="4116" max="4131" width="11.453125" style="45" customWidth="1"/>
    <col min="4132" max="4137" width="6.54296875" style="45" customWidth="1"/>
    <col min="4138" max="4139" width="11.453125" style="45" customWidth="1"/>
    <col min="4140" max="4140" width="1.453125" style="45" customWidth="1"/>
    <col min="4141" max="4343" width="11.453125" style="45"/>
    <col min="4344" max="4344" width="2.453125" style="45" customWidth="1"/>
    <col min="4345" max="4345" width="48.54296875" style="45" customWidth="1"/>
    <col min="4346" max="4362" width="11.453125" style="45" customWidth="1"/>
    <col min="4363" max="4368" width="10.54296875" style="45" customWidth="1"/>
    <col min="4369" max="4370" width="11.453125" style="45" customWidth="1"/>
    <col min="4371" max="4371" width="1.54296875" style="45" customWidth="1"/>
    <col min="4372" max="4387" width="11.453125" style="45" customWidth="1"/>
    <col min="4388" max="4393" width="6.54296875" style="45" customWidth="1"/>
    <col min="4394" max="4395" width="11.453125" style="45" customWidth="1"/>
    <col min="4396" max="4396" width="1.453125" style="45" customWidth="1"/>
    <col min="4397" max="4599" width="11.453125" style="45"/>
    <col min="4600" max="4600" width="2.453125" style="45" customWidth="1"/>
    <col min="4601" max="4601" width="48.54296875" style="45" customWidth="1"/>
    <col min="4602" max="4618" width="11.453125" style="45" customWidth="1"/>
    <col min="4619" max="4624" width="10.54296875" style="45" customWidth="1"/>
    <col min="4625" max="4626" width="11.453125" style="45" customWidth="1"/>
    <col min="4627" max="4627" width="1.54296875" style="45" customWidth="1"/>
    <col min="4628" max="4643" width="11.453125" style="45" customWidth="1"/>
    <col min="4644" max="4649" width="6.54296875" style="45" customWidth="1"/>
    <col min="4650" max="4651" width="11.453125" style="45" customWidth="1"/>
    <col min="4652" max="4652" width="1.453125" style="45" customWidth="1"/>
    <col min="4653" max="4855" width="11.453125" style="45"/>
    <col min="4856" max="4856" width="2.453125" style="45" customWidth="1"/>
    <col min="4857" max="4857" width="48.54296875" style="45" customWidth="1"/>
    <col min="4858" max="4874" width="11.453125" style="45" customWidth="1"/>
    <col min="4875" max="4880" width="10.54296875" style="45" customWidth="1"/>
    <col min="4881" max="4882" width="11.453125" style="45" customWidth="1"/>
    <col min="4883" max="4883" width="1.54296875" style="45" customWidth="1"/>
    <col min="4884" max="4899" width="11.453125" style="45" customWidth="1"/>
    <col min="4900" max="4905" width="6.54296875" style="45" customWidth="1"/>
    <col min="4906" max="4907" width="11.453125" style="45" customWidth="1"/>
    <col min="4908" max="4908" width="1.453125" style="45" customWidth="1"/>
    <col min="4909" max="5111" width="11.453125" style="45"/>
    <col min="5112" max="5112" width="2.453125" style="45" customWidth="1"/>
    <col min="5113" max="5113" width="48.54296875" style="45" customWidth="1"/>
    <col min="5114" max="5130" width="11.453125" style="45" customWidth="1"/>
    <col min="5131" max="5136" width="10.54296875" style="45" customWidth="1"/>
    <col min="5137" max="5138" width="11.453125" style="45" customWidth="1"/>
    <col min="5139" max="5139" width="1.54296875" style="45" customWidth="1"/>
    <col min="5140" max="5155" width="11.453125" style="45" customWidth="1"/>
    <col min="5156" max="5161" width="6.54296875" style="45" customWidth="1"/>
    <col min="5162" max="5163" width="11.453125" style="45" customWidth="1"/>
    <col min="5164" max="5164" width="1.453125" style="45" customWidth="1"/>
    <col min="5165" max="5367" width="11.453125" style="45"/>
    <col min="5368" max="5368" width="2.453125" style="45" customWidth="1"/>
    <col min="5369" max="5369" width="48.54296875" style="45" customWidth="1"/>
    <col min="5370" max="5386" width="11.453125" style="45" customWidth="1"/>
    <col min="5387" max="5392" width="10.54296875" style="45" customWidth="1"/>
    <col min="5393" max="5394" width="11.453125" style="45" customWidth="1"/>
    <col min="5395" max="5395" width="1.54296875" style="45" customWidth="1"/>
    <col min="5396" max="5411" width="11.453125" style="45" customWidth="1"/>
    <col min="5412" max="5417" width="6.54296875" style="45" customWidth="1"/>
    <col min="5418" max="5419" width="11.453125" style="45" customWidth="1"/>
    <col min="5420" max="5420" width="1.453125" style="45" customWidth="1"/>
    <col min="5421" max="5623" width="11.453125" style="45"/>
    <col min="5624" max="5624" width="2.453125" style="45" customWidth="1"/>
    <col min="5625" max="5625" width="48.54296875" style="45" customWidth="1"/>
    <col min="5626" max="5642" width="11.453125" style="45" customWidth="1"/>
    <col min="5643" max="5648" width="10.54296875" style="45" customWidth="1"/>
    <col min="5649" max="5650" width="11.453125" style="45" customWidth="1"/>
    <col min="5651" max="5651" width="1.54296875" style="45" customWidth="1"/>
    <col min="5652" max="5667" width="11.453125" style="45" customWidth="1"/>
    <col min="5668" max="5673" width="6.54296875" style="45" customWidth="1"/>
    <col min="5674" max="5675" width="11.453125" style="45" customWidth="1"/>
    <col min="5676" max="5676" width="1.453125" style="45" customWidth="1"/>
    <col min="5677" max="5879" width="11.453125" style="45"/>
    <col min="5880" max="5880" width="2.453125" style="45" customWidth="1"/>
    <col min="5881" max="5881" width="48.54296875" style="45" customWidth="1"/>
    <col min="5882" max="5898" width="11.453125" style="45" customWidth="1"/>
    <col min="5899" max="5904" width="10.54296875" style="45" customWidth="1"/>
    <col min="5905" max="5906" width="11.453125" style="45" customWidth="1"/>
    <col min="5907" max="5907" width="1.54296875" style="45" customWidth="1"/>
    <col min="5908" max="5923" width="11.453125" style="45" customWidth="1"/>
    <col min="5924" max="5929" width="6.54296875" style="45" customWidth="1"/>
    <col min="5930" max="5931" width="11.453125" style="45" customWidth="1"/>
    <col min="5932" max="5932" width="1.453125" style="45" customWidth="1"/>
    <col min="5933" max="6135" width="11.453125" style="45"/>
    <col min="6136" max="6136" width="2.453125" style="45" customWidth="1"/>
    <col min="6137" max="6137" width="48.54296875" style="45" customWidth="1"/>
    <col min="6138" max="6154" width="11.453125" style="45" customWidth="1"/>
    <col min="6155" max="6160" width="10.54296875" style="45" customWidth="1"/>
    <col min="6161" max="6162" width="11.453125" style="45" customWidth="1"/>
    <col min="6163" max="6163" width="1.54296875" style="45" customWidth="1"/>
    <col min="6164" max="6179" width="11.453125" style="45" customWidth="1"/>
    <col min="6180" max="6185" width="6.54296875" style="45" customWidth="1"/>
    <col min="6186" max="6187" width="11.453125" style="45" customWidth="1"/>
    <col min="6188" max="6188" width="1.453125" style="45" customWidth="1"/>
    <col min="6189" max="6391" width="11.453125" style="45"/>
    <col min="6392" max="6392" width="2.453125" style="45" customWidth="1"/>
    <col min="6393" max="6393" width="48.54296875" style="45" customWidth="1"/>
    <col min="6394" max="6410" width="11.453125" style="45" customWidth="1"/>
    <col min="6411" max="6416" width="10.54296875" style="45" customWidth="1"/>
    <col min="6417" max="6418" width="11.453125" style="45" customWidth="1"/>
    <col min="6419" max="6419" width="1.54296875" style="45" customWidth="1"/>
    <col min="6420" max="6435" width="11.453125" style="45" customWidth="1"/>
    <col min="6436" max="6441" width="6.54296875" style="45" customWidth="1"/>
    <col min="6442" max="6443" width="11.453125" style="45" customWidth="1"/>
    <col min="6444" max="6444" width="1.453125" style="45" customWidth="1"/>
    <col min="6445" max="6647" width="11.453125" style="45"/>
    <col min="6648" max="6648" width="2.453125" style="45" customWidth="1"/>
    <col min="6649" max="6649" width="48.54296875" style="45" customWidth="1"/>
    <col min="6650" max="6666" width="11.453125" style="45" customWidth="1"/>
    <col min="6667" max="6672" width="10.54296875" style="45" customWidth="1"/>
    <col min="6673" max="6674" width="11.453125" style="45" customWidth="1"/>
    <col min="6675" max="6675" width="1.54296875" style="45" customWidth="1"/>
    <col min="6676" max="6691" width="11.453125" style="45" customWidth="1"/>
    <col min="6692" max="6697" width="6.54296875" style="45" customWidth="1"/>
    <col min="6698" max="6699" width="11.453125" style="45" customWidth="1"/>
    <col min="6700" max="6700" width="1.453125" style="45" customWidth="1"/>
    <col min="6701" max="6903" width="11.453125" style="45"/>
    <col min="6904" max="6904" width="2.453125" style="45" customWidth="1"/>
    <col min="6905" max="6905" width="48.54296875" style="45" customWidth="1"/>
    <col min="6906" max="6922" width="11.453125" style="45" customWidth="1"/>
    <col min="6923" max="6928" width="10.54296875" style="45" customWidth="1"/>
    <col min="6929" max="6930" width="11.453125" style="45" customWidth="1"/>
    <col min="6931" max="6931" width="1.54296875" style="45" customWidth="1"/>
    <col min="6932" max="6947" width="11.453125" style="45" customWidth="1"/>
    <col min="6948" max="6953" width="6.54296875" style="45" customWidth="1"/>
    <col min="6954" max="6955" width="11.453125" style="45" customWidth="1"/>
    <col min="6956" max="6956" width="1.453125" style="45" customWidth="1"/>
    <col min="6957" max="7159" width="11.453125" style="45"/>
    <col min="7160" max="7160" width="2.453125" style="45" customWidth="1"/>
    <col min="7161" max="7161" width="48.54296875" style="45" customWidth="1"/>
    <col min="7162" max="7178" width="11.453125" style="45" customWidth="1"/>
    <col min="7179" max="7184" width="10.54296875" style="45" customWidth="1"/>
    <col min="7185" max="7186" width="11.453125" style="45" customWidth="1"/>
    <col min="7187" max="7187" width="1.54296875" style="45" customWidth="1"/>
    <col min="7188" max="7203" width="11.453125" style="45" customWidth="1"/>
    <col min="7204" max="7209" width="6.54296875" style="45" customWidth="1"/>
    <col min="7210" max="7211" width="11.453125" style="45" customWidth="1"/>
    <col min="7212" max="7212" width="1.453125" style="45" customWidth="1"/>
    <col min="7213" max="7415" width="11.453125" style="45"/>
    <col min="7416" max="7416" width="2.453125" style="45" customWidth="1"/>
    <col min="7417" max="7417" width="48.54296875" style="45" customWidth="1"/>
    <col min="7418" max="7434" width="11.453125" style="45" customWidth="1"/>
    <col min="7435" max="7440" width="10.54296875" style="45" customWidth="1"/>
    <col min="7441" max="7442" width="11.453125" style="45" customWidth="1"/>
    <col min="7443" max="7443" width="1.54296875" style="45" customWidth="1"/>
    <col min="7444" max="7459" width="11.453125" style="45" customWidth="1"/>
    <col min="7460" max="7465" width="6.54296875" style="45" customWidth="1"/>
    <col min="7466" max="7467" width="11.453125" style="45" customWidth="1"/>
    <col min="7468" max="7468" width="1.453125" style="45" customWidth="1"/>
    <col min="7469" max="7671" width="11.453125" style="45"/>
    <col min="7672" max="7672" width="2.453125" style="45" customWidth="1"/>
    <col min="7673" max="7673" width="48.54296875" style="45" customWidth="1"/>
    <col min="7674" max="7690" width="11.453125" style="45" customWidth="1"/>
    <col min="7691" max="7696" width="10.54296875" style="45" customWidth="1"/>
    <col min="7697" max="7698" width="11.453125" style="45" customWidth="1"/>
    <col min="7699" max="7699" width="1.54296875" style="45" customWidth="1"/>
    <col min="7700" max="7715" width="11.453125" style="45" customWidth="1"/>
    <col min="7716" max="7721" width="6.54296875" style="45" customWidth="1"/>
    <col min="7722" max="7723" width="11.453125" style="45" customWidth="1"/>
    <col min="7724" max="7724" width="1.453125" style="45" customWidth="1"/>
    <col min="7725" max="7927" width="11.453125" style="45"/>
    <col min="7928" max="7928" width="2.453125" style="45" customWidth="1"/>
    <col min="7929" max="7929" width="48.54296875" style="45" customWidth="1"/>
    <col min="7930" max="7946" width="11.453125" style="45" customWidth="1"/>
    <col min="7947" max="7952" width="10.54296875" style="45" customWidth="1"/>
    <col min="7953" max="7954" width="11.453125" style="45" customWidth="1"/>
    <col min="7955" max="7955" width="1.54296875" style="45" customWidth="1"/>
    <col min="7956" max="7971" width="11.453125" style="45" customWidth="1"/>
    <col min="7972" max="7977" width="6.54296875" style="45" customWidth="1"/>
    <col min="7978" max="7979" width="11.453125" style="45" customWidth="1"/>
    <col min="7980" max="7980" width="1.453125" style="45" customWidth="1"/>
    <col min="7981" max="8183" width="11.453125" style="45"/>
    <col min="8184" max="8184" width="2.453125" style="45" customWidth="1"/>
    <col min="8185" max="8185" width="48.54296875" style="45" customWidth="1"/>
    <col min="8186" max="8202" width="11.453125" style="45" customWidth="1"/>
    <col min="8203" max="8208" width="10.54296875" style="45" customWidth="1"/>
    <col min="8209" max="8210" width="11.453125" style="45" customWidth="1"/>
    <col min="8211" max="8211" width="1.54296875" style="45" customWidth="1"/>
    <col min="8212" max="8227" width="11.453125" style="45" customWidth="1"/>
    <col min="8228" max="8233" width="6.54296875" style="45" customWidth="1"/>
    <col min="8234" max="8235" width="11.453125" style="45" customWidth="1"/>
    <col min="8236" max="8236" width="1.453125" style="45" customWidth="1"/>
    <col min="8237" max="8439" width="11.453125" style="45"/>
    <col min="8440" max="8440" width="2.453125" style="45" customWidth="1"/>
    <col min="8441" max="8441" width="48.54296875" style="45" customWidth="1"/>
    <col min="8442" max="8458" width="11.453125" style="45" customWidth="1"/>
    <col min="8459" max="8464" width="10.54296875" style="45" customWidth="1"/>
    <col min="8465" max="8466" width="11.453125" style="45" customWidth="1"/>
    <col min="8467" max="8467" width="1.54296875" style="45" customWidth="1"/>
    <col min="8468" max="8483" width="11.453125" style="45" customWidth="1"/>
    <col min="8484" max="8489" width="6.54296875" style="45" customWidth="1"/>
    <col min="8490" max="8491" width="11.453125" style="45" customWidth="1"/>
    <col min="8492" max="8492" width="1.453125" style="45" customWidth="1"/>
    <col min="8493" max="8695" width="11.453125" style="45"/>
    <col min="8696" max="8696" width="2.453125" style="45" customWidth="1"/>
    <col min="8697" max="8697" width="48.54296875" style="45" customWidth="1"/>
    <col min="8698" max="8714" width="11.453125" style="45" customWidth="1"/>
    <col min="8715" max="8720" width="10.54296875" style="45" customWidth="1"/>
    <col min="8721" max="8722" width="11.453125" style="45" customWidth="1"/>
    <col min="8723" max="8723" width="1.54296875" style="45" customWidth="1"/>
    <col min="8724" max="8739" width="11.453125" style="45" customWidth="1"/>
    <col min="8740" max="8745" width="6.54296875" style="45" customWidth="1"/>
    <col min="8746" max="8747" width="11.453125" style="45" customWidth="1"/>
    <col min="8748" max="8748" width="1.453125" style="45" customWidth="1"/>
    <col min="8749" max="8951" width="11.453125" style="45"/>
    <col min="8952" max="8952" width="2.453125" style="45" customWidth="1"/>
    <col min="8953" max="8953" width="48.54296875" style="45" customWidth="1"/>
    <col min="8954" max="8970" width="11.453125" style="45" customWidth="1"/>
    <col min="8971" max="8976" width="10.54296875" style="45" customWidth="1"/>
    <col min="8977" max="8978" width="11.453125" style="45" customWidth="1"/>
    <col min="8979" max="8979" width="1.54296875" style="45" customWidth="1"/>
    <col min="8980" max="8995" width="11.453125" style="45" customWidth="1"/>
    <col min="8996" max="9001" width="6.54296875" style="45" customWidth="1"/>
    <col min="9002" max="9003" width="11.453125" style="45" customWidth="1"/>
    <col min="9004" max="9004" width="1.453125" style="45" customWidth="1"/>
    <col min="9005" max="9207" width="11.453125" style="45"/>
    <col min="9208" max="9208" width="2.453125" style="45" customWidth="1"/>
    <col min="9209" max="9209" width="48.54296875" style="45" customWidth="1"/>
    <col min="9210" max="9226" width="11.453125" style="45" customWidth="1"/>
    <col min="9227" max="9232" width="10.54296875" style="45" customWidth="1"/>
    <col min="9233" max="9234" width="11.453125" style="45" customWidth="1"/>
    <col min="9235" max="9235" width="1.54296875" style="45" customWidth="1"/>
    <col min="9236" max="9251" width="11.453125" style="45" customWidth="1"/>
    <col min="9252" max="9257" width="6.54296875" style="45" customWidth="1"/>
    <col min="9258" max="9259" width="11.453125" style="45" customWidth="1"/>
    <col min="9260" max="9260" width="1.453125" style="45" customWidth="1"/>
    <col min="9261" max="9463" width="11.453125" style="45"/>
    <col min="9464" max="9464" width="2.453125" style="45" customWidth="1"/>
    <col min="9465" max="9465" width="48.54296875" style="45" customWidth="1"/>
    <col min="9466" max="9482" width="11.453125" style="45" customWidth="1"/>
    <col min="9483" max="9488" width="10.54296875" style="45" customWidth="1"/>
    <col min="9489" max="9490" width="11.453125" style="45" customWidth="1"/>
    <col min="9491" max="9491" width="1.54296875" style="45" customWidth="1"/>
    <col min="9492" max="9507" width="11.453125" style="45" customWidth="1"/>
    <col min="9508" max="9513" width="6.54296875" style="45" customWidth="1"/>
    <col min="9514" max="9515" width="11.453125" style="45" customWidth="1"/>
    <col min="9516" max="9516" width="1.453125" style="45" customWidth="1"/>
    <col min="9517" max="9719" width="11.453125" style="45"/>
    <col min="9720" max="9720" width="2.453125" style="45" customWidth="1"/>
    <col min="9721" max="9721" width="48.54296875" style="45" customWidth="1"/>
    <col min="9722" max="9738" width="11.453125" style="45" customWidth="1"/>
    <col min="9739" max="9744" width="10.54296875" style="45" customWidth="1"/>
    <col min="9745" max="9746" width="11.453125" style="45" customWidth="1"/>
    <col min="9747" max="9747" width="1.54296875" style="45" customWidth="1"/>
    <col min="9748" max="9763" width="11.453125" style="45" customWidth="1"/>
    <col min="9764" max="9769" width="6.54296875" style="45" customWidth="1"/>
    <col min="9770" max="9771" width="11.453125" style="45" customWidth="1"/>
    <col min="9772" max="9772" width="1.453125" style="45" customWidth="1"/>
    <col min="9773" max="9975" width="11.453125" style="45"/>
    <col min="9976" max="9976" width="2.453125" style="45" customWidth="1"/>
    <col min="9977" max="9977" width="48.54296875" style="45" customWidth="1"/>
    <col min="9978" max="9994" width="11.453125" style="45" customWidth="1"/>
    <col min="9995" max="10000" width="10.54296875" style="45" customWidth="1"/>
    <col min="10001" max="10002" width="11.453125" style="45" customWidth="1"/>
    <col min="10003" max="10003" width="1.54296875" style="45" customWidth="1"/>
    <col min="10004" max="10019" width="11.453125" style="45" customWidth="1"/>
    <col min="10020" max="10025" width="6.54296875" style="45" customWidth="1"/>
    <col min="10026" max="10027" width="11.453125" style="45" customWidth="1"/>
    <col min="10028" max="10028" width="1.453125" style="45" customWidth="1"/>
    <col min="10029" max="10231" width="11.453125" style="45"/>
    <col min="10232" max="10232" width="2.453125" style="45" customWidth="1"/>
    <col min="10233" max="10233" width="48.54296875" style="45" customWidth="1"/>
    <col min="10234" max="10250" width="11.453125" style="45" customWidth="1"/>
    <col min="10251" max="10256" width="10.54296875" style="45" customWidth="1"/>
    <col min="10257" max="10258" width="11.453125" style="45" customWidth="1"/>
    <col min="10259" max="10259" width="1.54296875" style="45" customWidth="1"/>
    <col min="10260" max="10275" width="11.453125" style="45" customWidth="1"/>
    <col min="10276" max="10281" width="6.54296875" style="45" customWidth="1"/>
    <col min="10282" max="10283" width="11.453125" style="45" customWidth="1"/>
    <col min="10284" max="10284" width="1.453125" style="45" customWidth="1"/>
    <col min="10285" max="10487" width="11.453125" style="45"/>
    <col min="10488" max="10488" width="2.453125" style="45" customWidth="1"/>
    <col min="10489" max="10489" width="48.54296875" style="45" customWidth="1"/>
    <col min="10490" max="10506" width="11.453125" style="45" customWidth="1"/>
    <col min="10507" max="10512" width="10.54296875" style="45" customWidth="1"/>
    <col min="10513" max="10514" width="11.453125" style="45" customWidth="1"/>
    <col min="10515" max="10515" width="1.54296875" style="45" customWidth="1"/>
    <col min="10516" max="10531" width="11.453125" style="45" customWidth="1"/>
    <col min="10532" max="10537" width="6.54296875" style="45" customWidth="1"/>
    <col min="10538" max="10539" width="11.453125" style="45" customWidth="1"/>
    <col min="10540" max="10540" width="1.453125" style="45" customWidth="1"/>
    <col min="10541" max="10743" width="11.453125" style="45"/>
    <col min="10744" max="10744" width="2.453125" style="45" customWidth="1"/>
    <col min="10745" max="10745" width="48.54296875" style="45" customWidth="1"/>
    <col min="10746" max="10762" width="11.453125" style="45" customWidth="1"/>
    <col min="10763" max="10768" width="10.54296875" style="45" customWidth="1"/>
    <col min="10769" max="10770" width="11.453125" style="45" customWidth="1"/>
    <col min="10771" max="10771" width="1.54296875" style="45" customWidth="1"/>
    <col min="10772" max="10787" width="11.453125" style="45" customWidth="1"/>
    <col min="10788" max="10793" width="6.54296875" style="45" customWidth="1"/>
    <col min="10794" max="10795" width="11.453125" style="45" customWidth="1"/>
    <col min="10796" max="10796" width="1.453125" style="45" customWidth="1"/>
    <col min="10797" max="10999" width="11.453125" style="45"/>
    <col min="11000" max="11000" width="2.453125" style="45" customWidth="1"/>
    <col min="11001" max="11001" width="48.54296875" style="45" customWidth="1"/>
    <col min="11002" max="11018" width="11.453125" style="45" customWidth="1"/>
    <col min="11019" max="11024" width="10.54296875" style="45" customWidth="1"/>
    <col min="11025" max="11026" width="11.453125" style="45" customWidth="1"/>
    <col min="11027" max="11027" width="1.54296875" style="45" customWidth="1"/>
    <col min="11028" max="11043" width="11.453125" style="45" customWidth="1"/>
    <col min="11044" max="11049" width="6.54296875" style="45" customWidth="1"/>
    <col min="11050" max="11051" width="11.453125" style="45" customWidth="1"/>
    <col min="11052" max="11052" width="1.453125" style="45" customWidth="1"/>
    <col min="11053" max="11255" width="11.453125" style="45"/>
    <col min="11256" max="11256" width="2.453125" style="45" customWidth="1"/>
    <col min="11257" max="11257" width="48.54296875" style="45" customWidth="1"/>
    <col min="11258" max="11274" width="11.453125" style="45" customWidth="1"/>
    <col min="11275" max="11280" width="10.54296875" style="45" customWidth="1"/>
    <col min="11281" max="11282" width="11.453125" style="45" customWidth="1"/>
    <col min="11283" max="11283" width="1.54296875" style="45" customWidth="1"/>
    <col min="11284" max="11299" width="11.453125" style="45" customWidth="1"/>
    <col min="11300" max="11305" width="6.54296875" style="45" customWidth="1"/>
    <col min="11306" max="11307" width="11.453125" style="45" customWidth="1"/>
    <col min="11308" max="11308" width="1.453125" style="45" customWidth="1"/>
    <col min="11309" max="11511" width="11.453125" style="45"/>
    <col min="11512" max="11512" width="2.453125" style="45" customWidth="1"/>
    <col min="11513" max="11513" width="48.54296875" style="45" customWidth="1"/>
    <col min="11514" max="11530" width="11.453125" style="45" customWidth="1"/>
    <col min="11531" max="11536" width="10.54296875" style="45" customWidth="1"/>
    <col min="11537" max="11538" width="11.453125" style="45" customWidth="1"/>
    <col min="11539" max="11539" width="1.54296875" style="45" customWidth="1"/>
    <col min="11540" max="11555" width="11.453125" style="45" customWidth="1"/>
    <col min="11556" max="11561" width="6.54296875" style="45" customWidth="1"/>
    <col min="11562" max="11563" width="11.453125" style="45" customWidth="1"/>
    <col min="11564" max="11564" width="1.453125" style="45" customWidth="1"/>
    <col min="11565" max="11767" width="11.453125" style="45"/>
    <col min="11768" max="11768" width="2.453125" style="45" customWidth="1"/>
    <col min="11769" max="11769" width="48.54296875" style="45" customWidth="1"/>
    <col min="11770" max="11786" width="11.453125" style="45" customWidth="1"/>
    <col min="11787" max="11792" width="10.54296875" style="45" customWidth="1"/>
    <col min="11793" max="11794" width="11.453125" style="45" customWidth="1"/>
    <col min="11795" max="11795" width="1.54296875" style="45" customWidth="1"/>
    <col min="11796" max="11811" width="11.453125" style="45" customWidth="1"/>
    <col min="11812" max="11817" width="6.54296875" style="45" customWidth="1"/>
    <col min="11818" max="11819" width="11.453125" style="45" customWidth="1"/>
    <col min="11820" max="11820" width="1.453125" style="45" customWidth="1"/>
    <col min="11821" max="12023" width="11.453125" style="45"/>
    <col min="12024" max="12024" width="2.453125" style="45" customWidth="1"/>
    <col min="12025" max="12025" width="48.54296875" style="45" customWidth="1"/>
    <col min="12026" max="12042" width="11.453125" style="45" customWidth="1"/>
    <col min="12043" max="12048" width="10.54296875" style="45" customWidth="1"/>
    <col min="12049" max="12050" width="11.453125" style="45" customWidth="1"/>
    <col min="12051" max="12051" width="1.54296875" style="45" customWidth="1"/>
    <col min="12052" max="12067" width="11.453125" style="45" customWidth="1"/>
    <col min="12068" max="12073" width="6.54296875" style="45" customWidth="1"/>
    <col min="12074" max="12075" width="11.453125" style="45" customWidth="1"/>
    <col min="12076" max="12076" width="1.453125" style="45" customWidth="1"/>
    <col min="12077" max="12279" width="11.453125" style="45"/>
    <col min="12280" max="12280" width="2.453125" style="45" customWidth="1"/>
    <col min="12281" max="12281" width="48.54296875" style="45" customWidth="1"/>
    <col min="12282" max="12298" width="11.453125" style="45" customWidth="1"/>
    <col min="12299" max="12304" width="10.54296875" style="45" customWidth="1"/>
    <col min="12305" max="12306" width="11.453125" style="45" customWidth="1"/>
    <col min="12307" max="12307" width="1.54296875" style="45" customWidth="1"/>
    <col min="12308" max="12323" width="11.453125" style="45" customWidth="1"/>
    <col min="12324" max="12329" width="6.54296875" style="45" customWidth="1"/>
    <col min="12330" max="12331" width="11.453125" style="45" customWidth="1"/>
    <col min="12332" max="12332" width="1.453125" style="45" customWidth="1"/>
    <col min="12333" max="12535" width="11.453125" style="45"/>
    <col min="12536" max="12536" width="2.453125" style="45" customWidth="1"/>
    <col min="12537" max="12537" width="48.54296875" style="45" customWidth="1"/>
    <col min="12538" max="12554" width="11.453125" style="45" customWidth="1"/>
    <col min="12555" max="12560" width="10.54296875" style="45" customWidth="1"/>
    <col min="12561" max="12562" width="11.453125" style="45" customWidth="1"/>
    <col min="12563" max="12563" width="1.54296875" style="45" customWidth="1"/>
    <col min="12564" max="12579" width="11.453125" style="45" customWidth="1"/>
    <col min="12580" max="12585" width="6.54296875" style="45" customWidth="1"/>
    <col min="12586" max="12587" width="11.453125" style="45" customWidth="1"/>
    <col min="12588" max="12588" width="1.453125" style="45" customWidth="1"/>
    <col min="12589" max="12791" width="11.453125" style="45"/>
    <col min="12792" max="12792" width="2.453125" style="45" customWidth="1"/>
    <col min="12793" max="12793" width="48.54296875" style="45" customWidth="1"/>
    <col min="12794" max="12810" width="11.453125" style="45" customWidth="1"/>
    <col min="12811" max="12816" width="10.54296875" style="45" customWidth="1"/>
    <col min="12817" max="12818" width="11.453125" style="45" customWidth="1"/>
    <col min="12819" max="12819" width="1.54296875" style="45" customWidth="1"/>
    <col min="12820" max="12835" width="11.453125" style="45" customWidth="1"/>
    <col min="12836" max="12841" width="6.54296875" style="45" customWidth="1"/>
    <col min="12842" max="12843" width="11.453125" style="45" customWidth="1"/>
    <col min="12844" max="12844" width="1.453125" style="45" customWidth="1"/>
    <col min="12845" max="13047" width="11.453125" style="45"/>
    <col min="13048" max="13048" width="2.453125" style="45" customWidth="1"/>
    <col min="13049" max="13049" width="48.54296875" style="45" customWidth="1"/>
    <col min="13050" max="13066" width="11.453125" style="45" customWidth="1"/>
    <col min="13067" max="13072" width="10.54296875" style="45" customWidth="1"/>
    <col min="13073" max="13074" width="11.453125" style="45" customWidth="1"/>
    <col min="13075" max="13075" width="1.54296875" style="45" customWidth="1"/>
    <col min="13076" max="13091" width="11.453125" style="45" customWidth="1"/>
    <col min="13092" max="13097" width="6.54296875" style="45" customWidth="1"/>
    <col min="13098" max="13099" width="11.453125" style="45" customWidth="1"/>
    <col min="13100" max="13100" width="1.453125" style="45" customWidth="1"/>
    <col min="13101" max="13303" width="11.453125" style="45"/>
    <col min="13304" max="13304" width="2.453125" style="45" customWidth="1"/>
    <col min="13305" max="13305" width="48.54296875" style="45" customWidth="1"/>
    <col min="13306" max="13322" width="11.453125" style="45" customWidth="1"/>
    <col min="13323" max="13328" width="10.54296875" style="45" customWidth="1"/>
    <col min="13329" max="13330" width="11.453125" style="45" customWidth="1"/>
    <col min="13331" max="13331" width="1.54296875" style="45" customWidth="1"/>
    <col min="13332" max="13347" width="11.453125" style="45" customWidth="1"/>
    <col min="13348" max="13353" width="6.54296875" style="45" customWidth="1"/>
    <col min="13354" max="13355" width="11.453125" style="45" customWidth="1"/>
    <col min="13356" max="13356" width="1.453125" style="45" customWidth="1"/>
    <col min="13357" max="13559" width="11.453125" style="45"/>
    <col min="13560" max="13560" width="2.453125" style="45" customWidth="1"/>
    <col min="13561" max="13561" width="48.54296875" style="45" customWidth="1"/>
    <col min="13562" max="13578" width="11.453125" style="45" customWidth="1"/>
    <col min="13579" max="13584" width="10.54296875" style="45" customWidth="1"/>
    <col min="13585" max="13586" width="11.453125" style="45" customWidth="1"/>
    <col min="13587" max="13587" width="1.54296875" style="45" customWidth="1"/>
    <col min="13588" max="13603" width="11.453125" style="45" customWidth="1"/>
    <col min="13604" max="13609" width="6.54296875" style="45" customWidth="1"/>
    <col min="13610" max="13611" width="11.453125" style="45" customWidth="1"/>
    <col min="13612" max="13612" width="1.453125" style="45" customWidth="1"/>
    <col min="13613" max="13815" width="11.453125" style="45"/>
    <col min="13816" max="13816" width="2.453125" style="45" customWidth="1"/>
    <col min="13817" max="13817" width="48.54296875" style="45" customWidth="1"/>
    <col min="13818" max="13834" width="11.453125" style="45" customWidth="1"/>
    <col min="13835" max="13840" width="10.54296875" style="45" customWidth="1"/>
    <col min="13841" max="13842" width="11.453125" style="45" customWidth="1"/>
    <col min="13843" max="13843" width="1.54296875" style="45" customWidth="1"/>
    <col min="13844" max="13859" width="11.453125" style="45" customWidth="1"/>
    <col min="13860" max="13865" width="6.54296875" style="45" customWidth="1"/>
    <col min="13866" max="13867" width="11.453125" style="45" customWidth="1"/>
    <col min="13868" max="13868" width="1.453125" style="45" customWidth="1"/>
    <col min="13869" max="14071" width="11.453125" style="45"/>
    <col min="14072" max="14072" width="2.453125" style="45" customWidth="1"/>
    <col min="14073" max="14073" width="48.54296875" style="45" customWidth="1"/>
    <col min="14074" max="14090" width="11.453125" style="45" customWidth="1"/>
    <col min="14091" max="14096" width="10.54296875" style="45" customWidth="1"/>
    <col min="14097" max="14098" width="11.453125" style="45" customWidth="1"/>
    <col min="14099" max="14099" width="1.54296875" style="45" customWidth="1"/>
    <col min="14100" max="14115" width="11.453125" style="45" customWidth="1"/>
    <col min="14116" max="14121" width="6.54296875" style="45" customWidth="1"/>
    <col min="14122" max="14123" width="11.453125" style="45" customWidth="1"/>
    <col min="14124" max="14124" width="1.453125" style="45" customWidth="1"/>
    <col min="14125" max="14327" width="11.453125" style="45"/>
    <col min="14328" max="14328" width="2.453125" style="45" customWidth="1"/>
    <col min="14329" max="14329" width="48.54296875" style="45" customWidth="1"/>
    <col min="14330" max="14346" width="11.453125" style="45" customWidth="1"/>
    <col min="14347" max="14352" width="10.54296875" style="45" customWidth="1"/>
    <col min="14353" max="14354" width="11.453125" style="45" customWidth="1"/>
    <col min="14355" max="14355" width="1.54296875" style="45" customWidth="1"/>
    <col min="14356" max="14371" width="11.453125" style="45" customWidth="1"/>
    <col min="14372" max="14377" width="6.54296875" style="45" customWidth="1"/>
    <col min="14378" max="14379" width="11.453125" style="45" customWidth="1"/>
    <col min="14380" max="14380" width="1.453125" style="45" customWidth="1"/>
    <col min="14381" max="14583" width="11.453125" style="45"/>
    <col min="14584" max="14584" width="2.453125" style="45" customWidth="1"/>
    <col min="14585" max="14585" width="48.54296875" style="45" customWidth="1"/>
    <col min="14586" max="14602" width="11.453125" style="45" customWidth="1"/>
    <col min="14603" max="14608" width="10.54296875" style="45" customWidth="1"/>
    <col min="14609" max="14610" width="11.453125" style="45" customWidth="1"/>
    <col min="14611" max="14611" width="1.54296875" style="45" customWidth="1"/>
    <col min="14612" max="14627" width="11.453125" style="45" customWidth="1"/>
    <col min="14628" max="14633" width="6.54296875" style="45" customWidth="1"/>
    <col min="14634" max="14635" width="11.453125" style="45" customWidth="1"/>
    <col min="14636" max="14636" width="1.453125" style="45" customWidth="1"/>
    <col min="14637" max="14839" width="11.453125" style="45"/>
    <col min="14840" max="14840" width="2.453125" style="45" customWidth="1"/>
    <col min="14841" max="14841" width="48.54296875" style="45" customWidth="1"/>
    <col min="14842" max="14858" width="11.453125" style="45" customWidth="1"/>
    <col min="14859" max="14864" width="10.54296875" style="45" customWidth="1"/>
    <col min="14865" max="14866" width="11.453125" style="45" customWidth="1"/>
    <col min="14867" max="14867" width="1.54296875" style="45" customWidth="1"/>
    <col min="14868" max="14883" width="11.453125" style="45" customWidth="1"/>
    <col min="14884" max="14889" width="6.54296875" style="45" customWidth="1"/>
    <col min="14890" max="14891" width="11.453125" style="45" customWidth="1"/>
    <col min="14892" max="14892" width="1.453125" style="45" customWidth="1"/>
    <col min="14893" max="15095" width="11.453125" style="45"/>
    <col min="15096" max="15096" width="2.453125" style="45" customWidth="1"/>
    <col min="15097" max="15097" width="48.54296875" style="45" customWidth="1"/>
    <col min="15098" max="15114" width="11.453125" style="45" customWidth="1"/>
    <col min="15115" max="15120" width="10.54296875" style="45" customWidth="1"/>
    <col min="15121" max="15122" width="11.453125" style="45" customWidth="1"/>
    <col min="15123" max="15123" width="1.54296875" style="45" customWidth="1"/>
    <col min="15124" max="15139" width="11.453125" style="45" customWidth="1"/>
    <col min="15140" max="15145" width="6.54296875" style="45" customWidth="1"/>
    <col min="15146" max="15147" width="11.453125" style="45" customWidth="1"/>
    <col min="15148" max="15148" width="1.453125" style="45" customWidth="1"/>
    <col min="15149" max="15351" width="11.453125" style="45"/>
    <col min="15352" max="15352" width="2.453125" style="45" customWidth="1"/>
    <col min="15353" max="15353" width="48.54296875" style="45" customWidth="1"/>
    <col min="15354" max="15370" width="11.453125" style="45" customWidth="1"/>
    <col min="15371" max="15376" width="10.54296875" style="45" customWidth="1"/>
    <col min="15377" max="15378" width="11.453125" style="45" customWidth="1"/>
    <col min="15379" max="15379" width="1.54296875" style="45" customWidth="1"/>
    <col min="15380" max="15395" width="11.453125" style="45" customWidth="1"/>
    <col min="15396" max="15401" width="6.54296875" style="45" customWidth="1"/>
    <col min="15402" max="15403" width="11.453125" style="45" customWidth="1"/>
    <col min="15404" max="15404" width="1.453125" style="45" customWidth="1"/>
    <col min="15405" max="15607" width="11.453125" style="45"/>
    <col min="15608" max="15608" width="2.453125" style="45" customWidth="1"/>
    <col min="15609" max="15609" width="48.54296875" style="45" customWidth="1"/>
    <col min="15610" max="15626" width="11.453125" style="45" customWidth="1"/>
    <col min="15627" max="15632" width="10.54296875" style="45" customWidth="1"/>
    <col min="15633" max="15634" width="11.453125" style="45" customWidth="1"/>
    <col min="15635" max="15635" width="1.54296875" style="45" customWidth="1"/>
    <col min="15636" max="15651" width="11.453125" style="45" customWidth="1"/>
    <col min="15652" max="15657" width="6.54296875" style="45" customWidth="1"/>
    <col min="15658" max="15659" width="11.453125" style="45" customWidth="1"/>
    <col min="15660" max="15660" width="1.453125" style="45" customWidth="1"/>
    <col min="15661" max="15863" width="11.453125" style="45"/>
    <col min="15864" max="15864" width="2.453125" style="45" customWidth="1"/>
    <col min="15865" max="15865" width="48.54296875" style="45" customWidth="1"/>
    <col min="15866" max="15882" width="11.453125" style="45" customWidth="1"/>
    <col min="15883" max="15888" width="10.54296875" style="45" customWidth="1"/>
    <col min="15889" max="15890" width="11.453125" style="45" customWidth="1"/>
    <col min="15891" max="15891" width="1.54296875" style="45" customWidth="1"/>
    <col min="15892" max="15907" width="11.453125" style="45" customWidth="1"/>
    <col min="15908" max="15913" width="6.54296875" style="45" customWidth="1"/>
    <col min="15914" max="15915" width="11.453125" style="45" customWidth="1"/>
    <col min="15916" max="15916" width="1.453125" style="45" customWidth="1"/>
    <col min="15917" max="16119" width="11.453125" style="45"/>
    <col min="16120" max="16120" width="2.453125" style="45" customWidth="1"/>
    <col min="16121" max="16121" width="48.54296875" style="45" customWidth="1"/>
    <col min="16122" max="16138" width="11.453125" style="45" customWidth="1"/>
    <col min="16139" max="16144" width="10.54296875" style="45" customWidth="1"/>
    <col min="16145" max="16146" width="11.453125" style="45" customWidth="1"/>
    <col min="16147" max="16147" width="1.54296875" style="45" customWidth="1"/>
    <col min="16148" max="16163" width="11.453125" style="45" customWidth="1"/>
    <col min="16164" max="16169" width="6.54296875" style="45" customWidth="1"/>
    <col min="16170" max="16171" width="11.453125" style="45" customWidth="1"/>
    <col min="16172" max="16172" width="1.453125" style="45" customWidth="1"/>
    <col min="16173" max="16384" width="11.453125" style="45"/>
  </cols>
  <sheetData>
    <row r="1" spans="1:62" ht="15" customHeight="1" x14ac:dyDescent="0.35">
      <c r="B1" s="1" t="s">
        <v>380</v>
      </c>
    </row>
    <row r="2" spans="1:62" ht="15" customHeight="1" x14ac:dyDescent="0.35">
      <c r="B2" s="3" t="s">
        <v>701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B3" s="335"/>
      <c r="AC3"/>
      <c r="AD3"/>
      <c r="AE3"/>
      <c r="AF3"/>
      <c r="AG3"/>
      <c r="AH3"/>
      <c r="AI3"/>
    </row>
    <row r="4" spans="1:62" ht="12" customHeight="1" thickBot="1" x14ac:dyDescent="0.4">
      <c r="B4" s="186" t="s">
        <v>758</v>
      </c>
      <c r="W4"/>
      <c r="X4"/>
      <c r="Z4"/>
      <c r="AA4"/>
      <c r="AB4" s="335"/>
      <c r="AC4"/>
      <c r="AD4"/>
      <c r="AE4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46" customFormat="1" ht="15" customHeight="1" x14ac:dyDescent="0.35">
      <c r="A9"/>
      <c r="B9" s="184" t="s">
        <v>629</v>
      </c>
      <c r="C9" s="63"/>
      <c r="D9" s="63"/>
      <c r="E9" s="63"/>
      <c r="F9" s="63">
        <v>4038.08</v>
      </c>
      <c r="G9" s="63">
        <v>4752.2150000000011</v>
      </c>
      <c r="H9" s="63">
        <v>4646.5179999999991</v>
      </c>
      <c r="I9" s="63">
        <v>5244.1060000000007</v>
      </c>
      <c r="J9" s="63">
        <v>12066.715000000004</v>
      </c>
      <c r="K9" s="63">
        <v>13621.793999999998</v>
      </c>
      <c r="L9" s="63">
        <v>17310.255000000001</v>
      </c>
      <c r="M9" s="63">
        <v>18769.655999999995</v>
      </c>
      <c r="N9" s="63">
        <v>21317.675000000003</v>
      </c>
      <c r="O9" s="63">
        <v>23988.476000000002</v>
      </c>
      <c r="P9" s="63">
        <v>27928.067000000003</v>
      </c>
      <c r="Q9" s="63">
        <v>33424.633000000002</v>
      </c>
      <c r="R9" s="63">
        <v>27650.807000000001</v>
      </c>
      <c r="S9" s="63">
        <v>36258.718000000001</v>
      </c>
      <c r="T9" s="63">
        <v>44098.823000000004</v>
      </c>
      <c r="U9" s="63">
        <v>32021.193999999996</v>
      </c>
      <c r="V9" s="63">
        <v>31440.830999999998</v>
      </c>
      <c r="W9" s="63">
        <v>33614.957999999999</v>
      </c>
      <c r="X9" s="63">
        <v>36616.916999999994</v>
      </c>
      <c r="Y9" s="63">
        <v>41009.165000000001</v>
      </c>
      <c r="Z9" s="63">
        <v>42622.086000000003</v>
      </c>
      <c r="AA9" s="63">
        <v>46156.243999999999</v>
      </c>
      <c r="AB9" s="63">
        <v>51272.048999999999</v>
      </c>
      <c r="AC9" s="63">
        <v>50553.229999999996</v>
      </c>
      <c r="AD9" s="63">
        <v>51057.186000000002</v>
      </c>
      <c r="AE9" s="63">
        <v>61797.320999999989</v>
      </c>
      <c r="AF9" s="161"/>
      <c r="AG9" s="183"/>
      <c r="AH9" s="183"/>
      <c r="AI9" s="183"/>
      <c r="AJ9" s="162">
        <v>17.685013669862933</v>
      </c>
      <c r="AK9" s="162">
        <v>-2.2241628377504368</v>
      </c>
      <c r="AL9" s="162">
        <v>12.860985365815901</v>
      </c>
      <c r="AM9" s="162" t="s">
        <v>233</v>
      </c>
      <c r="AN9" s="162">
        <v>12.887343407049839</v>
      </c>
      <c r="AO9" s="162">
        <v>27.077644838851651</v>
      </c>
      <c r="AP9" s="162">
        <v>8.4308463393519872</v>
      </c>
      <c r="AQ9" s="162">
        <v>13.575203509323815</v>
      </c>
      <c r="AR9" s="162">
        <v>12.528575466133148</v>
      </c>
      <c r="AS9" s="162">
        <v>16.422848204279422</v>
      </c>
      <c r="AT9" s="162">
        <v>19.681154445812517</v>
      </c>
      <c r="AU9" s="162">
        <v>-17.274164236896784</v>
      </c>
      <c r="AV9" s="162">
        <v>31.130776761777692</v>
      </c>
      <c r="AW9" s="162">
        <v>21.622675683128133</v>
      </c>
      <c r="AX9" s="162">
        <v>-27.387644790429004</v>
      </c>
      <c r="AY9" s="162">
        <v>-1.812433977321388</v>
      </c>
      <c r="AZ9" s="162">
        <v>6.914979441860174</v>
      </c>
      <c r="BA9" s="162">
        <v>8.9304261513579632</v>
      </c>
      <c r="BB9" s="162">
        <v>11.995133287709633</v>
      </c>
      <c r="BC9" s="162">
        <v>3.9330744724990185</v>
      </c>
      <c r="BD9" s="162">
        <v>8.2918466261834194</v>
      </c>
      <c r="BE9" s="162">
        <v>11.083668333151198</v>
      </c>
      <c r="BF9" s="162">
        <v>-1.401970496634537</v>
      </c>
      <c r="BG9" s="162">
        <v>0.99688190052347914</v>
      </c>
      <c r="BH9" s="162">
        <v>21.035501251479054</v>
      </c>
      <c r="BI9" s="161"/>
    </row>
    <row r="10" spans="1:62" s="46" customFormat="1" ht="15" customHeight="1" x14ac:dyDescent="0.35">
      <c r="A10"/>
      <c r="B10" s="16" t="s">
        <v>559</v>
      </c>
      <c r="C10" s="14"/>
      <c r="D10" s="14"/>
      <c r="E10" s="14"/>
      <c r="F10" s="17">
        <v>4038.08</v>
      </c>
      <c r="G10" s="17">
        <v>4417.8360000000002</v>
      </c>
      <c r="H10" s="17">
        <v>4561.402</v>
      </c>
      <c r="I10" s="17">
        <v>5030.3980000000001</v>
      </c>
      <c r="J10" s="17">
        <v>11851.261</v>
      </c>
      <c r="K10" s="17">
        <v>13352.759</v>
      </c>
      <c r="L10" s="17">
        <v>15256.915000000001</v>
      </c>
      <c r="M10" s="17">
        <v>16700.154999999999</v>
      </c>
      <c r="N10" s="17">
        <v>19082.058000000001</v>
      </c>
      <c r="O10" s="17">
        <v>20849.592999999997</v>
      </c>
      <c r="P10" s="17">
        <v>23683.258000000002</v>
      </c>
      <c r="Q10" s="17">
        <v>29299.802000000003</v>
      </c>
      <c r="R10" s="17">
        <v>25150.832999999999</v>
      </c>
      <c r="S10" s="17">
        <v>37042.504000000001</v>
      </c>
      <c r="T10" s="17">
        <v>34328.574000000001</v>
      </c>
      <c r="U10" s="17">
        <v>33894.432000000001</v>
      </c>
      <c r="V10" s="17">
        <v>32608.730000000003</v>
      </c>
      <c r="W10" s="17">
        <v>33979.442000000003</v>
      </c>
      <c r="X10" s="17">
        <v>34804.559999999998</v>
      </c>
      <c r="Y10" s="17">
        <v>37989.913999999997</v>
      </c>
      <c r="Z10" s="17">
        <v>38733.99</v>
      </c>
      <c r="AA10" s="17">
        <v>43160.557999999997</v>
      </c>
      <c r="AB10" s="17">
        <v>45751.504000000001</v>
      </c>
      <c r="AC10" s="17">
        <v>46846.006999999998</v>
      </c>
      <c r="AD10" s="17">
        <v>50268.363999999994</v>
      </c>
      <c r="AE10" s="17">
        <v>56742.797999999995</v>
      </c>
      <c r="AF10"/>
      <c r="AG10" s="18"/>
      <c r="AH10" s="18"/>
      <c r="AI10" s="18"/>
      <c r="AJ10" s="18">
        <v>9.4043703938505523</v>
      </c>
      <c r="AK10" s="18">
        <v>3.2496905724884262</v>
      </c>
      <c r="AL10" s="18">
        <v>10.281838785531292</v>
      </c>
      <c r="AM10" s="18" t="s">
        <v>233</v>
      </c>
      <c r="AN10" s="18">
        <v>12.669520990213611</v>
      </c>
      <c r="AO10" s="18">
        <v>14.260393675943682</v>
      </c>
      <c r="AP10" s="18">
        <v>9.4595794759294254</v>
      </c>
      <c r="AQ10" s="18">
        <v>14.262759836660212</v>
      </c>
      <c r="AR10" s="18">
        <v>9.2628111705770735</v>
      </c>
      <c r="AS10" s="18">
        <v>13.590984725697068</v>
      </c>
      <c r="AT10" s="18">
        <v>23.715250663570025</v>
      </c>
      <c r="AU10" s="18">
        <v>-14.160399445702755</v>
      </c>
      <c r="AV10" s="18">
        <v>47.281420062707276</v>
      </c>
      <c r="AW10" s="18">
        <v>-7.3265295456268289</v>
      </c>
      <c r="AX10" s="18">
        <v>-1.2646665719350878</v>
      </c>
      <c r="AY10" s="18">
        <v>-3.793254302063529</v>
      </c>
      <c r="AZ10" s="18">
        <v>4.2035123723002989</v>
      </c>
      <c r="BA10" s="18">
        <v>2.4282859029880326</v>
      </c>
      <c r="BB10" s="18">
        <v>9.1521168490565579</v>
      </c>
      <c r="BC10" s="18">
        <v>1.9586145943894502</v>
      </c>
      <c r="BD10" s="18">
        <v>11.428122948345884</v>
      </c>
      <c r="BE10" s="18">
        <v>6.003041017217627</v>
      </c>
      <c r="BF10" s="18">
        <v>2.3922776396596643</v>
      </c>
      <c r="BG10" s="18">
        <v>7.3055468740377298</v>
      </c>
      <c r="BH10" s="18">
        <v>12.87973883534384</v>
      </c>
      <c r="BI10"/>
      <c r="BJ10" s="7"/>
    </row>
    <row r="11" spans="1:62" s="46" customFormat="1" ht="15" customHeight="1" x14ac:dyDescent="0.35">
      <c r="A11"/>
      <c r="B11" s="16" t="s">
        <v>947</v>
      </c>
      <c r="C11" s="14"/>
      <c r="D11" s="14"/>
      <c r="E11" s="14"/>
      <c r="F11" s="17"/>
      <c r="G11" s="17"/>
      <c r="H11" s="17"/>
      <c r="I11" s="17"/>
      <c r="J11" s="17"/>
      <c r="K11" s="17"/>
      <c r="L11" s="17"/>
      <c r="M11" s="17"/>
      <c r="N11" s="17">
        <v>40.424999999999997</v>
      </c>
      <c r="O11" s="17">
        <v>44.89</v>
      </c>
      <c r="P11" s="17">
        <v>20.440000000000001</v>
      </c>
      <c r="Q11" s="17">
        <v>0</v>
      </c>
      <c r="R11" s="17">
        <v>0</v>
      </c>
      <c r="S11" s="17">
        <v>-0.17100000000000001</v>
      </c>
      <c r="T11" s="17">
        <v>-602.82299999999998</v>
      </c>
      <c r="U11" s="17">
        <v>-586.80999999999995</v>
      </c>
      <c r="V11" s="17">
        <v>-590.38099999999997</v>
      </c>
      <c r="W11" s="17">
        <v>-583.80399999999997</v>
      </c>
      <c r="X11" s="17">
        <v>-583.89099999999996</v>
      </c>
      <c r="Y11" s="17">
        <v>-6.069</v>
      </c>
      <c r="Z11" s="17">
        <v>-6.069</v>
      </c>
      <c r="AA11" s="17">
        <v>-6.07</v>
      </c>
      <c r="AB11" s="17">
        <v>-6.069</v>
      </c>
      <c r="AC11" s="17">
        <v>-6.0279999999999996</v>
      </c>
      <c r="AD11" s="17">
        <v>-4.3819999999999997</v>
      </c>
      <c r="AE11" s="17">
        <v>-4.3819999999999997</v>
      </c>
      <c r="AF11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>
        <v>11.045145330859626</v>
      </c>
      <c r="AS11" s="18">
        <v>-54.466473602138564</v>
      </c>
      <c r="AT11" s="18" t="s">
        <v>233</v>
      </c>
      <c r="AU11" s="18" t="s">
        <v>233</v>
      </c>
      <c r="AV11" s="18"/>
      <c r="AW11" s="18" t="s">
        <v>233</v>
      </c>
      <c r="AX11" s="18" t="s">
        <v>233</v>
      </c>
      <c r="AY11" s="18" t="s">
        <v>233</v>
      </c>
      <c r="AZ11" s="18" t="s">
        <v>233</v>
      </c>
      <c r="BA11" s="18" t="s">
        <v>233</v>
      </c>
      <c r="BB11" s="18" t="s">
        <v>233</v>
      </c>
      <c r="BC11" s="18" t="s">
        <v>233</v>
      </c>
      <c r="BD11" s="18" t="s">
        <v>233</v>
      </c>
      <c r="BE11" s="18" t="s">
        <v>233</v>
      </c>
      <c r="BF11" s="18" t="s">
        <v>233</v>
      </c>
      <c r="BG11" s="18" t="s">
        <v>233</v>
      </c>
      <c r="BH11" s="18" t="s">
        <v>233</v>
      </c>
      <c r="BI11"/>
      <c r="BJ11" s="7"/>
    </row>
    <row r="12" spans="1:62" s="46" customFormat="1" ht="15" customHeight="1" x14ac:dyDescent="0.35">
      <c r="A12"/>
      <c r="B12" s="16" t="s">
        <v>560</v>
      </c>
      <c r="C12" s="14"/>
      <c r="D12" s="14"/>
      <c r="E12" s="14"/>
      <c r="F12" s="17"/>
      <c r="G12" s="17">
        <v>334.37900000000002</v>
      </c>
      <c r="H12" s="17">
        <v>85.116</v>
      </c>
      <c r="I12" s="17">
        <v>213.708</v>
      </c>
      <c r="J12" s="17">
        <v>215.45400000000001</v>
      </c>
      <c r="K12" s="17">
        <v>269.03500000000003</v>
      </c>
      <c r="L12" s="17">
        <v>2053.34</v>
      </c>
      <c r="M12" s="17">
        <v>2069.5010000000002</v>
      </c>
      <c r="N12" s="17">
        <v>2195.192</v>
      </c>
      <c r="O12" s="17">
        <v>3093.9929999999999</v>
      </c>
      <c r="P12" s="17">
        <v>4224.3689999999997</v>
      </c>
      <c r="Q12" s="17">
        <v>4124.8310000000001</v>
      </c>
      <c r="R12" s="17">
        <v>2499.9739999999997</v>
      </c>
      <c r="S12" s="17">
        <v>-783.61500000000001</v>
      </c>
      <c r="T12" s="17">
        <v>10373.072</v>
      </c>
      <c r="U12" s="17">
        <v>-1286.4279999999999</v>
      </c>
      <c r="V12" s="17">
        <v>-577.51800000000003</v>
      </c>
      <c r="W12" s="17">
        <v>219.32</v>
      </c>
      <c r="X12" s="17">
        <v>2396.248</v>
      </c>
      <c r="Y12" s="17">
        <v>3025.3199999999997</v>
      </c>
      <c r="Z12" s="17">
        <v>3894.165</v>
      </c>
      <c r="AA12" s="17">
        <v>3001.7560000000003</v>
      </c>
      <c r="AB12" s="17">
        <v>5526.6139999999996</v>
      </c>
      <c r="AC12" s="17">
        <v>3713.2510000000002</v>
      </c>
      <c r="AD12" s="17">
        <v>793.20399999999995</v>
      </c>
      <c r="AE12" s="17">
        <v>5058.9049999999997</v>
      </c>
      <c r="AF12"/>
      <c r="AG12" s="18"/>
      <c r="AH12" s="18"/>
      <c r="AI12" s="18"/>
      <c r="AJ12" s="18"/>
      <c r="AK12" s="18">
        <v>-74.545052171338511</v>
      </c>
      <c r="AL12" s="18" t="s">
        <v>233</v>
      </c>
      <c r="AM12" s="18">
        <v>0.81700263911505855</v>
      </c>
      <c r="AN12" s="18">
        <v>24.868881524594585</v>
      </c>
      <c r="AO12" s="18" t="s">
        <v>233</v>
      </c>
      <c r="AP12" s="18">
        <v>0.78705913292489593</v>
      </c>
      <c r="AQ12" s="18">
        <v>6.0734930787663206</v>
      </c>
      <c r="AR12" s="18">
        <v>40.944072318047802</v>
      </c>
      <c r="AS12" s="18">
        <v>36.534536438834856</v>
      </c>
      <c r="AT12" s="18">
        <v>-2.3562809025442513</v>
      </c>
      <c r="AU12" s="18">
        <v>-39.392086609124114</v>
      </c>
      <c r="AV12" s="18" t="s">
        <v>233</v>
      </c>
      <c r="AW12" s="18" t="s">
        <v>233</v>
      </c>
      <c r="AX12" s="18" t="s">
        <v>233</v>
      </c>
      <c r="AY12" s="18" t="s">
        <v>233</v>
      </c>
      <c r="AZ12" s="18" t="s">
        <v>233</v>
      </c>
      <c r="BA12" s="18" t="s">
        <v>233</v>
      </c>
      <c r="BB12" s="18">
        <v>26.252374545539514</v>
      </c>
      <c r="BC12" s="18">
        <v>28.719110705644376</v>
      </c>
      <c r="BD12" s="18">
        <v>-22.916568763778621</v>
      </c>
      <c r="BE12" s="18">
        <v>84.112699366637358</v>
      </c>
      <c r="BF12" s="18">
        <v>-32.811464668963666</v>
      </c>
      <c r="BG12" s="18">
        <v>-78.638556887212857</v>
      </c>
      <c r="BH12" s="18" t="s">
        <v>233</v>
      </c>
      <c r="BI12"/>
      <c r="BJ12" s="7"/>
    </row>
    <row r="13" spans="1:62" s="46" customFormat="1" ht="15" customHeight="1" x14ac:dyDescent="0.35">
      <c r="A13"/>
      <c r="B13" s="66" t="s">
        <v>561</v>
      </c>
      <c r="C13" s="14"/>
      <c r="D13" s="14"/>
      <c r="E13" s="14"/>
      <c r="F13" s="17"/>
      <c r="G13" s="17"/>
      <c r="H13" s="17"/>
      <c r="I13" s="17"/>
      <c r="J13" s="17">
        <v>14498.007000000001</v>
      </c>
      <c r="K13" s="17">
        <v>15422.26</v>
      </c>
      <c r="L13" s="17">
        <v>17450.924999999999</v>
      </c>
      <c r="M13" s="17">
        <v>19835.661</v>
      </c>
      <c r="N13" s="17">
        <v>23351.411</v>
      </c>
      <c r="O13" s="17">
        <v>24994.863999999998</v>
      </c>
      <c r="P13" s="17">
        <v>26182.325000000001</v>
      </c>
      <c r="Q13" s="17">
        <v>25502.826000000001</v>
      </c>
      <c r="R13" s="17">
        <v>35514.988000000005</v>
      </c>
      <c r="S13" s="17">
        <v>35756.076000000001</v>
      </c>
      <c r="T13" s="17">
        <v>33751.055999999997</v>
      </c>
      <c r="U13" s="17">
        <v>34113.752</v>
      </c>
      <c r="V13" s="17">
        <v>35011.554000000004</v>
      </c>
      <c r="W13" s="17">
        <v>37004.762000000002</v>
      </c>
      <c r="X13" s="17">
        <v>38698.724999999999</v>
      </c>
      <c r="Y13" s="17">
        <v>40991.67</v>
      </c>
      <c r="Z13" s="17">
        <v>44260.603999999999</v>
      </c>
      <c r="AA13" s="17">
        <v>46873.809000000001</v>
      </c>
      <c r="AB13" s="17">
        <v>46544.707999999999</v>
      </c>
      <c r="AC13" s="17">
        <v>51904.911999999997</v>
      </c>
      <c r="AD13" s="17"/>
      <c r="AE13" s="17"/>
      <c r="AF13"/>
      <c r="AG13" s="18"/>
      <c r="AH13" s="18"/>
      <c r="AI13" s="18"/>
      <c r="AJ13" s="18"/>
      <c r="AK13" s="18"/>
      <c r="AL13" s="18"/>
      <c r="AM13" s="18"/>
      <c r="AN13" s="18">
        <v>6.3750348582394709</v>
      </c>
      <c r="AO13" s="18">
        <v>13.154135645489047</v>
      </c>
      <c r="AP13" s="18">
        <v>13.665384499675525</v>
      </c>
      <c r="AQ13" s="18">
        <v>17.724390429943323</v>
      </c>
      <c r="AR13" s="18">
        <v>7.0379173232829384</v>
      </c>
      <c r="AS13" s="18">
        <v>4.7508200084625507</v>
      </c>
      <c r="AT13" s="18">
        <v>-2.595258442479802</v>
      </c>
      <c r="AU13" s="18">
        <v>39.259029567938875</v>
      </c>
      <c r="AV13" s="18">
        <v>0.67883452473641848</v>
      </c>
      <c r="AW13" s="18">
        <v>-5.6074945136597316</v>
      </c>
      <c r="AX13" s="18">
        <v>1.0746211911117791</v>
      </c>
      <c r="AY13" s="18">
        <v>2.631789080251282</v>
      </c>
      <c r="AZ13" s="18">
        <v>5.693000659153828</v>
      </c>
      <c r="BA13" s="18">
        <v>4.5776892174039547</v>
      </c>
      <c r="BB13" s="18">
        <v>5.9251176879858436</v>
      </c>
      <c r="BC13" s="18">
        <v>7.9746299675031578</v>
      </c>
      <c r="BD13" s="18">
        <v>5.9041331654669733</v>
      </c>
      <c r="BE13" s="18">
        <v>-0.70209997228943433</v>
      </c>
      <c r="BF13" s="18"/>
      <c r="BG13" s="18"/>
      <c r="BH13" s="18"/>
      <c r="BI13"/>
    </row>
    <row r="14" spans="1:62" s="46" customFormat="1" ht="15" customHeight="1" x14ac:dyDescent="0.35">
      <c r="A14"/>
      <c r="B14" s="184" t="s">
        <v>632</v>
      </c>
      <c r="C14" s="63"/>
      <c r="D14" s="63"/>
      <c r="E14" s="63"/>
      <c r="F14" s="63"/>
      <c r="G14" s="63"/>
      <c r="H14" s="63"/>
      <c r="I14" s="63"/>
      <c r="J14" s="63">
        <v>11184.364</v>
      </c>
      <c r="K14" s="63">
        <v>13439.049000000003</v>
      </c>
      <c r="L14" s="63">
        <v>15383.806</v>
      </c>
      <c r="M14" s="63">
        <v>17860.98</v>
      </c>
      <c r="N14" s="63">
        <v>19227.882000000001</v>
      </c>
      <c r="O14" s="63">
        <v>22098.331000000002</v>
      </c>
      <c r="P14" s="63">
        <v>23092.345999999998</v>
      </c>
      <c r="Q14" s="63">
        <v>17788.992000000002</v>
      </c>
      <c r="R14" s="63">
        <v>10593.214</v>
      </c>
      <c r="S14" s="63">
        <v>23947.386000000002</v>
      </c>
      <c r="T14" s="63">
        <v>34079.131999999998</v>
      </c>
      <c r="U14" s="63">
        <v>26436.86</v>
      </c>
      <c r="V14" s="63">
        <v>27730.112000000001</v>
      </c>
      <c r="W14" s="63">
        <v>27739.697999999997</v>
      </c>
      <c r="X14" s="63">
        <v>31317.166000000001</v>
      </c>
      <c r="Y14" s="63">
        <v>34411.786999999997</v>
      </c>
      <c r="Z14" s="63">
        <v>36583.848000000005</v>
      </c>
      <c r="AA14" s="63">
        <v>35639.777000000002</v>
      </c>
      <c r="AB14" s="63">
        <v>37572.270000000004</v>
      </c>
      <c r="AC14" s="63">
        <v>36185.499000000003</v>
      </c>
      <c r="AD14" s="63">
        <v>32674.827000000005</v>
      </c>
      <c r="AE14" s="63">
        <v>43605.09599999999</v>
      </c>
      <c r="AF14" s="161"/>
      <c r="AG14" s="183"/>
      <c r="AH14" s="183"/>
      <c r="AI14" s="183"/>
      <c r="AJ14" s="162"/>
      <c r="AK14" s="162"/>
      <c r="AL14" s="162"/>
      <c r="AM14" s="162"/>
      <c r="AN14" s="162">
        <v>20.159259838109733</v>
      </c>
      <c r="AO14" s="162">
        <v>14.470942103120521</v>
      </c>
      <c r="AP14" s="162">
        <v>16.102478151375536</v>
      </c>
      <c r="AQ14" s="162">
        <v>7.653006721915605</v>
      </c>
      <c r="AR14" s="162">
        <v>14.928576116703857</v>
      </c>
      <c r="AS14" s="162">
        <v>4.498145131412846</v>
      </c>
      <c r="AT14" s="162">
        <v>-22.965851975368793</v>
      </c>
      <c r="AU14" s="162">
        <v>-40.45073492640843</v>
      </c>
      <c r="AV14" s="162" t="s">
        <v>233</v>
      </c>
      <c r="AW14" s="162">
        <v>42.308358832984922</v>
      </c>
      <c r="AX14" s="162">
        <v>-22.425078197414177</v>
      </c>
      <c r="AY14" s="162">
        <v>4.891851755465666</v>
      </c>
      <c r="AZ14" s="162">
        <v>3.4568919159056022E-2</v>
      </c>
      <c r="BA14" s="162">
        <v>12.896564338948481</v>
      </c>
      <c r="BB14" s="162">
        <v>9.8815486688674046</v>
      </c>
      <c r="BC14" s="162">
        <v>6.3119680474600433</v>
      </c>
      <c r="BD14" s="162">
        <v>-2.5805677959300604</v>
      </c>
      <c r="BE14" s="162">
        <v>5.4222926254561079</v>
      </c>
      <c r="BF14" s="162">
        <v>-3.6909428150069199</v>
      </c>
      <c r="BG14" s="162">
        <v>-9.701875328567386</v>
      </c>
      <c r="BH14" s="162">
        <v>33.451650715702286</v>
      </c>
      <c r="BI14" s="161"/>
    </row>
    <row r="15" spans="1:62" s="46" customFormat="1" ht="15" customHeight="1" x14ac:dyDescent="0.35">
      <c r="A15"/>
      <c r="B15" s="16" t="s">
        <v>559</v>
      </c>
      <c r="C15" s="14"/>
      <c r="D15" s="14"/>
      <c r="E15" s="14"/>
      <c r="F15" s="17"/>
      <c r="G15" s="17"/>
      <c r="H15" s="17"/>
      <c r="I15" s="17"/>
      <c r="J15" s="17">
        <v>11184.364</v>
      </c>
      <c r="K15" s="17">
        <v>13439.049000000001</v>
      </c>
      <c r="L15" s="17">
        <v>15160.967000000001</v>
      </c>
      <c r="M15" s="17">
        <v>17097.208999999999</v>
      </c>
      <c r="N15" s="17">
        <v>18271.707000000002</v>
      </c>
      <c r="O15" s="17">
        <v>21183.677</v>
      </c>
      <c r="P15" s="17">
        <v>21637.428</v>
      </c>
      <c r="Q15" s="17">
        <v>18859.293000000001</v>
      </c>
      <c r="R15" s="17">
        <v>13093.54</v>
      </c>
      <c r="S15" s="17">
        <v>24510.600999999999</v>
      </c>
      <c r="T15" s="17">
        <v>23665.599000000002</v>
      </c>
      <c r="U15" s="17">
        <v>27390.141</v>
      </c>
      <c r="V15" s="17">
        <v>27460.749</v>
      </c>
      <c r="W15" s="17">
        <v>30226.602000000003</v>
      </c>
      <c r="X15" s="17">
        <v>31361.565999999999</v>
      </c>
      <c r="Y15" s="17">
        <v>33769.084999999999</v>
      </c>
      <c r="Z15" s="17">
        <v>35826.192000000003</v>
      </c>
      <c r="AA15" s="17">
        <v>36937.919999999998</v>
      </c>
      <c r="AB15" s="17">
        <v>37564.629999999997</v>
      </c>
      <c r="AC15" s="17">
        <v>36559.215000000004</v>
      </c>
      <c r="AD15" s="17">
        <v>37992.854999999996</v>
      </c>
      <c r="AE15" s="17">
        <v>43102.125</v>
      </c>
      <c r="AF15"/>
      <c r="AG15" s="18"/>
      <c r="AH15" s="18"/>
      <c r="AI15" s="18"/>
      <c r="AJ15" s="18"/>
      <c r="AK15" s="18"/>
      <c r="AL15" s="18"/>
      <c r="AM15" s="18"/>
      <c r="AN15" s="18">
        <v>20.159259838109715</v>
      </c>
      <c r="AO15" s="18">
        <v>12.812796500704771</v>
      </c>
      <c r="AP15" s="18">
        <v>12.771230225618183</v>
      </c>
      <c r="AQ15" s="18">
        <v>6.8695305765988079</v>
      </c>
      <c r="AR15" s="18">
        <v>15.937044086794941</v>
      </c>
      <c r="AS15" s="18">
        <v>2.141984132405343</v>
      </c>
      <c r="AT15" s="18">
        <v>-12.839488131398973</v>
      </c>
      <c r="AU15" s="18">
        <v>-30.572476921589796</v>
      </c>
      <c r="AV15" s="18">
        <v>87.196136415362062</v>
      </c>
      <c r="AW15" s="18">
        <v>-3.4474960446706175</v>
      </c>
      <c r="AX15" s="18">
        <v>15.738211401283346</v>
      </c>
      <c r="AY15" s="18">
        <v>0.25778618664285141</v>
      </c>
      <c r="AZ15" s="18">
        <v>10.072023162951611</v>
      </c>
      <c r="BA15" s="18">
        <v>3.7548514384779215</v>
      </c>
      <c r="BB15" s="18">
        <v>7.6766542844193442</v>
      </c>
      <c r="BC15" s="18">
        <v>6.0916871155970131</v>
      </c>
      <c r="BD15" s="18">
        <v>3.1031151733904498</v>
      </c>
      <c r="BE15" s="18">
        <v>1.696657527007474</v>
      </c>
      <c r="BF15" s="18">
        <v>-2.6764938187864318</v>
      </c>
      <c r="BG15" s="18">
        <v>3.9214189910806128</v>
      </c>
      <c r="BH15" s="18">
        <v>13.447975941792226</v>
      </c>
      <c r="BI15"/>
      <c r="BJ15" s="7"/>
    </row>
    <row r="16" spans="1:62" s="46" customFormat="1" ht="15" customHeight="1" x14ac:dyDescent="0.35">
      <c r="A16"/>
      <c r="B16" s="16" t="s">
        <v>947</v>
      </c>
      <c r="C16" s="14"/>
      <c r="D16" s="14"/>
      <c r="E16" s="14"/>
      <c r="F16" s="17"/>
      <c r="G16" s="17"/>
      <c r="H16" s="17"/>
      <c r="I16" s="17"/>
      <c r="J16" s="17"/>
      <c r="K16" s="17"/>
      <c r="L16" s="17"/>
      <c r="M16" s="17"/>
      <c r="N16" s="17">
        <v>36.384999999999998</v>
      </c>
      <c r="O16" s="17">
        <v>38.155999999999999</v>
      </c>
      <c r="P16" s="17">
        <v>18.702000000000002</v>
      </c>
      <c r="Q16" s="17">
        <v>0</v>
      </c>
      <c r="R16" s="17">
        <v>0</v>
      </c>
      <c r="S16" s="17">
        <v>-381.125</v>
      </c>
      <c r="T16" s="17">
        <v>-1714.018</v>
      </c>
      <c r="U16" s="17">
        <v>-1661.3710000000001</v>
      </c>
      <c r="V16" s="17">
        <v>-1673.674</v>
      </c>
      <c r="W16" s="17">
        <v>-1657.5030000000002</v>
      </c>
      <c r="X16" s="17">
        <v>-1300.799</v>
      </c>
      <c r="Y16" s="17">
        <v>-18.25</v>
      </c>
      <c r="Z16" s="17">
        <v>-18.163</v>
      </c>
      <c r="AA16" s="17">
        <v>-18.152000000000001</v>
      </c>
      <c r="AB16" s="17">
        <v>-18.152000000000001</v>
      </c>
      <c r="AC16" s="17">
        <v>-18.068000000000001</v>
      </c>
      <c r="AD16" s="17">
        <v>-11.69</v>
      </c>
      <c r="AE16" s="17">
        <v>-11.69</v>
      </c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>
        <v>4.8673904081352228</v>
      </c>
      <c r="AS16" s="18">
        <v>-50.985428241954075</v>
      </c>
      <c r="AT16" s="18" t="s">
        <v>233</v>
      </c>
      <c r="AU16" s="18" t="s">
        <v>233</v>
      </c>
      <c r="AV16" s="18"/>
      <c r="AW16" s="18" t="s">
        <v>233</v>
      </c>
      <c r="AX16" s="18" t="s">
        <v>233</v>
      </c>
      <c r="AY16" s="18" t="s">
        <v>233</v>
      </c>
      <c r="AZ16" s="18" t="s">
        <v>233</v>
      </c>
      <c r="BA16" s="18" t="s">
        <v>233</v>
      </c>
      <c r="BB16" s="18" t="s">
        <v>233</v>
      </c>
      <c r="BC16" s="18" t="s">
        <v>233</v>
      </c>
      <c r="BD16" s="18" t="s">
        <v>233</v>
      </c>
      <c r="BE16" s="18" t="s">
        <v>233</v>
      </c>
      <c r="BF16" s="18" t="s">
        <v>233</v>
      </c>
      <c r="BG16" s="18" t="s">
        <v>233</v>
      </c>
      <c r="BH16" s="18" t="s">
        <v>233</v>
      </c>
      <c r="BI16"/>
      <c r="BJ16" s="7"/>
    </row>
    <row r="17" spans="1:62" s="46" customFormat="1" ht="15" customHeight="1" x14ac:dyDescent="0.35">
      <c r="A17"/>
      <c r="B17" s="16" t="s">
        <v>560</v>
      </c>
      <c r="C17" s="14"/>
      <c r="D17" s="14"/>
      <c r="E17" s="14"/>
      <c r="F17" s="17"/>
      <c r="G17" s="17"/>
      <c r="H17" s="17"/>
      <c r="I17" s="17"/>
      <c r="J17" s="17"/>
      <c r="K17" s="17"/>
      <c r="L17" s="17">
        <v>222.839</v>
      </c>
      <c r="M17" s="17">
        <v>763.77099999999996</v>
      </c>
      <c r="N17" s="17">
        <v>919.79</v>
      </c>
      <c r="O17" s="17">
        <v>876.49800000000005</v>
      </c>
      <c r="P17" s="17">
        <v>1436.2160000000001</v>
      </c>
      <c r="Q17" s="17">
        <v>-1070.3010000000002</v>
      </c>
      <c r="R17" s="17">
        <v>-2500.326</v>
      </c>
      <c r="S17" s="17">
        <v>-182.09</v>
      </c>
      <c r="T17" s="17">
        <v>12127.550999999999</v>
      </c>
      <c r="U17" s="17">
        <v>708.09</v>
      </c>
      <c r="V17" s="17">
        <v>1943.037</v>
      </c>
      <c r="W17" s="17">
        <v>-829.40099999999995</v>
      </c>
      <c r="X17" s="17">
        <v>1256.3990000000001</v>
      </c>
      <c r="Y17" s="17">
        <v>660.952</v>
      </c>
      <c r="Z17" s="17">
        <v>775.81899999999996</v>
      </c>
      <c r="AA17" s="17">
        <v>-1279.991</v>
      </c>
      <c r="AB17" s="17">
        <v>25.792000000000002</v>
      </c>
      <c r="AC17" s="17">
        <v>-355.64800000000002</v>
      </c>
      <c r="AD17" s="17">
        <v>-5306.3379999999997</v>
      </c>
      <c r="AE17" s="17">
        <v>514.66099999999994</v>
      </c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20.427457968422477</v>
      </c>
      <c r="AR17" s="18">
        <v>-4.7067265354048118</v>
      </c>
      <c r="AS17" s="18">
        <v>63.858445769414203</v>
      </c>
      <c r="AT17" s="18" t="s">
        <v>233</v>
      </c>
      <c r="AU17" s="18" t="s">
        <v>233</v>
      </c>
      <c r="AV17" s="18" t="s">
        <v>233</v>
      </c>
      <c r="AW17" s="18" t="s">
        <v>233</v>
      </c>
      <c r="AX17" s="18">
        <v>-94.161310886262186</v>
      </c>
      <c r="AY17" s="18" t="s">
        <v>233</v>
      </c>
      <c r="AZ17" s="18" t="s">
        <v>233</v>
      </c>
      <c r="BA17" s="18" t="s">
        <v>233</v>
      </c>
      <c r="BB17" s="18">
        <v>-47.393145012054298</v>
      </c>
      <c r="BC17" s="18">
        <v>17.379022985027653</v>
      </c>
      <c r="BD17" s="18" t="s">
        <v>233</v>
      </c>
      <c r="BE17" s="18" t="s">
        <v>233</v>
      </c>
      <c r="BF17" s="18" t="s">
        <v>233</v>
      </c>
      <c r="BG17" s="18" t="s">
        <v>233</v>
      </c>
      <c r="BH17" s="18" t="s">
        <v>233</v>
      </c>
      <c r="BI17"/>
      <c r="BJ17" s="7"/>
    </row>
    <row r="18" spans="1:62" s="46" customFormat="1" ht="15" customHeight="1" x14ac:dyDescent="0.35">
      <c r="A18"/>
      <c r="B18" s="66" t="s">
        <v>561</v>
      </c>
      <c r="C18" s="14"/>
      <c r="D18" s="14"/>
      <c r="E18" s="14"/>
      <c r="F18" s="17"/>
      <c r="G18" s="17"/>
      <c r="H18" s="17"/>
      <c r="I18" s="17"/>
      <c r="J18" s="17">
        <v>12919.647999999999</v>
      </c>
      <c r="K18" s="17">
        <v>14202.820000000002</v>
      </c>
      <c r="L18" s="17">
        <v>16080.757000000001</v>
      </c>
      <c r="M18" s="17">
        <v>18010.091999999997</v>
      </c>
      <c r="N18" s="17">
        <v>19746.078999999998</v>
      </c>
      <c r="O18" s="17">
        <v>20132.078000000001</v>
      </c>
      <c r="P18" s="17">
        <v>17231.450999999997</v>
      </c>
      <c r="Q18" s="17">
        <v>12012.272000000001</v>
      </c>
      <c r="R18" s="17">
        <v>25211.123</v>
      </c>
      <c r="S18" s="17">
        <v>25218.690999999999</v>
      </c>
      <c r="T18" s="17">
        <v>25608.635999999999</v>
      </c>
      <c r="U18" s="17">
        <v>26560.74</v>
      </c>
      <c r="V18" s="17">
        <v>28728.707999999999</v>
      </c>
      <c r="W18" s="17">
        <v>30887.555000000004</v>
      </c>
      <c r="X18" s="17">
        <v>32137.385000000002</v>
      </c>
      <c r="Y18" s="17">
        <v>32489.094000000005</v>
      </c>
      <c r="Z18" s="17">
        <v>35851.983999999997</v>
      </c>
      <c r="AA18" s="17">
        <v>36582.271999999997</v>
      </c>
      <c r="AB18" s="17">
        <v>32258.291999999998</v>
      </c>
      <c r="AC18" s="17">
        <v>37073.875999999997</v>
      </c>
      <c r="AD18" s="17"/>
      <c r="AE18" s="17"/>
      <c r="AF18"/>
      <c r="AG18" s="18"/>
      <c r="AH18" s="18"/>
      <c r="AI18" s="18"/>
      <c r="AJ18" s="18"/>
      <c r="AK18" s="18"/>
      <c r="AL18" s="18"/>
      <c r="AM18" s="18"/>
      <c r="AN18" s="18">
        <v>9.9319424182454696</v>
      </c>
      <c r="AO18" s="18">
        <v>13.222282617114063</v>
      </c>
      <c r="AP18" s="18">
        <v>11.997787168850293</v>
      </c>
      <c r="AQ18" s="18">
        <v>9.6389679741780405</v>
      </c>
      <c r="AR18" s="18">
        <v>1.9548134087785403</v>
      </c>
      <c r="AS18" s="18">
        <v>-14.407986100590332</v>
      </c>
      <c r="AT18" s="18">
        <v>-30.288679693892277</v>
      </c>
      <c r="AU18" s="18" t="s">
        <v>233</v>
      </c>
      <c r="AV18" s="18">
        <v>3.001849620105896E-2</v>
      </c>
      <c r="AW18" s="18">
        <v>1.5462539272954323</v>
      </c>
      <c r="AX18" s="18">
        <v>3.7179020389840485</v>
      </c>
      <c r="AY18" s="18">
        <v>8.1623027069275818</v>
      </c>
      <c r="AZ18" s="18">
        <v>7.5145982896272452</v>
      </c>
      <c r="BA18" s="18">
        <v>4.046386967178198</v>
      </c>
      <c r="BB18" s="18">
        <v>1.0943920919514845</v>
      </c>
      <c r="BC18" s="18">
        <v>10.35082726529706</v>
      </c>
      <c r="BD18" s="18">
        <v>2.0369528224714162</v>
      </c>
      <c r="BE18" s="18">
        <v>-11.819878218608181</v>
      </c>
      <c r="BF18" s="18"/>
      <c r="BG18" s="18"/>
      <c r="BH18" s="18"/>
      <c r="BI18"/>
      <c r="BJ18" s="246"/>
    </row>
    <row r="19" spans="1:62" s="46" customFormat="1" ht="15" customHeight="1" x14ac:dyDescent="0.35">
      <c r="A19"/>
      <c r="B19" s="184" t="s">
        <v>562</v>
      </c>
      <c r="C19" s="63"/>
      <c r="D19" s="63"/>
      <c r="E19" s="63"/>
      <c r="F19" s="63"/>
      <c r="G19" s="63"/>
      <c r="H19" s="63"/>
      <c r="I19" s="63"/>
      <c r="J19" s="63">
        <v>5767.4570000000012</v>
      </c>
      <c r="K19" s="63">
        <v>7065.7289999999994</v>
      </c>
      <c r="L19" s="63">
        <v>7762.7299999999987</v>
      </c>
      <c r="M19" s="63">
        <v>8227.2070000000003</v>
      </c>
      <c r="N19" s="63">
        <v>8707.4449999999997</v>
      </c>
      <c r="O19" s="63">
        <v>8318.619999999999</v>
      </c>
      <c r="P19" s="63">
        <v>8349.98</v>
      </c>
      <c r="Q19" s="63">
        <v>9208.2919999999995</v>
      </c>
      <c r="R19" s="63">
        <v>9467.8309999999983</v>
      </c>
      <c r="S19" s="63">
        <v>12648.789000000001</v>
      </c>
      <c r="T19" s="63">
        <v>13924.350999999997</v>
      </c>
      <c r="U19" s="63">
        <v>11519.343000000004</v>
      </c>
      <c r="V19" s="63">
        <v>12692.054999999998</v>
      </c>
      <c r="W19" s="63">
        <v>11806.575000000001</v>
      </c>
      <c r="X19" s="63">
        <v>12127.114000000001</v>
      </c>
      <c r="Y19" s="63">
        <v>12958.407000000001</v>
      </c>
      <c r="Z19" s="63">
        <v>13147.72</v>
      </c>
      <c r="AA19" s="63">
        <v>14112.636</v>
      </c>
      <c r="AB19" s="63">
        <v>13805.733999999999</v>
      </c>
      <c r="AC19" s="63">
        <v>13616.326000000003</v>
      </c>
      <c r="AD19" s="63">
        <v>12170.396999999999</v>
      </c>
      <c r="AE19" s="63">
        <v>13307.860000000002</v>
      </c>
      <c r="AF19" s="161"/>
      <c r="AG19" s="183"/>
      <c r="AH19" s="183"/>
      <c r="AI19" s="183"/>
      <c r="AJ19" s="162"/>
      <c r="AK19" s="162"/>
      <c r="AL19" s="162"/>
      <c r="AM19" s="162"/>
      <c r="AN19" s="162">
        <v>22.510302200779265</v>
      </c>
      <c r="AO19" s="162">
        <v>9.8645306096511689</v>
      </c>
      <c r="AP19" s="162">
        <v>5.9834233575044067</v>
      </c>
      <c r="AQ19" s="162">
        <v>5.8371935943753375</v>
      </c>
      <c r="AR19" s="162">
        <v>-4.4654315933089528</v>
      </c>
      <c r="AS19" s="162">
        <v>0.37698560578558205</v>
      </c>
      <c r="AT19" s="162">
        <v>10.279210249605386</v>
      </c>
      <c r="AU19" s="162">
        <v>2.8185357284499544</v>
      </c>
      <c r="AV19" s="162">
        <v>33.597536753666205</v>
      </c>
      <c r="AW19" s="162">
        <v>10.084459468807617</v>
      </c>
      <c r="AX19" s="162">
        <v>-17.271957594289265</v>
      </c>
      <c r="AY19" s="162">
        <v>10.180372266022408</v>
      </c>
      <c r="AZ19" s="162">
        <v>-6.9766479896281393</v>
      </c>
      <c r="BA19" s="162">
        <v>2.7149194410741528</v>
      </c>
      <c r="BB19" s="162">
        <v>6.8548295991940007</v>
      </c>
      <c r="BC19" s="162">
        <v>1.4609280291936986</v>
      </c>
      <c r="BD19" s="162">
        <v>7.3390367303228325</v>
      </c>
      <c r="BE19" s="162">
        <v>-2.1746610626108533</v>
      </c>
      <c r="BF19" s="162">
        <v>-1.3719516832643293</v>
      </c>
      <c r="BG19" s="162">
        <v>-10.619083297506268</v>
      </c>
      <c r="BH19" s="162">
        <v>9.3461454051170509</v>
      </c>
      <c r="BI19" s="161"/>
    </row>
    <row r="20" spans="1:62" s="46" customFormat="1" ht="15" customHeight="1" x14ac:dyDescent="0.35">
      <c r="A20"/>
      <c r="B20" s="16" t="s">
        <v>559</v>
      </c>
      <c r="C20" s="14"/>
      <c r="D20" s="14"/>
      <c r="E20" s="14"/>
      <c r="F20" s="17"/>
      <c r="G20" s="17"/>
      <c r="H20" s="17"/>
      <c r="I20" s="17"/>
      <c r="J20" s="17">
        <v>5767.4570000000003</v>
      </c>
      <c r="K20" s="17">
        <v>7065.7290000000003</v>
      </c>
      <c r="L20" s="17">
        <v>7624.7429999999995</v>
      </c>
      <c r="M20" s="17">
        <v>8097.6310000000003</v>
      </c>
      <c r="N20" s="17">
        <v>8601.5559999999987</v>
      </c>
      <c r="O20" s="17">
        <v>8528.4519999999993</v>
      </c>
      <c r="P20" s="17">
        <v>8736.5120000000006</v>
      </c>
      <c r="Q20" s="17">
        <v>8965.478000000001</v>
      </c>
      <c r="R20" s="17">
        <v>9453.7150000000001</v>
      </c>
      <c r="S20" s="17">
        <v>12642.089000000002</v>
      </c>
      <c r="T20" s="17">
        <v>11169.545</v>
      </c>
      <c r="U20" s="17">
        <v>12448.421999999999</v>
      </c>
      <c r="V20" s="17">
        <v>12606.082999999999</v>
      </c>
      <c r="W20" s="17">
        <v>12262.646000000001</v>
      </c>
      <c r="X20" s="17">
        <v>12625.835000000001</v>
      </c>
      <c r="Y20" s="17">
        <v>12797.956999999999</v>
      </c>
      <c r="Z20" s="17">
        <v>13217.853999999999</v>
      </c>
      <c r="AA20" s="17">
        <v>14236.066000000001</v>
      </c>
      <c r="AB20" s="17">
        <v>14191.673999999999</v>
      </c>
      <c r="AC20" s="17">
        <v>13881.347000000002</v>
      </c>
      <c r="AD20" s="17">
        <v>14053.222</v>
      </c>
      <c r="AE20" s="17">
        <v>14268.145</v>
      </c>
      <c r="AF20"/>
      <c r="AG20" s="18"/>
      <c r="AH20" s="18"/>
      <c r="AI20" s="18"/>
      <c r="AJ20" s="18"/>
      <c r="AK20" s="18"/>
      <c r="AL20" s="18"/>
      <c r="AM20" s="18"/>
      <c r="AN20" s="18">
        <v>22.5103022007793</v>
      </c>
      <c r="AO20" s="18">
        <v>7.9116252548038455</v>
      </c>
      <c r="AP20" s="18">
        <v>6.2020188746033913</v>
      </c>
      <c r="AQ20" s="18">
        <v>6.2231163657617685</v>
      </c>
      <c r="AR20" s="18">
        <v>-0.84989274033674111</v>
      </c>
      <c r="AS20" s="18">
        <v>2.4395986516662265</v>
      </c>
      <c r="AT20" s="18">
        <v>2.6207942025375841</v>
      </c>
      <c r="AU20" s="18">
        <v>5.4457442202189235</v>
      </c>
      <c r="AV20" s="18">
        <v>33.726148926638906</v>
      </c>
      <c r="AW20" s="18">
        <v>-11.647948373089301</v>
      </c>
      <c r="AX20" s="18">
        <v>11.449678567927331</v>
      </c>
      <c r="AY20" s="18">
        <v>1.266513940481774</v>
      </c>
      <c r="AZ20" s="18">
        <v>-2.724375208381526</v>
      </c>
      <c r="BA20" s="18">
        <v>2.9617506694721536</v>
      </c>
      <c r="BB20" s="18">
        <v>1.363252410632624</v>
      </c>
      <c r="BC20" s="18">
        <v>3.2809689859092424</v>
      </c>
      <c r="BD20" s="18">
        <v>7.703307965120521</v>
      </c>
      <c r="BE20" s="18">
        <v>-0.31182771982092272</v>
      </c>
      <c r="BF20" s="18">
        <v>-2.1866835441682038</v>
      </c>
      <c r="BG20" s="18">
        <v>1.2381723473953801</v>
      </c>
      <c r="BH20" s="18">
        <v>1.5293503511152153</v>
      </c>
      <c r="BI20"/>
      <c r="BJ20" s="7"/>
    </row>
    <row r="21" spans="1:62" s="46" customFormat="1" ht="15" customHeight="1" x14ac:dyDescent="0.35">
      <c r="A21"/>
      <c r="B21" s="16" t="s">
        <v>947</v>
      </c>
      <c r="C21" s="14"/>
      <c r="D21" s="14"/>
      <c r="E21" s="14"/>
      <c r="F21" s="17"/>
      <c r="G21" s="17"/>
      <c r="H21" s="17"/>
      <c r="I21" s="17"/>
      <c r="J21" s="17"/>
      <c r="K21" s="17"/>
      <c r="L21" s="17"/>
      <c r="M21" s="17"/>
      <c r="N21" s="17">
        <v>14.605</v>
      </c>
      <c r="O21" s="17">
        <v>15.260999999999999</v>
      </c>
      <c r="P21" s="17">
        <v>6.3940000000000001</v>
      </c>
      <c r="Q21" s="17">
        <v>0</v>
      </c>
      <c r="R21" s="17">
        <v>0</v>
      </c>
      <c r="S21" s="17">
        <v>-0.04</v>
      </c>
      <c r="T21" s="17">
        <v>-54.932000000000002</v>
      </c>
      <c r="U21" s="17">
        <v>-53.782000000000004</v>
      </c>
      <c r="V21" s="17">
        <v>-53.99</v>
      </c>
      <c r="W21" s="17">
        <v>-53.552000000000007</v>
      </c>
      <c r="X21" s="17">
        <v>-53.436000000000007</v>
      </c>
      <c r="Y21" s="17">
        <v>-1.375</v>
      </c>
      <c r="Z21" s="17">
        <v>-0.90300000000000002</v>
      </c>
      <c r="AA21" s="17">
        <v>-1.302</v>
      </c>
      <c r="AB21" s="17">
        <v>-1.054</v>
      </c>
      <c r="AC21" s="17">
        <v>-0.46699999999999997</v>
      </c>
      <c r="AD21" s="17">
        <v>-0.29099999999999998</v>
      </c>
      <c r="AE21" s="17">
        <v>-0.29099999999999998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>
        <v>4.4916124614857846</v>
      </c>
      <c r="AS21" s="18">
        <v>-58.102352401546426</v>
      </c>
      <c r="AT21" s="18" t="s">
        <v>233</v>
      </c>
      <c r="AU21" s="18" t="s">
        <v>233</v>
      </c>
      <c r="AV21" s="18"/>
      <c r="AW21" s="18" t="s">
        <v>233</v>
      </c>
      <c r="AX21" s="18" t="s">
        <v>233</v>
      </c>
      <c r="AY21" s="18" t="s">
        <v>233</v>
      </c>
      <c r="AZ21" s="18" t="s">
        <v>233</v>
      </c>
      <c r="BA21" s="18" t="s">
        <v>233</v>
      </c>
      <c r="BB21" s="18" t="s">
        <v>233</v>
      </c>
      <c r="BC21" s="18" t="s">
        <v>233</v>
      </c>
      <c r="BD21" s="18" t="s">
        <v>233</v>
      </c>
      <c r="BE21" s="18" t="s">
        <v>233</v>
      </c>
      <c r="BF21" s="18" t="s">
        <v>233</v>
      </c>
      <c r="BG21" s="18" t="s">
        <v>233</v>
      </c>
      <c r="BH21" s="18" t="s">
        <v>233</v>
      </c>
      <c r="BI21"/>
      <c r="BJ21" s="7"/>
    </row>
    <row r="22" spans="1:62" s="46" customFormat="1" ht="15" customHeight="1" x14ac:dyDescent="0.35">
      <c r="A22"/>
      <c r="B22" s="16" t="s">
        <v>560</v>
      </c>
      <c r="C22" s="14"/>
      <c r="D22" s="14"/>
      <c r="E22" s="14"/>
      <c r="F22" s="17"/>
      <c r="G22" s="17"/>
      <c r="H22" s="17"/>
      <c r="I22" s="17"/>
      <c r="J22" s="17"/>
      <c r="K22" s="17"/>
      <c r="L22" s="17">
        <v>137.98699999999999</v>
      </c>
      <c r="M22" s="17">
        <v>129.57600000000002</v>
      </c>
      <c r="N22" s="17">
        <v>91.283999999999992</v>
      </c>
      <c r="O22" s="17">
        <v>-225.09399999999999</v>
      </c>
      <c r="P22" s="17">
        <v>-392.92599999999999</v>
      </c>
      <c r="Q22" s="17">
        <v>242.81399999999996</v>
      </c>
      <c r="R22" s="17">
        <v>14.116000000000016</v>
      </c>
      <c r="S22" s="17">
        <v>6.7399999999999958</v>
      </c>
      <c r="T22" s="17">
        <v>2809.7379999999998</v>
      </c>
      <c r="U22" s="17">
        <v>-875.29700000000003</v>
      </c>
      <c r="V22" s="17">
        <v>139.96199999999999</v>
      </c>
      <c r="W22" s="17">
        <v>-402.51900000000001</v>
      </c>
      <c r="X22" s="17">
        <v>-445.28499999999997</v>
      </c>
      <c r="Y22" s="17">
        <v>161.82500000000002</v>
      </c>
      <c r="Z22" s="17">
        <v>-69.230999999999995</v>
      </c>
      <c r="AA22" s="17">
        <v>-122.128</v>
      </c>
      <c r="AB22" s="17">
        <v>-384.88599999999997</v>
      </c>
      <c r="AC22" s="17">
        <v>-264.55399999999997</v>
      </c>
      <c r="AD22" s="17">
        <v>-1882.5339999999999</v>
      </c>
      <c r="AE22" s="17">
        <v>-959.99400000000003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>
        <v>-6.0955017501648516</v>
      </c>
      <c r="AQ22" s="18">
        <v>-29.551768846082627</v>
      </c>
      <c r="AR22" s="18" t="s">
        <v>233</v>
      </c>
      <c r="AS22" s="18" t="s">
        <v>233</v>
      </c>
      <c r="AT22" s="18" t="s">
        <v>233</v>
      </c>
      <c r="AU22" s="18">
        <v>-94.186496659994887</v>
      </c>
      <c r="AV22" s="18">
        <v>-52.252762822329352</v>
      </c>
      <c r="AW22" s="18" t="s">
        <v>233</v>
      </c>
      <c r="AX22" s="18" t="s">
        <v>233</v>
      </c>
      <c r="AY22" s="18" t="s">
        <v>233</v>
      </c>
      <c r="AZ22" s="18" t="s">
        <v>233</v>
      </c>
      <c r="BA22" s="18" t="s">
        <v>233</v>
      </c>
      <c r="BB22" s="18" t="s">
        <v>233</v>
      </c>
      <c r="BC22" s="18" t="s">
        <v>233</v>
      </c>
      <c r="BD22" s="18" t="s">
        <v>233</v>
      </c>
      <c r="BE22" s="18" t="s">
        <v>233</v>
      </c>
      <c r="BF22" s="18" t="s">
        <v>233</v>
      </c>
      <c r="BG22" s="18" t="s">
        <v>233</v>
      </c>
      <c r="BH22" s="18" t="s">
        <v>233</v>
      </c>
      <c r="BI22"/>
      <c r="BJ22" s="7"/>
    </row>
    <row r="23" spans="1:62" s="46" customFormat="1" ht="15" customHeight="1" x14ac:dyDescent="0.35">
      <c r="A23"/>
      <c r="B23" s="66" t="s">
        <v>561</v>
      </c>
      <c r="C23" s="14"/>
      <c r="D23" s="14"/>
      <c r="E23" s="14"/>
      <c r="F23" s="17"/>
      <c r="G23" s="17"/>
      <c r="H23" s="17"/>
      <c r="I23" s="17"/>
      <c r="J23" s="17">
        <v>6874.183</v>
      </c>
      <c r="K23" s="17">
        <v>7195.3049999999994</v>
      </c>
      <c r="L23" s="17">
        <v>7682.094000000001</v>
      </c>
      <c r="M23" s="17">
        <v>7915.7820000000002</v>
      </c>
      <c r="N23" s="17">
        <v>8223.8909999999996</v>
      </c>
      <c r="O23" s="17">
        <v>8777.6600000000017</v>
      </c>
      <c r="P23" s="17">
        <v>8754.759</v>
      </c>
      <c r="Q23" s="17">
        <v>8697.0810000000001</v>
      </c>
      <c r="R23" s="17">
        <v>12242.640999999998</v>
      </c>
      <c r="S23" s="17">
        <v>11766.791999999999</v>
      </c>
      <c r="T23" s="17">
        <v>11309.506999999998</v>
      </c>
      <c r="U23" s="17">
        <v>12045.903000000002</v>
      </c>
      <c r="V23" s="17">
        <v>12162.661</v>
      </c>
      <c r="W23" s="17">
        <v>12424.474999999999</v>
      </c>
      <c r="X23" s="17">
        <v>12556.604000000001</v>
      </c>
      <c r="Y23" s="17">
        <v>12675.829</v>
      </c>
      <c r="Z23" s="17">
        <v>12832.968000000001</v>
      </c>
      <c r="AA23" s="17">
        <v>13971.512000000001</v>
      </c>
      <c r="AB23" s="17">
        <v>12309.140000000001</v>
      </c>
      <c r="AC23" s="17">
        <v>12921.3526</v>
      </c>
      <c r="AD23" s="17"/>
      <c r="AE23" s="17"/>
      <c r="AF23"/>
      <c r="AG23" s="18"/>
      <c r="AH23" s="18"/>
      <c r="AI23" s="18"/>
      <c r="AJ23" s="18"/>
      <c r="AK23" s="18"/>
      <c r="AL23" s="18"/>
      <c r="AM23" s="18"/>
      <c r="AN23" s="18">
        <v>4.6714205891812801</v>
      </c>
      <c r="AO23" s="18">
        <v>6.7653699183009142</v>
      </c>
      <c r="AP23" s="18">
        <v>3.0419830842996607</v>
      </c>
      <c r="AQ23" s="18">
        <v>3.8923381164362469</v>
      </c>
      <c r="AR23" s="18">
        <v>6.7336617180359282</v>
      </c>
      <c r="AS23" s="18">
        <v>-0.26090096905099597</v>
      </c>
      <c r="AT23" s="18">
        <v>-0.65881882071225362</v>
      </c>
      <c r="AU23" s="18">
        <v>40.76724133074071</v>
      </c>
      <c r="AV23" s="18">
        <v>-3.8868165782203237</v>
      </c>
      <c r="AW23" s="18">
        <v>-3.8862333930947508</v>
      </c>
      <c r="AX23" s="18">
        <v>6.5113006252173893</v>
      </c>
      <c r="AY23" s="18">
        <v>0.96927561179928123</v>
      </c>
      <c r="AZ23" s="18">
        <v>2.1526045986153726</v>
      </c>
      <c r="BA23" s="18">
        <v>1.0634574096692428</v>
      </c>
      <c r="BB23" s="18">
        <v>0.94950035853642067</v>
      </c>
      <c r="BC23" s="18">
        <v>1.2396743439817706</v>
      </c>
      <c r="BD23" s="18">
        <v>8.8720239932025073</v>
      </c>
      <c r="BE23" s="18">
        <v>-11.898297049023752</v>
      </c>
      <c r="BF23" s="18"/>
      <c r="BG23" s="18"/>
      <c r="BH23" s="18"/>
      <c r="BI23"/>
      <c r="BJ23" s="246"/>
    </row>
    <row r="24" spans="1:62" s="46" customFormat="1" ht="15" customHeight="1" x14ac:dyDescent="0.35">
      <c r="A24"/>
      <c r="B24" s="13" t="s">
        <v>35</v>
      </c>
      <c r="C24" s="14"/>
      <c r="D24" s="14"/>
      <c r="E24" s="14"/>
      <c r="F24" s="14"/>
      <c r="G24" s="14"/>
      <c r="H24" s="14"/>
      <c r="I24" s="14"/>
      <c r="J24" s="14">
        <v>260.678</v>
      </c>
      <c r="K24" s="14">
        <v>361.34600000000006</v>
      </c>
      <c r="L24" s="14">
        <v>374.51900000000001</v>
      </c>
      <c r="M24" s="14">
        <v>324.255</v>
      </c>
      <c r="N24" s="14">
        <v>403.971</v>
      </c>
      <c r="O24" s="14">
        <v>435.28299999999996</v>
      </c>
      <c r="P24" s="14">
        <v>384.46999999999997</v>
      </c>
      <c r="Q24" s="14">
        <v>344.65300000000002</v>
      </c>
      <c r="R24" s="14">
        <v>281.73400000000004</v>
      </c>
      <c r="S24" s="14">
        <v>457.69600000000003</v>
      </c>
      <c r="T24" s="14">
        <v>581.48900000000003</v>
      </c>
      <c r="U24" s="14">
        <v>386.25099999999998</v>
      </c>
      <c r="V24" s="14">
        <v>462.64200000000005</v>
      </c>
      <c r="W24" s="14">
        <v>461.20300000000003</v>
      </c>
      <c r="X24" s="14">
        <v>448.83800000000002</v>
      </c>
      <c r="Y24" s="14">
        <v>511.14699999999999</v>
      </c>
      <c r="Z24" s="14">
        <v>514.04700000000003</v>
      </c>
      <c r="AA24" s="14">
        <v>491.15100000000001</v>
      </c>
      <c r="AB24" s="14">
        <v>438.52200000000005</v>
      </c>
      <c r="AC24" s="14">
        <v>417.84600000000006</v>
      </c>
      <c r="AD24" s="14">
        <v>306.23200000000003</v>
      </c>
      <c r="AE24" s="14">
        <v>527.53200000000004</v>
      </c>
      <c r="AF24"/>
      <c r="AG24" s="18"/>
      <c r="AH24" s="18"/>
      <c r="AI24" s="18"/>
      <c r="AJ24" s="15"/>
      <c r="AK24" s="15"/>
      <c r="AL24" s="15"/>
      <c r="AM24" s="15"/>
      <c r="AN24" s="15">
        <v>38.6177583071836</v>
      </c>
      <c r="AO24" s="15">
        <v>3.6455364110852044</v>
      </c>
      <c r="AP24" s="15">
        <v>-13.420947935885767</v>
      </c>
      <c r="AQ24" s="15">
        <v>24.584354905861129</v>
      </c>
      <c r="AR24" s="15">
        <v>7.7510514368605552</v>
      </c>
      <c r="AS24" s="15">
        <v>-11.673554905659076</v>
      </c>
      <c r="AT24" s="15">
        <v>-10.356334694514516</v>
      </c>
      <c r="AU24" s="15">
        <v>-18.255752887687027</v>
      </c>
      <c r="AV24" s="15">
        <v>62.456785478500976</v>
      </c>
      <c r="AW24" s="15">
        <v>27.046991889813327</v>
      </c>
      <c r="AX24" s="15">
        <v>-33.575527654005505</v>
      </c>
      <c r="AY24" s="15">
        <v>19.777553973970313</v>
      </c>
      <c r="AZ24" s="15">
        <v>-0.31103963755993214</v>
      </c>
      <c r="BA24" s="15">
        <v>-2.6810319967563108</v>
      </c>
      <c r="BB24" s="15">
        <v>13.88229160632566</v>
      </c>
      <c r="BC24" s="15">
        <v>0.5673514664079089</v>
      </c>
      <c r="BD24" s="15">
        <v>-4.4540674296319231</v>
      </c>
      <c r="BE24" s="15">
        <v>-10.715441890579466</v>
      </c>
      <c r="BF24" s="15">
        <v>-4.714928783504587</v>
      </c>
      <c r="BG24" s="15">
        <v>-26.7117550485107</v>
      </c>
      <c r="BH24" s="15">
        <v>72.265471929778727</v>
      </c>
      <c r="BI24"/>
      <c r="BJ24" s="7"/>
    </row>
    <row r="25" spans="1:62" s="46" customFormat="1" ht="15" customHeight="1" x14ac:dyDescent="0.35">
      <c r="A25"/>
      <c r="B25" s="16" t="s">
        <v>559</v>
      </c>
      <c r="C25" s="14"/>
      <c r="D25" s="14"/>
      <c r="E25" s="14"/>
      <c r="F25" s="17"/>
      <c r="G25" s="17"/>
      <c r="H25" s="17"/>
      <c r="I25" s="17"/>
      <c r="J25" s="17">
        <v>260.678</v>
      </c>
      <c r="K25" s="17">
        <v>361.346</v>
      </c>
      <c r="L25" s="17">
        <v>349.17199999999997</v>
      </c>
      <c r="M25" s="17">
        <v>359.79700000000003</v>
      </c>
      <c r="N25" s="17">
        <v>406.10700000000003</v>
      </c>
      <c r="O25" s="17">
        <v>423.63800000000003</v>
      </c>
      <c r="P25" s="17">
        <v>414.892</v>
      </c>
      <c r="Q25" s="17">
        <v>384.75899999999996</v>
      </c>
      <c r="R25" s="17">
        <v>325.363</v>
      </c>
      <c r="S25" s="17">
        <v>480.90199999999999</v>
      </c>
      <c r="T25" s="17">
        <v>432.92700000000002</v>
      </c>
      <c r="U25" s="17">
        <v>416.56900000000002</v>
      </c>
      <c r="V25" s="17">
        <v>465.12700000000001</v>
      </c>
      <c r="W25" s="17">
        <v>459.23</v>
      </c>
      <c r="X25" s="17">
        <v>470.149</v>
      </c>
      <c r="Y25" s="17">
        <v>512.66700000000003</v>
      </c>
      <c r="Z25" s="17">
        <v>520.32500000000005</v>
      </c>
      <c r="AA25" s="17">
        <v>507.245</v>
      </c>
      <c r="AB25" s="17">
        <v>473.709</v>
      </c>
      <c r="AC25" s="17">
        <v>451.54899999999998</v>
      </c>
      <c r="AD25" s="17">
        <v>418.72199999999998</v>
      </c>
      <c r="AE25" s="17">
        <v>581.30099999999993</v>
      </c>
      <c r="AF25"/>
      <c r="AG25" s="18"/>
      <c r="AH25" s="18"/>
      <c r="AI25" s="18"/>
      <c r="AJ25" s="18"/>
      <c r="AK25" s="18"/>
      <c r="AL25" s="18"/>
      <c r="AM25" s="18"/>
      <c r="AN25" s="18">
        <v>38.617758307183578</v>
      </c>
      <c r="AO25" s="18">
        <v>-3.3690700879489559</v>
      </c>
      <c r="AP25" s="18">
        <v>3.0429129483463901</v>
      </c>
      <c r="AQ25" s="18">
        <v>12.871146785548516</v>
      </c>
      <c r="AR25" s="18">
        <v>4.3168426055202209</v>
      </c>
      <c r="AS25" s="18">
        <v>-2.0644984633106653</v>
      </c>
      <c r="AT25" s="18">
        <v>-7.2628539475333431</v>
      </c>
      <c r="AU25" s="18">
        <v>-15.437195751106527</v>
      </c>
      <c r="AV25" s="18">
        <v>47.804759606962065</v>
      </c>
      <c r="AW25" s="18">
        <v>-9.9760450154085376</v>
      </c>
      <c r="AX25" s="18">
        <v>-3.7784661155344903</v>
      </c>
      <c r="AY25" s="18">
        <v>11.656652319303642</v>
      </c>
      <c r="AZ25" s="18">
        <v>-1.2678257766158472</v>
      </c>
      <c r="BA25" s="18">
        <v>2.3776756744986134</v>
      </c>
      <c r="BB25" s="18">
        <v>9.0435159917387953</v>
      </c>
      <c r="BC25" s="18">
        <v>1.4937571562047127</v>
      </c>
      <c r="BD25" s="18">
        <v>-2.5138134819583988</v>
      </c>
      <c r="BE25" s="18">
        <v>-6.6114008023736073</v>
      </c>
      <c r="BF25" s="18">
        <v>-4.6779774080712055</v>
      </c>
      <c r="BG25" s="18">
        <v>-7.2698644000983279</v>
      </c>
      <c r="BH25" s="18">
        <v>38.827432043217208</v>
      </c>
      <c r="BI25"/>
      <c r="BJ25" s="7"/>
    </row>
    <row r="26" spans="1:62" s="46" customFormat="1" ht="15" customHeight="1" x14ac:dyDescent="0.35">
      <c r="A26"/>
      <c r="B26" s="16" t="s">
        <v>947</v>
      </c>
      <c r="C26" s="14"/>
      <c r="D26" s="14"/>
      <c r="E26" s="14"/>
      <c r="F26" s="17"/>
      <c r="G26" s="17"/>
      <c r="H26" s="17"/>
      <c r="I26" s="17"/>
      <c r="J26" s="17"/>
      <c r="K26" s="17"/>
      <c r="L26" s="17"/>
      <c r="M26" s="17"/>
      <c r="N26" s="17">
        <v>0.77800000000000002</v>
      </c>
      <c r="O26" s="17">
        <v>0.81599999999999995</v>
      </c>
      <c r="P26" s="17">
        <v>0.35</v>
      </c>
      <c r="Q26" s="17">
        <v>0</v>
      </c>
      <c r="R26" s="17">
        <v>0</v>
      </c>
      <c r="S26" s="17">
        <v>0</v>
      </c>
      <c r="T26" s="17">
        <v>-6.3480000000000008</v>
      </c>
      <c r="U26" s="17">
        <v>-6.149</v>
      </c>
      <c r="V26" s="17">
        <v>-6.1859999999999999</v>
      </c>
      <c r="W26" s="17">
        <v>-6.1050000000000004</v>
      </c>
      <c r="X26" s="17">
        <v>-6.11</v>
      </c>
      <c r="Y26" s="17">
        <v>-0.08</v>
      </c>
      <c r="Z26" s="17">
        <v>-0.08</v>
      </c>
      <c r="AA26" s="17">
        <v>-0.08</v>
      </c>
      <c r="AB26" s="17">
        <v>-0.08</v>
      </c>
      <c r="AC26" s="17">
        <v>-0.08</v>
      </c>
      <c r="AD26" s="17">
        <v>-5.3999999999999999E-2</v>
      </c>
      <c r="AE26" s="17">
        <v>-5.3999999999999999E-2</v>
      </c>
      <c r="AF26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>
        <v>4.8843187660668281</v>
      </c>
      <c r="AS26" s="18">
        <v>-57.107843137254896</v>
      </c>
      <c r="AT26" s="18" t="s">
        <v>233</v>
      </c>
      <c r="AU26" s="18" t="s">
        <v>233</v>
      </c>
      <c r="AV26" s="18" t="s">
        <v>233</v>
      </c>
      <c r="AW26" s="18"/>
      <c r="AX26" s="18" t="s">
        <v>233</v>
      </c>
      <c r="AY26" s="18" t="s">
        <v>233</v>
      </c>
      <c r="AZ26" s="18" t="s">
        <v>233</v>
      </c>
      <c r="BA26" s="18" t="s">
        <v>233</v>
      </c>
      <c r="BB26" s="18" t="s">
        <v>233</v>
      </c>
      <c r="BC26" s="18" t="s">
        <v>233</v>
      </c>
      <c r="BD26" s="18" t="s">
        <v>233</v>
      </c>
      <c r="BE26" s="18" t="s">
        <v>233</v>
      </c>
      <c r="BF26" s="18" t="s">
        <v>233</v>
      </c>
      <c r="BG26" s="18" t="s">
        <v>233</v>
      </c>
      <c r="BH26" s="18" t="s">
        <v>233</v>
      </c>
      <c r="BI26"/>
      <c r="BJ26" s="7"/>
    </row>
    <row r="27" spans="1:62" s="46" customFormat="1" ht="15" customHeight="1" x14ac:dyDescent="0.35">
      <c r="A27"/>
      <c r="B27" s="16" t="s">
        <v>560</v>
      </c>
      <c r="C27" s="14"/>
      <c r="D27" s="14"/>
      <c r="E27" s="14"/>
      <c r="F27" s="17"/>
      <c r="G27" s="17"/>
      <c r="H27" s="17"/>
      <c r="I27" s="17"/>
      <c r="J27" s="17"/>
      <c r="K27" s="17"/>
      <c r="L27" s="17">
        <v>25.347000000000001</v>
      </c>
      <c r="M27" s="17">
        <v>-35.542000000000002</v>
      </c>
      <c r="N27" s="17">
        <v>-2.9139999999999997</v>
      </c>
      <c r="O27" s="17">
        <v>10.829000000000001</v>
      </c>
      <c r="P27" s="17">
        <v>-30.771999999999998</v>
      </c>
      <c r="Q27" s="17">
        <v>-40.106000000000002</v>
      </c>
      <c r="R27" s="17">
        <v>-43.628999999999998</v>
      </c>
      <c r="S27" s="17">
        <v>-23.206000000000003</v>
      </c>
      <c r="T27" s="17">
        <v>154.91</v>
      </c>
      <c r="U27" s="17">
        <v>-24.168999999999997</v>
      </c>
      <c r="V27" s="17">
        <v>3.7010000000000001</v>
      </c>
      <c r="W27" s="17">
        <v>8.0779999999999994</v>
      </c>
      <c r="X27" s="17">
        <v>-15.201000000000001</v>
      </c>
      <c r="Y27" s="17">
        <v>-1.44</v>
      </c>
      <c r="Z27" s="17">
        <v>-6.1979999999999995</v>
      </c>
      <c r="AA27" s="17">
        <v>-16.013999999999999</v>
      </c>
      <c r="AB27" s="17">
        <v>-35.106999999999999</v>
      </c>
      <c r="AC27" s="17">
        <v>-33.622999999999998</v>
      </c>
      <c r="AD27" s="17">
        <v>-112.43600000000001</v>
      </c>
      <c r="AE27" s="17">
        <v>-53.715000000000003</v>
      </c>
      <c r="AF2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 t="s">
        <v>233</v>
      </c>
      <c r="AR27" s="18" t="s">
        <v>233</v>
      </c>
      <c r="AS27" s="18" t="s">
        <v>233</v>
      </c>
      <c r="AT27" s="18" t="s">
        <v>233</v>
      </c>
      <c r="AU27" s="18" t="s">
        <v>233</v>
      </c>
      <c r="AV27" s="18" t="s">
        <v>233</v>
      </c>
      <c r="AW27" s="18" t="s">
        <v>233</v>
      </c>
      <c r="AX27" s="18" t="s">
        <v>233</v>
      </c>
      <c r="AY27" s="18" t="s">
        <v>233</v>
      </c>
      <c r="AZ27" s="18" t="s">
        <v>233</v>
      </c>
      <c r="BA27" s="18" t="s">
        <v>233</v>
      </c>
      <c r="BB27" s="18" t="s">
        <v>233</v>
      </c>
      <c r="BC27" s="18" t="s">
        <v>233</v>
      </c>
      <c r="BD27" s="18" t="s">
        <v>233</v>
      </c>
      <c r="BE27" s="18" t="s">
        <v>233</v>
      </c>
      <c r="BF27" s="18" t="s">
        <v>233</v>
      </c>
      <c r="BG27" s="18" t="s">
        <v>233</v>
      </c>
      <c r="BH27" s="18" t="s">
        <v>233</v>
      </c>
      <c r="BI27"/>
      <c r="BJ27" s="7"/>
    </row>
    <row r="28" spans="1:62" s="46" customFormat="1" ht="15" customHeight="1" x14ac:dyDescent="0.35">
      <c r="A28"/>
      <c r="B28" s="66" t="s">
        <v>561</v>
      </c>
      <c r="C28" s="14"/>
      <c r="D28" s="14"/>
      <c r="E28" s="14"/>
      <c r="F28" s="17"/>
      <c r="G28" s="17"/>
      <c r="H28" s="17"/>
      <c r="I28" s="17"/>
      <c r="J28" s="17">
        <v>323.84799999999996</v>
      </c>
      <c r="K28" s="17">
        <v>325.80399999999997</v>
      </c>
      <c r="L28" s="17">
        <v>346.25799999999998</v>
      </c>
      <c r="M28" s="17">
        <v>371.40500000000003</v>
      </c>
      <c r="N28" s="17">
        <v>376.15100000000001</v>
      </c>
      <c r="O28" s="17">
        <v>383.88299999999998</v>
      </c>
      <c r="P28" s="17">
        <v>371.25199999999995</v>
      </c>
      <c r="Q28" s="17">
        <v>329.79799999999994</v>
      </c>
      <c r="R28" s="17">
        <v>480.19200000000001</v>
      </c>
      <c r="S28" s="17">
        <v>456.733</v>
      </c>
      <c r="T28" s="17">
        <v>436.62799999999999</v>
      </c>
      <c r="U28" s="17">
        <v>424.64699999999999</v>
      </c>
      <c r="V28" s="17">
        <v>449.94899999999996</v>
      </c>
      <c r="W28" s="17">
        <v>457.79000000000008</v>
      </c>
      <c r="X28" s="17">
        <v>463.95100000000002</v>
      </c>
      <c r="Y28" s="17">
        <v>496.65300000000002</v>
      </c>
      <c r="Z28" s="17">
        <v>485.21800000000002</v>
      </c>
      <c r="AA28" s="17">
        <v>473.62199999999996</v>
      </c>
      <c r="AB28" s="17">
        <v>361.27299999999997</v>
      </c>
      <c r="AC28" s="17">
        <v>397.834</v>
      </c>
      <c r="AD28" s="17"/>
      <c r="AE28" s="17"/>
      <c r="AF28"/>
      <c r="AG28" s="18"/>
      <c r="AH28" s="18"/>
      <c r="AI28" s="18"/>
      <c r="AJ28" s="18"/>
      <c r="AK28" s="18"/>
      <c r="AL28" s="18"/>
      <c r="AM28" s="18"/>
      <c r="AN28" s="18">
        <v>0.60398705565574518</v>
      </c>
      <c r="AO28" s="18">
        <v>6.2780076364931094</v>
      </c>
      <c r="AP28" s="18">
        <v>7.2625036822254065</v>
      </c>
      <c r="AQ28" s="18">
        <v>1.277850325116781</v>
      </c>
      <c r="AR28" s="18">
        <v>2.0555574755882535</v>
      </c>
      <c r="AS28" s="18">
        <v>-3.2903254376984732</v>
      </c>
      <c r="AT28" s="18">
        <v>-11.166000452522818</v>
      </c>
      <c r="AU28" s="18">
        <v>45.60185325562923</v>
      </c>
      <c r="AV28" s="18">
        <v>-4.885337531654006</v>
      </c>
      <c r="AW28" s="18">
        <v>-4.4019153422240169</v>
      </c>
      <c r="AX28" s="18">
        <v>-2.7439834367012641</v>
      </c>
      <c r="AY28" s="18">
        <v>5.9583607090124175</v>
      </c>
      <c r="AZ28" s="18">
        <v>1.7426419438647764</v>
      </c>
      <c r="BA28" s="18">
        <v>1.345813582647053</v>
      </c>
      <c r="BB28" s="18">
        <v>7.0485891829094012</v>
      </c>
      <c r="BC28" s="18">
        <v>-2.3024123482592476</v>
      </c>
      <c r="BD28" s="18">
        <v>-2.3898536328001145</v>
      </c>
      <c r="BE28" s="18">
        <v>-23.721237611428524</v>
      </c>
      <c r="BF28" s="18"/>
      <c r="BG28" s="18"/>
      <c r="BH28" s="18"/>
      <c r="BI28"/>
      <c r="BJ28" s="246"/>
    </row>
    <row r="29" spans="1:62" s="46" customFormat="1" ht="15" customHeight="1" x14ac:dyDescent="0.35">
      <c r="A29"/>
      <c r="B29" s="13" t="s">
        <v>36</v>
      </c>
      <c r="C29" s="14"/>
      <c r="D29" s="14"/>
      <c r="E29" s="14"/>
      <c r="F29" s="14"/>
      <c r="G29" s="14"/>
      <c r="H29" s="14"/>
      <c r="I29" s="14"/>
      <c r="J29" s="14">
        <v>67.836000000000013</v>
      </c>
      <c r="K29" s="14">
        <v>88.317999999999998</v>
      </c>
      <c r="L29" s="14">
        <v>97.563000000000002</v>
      </c>
      <c r="M29" s="14">
        <v>101.97899999999998</v>
      </c>
      <c r="N29" s="14">
        <v>118.72399999999999</v>
      </c>
      <c r="O29" s="14">
        <v>115.497</v>
      </c>
      <c r="P29" s="14">
        <v>121.42000000000002</v>
      </c>
      <c r="Q29" s="14">
        <v>121.379</v>
      </c>
      <c r="R29" s="14">
        <v>102.372</v>
      </c>
      <c r="S29" s="14">
        <v>167.48499999999996</v>
      </c>
      <c r="T29" s="14">
        <v>217.17499999999998</v>
      </c>
      <c r="U29" s="14">
        <v>156.02100000000002</v>
      </c>
      <c r="V29" s="14">
        <v>172.71300000000002</v>
      </c>
      <c r="W29" s="14">
        <v>172.10999999999999</v>
      </c>
      <c r="X29" s="14">
        <v>190.17500000000004</v>
      </c>
      <c r="Y29" s="14">
        <v>187.64699999999999</v>
      </c>
      <c r="Z29" s="14">
        <v>187.56000000000003</v>
      </c>
      <c r="AA29" s="14">
        <v>200.27499999999998</v>
      </c>
      <c r="AB29" s="14">
        <v>197.143</v>
      </c>
      <c r="AC29" s="14">
        <v>185.79</v>
      </c>
      <c r="AD29" s="14">
        <v>182.76300000000001</v>
      </c>
      <c r="AE29" s="14">
        <v>203.49799999999996</v>
      </c>
      <c r="AF29"/>
      <c r="AG29" s="18"/>
      <c r="AH29" s="18"/>
      <c r="AI29" s="18"/>
      <c r="AJ29" s="15"/>
      <c r="AK29" s="15"/>
      <c r="AL29" s="15"/>
      <c r="AM29" s="15"/>
      <c r="AN29" s="15">
        <v>30.193407630166845</v>
      </c>
      <c r="AO29" s="15">
        <v>10.467854797436541</v>
      </c>
      <c r="AP29" s="15">
        <v>4.5263060791488394</v>
      </c>
      <c r="AQ29" s="15">
        <v>16.42004726463292</v>
      </c>
      <c r="AR29" s="15">
        <v>-2.7180687982210756</v>
      </c>
      <c r="AS29" s="15">
        <v>5.128271730001658</v>
      </c>
      <c r="AT29" s="15">
        <v>-3.3767089441616722E-2</v>
      </c>
      <c r="AU29" s="15">
        <v>-15.659216174132267</v>
      </c>
      <c r="AV29" s="15">
        <v>63.604305864884886</v>
      </c>
      <c r="AW29" s="15">
        <v>29.668328507030505</v>
      </c>
      <c r="AX29" s="15">
        <v>-28.158858063773444</v>
      </c>
      <c r="AY29" s="15">
        <v>10.69855980925645</v>
      </c>
      <c r="AZ29" s="15">
        <v>-0.34913411266090971</v>
      </c>
      <c r="BA29" s="15">
        <v>10.496194294346671</v>
      </c>
      <c r="BB29" s="15">
        <v>-1.3293019587222548</v>
      </c>
      <c r="BC29" s="15">
        <v>-4.6363650897675246E-2</v>
      </c>
      <c r="BD29" s="15">
        <v>6.7791640008530303</v>
      </c>
      <c r="BE29" s="15">
        <v>-1.5638497066533401</v>
      </c>
      <c r="BF29" s="15">
        <v>-5.7587639429246833</v>
      </c>
      <c r="BG29" s="15">
        <v>-1.6292588406265067</v>
      </c>
      <c r="BH29" s="15">
        <v>11.345294178799842</v>
      </c>
      <c r="BI29"/>
      <c r="BJ29" s="7"/>
    </row>
    <row r="30" spans="1:62" s="46" customFormat="1" ht="15" customHeight="1" x14ac:dyDescent="0.35">
      <c r="A30"/>
      <c r="B30" s="16" t="s">
        <v>559</v>
      </c>
      <c r="C30" s="14"/>
      <c r="D30" s="14"/>
      <c r="E30" s="14"/>
      <c r="F30" s="17"/>
      <c r="G30" s="17"/>
      <c r="H30" s="17"/>
      <c r="I30" s="17"/>
      <c r="J30" s="17">
        <v>67.835999999999999</v>
      </c>
      <c r="K30" s="17">
        <v>88.317999999999998</v>
      </c>
      <c r="L30" s="17">
        <v>91.844000000000008</v>
      </c>
      <c r="M30" s="17">
        <v>98.692999999999998</v>
      </c>
      <c r="N30" s="17">
        <v>114.381</v>
      </c>
      <c r="O30" s="17">
        <v>114.06800000000001</v>
      </c>
      <c r="P30" s="17">
        <v>120.905</v>
      </c>
      <c r="Q30" s="17">
        <v>117.60799999999999</v>
      </c>
      <c r="R30" s="17">
        <v>106.104</v>
      </c>
      <c r="S30" s="17">
        <v>169.26500000000001</v>
      </c>
      <c r="T30" s="17">
        <v>158.55099999999999</v>
      </c>
      <c r="U30" s="17">
        <v>160.75399999999999</v>
      </c>
      <c r="V30" s="17">
        <v>165.666</v>
      </c>
      <c r="W30" s="17">
        <v>170.45100000000002</v>
      </c>
      <c r="X30" s="17">
        <v>183.066</v>
      </c>
      <c r="Y30" s="17">
        <v>182.536</v>
      </c>
      <c r="Z30" s="17">
        <v>191.1</v>
      </c>
      <c r="AA30" s="17">
        <v>197.09</v>
      </c>
      <c r="AB30" s="17">
        <v>199.36600000000001</v>
      </c>
      <c r="AC30" s="17">
        <v>186.197</v>
      </c>
      <c r="AD30" s="17">
        <v>201.15</v>
      </c>
      <c r="AE30" s="17">
        <v>205.34800000000001</v>
      </c>
      <c r="AF30"/>
      <c r="AG30" s="18"/>
      <c r="AH30" s="18"/>
      <c r="AI30" s="18"/>
      <c r="AJ30" s="18"/>
      <c r="AK30" s="18"/>
      <c r="AL30" s="18"/>
      <c r="AM30" s="18"/>
      <c r="AN30" s="18">
        <v>30.19340763016687</v>
      </c>
      <c r="AO30" s="18">
        <v>3.9923911320455745</v>
      </c>
      <c r="AP30" s="18">
        <v>7.4572100518269986</v>
      </c>
      <c r="AQ30" s="18">
        <v>15.895757551194109</v>
      </c>
      <c r="AR30" s="18">
        <v>-0.27364684694135233</v>
      </c>
      <c r="AS30" s="18">
        <v>5.9937931760002705</v>
      </c>
      <c r="AT30" s="18">
        <v>-2.7269343699598951</v>
      </c>
      <c r="AU30" s="18">
        <v>-9.781647506972309</v>
      </c>
      <c r="AV30" s="18">
        <v>59.527444771167922</v>
      </c>
      <c r="AW30" s="18">
        <v>-6.3297196703394247</v>
      </c>
      <c r="AX30" s="18">
        <v>1.3894582815624015</v>
      </c>
      <c r="AY30" s="18">
        <v>3.0556004827251617</v>
      </c>
      <c r="AZ30" s="18">
        <v>2.8883416029843332</v>
      </c>
      <c r="BA30" s="18">
        <v>7.4009539398419371</v>
      </c>
      <c r="BB30" s="18">
        <v>-0.28951307178831742</v>
      </c>
      <c r="BC30" s="18">
        <v>4.6916772581846828</v>
      </c>
      <c r="BD30" s="18">
        <v>3.1344845630559965</v>
      </c>
      <c r="BE30" s="18">
        <v>1.1548023745497034</v>
      </c>
      <c r="BF30" s="18">
        <v>-6.6054392423984076</v>
      </c>
      <c r="BG30" s="18">
        <v>8.0307416338609112</v>
      </c>
      <c r="BH30" s="18">
        <v>2.0869997514292855</v>
      </c>
      <c r="BI30"/>
      <c r="BJ30" s="7"/>
    </row>
    <row r="31" spans="1:62" s="46" customFormat="1" ht="15" customHeight="1" x14ac:dyDescent="0.35">
      <c r="A31"/>
      <c r="B31" s="16" t="s">
        <v>947</v>
      </c>
      <c r="C31" s="14"/>
      <c r="D31" s="14"/>
      <c r="E31" s="14"/>
      <c r="F31" s="17"/>
      <c r="G31" s="17"/>
      <c r="H31" s="17"/>
      <c r="I31" s="17"/>
      <c r="J31" s="17"/>
      <c r="K31" s="17"/>
      <c r="L31" s="17"/>
      <c r="M31" s="17"/>
      <c r="N31" s="17">
        <v>0.19600000000000001</v>
      </c>
      <c r="O31" s="17">
        <v>0.224</v>
      </c>
      <c r="P31" s="17">
        <v>9.5000000000000001E-2</v>
      </c>
      <c r="Q31" s="17">
        <v>0</v>
      </c>
      <c r="R31" s="17">
        <v>0</v>
      </c>
      <c r="S31" s="17">
        <v>0</v>
      </c>
      <c r="T31" s="17">
        <v>-0.42799999999999999</v>
      </c>
      <c r="U31" s="17">
        <v>-0.41899999999999998</v>
      </c>
      <c r="V31" s="17">
        <v>-0.42099999999999999</v>
      </c>
      <c r="W31" s="17">
        <v>-0.41899999999999998</v>
      </c>
      <c r="X31" s="17">
        <v>-0.41899999999999998</v>
      </c>
      <c r="Y31" s="17">
        <v>-2E-3</v>
      </c>
      <c r="Z31" s="17">
        <v>-5.0000000000000001E-3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>
        <v>14.285714285714285</v>
      </c>
      <c r="AS31" s="18">
        <v>-57.589285714285715</v>
      </c>
      <c r="AT31" s="18" t="s">
        <v>233</v>
      </c>
      <c r="AU31" s="18" t="s">
        <v>233</v>
      </c>
      <c r="AV31" s="18" t="s">
        <v>233</v>
      </c>
      <c r="AW31" s="18"/>
      <c r="AX31" s="18" t="s">
        <v>233</v>
      </c>
      <c r="AY31" s="18" t="s">
        <v>233</v>
      </c>
      <c r="AZ31" s="18" t="s">
        <v>233</v>
      </c>
      <c r="BA31" s="18" t="s">
        <v>233</v>
      </c>
      <c r="BB31" s="18" t="s">
        <v>233</v>
      </c>
      <c r="BC31" s="18" t="s">
        <v>233</v>
      </c>
      <c r="BD31" s="18" t="s">
        <v>233</v>
      </c>
      <c r="BE31" s="18" t="s">
        <v>233</v>
      </c>
      <c r="BF31" s="18" t="s">
        <v>233</v>
      </c>
      <c r="BG31" s="18" t="s">
        <v>233</v>
      </c>
      <c r="BH31" s="18" t="s">
        <v>233</v>
      </c>
      <c r="BI31"/>
      <c r="BJ31" s="7"/>
    </row>
    <row r="32" spans="1:62" s="46" customFormat="1" ht="15" customHeight="1" x14ac:dyDescent="0.35">
      <c r="A32"/>
      <c r="B32" s="16" t="s">
        <v>560</v>
      </c>
      <c r="C32" s="14"/>
      <c r="D32" s="14"/>
      <c r="E32" s="14"/>
      <c r="F32" s="17"/>
      <c r="G32" s="17"/>
      <c r="H32" s="17"/>
      <c r="I32" s="17"/>
      <c r="J32" s="17"/>
      <c r="K32" s="17"/>
      <c r="L32" s="17">
        <v>5.7190000000000003</v>
      </c>
      <c r="M32" s="17">
        <v>3.286</v>
      </c>
      <c r="N32" s="17">
        <v>4.1470000000000002</v>
      </c>
      <c r="O32" s="17">
        <v>1.2050000000000001</v>
      </c>
      <c r="P32" s="17">
        <v>0.42</v>
      </c>
      <c r="Q32" s="17">
        <v>3.7709999999999999</v>
      </c>
      <c r="R32" s="17">
        <v>-3.7320000000000002</v>
      </c>
      <c r="S32" s="17">
        <v>-1.78</v>
      </c>
      <c r="T32" s="17">
        <v>59.052</v>
      </c>
      <c r="U32" s="17">
        <v>-4.3140000000000001</v>
      </c>
      <c r="V32" s="17">
        <v>7.468</v>
      </c>
      <c r="W32" s="17">
        <v>2.0780000000000003</v>
      </c>
      <c r="X32" s="17">
        <v>7.5280000000000005</v>
      </c>
      <c r="Y32" s="17">
        <v>5.1129999999999995</v>
      </c>
      <c r="Z32" s="17">
        <v>-3.5350000000000001</v>
      </c>
      <c r="AA32" s="17">
        <v>3.1850000000000001</v>
      </c>
      <c r="AB32" s="17">
        <v>-2.2229999999999999</v>
      </c>
      <c r="AC32" s="17">
        <v>-0.40700000000000003</v>
      </c>
      <c r="AD32" s="17">
        <v>-18.387</v>
      </c>
      <c r="AE32" s="17">
        <v>-1.8499999999999999</v>
      </c>
      <c r="AF32"/>
      <c r="AG32" s="18"/>
      <c r="AH32" s="18"/>
      <c r="AI32" s="18"/>
      <c r="AJ32" s="18"/>
      <c r="AK32" s="18"/>
      <c r="AL32" s="18"/>
      <c r="AM32" s="18"/>
      <c r="AN32" s="18"/>
      <c r="AO32" s="18"/>
      <c r="AP32" s="18">
        <v>-42.542402517922717</v>
      </c>
      <c r="AQ32" s="18">
        <v>26.202069385270853</v>
      </c>
      <c r="AR32" s="18">
        <v>-70.94285025319509</v>
      </c>
      <c r="AS32" s="18">
        <v>-65.145228215767645</v>
      </c>
      <c r="AT32" s="18" t="s">
        <v>233</v>
      </c>
      <c r="AU32" s="18" t="s">
        <v>233</v>
      </c>
      <c r="AV32" s="18" t="s">
        <v>233</v>
      </c>
      <c r="AW32" s="18" t="s">
        <v>233</v>
      </c>
      <c r="AX32" s="18" t="s">
        <v>233</v>
      </c>
      <c r="AY32" s="18" t="s">
        <v>233</v>
      </c>
      <c r="AZ32" s="18">
        <v>-72.174611676486336</v>
      </c>
      <c r="BA32" s="18" t="s">
        <v>233</v>
      </c>
      <c r="BB32" s="18">
        <v>-32.080233793836356</v>
      </c>
      <c r="BC32" s="18" t="s">
        <v>233</v>
      </c>
      <c r="BD32" s="18" t="s">
        <v>233</v>
      </c>
      <c r="BE32" s="18" t="s">
        <v>233</v>
      </c>
      <c r="BF32" s="18" t="s">
        <v>233</v>
      </c>
      <c r="BG32" s="18" t="s">
        <v>233</v>
      </c>
      <c r="BH32" s="18" t="s">
        <v>233</v>
      </c>
      <c r="BI32"/>
      <c r="BJ32" s="7"/>
    </row>
    <row r="33" spans="1:62" s="46" customFormat="1" ht="15" customHeight="1" x14ac:dyDescent="0.35">
      <c r="A33"/>
      <c r="B33" s="66" t="s">
        <v>561</v>
      </c>
      <c r="C33" s="14"/>
      <c r="D33" s="14"/>
      <c r="E33" s="14"/>
      <c r="F33" s="17"/>
      <c r="G33" s="17"/>
      <c r="H33" s="17"/>
      <c r="I33" s="17"/>
      <c r="J33" s="17">
        <v>83.231999999999999</v>
      </c>
      <c r="K33" s="17">
        <v>91.603999999999999</v>
      </c>
      <c r="L33" s="17">
        <v>95.991</v>
      </c>
      <c r="M33" s="17">
        <v>100.093</v>
      </c>
      <c r="N33" s="17">
        <v>115.02499999999999</v>
      </c>
      <c r="O33" s="17">
        <v>117.93300000000001</v>
      </c>
      <c r="P33" s="17">
        <v>117.173</v>
      </c>
      <c r="Q33" s="17">
        <v>113.67299999999999</v>
      </c>
      <c r="R33" s="17">
        <v>165.15600000000003</v>
      </c>
      <c r="S33" s="17">
        <v>164.95100000000002</v>
      </c>
      <c r="T33" s="17">
        <v>166.01899999999998</v>
      </c>
      <c r="U33" s="17">
        <v>162.83200000000002</v>
      </c>
      <c r="V33" s="17">
        <v>173.21200000000002</v>
      </c>
      <c r="W33" s="17">
        <v>175.56700000000001</v>
      </c>
      <c r="X33" s="17">
        <v>179.53100000000001</v>
      </c>
      <c r="Y33" s="17">
        <v>185.72099999999998</v>
      </c>
      <c r="Z33" s="17">
        <v>188.87699999999998</v>
      </c>
      <c r="AA33" s="17">
        <v>196.68300000000002</v>
      </c>
      <c r="AB33" s="17">
        <v>180.97900000000001</v>
      </c>
      <c r="AC33" s="17">
        <v>184.34699999999998</v>
      </c>
      <c r="AD33" s="17"/>
      <c r="AE33" s="17"/>
      <c r="AF33"/>
      <c r="AG33" s="18"/>
      <c r="AH33" s="18"/>
      <c r="AI33" s="18"/>
      <c r="AJ33" s="18"/>
      <c r="AK33" s="18"/>
      <c r="AL33" s="18"/>
      <c r="AM33" s="18"/>
      <c r="AN33" s="18">
        <v>10.058631295655518</v>
      </c>
      <c r="AO33" s="18">
        <v>4.7890921793808134</v>
      </c>
      <c r="AP33" s="18">
        <v>4.2733172901626233</v>
      </c>
      <c r="AQ33" s="18">
        <v>14.918126142687289</v>
      </c>
      <c r="AR33" s="18">
        <v>2.5281460552054038</v>
      </c>
      <c r="AS33" s="18">
        <v>-0.64443370388271737</v>
      </c>
      <c r="AT33" s="18">
        <v>-2.9870362626202405</v>
      </c>
      <c r="AU33" s="18">
        <v>45.290438362671921</v>
      </c>
      <c r="AV33" s="18">
        <v>-0.12412506963114417</v>
      </c>
      <c r="AW33" s="18">
        <v>0.64746500475896174</v>
      </c>
      <c r="AX33" s="18">
        <v>-1.9196597979749037</v>
      </c>
      <c r="AY33" s="18">
        <v>6.3746683698535875</v>
      </c>
      <c r="AZ33" s="18">
        <v>1.3596055700528771</v>
      </c>
      <c r="BA33" s="18">
        <v>2.2578274960556359</v>
      </c>
      <c r="BB33" s="18">
        <v>3.4478725122680589</v>
      </c>
      <c r="BC33" s="18">
        <v>1.6993231783158642</v>
      </c>
      <c r="BD33" s="18">
        <v>4.1328483616321945</v>
      </c>
      <c r="BE33" s="18">
        <v>-7.9844216327796538</v>
      </c>
      <c r="BF33" s="18"/>
      <c r="BG33" s="18"/>
      <c r="BH33" s="18"/>
      <c r="BI33"/>
      <c r="BJ33" s="246"/>
    </row>
    <row r="34" spans="1:62" s="46" customFormat="1" ht="15" customHeight="1" x14ac:dyDescent="0.35">
      <c r="A34"/>
      <c r="B34" s="13" t="s">
        <v>37</v>
      </c>
      <c r="C34" s="14"/>
      <c r="D34" s="14"/>
      <c r="E34" s="14"/>
      <c r="F34" s="14"/>
      <c r="G34" s="14"/>
      <c r="H34" s="14"/>
      <c r="I34" s="14"/>
      <c r="J34" s="14">
        <v>5.9669999999999996</v>
      </c>
      <c r="K34" s="14">
        <v>6.625</v>
      </c>
      <c r="L34" s="14">
        <v>7.9770000000000012</v>
      </c>
      <c r="M34" s="14">
        <v>8.8670000000000009</v>
      </c>
      <c r="N34" s="14">
        <v>8.1289999999999996</v>
      </c>
      <c r="O34" s="14">
        <v>8.0249999999999986</v>
      </c>
      <c r="P34" s="14">
        <v>9.1349999999999998</v>
      </c>
      <c r="Q34" s="14">
        <v>8.2799999999999994</v>
      </c>
      <c r="R34" s="14">
        <v>6.1170000000000009</v>
      </c>
      <c r="S34" s="14">
        <v>10.538</v>
      </c>
      <c r="T34" s="14">
        <v>13.092999999999998</v>
      </c>
      <c r="U34" s="14">
        <v>8.3890000000000011</v>
      </c>
      <c r="V34" s="14">
        <v>10.619</v>
      </c>
      <c r="W34" s="14">
        <v>12.690999999999999</v>
      </c>
      <c r="X34" s="14">
        <v>12.401</v>
      </c>
      <c r="Y34" s="14">
        <v>14.349000000000002</v>
      </c>
      <c r="Z34" s="14">
        <v>15.616999999999997</v>
      </c>
      <c r="AA34" s="14">
        <v>12.269</v>
      </c>
      <c r="AB34" s="14">
        <v>10.814000000000002</v>
      </c>
      <c r="AC34" s="14">
        <v>11.824999999999999</v>
      </c>
      <c r="AD34" s="14">
        <v>12.429</v>
      </c>
      <c r="AE34" s="14">
        <v>19.158999999999999</v>
      </c>
      <c r="AF34"/>
      <c r="AG34" s="18"/>
      <c r="AH34" s="18"/>
      <c r="AI34" s="18"/>
      <c r="AJ34" s="15"/>
      <c r="AK34" s="15"/>
      <c r="AL34" s="15"/>
      <c r="AM34" s="15"/>
      <c r="AN34" s="15">
        <v>11.027316909669858</v>
      </c>
      <c r="AO34" s="15">
        <v>20.407547169811341</v>
      </c>
      <c r="AP34" s="15">
        <v>11.157076595211228</v>
      </c>
      <c r="AQ34" s="15">
        <v>-8.3229953761136937</v>
      </c>
      <c r="AR34" s="15">
        <v>-1.2793701562307909</v>
      </c>
      <c r="AS34" s="15">
        <v>13.831775700934596</v>
      </c>
      <c r="AT34" s="15">
        <v>-9.3596059113300534</v>
      </c>
      <c r="AU34" s="15">
        <v>-26.123188405797084</v>
      </c>
      <c r="AV34" s="15">
        <v>72.273990518227862</v>
      </c>
      <c r="AW34" s="15">
        <v>24.245587397988213</v>
      </c>
      <c r="AX34" s="15">
        <v>-35.9275948980371</v>
      </c>
      <c r="AY34" s="15">
        <v>26.58242937179638</v>
      </c>
      <c r="AZ34" s="15">
        <v>19.512195121951212</v>
      </c>
      <c r="BA34" s="15">
        <v>-2.2850839177369724</v>
      </c>
      <c r="BB34" s="15">
        <v>15.708410612047432</v>
      </c>
      <c r="BC34" s="15">
        <v>8.8368527423513488</v>
      </c>
      <c r="BD34" s="15">
        <v>-21.438176346289286</v>
      </c>
      <c r="BE34" s="15">
        <v>-11.859157225527738</v>
      </c>
      <c r="BF34" s="15">
        <v>9.3489920473460071</v>
      </c>
      <c r="BG34" s="15">
        <v>5.1078224101480005</v>
      </c>
      <c r="BH34" s="15">
        <v>54.147558130179412</v>
      </c>
      <c r="BI34"/>
      <c r="BJ34" s="7"/>
    </row>
    <row r="35" spans="1:62" s="46" customFormat="1" ht="15" customHeight="1" x14ac:dyDescent="0.35">
      <c r="A35"/>
      <c r="B35" s="16" t="s">
        <v>559</v>
      </c>
      <c r="C35" s="17"/>
      <c r="D35" s="17"/>
      <c r="E35" s="17"/>
      <c r="F35" s="17"/>
      <c r="G35" s="17"/>
      <c r="H35" s="17"/>
      <c r="I35" s="17"/>
      <c r="J35" s="17">
        <v>5.9669999999999996</v>
      </c>
      <c r="K35" s="17">
        <v>6.625</v>
      </c>
      <c r="L35" s="17">
        <v>8.0679999999999996</v>
      </c>
      <c r="M35" s="17">
        <v>8.1879999999999988</v>
      </c>
      <c r="N35" s="17">
        <v>8.6379999999999999</v>
      </c>
      <c r="O35" s="17">
        <v>8.766</v>
      </c>
      <c r="P35" s="17">
        <v>9.2729999999999997</v>
      </c>
      <c r="Q35" s="17">
        <v>8.4670000000000005</v>
      </c>
      <c r="R35" s="17">
        <v>7.2780000000000005</v>
      </c>
      <c r="S35" s="17">
        <v>11.016</v>
      </c>
      <c r="T35" s="17">
        <v>9.7729999999999997</v>
      </c>
      <c r="U35" s="17">
        <v>9.3030000000000008</v>
      </c>
      <c r="V35" s="17">
        <v>10.433</v>
      </c>
      <c r="W35" s="17">
        <v>11.572999999999999</v>
      </c>
      <c r="X35" s="17">
        <v>11.577</v>
      </c>
      <c r="Y35" s="17">
        <v>13.905999999999999</v>
      </c>
      <c r="Z35" s="17">
        <v>14.467000000000001</v>
      </c>
      <c r="AA35" s="17">
        <v>13.365</v>
      </c>
      <c r="AB35" s="17">
        <v>12.795999999999999</v>
      </c>
      <c r="AC35" s="17">
        <v>12.19</v>
      </c>
      <c r="AD35" s="17">
        <v>13.364000000000001</v>
      </c>
      <c r="AE35" s="17">
        <v>18.544</v>
      </c>
      <c r="AF35"/>
      <c r="AG35" s="18"/>
      <c r="AH35" s="18"/>
      <c r="AI35" s="18"/>
      <c r="AJ35" s="18"/>
      <c r="AK35" s="18"/>
      <c r="AL35" s="18"/>
      <c r="AM35" s="18"/>
      <c r="AN35" s="18">
        <v>11.027316909669858</v>
      </c>
      <c r="AO35" s="18">
        <v>21.781132075471692</v>
      </c>
      <c r="AP35" s="18">
        <v>1.4873574615765892</v>
      </c>
      <c r="AQ35" s="18">
        <v>5.4958475818270776</v>
      </c>
      <c r="AR35" s="18">
        <v>1.4818244964112077</v>
      </c>
      <c r="AS35" s="18">
        <v>5.7837097878165604</v>
      </c>
      <c r="AT35" s="18">
        <v>-8.6919012185916014</v>
      </c>
      <c r="AU35" s="18">
        <v>-14.042754222274713</v>
      </c>
      <c r="AV35" s="18">
        <v>51.360263808738658</v>
      </c>
      <c r="AW35" s="18">
        <v>-11.283587509077709</v>
      </c>
      <c r="AX35" s="18">
        <v>-4.8091681162386051</v>
      </c>
      <c r="AY35" s="18">
        <v>12.146619370095657</v>
      </c>
      <c r="AZ35" s="18">
        <v>10.926866673056637</v>
      </c>
      <c r="BA35" s="18">
        <v>3.456320746566436E-2</v>
      </c>
      <c r="BB35" s="18">
        <v>20.117474302496319</v>
      </c>
      <c r="BC35" s="18">
        <v>4.0342298288508687</v>
      </c>
      <c r="BD35" s="18">
        <v>-7.6173360060828115</v>
      </c>
      <c r="BE35" s="18">
        <v>-4.2573887018331522</v>
      </c>
      <c r="BF35" s="18">
        <v>-4.7358549546733348</v>
      </c>
      <c r="BG35" s="18">
        <v>9.6308449548810611</v>
      </c>
      <c r="BH35" s="18">
        <v>38.760850044896735</v>
      </c>
      <c r="BI35"/>
      <c r="BJ35" s="7"/>
    </row>
    <row r="36" spans="1:62" s="54" customFormat="1" ht="15" customHeight="1" x14ac:dyDescent="0.35">
      <c r="A36"/>
      <c r="B36" s="16" t="s">
        <v>947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>
        <v>1.6E-2</v>
      </c>
      <c r="O36" s="17">
        <v>1.7999999999999999E-2</v>
      </c>
      <c r="P36" s="17">
        <v>8.0000000000000002E-3</v>
      </c>
      <c r="Q36" s="17">
        <v>0</v>
      </c>
      <c r="R36" s="17">
        <v>0</v>
      </c>
      <c r="S36" s="17">
        <v>0</v>
      </c>
      <c r="T36" s="17">
        <v>-0.10300000000000001</v>
      </c>
      <c r="U36" s="17">
        <v>-9.9000000000000005E-2</v>
      </c>
      <c r="V36" s="17">
        <v>-9.7000000000000003E-2</v>
      </c>
      <c r="W36" s="17">
        <v>-9.9000000000000005E-2</v>
      </c>
      <c r="X36" s="17">
        <v>-9.9000000000000005E-2</v>
      </c>
      <c r="Y36" s="17">
        <v>-1E-3</v>
      </c>
      <c r="Z36" s="17">
        <v>-2E-3</v>
      </c>
      <c r="AA36" s="17">
        <v>-2E-3</v>
      </c>
      <c r="AB36" s="17">
        <v>-1E-3</v>
      </c>
      <c r="AC36" s="17">
        <v>-2E-3</v>
      </c>
      <c r="AD36" s="17">
        <v>0</v>
      </c>
      <c r="AE36" s="17">
        <v>0</v>
      </c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>
        <v>12.499999999999989</v>
      </c>
      <c r="AS36" s="18">
        <v>-55.555555555555557</v>
      </c>
      <c r="AT36" s="18" t="s">
        <v>233</v>
      </c>
      <c r="AU36" s="18" t="s">
        <v>233</v>
      </c>
      <c r="AV36" s="18" t="s">
        <v>233</v>
      </c>
      <c r="AW36" s="18"/>
      <c r="AX36" s="18" t="s">
        <v>233</v>
      </c>
      <c r="AY36" s="18" t="s">
        <v>233</v>
      </c>
      <c r="AZ36" s="18" t="s">
        <v>233</v>
      </c>
      <c r="BA36" s="18" t="s">
        <v>233</v>
      </c>
      <c r="BB36" s="18" t="s">
        <v>233</v>
      </c>
      <c r="BC36" s="18" t="s">
        <v>233</v>
      </c>
      <c r="BD36" s="18" t="s">
        <v>233</v>
      </c>
      <c r="BE36" s="18" t="s">
        <v>233</v>
      </c>
      <c r="BF36" s="18" t="s">
        <v>233</v>
      </c>
      <c r="BG36" s="18" t="s">
        <v>233</v>
      </c>
      <c r="BH36" s="18" t="s">
        <v>233</v>
      </c>
      <c r="BI36"/>
      <c r="BJ36" s="23"/>
    </row>
    <row r="37" spans="1:62" s="46" customFormat="1" ht="15" customHeight="1" x14ac:dyDescent="0.35">
      <c r="A37"/>
      <c r="B37" s="16" t="s">
        <v>560</v>
      </c>
      <c r="C37" s="14"/>
      <c r="D37" s="14"/>
      <c r="E37" s="14"/>
      <c r="F37" s="17"/>
      <c r="G37" s="17"/>
      <c r="H37" s="17"/>
      <c r="I37" s="17"/>
      <c r="J37" s="17"/>
      <c r="K37" s="17"/>
      <c r="L37" s="17">
        <v>-9.0999999999999998E-2</v>
      </c>
      <c r="M37" s="17">
        <v>0.67900000000000005</v>
      </c>
      <c r="N37" s="17">
        <v>-0.52500000000000002</v>
      </c>
      <c r="O37" s="17">
        <v>-0.76</v>
      </c>
      <c r="P37" s="17">
        <v>-0.14600000000000002</v>
      </c>
      <c r="Q37" s="17">
        <v>-0.187</v>
      </c>
      <c r="R37" s="17">
        <v>-1.161</v>
      </c>
      <c r="S37" s="17">
        <v>-0.47800000000000004</v>
      </c>
      <c r="T37" s="17">
        <v>3.423</v>
      </c>
      <c r="U37" s="17">
        <v>-0.81500000000000006</v>
      </c>
      <c r="V37" s="17">
        <v>0.28300000000000003</v>
      </c>
      <c r="W37" s="17">
        <v>1.2169999999999999</v>
      </c>
      <c r="X37" s="17">
        <v>0.92300000000000004</v>
      </c>
      <c r="Y37" s="17">
        <v>0.44400000000000001</v>
      </c>
      <c r="Z37" s="17">
        <v>1.1519999999999999</v>
      </c>
      <c r="AA37" s="17">
        <v>-1.0939999999999999</v>
      </c>
      <c r="AB37" s="17">
        <v>-1.9809999999999999</v>
      </c>
      <c r="AC37" s="17">
        <v>-0.36299999999999999</v>
      </c>
      <c r="AD37" s="17">
        <v>-0.93500000000000005</v>
      </c>
      <c r="AE37" s="17">
        <v>0.61499999999999999</v>
      </c>
      <c r="AF37"/>
      <c r="AG37" s="18"/>
      <c r="AH37" s="18"/>
      <c r="AI37" s="18"/>
      <c r="AJ37" s="18"/>
      <c r="AK37" s="18"/>
      <c r="AL37" s="18"/>
      <c r="AM37" s="18"/>
      <c r="AN37" s="18"/>
      <c r="AO37" s="18"/>
      <c r="AP37" s="18" t="s">
        <v>233</v>
      </c>
      <c r="AQ37" s="18" t="s">
        <v>233</v>
      </c>
      <c r="AR37" s="18" t="s">
        <v>233</v>
      </c>
      <c r="AS37" s="18" t="s">
        <v>233</v>
      </c>
      <c r="AT37" s="18" t="s">
        <v>233</v>
      </c>
      <c r="AU37" s="18" t="s">
        <v>233</v>
      </c>
      <c r="AV37" s="18" t="s">
        <v>233</v>
      </c>
      <c r="AW37" s="18" t="s">
        <v>233</v>
      </c>
      <c r="AX37" s="18" t="s">
        <v>233</v>
      </c>
      <c r="AY37" s="18" t="s">
        <v>233</v>
      </c>
      <c r="AZ37" s="18" t="s">
        <v>233</v>
      </c>
      <c r="BA37" s="18">
        <v>-24.157764995891522</v>
      </c>
      <c r="BB37" s="18">
        <v>-51.895991332611054</v>
      </c>
      <c r="BC37" s="18" t="s">
        <v>233</v>
      </c>
      <c r="BD37" s="18" t="s">
        <v>233</v>
      </c>
      <c r="BE37" s="18" t="s">
        <v>233</v>
      </c>
      <c r="BF37" s="18" t="s">
        <v>233</v>
      </c>
      <c r="BG37" s="18" t="s">
        <v>233</v>
      </c>
      <c r="BH37" s="18" t="s">
        <v>233</v>
      </c>
      <c r="BI37"/>
      <c r="BJ37" s="7"/>
    </row>
    <row r="38" spans="1:62" s="7" customFormat="1" ht="15" customHeight="1" x14ac:dyDescent="0.35">
      <c r="A38"/>
      <c r="B38" s="66" t="s">
        <v>561</v>
      </c>
      <c r="C38" s="17"/>
      <c r="D38" s="17"/>
      <c r="E38" s="17"/>
      <c r="F38" s="17"/>
      <c r="G38" s="17"/>
      <c r="H38" s="17"/>
      <c r="I38" s="17"/>
      <c r="J38" s="17">
        <v>6.7429999999999994</v>
      </c>
      <c r="K38" s="17">
        <v>7.3040000000000003</v>
      </c>
      <c r="L38" s="17">
        <v>6.7430000000000003</v>
      </c>
      <c r="M38" s="17">
        <v>7.444</v>
      </c>
      <c r="N38" s="17">
        <v>8.51</v>
      </c>
      <c r="O38" s="17">
        <v>8.5869999999999997</v>
      </c>
      <c r="P38" s="17">
        <v>8.1120000000000001</v>
      </c>
      <c r="Q38" s="17">
        <v>7.4730000000000008</v>
      </c>
      <c r="R38" s="17">
        <v>10.701000000000001</v>
      </c>
      <c r="S38" s="17">
        <v>10.201000000000002</v>
      </c>
      <c r="T38" s="17">
        <v>10.055999999999999</v>
      </c>
      <c r="U38" s="17">
        <v>10.520000000000001</v>
      </c>
      <c r="V38" s="17">
        <v>11.356</v>
      </c>
      <c r="W38" s="17">
        <v>12.018000000000001</v>
      </c>
      <c r="X38" s="17">
        <v>12.728999999999999</v>
      </c>
      <c r="Y38" s="17">
        <v>12.811999999999999</v>
      </c>
      <c r="Z38" s="17">
        <v>12.486000000000001</v>
      </c>
      <c r="AA38" s="17">
        <v>13.002000000000001</v>
      </c>
      <c r="AB38" s="17">
        <v>11.861000000000001</v>
      </c>
      <c r="AC38" s="17">
        <v>12.804600000000001</v>
      </c>
      <c r="AD38" s="17"/>
      <c r="AE38" s="17"/>
      <c r="AF38"/>
      <c r="AG38" s="15"/>
      <c r="AH38" s="15"/>
      <c r="AI38" s="15"/>
      <c r="AJ38" s="18"/>
      <c r="AK38" s="18"/>
      <c r="AL38" s="18"/>
      <c r="AM38" s="18"/>
      <c r="AN38" s="18">
        <v>8.3197389885807631</v>
      </c>
      <c r="AO38" s="18">
        <v>-7.6807228915662638</v>
      </c>
      <c r="AP38" s="18">
        <v>10.395966187157047</v>
      </c>
      <c r="AQ38" s="18">
        <v>14.320257925846317</v>
      </c>
      <c r="AR38" s="18">
        <v>0.90481786133959996</v>
      </c>
      <c r="AS38" s="18">
        <v>-5.5316175614300649</v>
      </c>
      <c r="AT38" s="18">
        <v>-7.8772189349112347</v>
      </c>
      <c r="AU38" s="18">
        <v>43.195503813729417</v>
      </c>
      <c r="AV38" s="18">
        <v>-4.6724605177086085</v>
      </c>
      <c r="AW38" s="18">
        <v>-1.4214292716400656</v>
      </c>
      <c r="AX38" s="18">
        <v>4.6141607000795766</v>
      </c>
      <c r="AY38" s="18">
        <v>7.9467680608364866</v>
      </c>
      <c r="AZ38" s="18">
        <v>5.8295174357168085</v>
      </c>
      <c r="BA38" s="18">
        <v>5.916125811283063</v>
      </c>
      <c r="BB38" s="18">
        <v>0.65205436405059458</v>
      </c>
      <c r="BC38" s="18">
        <v>-2.5444895410552508</v>
      </c>
      <c r="BD38" s="18">
        <v>4.1326285439692452</v>
      </c>
      <c r="BE38" s="18">
        <v>-8.775572988770957</v>
      </c>
      <c r="BF38" s="18"/>
      <c r="BG38" s="18"/>
      <c r="BH38" s="18"/>
      <c r="BI38"/>
      <c r="BJ38" s="246"/>
    </row>
    <row r="39" spans="1:62" s="55" customFormat="1" ht="15" customHeight="1" x14ac:dyDescent="0.35">
      <c r="A39"/>
      <c r="B39" s="13" t="s">
        <v>38</v>
      </c>
      <c r="F39" s="14"/>
      <c r="G39" s="14"/>
      <c r="H39" s="14"/>
      <c r="I39" s="14"/>
      <c r="J39" s="14">
        <v>3159.027</v>
      </c>
      <c r="K39" s="14">
        <v>3841.4429999999998</v>
      </c>
      <c r="L39" s="14">
        <v>4173.1769999999997</v>
      </c>
      <c r="M39" s="14">
        <v>4377.2929999999997</v>
      </c>
      <c r="N39" s="14">
        <v>4542.5060000000003</v>
      </c>
      <c r="O39" s="14">
        <v>4320.0280000000002</v>
      </c>
      <c r="P39" s="14">
        <v>4195.3680000000004</v>
      </c>
      <c r="Q39" s="14">
        <v>4214.0610000000006</v>
      </c>
      <c r="R39" s="14">
        <v>4023.7359999999994</v>
      </c>
      <c r="S39" s="14">
        <v>5772.0009999999993</v>
      </c>
      <c r="T39" s="14">
        <v>6842.5099999999993</v>
      </c>
      <c r="U39" s="14">
        <v>5957.8570000000009</v>
      </c>
      <c r="V39" s="14">
        <v>5784.8269999999993</v>
      </c>
      <c r="W39" s="14">
        <v>6291.1970000000001</v>
      </c>
      <c r="X39" s="14">
        <v>6768.8260000000009</v>
      </c>
      <c r="Y39" s="14">
        <v>6676.103000000001</v>
      </c>
      <c r="Z39" s="14">
        <v>7065.7379999999994</v>
      </c>
      <c r="AA39" s="14">
        <v>8462.2830000000013</v>
      </c>
      <c r="AB39" s="14">
        <v>8277.3230000000003</v>
      </c>
      <c r="AC39" s="14">
        <v>7699.8909999999996</v>
      </c>
      <c r="AD39" s="14">
        <v>6509.9400000000005</v>
      </c>
      <c r="AE39" s="14">
        <v>8090.47</v>
      </c>
      <c r="AF39"/>
      <c r="AJ39" s="15"/>
      <c r="AK39" s="15"/>
      <c r="AL39" s="15"/>
      <c r="AM39" s="15"/>
      <c r="AN39" s="15">
        <v>21.602094568992282</v>
      </c>
      <c r="AO39" s="15">
        <v>8.6356611304658166</v>
      </c>
      <c r="AP39" s="15">
        <v>4.8911416889338746</v>
      </c>
      <c r="AQ39" s="15">
        <v>3.7743189683669942</v>
      </c>
      <c r="AR39" s="15">
        <v>-4.8976930355182811</v>
      </c>
      <c r="AS39" s="15">
        <v>-2.8856294449943345</v>
      </c>
      <c r="AT39" s="15">
        <v>0.44556282071084607</v>
      </c>
      <c r="AU39" s="15">
        <v>-4.5164272657657571</v>
      </c>
      <c r="AV39" s="15">
        <v>43.448799821857108</v>
      </c>
      <c r="AW39" s="15">
        <v>18.546583758388124</v>
      </c>
      <c r="AX39" s="15">
        <v>-12.928779059146402</v>
      </c>
      <c r="AY39" s="15">
        <v>-2.9042321760995864</v>
      </c>
      <c r="AZ39" s="15">
        <v>8.7534164807348755</v>
      </c>
      <c r="BA39" s="15">
        <v>7.5920210414647773</v>
      </c>
      <c r="BB39" s="15">
        <v>-1.3698535019218983</v>
      </c>
      <c r="BC39" s="15">
        <v>5.8362640600361972</v>
      </c>
      <c r="BD39" s="15">
        <v>19.765026668127263</v>
      </c>
      <c r="BE39" s="15">
        <v>-2.1856985874852084</v>
      </c>
      <c r="BF39" s="15">
        <v>-6.9760718531824928</v>
      </c>
      <c r="BG39" s="15">
        <v>-15.454127857134591</v>
      </c>
      <c r="BH39" s="15">
        <v>24.278718390645682</v>
      </c>
      <c r="BI39"/>
    </row>
    <row r="40" spans="1:62" s="46" customFormat="1" ht="15" customHeight="1" x14ac:dyDescent="0.35">
      <c r="A40"/>
      <c r="B40" s="16" t="s">
        <v>559</v>
      </c>
      <c r="C40" s="17"/>
      <c r="D40" s="17"/>
      <c r="E40" s="17"/>
      <c r="F40" s="17"/>
      <c r="G40" s="17"/>
      <c r="H40" s="17"/>
      <c r="I40" s="17"/>
      <c r="J40" s="17">
        <v>3159.027</v>
      </c>
      <c r="K40" s="17">
        <v>3841.4430000000002</v>
      </c>
      <c r="L40" s="17">
        <v>4098.2830000000004</v>
      </c>
      <c r="M40" s="17">
        <v>4302.7529999999997</v>
      </c>
      <c r="N40" s="17">
        <v>4460.5960000000005</v>
      </c>
      <c r="O40" s="17">
        <v>4423.42</v>
      </c>
      <c r="P40" s="17">
        <v>4375.4190000000008</v>
      </c>
      <c r="Q40" s="17">
        <v>4226.8769999999995</v>
      </c>
      <c r="R40" s="17">
        <v>4222.59</v>
      </c>
      <c r="S40" s="17">
        <v>5784.3429999999998</v>
      </c>
      <c r="T40" s="17">
        <v>5230.8599999999997</v>
      </c>
      <c r="U40" s="17">
        <v>6285.473</v>
      </c>
      <c r="V40" s="17">
        <v>6012</v>
      </c>
      <c r="W40" s="17">
        <v>6482.6360000000004</v>
      </c>
      <c r="X40" s="17">
        <v>6589.5870000000004</v>
      </c>
      <c r="Y40" s="17">
        <v>6672.0110000000004</v>
      </c>
      <c r="Z40" s="17">
        <v>7004.8149999999996</v>
      </c>
      <c r="AA40" s="17">
        <v>8369.1219999999994</v>
      </c>
      <c r="AB40" s="17">
        <v>8341.3490000000002</v>
      </c>
      <c r="AC40" s="17">
        <v>7967.8510000000006</v>
      </c>
      <c r="AD40" s="17">
        <v>8026.1100000000006</v>
      </c>
      <c r="AE40" s="17">
        <v>8423.7960000000003</v>
      </c>
      <c r="AF40"/>
      <c r="AG40" s="18"/>
      <c r="AH40" s="18"/>
      <c r="AI40" s="18"/>
      <c r="AJ40" s="18"/>
      <c r="AK40" s="18"/>
      <c r="AL40" s="18"/>
      <c r="AM40" s="18"/>
      <c r="AN40" s="18">
        <v>21.602094568992293</v>
      </c>
      <c r="AO40" s="18">
        <v>6.6860291822630229</v>
      </c>
      <c r="AP40" s="18">
        <v>4.9891625346516904</v>
      </c>
      <c r="AQ40" s="18">
        <v>3.668418800707379</v>
      </c>
      <c r="AR40" s="18">
        <v>-0.83343122757587507</v>
      </c>
      <c r="AS40" s="18">
        <v>-1.0851558296521535</v>
      </c>
      <c r="AT40" s="18">
        <v>-3.3949205778921119</v>
      </c>
      <c r="AU40" s="18">
        <v>-0.10142239767088924</v>
      </c>
      <c r="AV40" s="18">
        <v>36.985665196005286</v>
      </c>
      <c r="AW40" s="18">
        <v>-9.5686407254894839</v>
      </c>
      <c r="AX40" s="18">
        <v>20.161369258592284</v>
      </c>
      <c r="AY40" s="18">
        <v>-4.3508738324068839</v>
      </c>
      <c r="AZ40" s="18">
        <v>7.8282767797737929</v>
      </c>
      <c r="BA40" s="18">
        <v>1.6498072697587836</v>
      </c>
      <c r="BB40" s="18">
        <v>1.2508219407377119</v>
      </c>
      <c r="BC40" s="18">
        <v>4.988061320642295</v>
      </c>
      <c r="BD40" s="18">
        <v>19.476702810852249</v>
      </c>
      <c r="BE40" s="18">
        <v>-0.33185082019355472</v>
      </c>
      <c r="BF40" s="18">
        <v>-4.4776690197233036</v>
      </c>
      <c r="BG40" s="18">
        <v>0.73117582143541604</v>
      </c>
      <c r="BH40" s="18">
        <v>4.9549034339175471</v>
      </c>
      <c r="BI40"/>
      <c r="BJ40" s="7"/>
    </row>
    <row r="41" spans="1:62" s="46" customFormat="1" ht="15" customHeight="1" x14ac:dyDescent="0.35">
      <c r="A41"/>
      <c r="B41" s="16" t="s">
        <v>947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>
        <v>8.657</v>
      </c>
      <c r="O41" s="17">
        <v>8.8420000000000005</v>
      </c>
      <c r="P41" s="17">
        <v>3.7869999999999999</v>
      </c>
      <c r="Q41" s="17">
        <v>0</v>
      </c>
      <c r="R41" s="17">
        <v>0</v>
      </c>
      <c r="S41" s="17">
        <v>-0.04</v>
      </c>
      <c r="T41" s="17">
        <v>-32.847000000000001</v>
      </c>
      <c r="U41" s="17">
        <v>-32.122</v>
      </c>
      <c r="V41" s="17">
        <v>-32.258000000000003</v>
      </c>
      <c r="W41" s="17">
        <v>-31.971</v>
      </c>
      <c r="X41" s="17">
        <v>-31.970000000000002</v>
      </c>
      <c r="Y41" s="17">
        <v>-0.29799999999999999</v>
      </c>
      <c r="Z41" s="17">
        <v>-0.29799999999999999</v>
      </c>
      <c r="AA41" s="17">
        <v>-0.29799999999999999</v>
      </c>
      <c r="AB41" s="17">
        <v>-0.29799999999999999</v>
      </c>
      <c r="AC41" s="17">
        <v>-0.29399999999999998</v>
      </c>
      <c r="AD41" s="17">
        <v>-0.188</v>
      </c>
      <c r="AE41" s="17">
        <v>-0.188</v>
      </c>
      <c r="AF41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>
        <v>2.1369989603788899</v>
      </c>
      <c r="AS41" s="18">
        <v>-57.170323456231628</v>
      </c>
      <c r="AT41" s="18" t="s">
        <v>233</v>
      </c>
      <c r="AU41" s="18" t="s">
        <v>233</v>
      </c>
      <c r="AV41" s="18"/>
      <c r="AW41" s="18" t="s">
        <v>233</v>
      </c>
      <c r="AX41" s="18" t="s">
        <v>233</v>
      </c>
      <c r="AY41" s="18" t="s">
        <v>233</v>
      </c>
      <c r="AZ41" s="18" t="s">
        <v>233</v>
      </c>
      <c r="BA41" s="18" t="s">
        <v>233</v>
      </c>
      <c r="BB41" s="18" t="s">
        <v>233</v>
      </c>
      <c r="BC41" s="18" t="s">
        <v>233</v>
      </c>
      <c r="BD41" s="18" t="s">
        <v>233</v>
      </c>
      <c r="BE41" s="18" t="s">
        <v>233</v>
      </c>
      <c r="BF41" s="18" t="s">
        <v>233</v>
      </c>
      <c r="BG41" s="18" t="s">
        <v>233</v>
      </c>
      <c r="BH41" s="18" t="s">
        <v>233</v>
      </c>
      <c r="BI41"/>
      <c r="BJ41" s="7"/>
    </row>
    <row r="42" spans="1:62" s="46" customFormat="1" ht="15" customHeight="1" x14ac:dyDescent="0.35">
      <c r="A42"/>
      <c r="B42" s="16" t="s">
        <v>560</v>
      </c>
      <c r="C42" s="17"/>
      <c r="D42" s="17"/>
      <c r="E42" s="17"/>
      <c r="F42" s="17"/>
      <c r="G42" s="17"/>
      <c r="H42" s="17"/>
      <c r="I42" s="17"/>
      <c r="J42" s="17"/>
      <c r="K42" s="17"/>
      <c r="L42" s="17">
        <v>74.894000000000005</v>
      </c>
      <c r="M42" s="17">
        <v>74.540000000000006</v>
      </c>
      <c r="N42" s="17">
        <v>73.252999999999986</v>
      </c>
      <c r="O42" s="17">
        <v>-112.23399999999999</v>
      </c>
      <c r="P42" s="17">
        <v>-183.83799999999999</v>
      </c>
      <c r="Q42" s="17">
        <v>-12.815999999999999</v>
      </c>
      <c r="R42" s="17">
        <v>-198.85400000000001</v>
      </c>
      <c r="S42" s="17">
        <v>-12.302</v>
      </c>
      <c r="T42" s="17">
        <v>1644.4969999999998</v>
      </c>
      <c r="U42" s="17">
        <v>-295.49400000000003</v>
      </c>
      <c r="V42" s="17">
        <v>-194.91499999999999</v>
      </c>
      <c r="W42" s="17">
        <v>-159.46799999999999</v>
      </c>
      <c r="X42" s="17">
        <v>211.209</v>
      </c>
      <c r="Y42" s="17">
        <v>4.3900000000000006</v>
      </c>
      <c r="Z42" s="17">
        <v>61.221000000000004</v>
      </c>
      <c r="AA42" s="17">
        <v>93.459000000000003</v>
      </c>
      <c r="AB42" s="17">
        <v>-63.727999999999994</v>
      </c>
      <c r="AC42" s="17">
        <v>-267.666</v>
      </c>
      <c r="AD42" s="17">
        <v>-1515.982</v>
      </c>
      <c r="AE42" s="17">
        <v>-333.13800000000003</v>
      </c>
      <c r="AF42"/>
      <c r="AG42" s="18"/>
      <c r="AH42" s="18"/>
      <c r="AI42" s="18"/>
      <c r="AJ42" s="18"/>
      <c r="AK42" s="18"/>
      <c r="AL42" s="18"/>
      <c r="AM42" s="18"/>
      <c r="AN42" s="18"/>
      <c r="AO42" s="18"/>
      <c r="AP42" s="18">
        <v>-0.47266803749298897</v>
      </c>
      <c r="AQ42" s="18">
        <v>-1.7265897504695737</v>
      </c>
      <c r="AR42" s="18" t="s">
        <v>233</v>
      </c>
      <c r="AS42" s="18" t="s">
        <v>233</v>
      </c>
      <c r="AT42" s="18" t="s">
        <v>233</v>
      </c>
      <c r="AU42" s="18" t="s">
        <v>233</v>
      </c>
      <c r="AV42" s="18" t="s">
        <v>233</v>
      </c>
      <c r="AW42" s="18" t="s">
        <v>233</v>
      </c>
      <c r="AX42" s="18" t="s">
        <v>233</v>
      </c>
      <c r="AY42" s="18" t="s">
        <v>233</v>
      </c>
      <c r="AZ42" s="18" t="s">
        <v>233</v>
      </c>
      <c r="BA42" s="18" t="s">
        <v>233</v>
      </c>
      <c r="BB42" s="18">
        <v>-97.921490088017094</v>
      </c>
      <c r="BC42" s="18" t="s">
        <v>233</v>
      </c>
      <c r="BD42" s="18">
        <v>52.658401528887147</v>
      </c>
      <c r="BE42" s="18" t="s">
        <v>233</v>
      </c>
      <c r="BF42" s="18" t="s">
        <v>233</v>
      </c>
      <c r="BG42" s="18" t="s">
        <v>233</v>
      </c>
      <c r="BH42" s="18" t="s">
        <v>233</v>
      </c>
      <c r="BI42"/>
      <c r="BJ42" s="7"/>
    </row>
    <row r="43" spans="1:62" s="46" customFormat="1" ht="15" customHeight="1" x14ac:dyDescent="0.35">
      <c r="A43"/>
      <c r="B43" s="66" t="s">
        <v>561</v>
      </c>
      <c r="C43" s="17"/>
      <c r="D43" s="17"/>
      <c r="E43" s="17"/>
      <c r="F43" s="17"/>
      <c r="G43" s="17"/>
      <c r="H43" s="17"/>
      <c r="I43" s="17"/>
      <c r="J43" s="17">
        <v>3802.0350000000003</v>
      </c>
      <c r="K43" s="17">
        <v>3915.9830000000002</v>
      </c>
      <c r="L43" s="17">
        <v>4168.152</v>
      </c>
      <c r="M43" s="17">
        <v>4201.83</v>
      </c>
      <c r="N43" s="17">
        <v>4285.6000000000004</v>
      </c>
      <c r="O43" s="17">
        <v>4414.3909999999996</v>
      </c>
      <c r="P43" s="17">
        <v>4177.0780000000004</v>
      </c>
      <c r="Q43" s="17">
        <v>4050.2169999999996</v>
      </c>
      <c r="R43" s="17">
        <v>5861.9699999999993</v>
      </c>
      <c r="S43" s="17">
        <v>5488.8490000000002</v>
      </c>
      <c r="T43" s="17">
        <v>5035.9449999999997</v>
      </c>
      <c r="U43" s="17">
        <v>6126.0050000000001</v>
      </c>
      <c r="V43" s="17">
        <v>6223.4440000000004</v>
      </c>
      <c r="W43" s="17">
        <v>6487.0260000000007</v>
      </c>
      <c r="X43" s="17">
        <v>6650.808</v>
      </c>
      <c r="Y43" s="17">
        <v>6765.47</v>
      </c>
      <c r="Z43" s="17">
        <v>6941.0869999999995</v>
      </c>
      <c r="AA43" s="17">
        <v>8101.4559999999992</v>
      </c>
      <c r="AB43" s="17">
        <v>6825.3670000000002</v>
      </c>
      <c r="AC43" s="17">
        <v>7634.7129999999997</v>
      </c>
      <c r="AD43" s="17"/>
      <c r="AE43" s="17"/>
      <c r="AF43"/>
      <c r="AG43" s="18"/>
      <c r="AH43" s="18"/>
      <c r="AI43" s="18"/>
      <c r="AJ43" s="18"/>
      <c r="AK43" s="18"/>
      <c r="AL43" s="18"/>
      <c r="AM43" s="18"/>
      <c r="AN43" s="18">
        <v>2.9970265923380466</v>
      </c>
      <c r="AO43" s="18">
        <v>6.4394814788521773</v>
      </c>
      <c r="AP43" s="18">
        <v>0.80798396987441634</v>
      </c>
      <c r="AQ43" s="18">
        <v>1.9936551454961395</v>
      </c>
      <c r="AR43" s="18">
        <v>3.0052034720925715</v>
      </c>
      <c r="AS43" s="18">
        <v>-5.3758944325502478</v>
      </c>
      <c r="AT43" s="18">
        <v>-3.0370751994576297</v>
      </c>
      <c r="AU43" s="18">
        <v>44.732245210565253</v>
      </c>
      <c r="AV43" s="18">
        <v>-6.3651127521976267</v>
      </c>
      <c r="AW43" s="18">
        <v>-8.2513474136380953</v>
      </c>
      <c r="AX43" s="18">
        <v>21.645589854535753</v>
      </c>
      <c r="AY43" s="18">
        <v>1.5905798313909358</v>
      </c>
      <c r="AZ43" s="18">
        <v>4.2353076528044653</v>
      </c>
      <c r="BA43" s="18">
        <v>2.524762502878811</v>
      </c>
      <c r="BB43" s="18">
        <v>1.7240311252407265</v>
      </c>
      <c r="BC43" s="18">
        <v>2.5957841805521165</v>
      </c>
      <c r="BD43" s="18">
        <v>16.717395992875463</v>
      </c>
      <c r="BE43" s="18">
        <v>-15.751353830718815</v>
      </c>
      <c r="BF43" s="18"/>
      <c r="BG43" s="18"/>
      <c r="BH43" s="18"/>
      <c r="BI43"/>
      <c r="BJ43" s="246"/>
    </row>
    <row r="44" spans="1:62" s="46" customFormat="1" ht="15" customHeight="1" x14ac:dyDescent="0.35">
      <c r="A44"/>
      <c r="B44" s="13" t="s">
        <v>39</v>
      </c>
      <c r="C44" s="17"/>
      <c r="D44" s="17"/>
      <c r="E44" s="17"/>
      <c r="F44" s="14"/>
      <c r="G44" s="14"/>
      <c r="H44" s="14"/>
      <c r="I44" s="14"/>
      <c r="J44" s="14">
        <v>1701.2819999999997</v>
      </c>
      <c r="K44" s="14">
        <v>2062.3510000000001</v>
      </c>
      <c r="L44" s="14">
        <v>2287.7419999999997</v>
      </c>
      <c r="M44" s="14">
        <v>2492.7339999999999</v>
      </c>
      <c r="N44" s="14">
        <v>2656.0529999999999</v>
      </c>
      <c r="O44" s="14">
        <v>2456.1740000000004</v>
      </c>
      <c r="P44" s="14">
        <v>2486.5060000000003</v>
      </c>
      <c r="Q44" s="14">
        <v>3226.1440000000002</v>
      </c>
      <c r="R44" s="14">
        <v>3634.6179999999999</v>
      </c>
      <c r="S44" s="14">
        <v>4796.7789999999995</v>
      </c>
      <c r="T44" s="14">
        <v>4913.3060000000005</v>
      </c>
      <c r="U44" s="14">
        <v>3591.9700000000003</v>
      </c>
      <c r="V44" s="14">
        <v>4486.1289999999999</v>
      </c>
      <c r="W44" s="14">
        <v>3457.1110000000003</v>
      </c>
      <c r="X44" s="14">
        <v>3539.75</v>
      </c>
      <c r="Y44" s="14">
        <v>4203.5469999999996</v>
      </c>
      <c r="Z44" s="14">
        <v>4108.2839999999997</v>
      </c>
      <c r="AA44" s="14">
        <v>3726.0709999999999</v>
      </c>
      <c r="AB44" s="14">
        <v>3557.7350000000006</v>
      </c>
      <c r="AC44" s="14">
        <v>3901.491</v>
      </c>
      <c r="AD44" s="14">
        <v>3893.8139999999994</v>
      </c>
      <c r="AE44" s="14">
        <v>3397.6939999999995</v>
      </c>
      <c r="AF44"/>
      <c r="AG44" s="18"/>
      <c r="AH44" s="18"/>
      <c r="AI44" s="18"/>
      <c r="AJ44" s="15"/>
      <c r="AK44" s="15"/>
      <c r="AL44" s="15"/>
      <c r="AM44" s="15"/>
      <c r="AN44" s="15">
        <v>21.223348039889945</v>
      </c>
      <c r="AO44" s="15">
        <v>10.928838010600504</v>
      </c>
      <c r="AP44" s="15">
        <v>8.96045095994217</v>
      </c>
      <c r="AQ44" s="15">
        <v>6.5518021577914034</v>
      </c>
      <c r="AR44" s="15">
        <v>-7.5254145907479799</v>
      </c>
      <c r="AS44" s="15">
        <v>1.2349287957612072</v>
      </c>
      <c r="AT44" s="15">
        <v>29.746077427522788</v>
      </c>
      <c r="AU44" s="15">
        <v>12.661369114335866</v>
      </c>
      <c r="AV44" s="15">
        <v>31.974776991694853</v>
      </c>
      <c r="AW44" s="15">
        <v>2.4292759787349172</v>
      </c>
      <c r="AX44" s="15">
        <v>-26.893012566284295</v>
      </c>
      <c r="AY44" s="15">
        <v>24.893275834709076</v>
      </c>
      <c r="AZ44" s="15">
        <v>-22.937771071674479</v>
      </c>
      <c r="BA44" s="15">
        <v>2.3904063248186032</v>
      </c>
      <c r="BB44" s="15">
        <v>18.752652023447972</v>
      </c>
      <c r="BC44" s="15">
        <v>-2.2662527622505455</v>
      </c>
      <c r="BD44" s="15">
        <v>-9.3034707435026345</v>
      </c>
      <c r="BE44" s="15">
        <v>-4.517788308381653</v>
      </c>
      <c r="BF44" s="15">
        <v>9.6622148642324213</v>
      </c>
      <c r="BG44" s="15">
        <v>-0.19677092680722805</v>
      </c>
      <c r="BH44" s="15">
        <v>-12.741235200243256</v>
      </c>
      <c r="BI44"/>
      <c r="BJ44" s="7"/>
    </row>
    <row r="45" spans="1:62" s="46" customFormat="1" ht="15" customHeight="1" x14ac:dyDescent="0.35">
      <c r="A45"/>
      <c r="B45" s="16" t="s">
        <v>559</v>
      </c>
      <c r="C45" s="17"/>
      <c r="D45" s="17"/>
      <c r="E45" s="17"/>
      <c r="F45" s="17"/>
      <c r="G45" s="17"/>
      <c r="H45" s="17"/>
      <c r="I45" s="17"/>
      <c r="J45" s="17">
        <v>1701.2819999999999</v>
      </c>
      <c r="K45" s="17">
        <v>2062.3510000000001</v>
      </c>
      <c r="L45" s="17">
        <v>2287.6239999999998</v>
      </c>
      <c r="M45" s="17">
        <v>2457.9430000000002</v>
      </c>
      <c r="N45" s="17">
        <v>2651.8830000000003</v>
      </c>
      <c r="O45" s="17">
        <v>2558.3710000000001</v>
      </c>
      <c r="P45" s="17">
        <v>2674.9520000000002</v>
      </c>
      <c r="Q45" s="17">
        <v>2997.6820000000002</v>
      </c>
      <c r="R45" s="17">
        <v>3417.556</v>
      </c>
      <c r="S45" s="17">
        <v>4794.4260000000004</v>
      </c>
      <c r="T45" s="17">
        <v>3965.5929999999998</v>
      </c>
      <c r="U45" s="17">
        <v>4124.1849999999995</v>
      </c>
      <c r="V45" s="17">
        <v>4308.8209999999999</v>
      </c>
      <c r="W45" s="17">
        <v>3715.585</v>
      </c>
      <c r="X45" s="17">
        <v>3939.4830000000002</v>
      </c>
      <c r="Y45" s="17">
        <v>4010.3989999999999</v>
      </c>
      <c r="Z45" s="17">
        <v>4086.5229999999997</v>
      </c>
      <c r="AA45" s="17">
        <v>3825.895</v>
      </c>
      <c r="AB45" s="17">
        <v>3788.9940000000001</v>
      </c>
      <c r="AC45" s="17">
        <v>3914.5229999999997</v>
      </c>
      <c r="AD45" s="17">
        <v>3988.12</v>
      </c>
      <c r="AE45" s="17">
        <v>3704.8860000000004</v>
      </c>
      <c r="AF45"/>
      <c r="AG45" s="18"/>
      <c r="AH45" s="18"/>
      <c r="AI45" s="18"/>
      <c r="AJ45" s="18"/>
      <c r="AK45" s="18"/>
      <c r="AL45" s="18"/>
      <c r="AM45" s="18"/>
      <c r="AN45" s="18">
        <v>21.223348039889927</v>
      </c>
      <c r="AO45" s="18">
        <v>10.9231163851352</v>
      </c>
      <c r="AP45" s="18">
        <v>7.4452357555262765</v>
      </c>
      <c r="AQ45" s="18">
        <v>7.890337570887529</v>
      </c>
      <c r="AR45" s="18">
        <v>-3.5262490841413503</v>
      </c>
      <c r="AS45" s="18">
        <v>4.5568449611100235</v>
      </c>
      <c r="AT45" s="18">
        <v>12.064889388669403</v>
      </c>
      <c r="AU45" s="18">
        <v>14.006622450279908</v>
      </c>
      <c r="AV45" s="18">
        <v>40.288147436355111</v>
      </c>
      <c r="AW45" s="18">
        <v>-17.287429193817996</v>
      </c>
      <c r="AX45" s="18">
        <v>3.9992001196290099</v>
      </c>
      <c r="AY45" s="18">
        <v>4.4769087710662943</v>
      </c>
      <c r="AZ45" s="18">
        <v>-13.767942553194944</v>
      </c>
      <c r="BA45" s="18">
        <v>6.0259151654450145</v>
      </c>
      <c r="BB45" s="18">
        <v>1.8001346877242448</v>
      </c>
      <c r="BC45" s="18">
        <v>1.8981652449045543</v>
      </c>
      <c r="BD45" s="18">
        <v>-6.3777446009725072</v>
      </c>
      <c r="BE45" s="18">
        <v>-0.9645063442671542</v>
      </c>
      <c r="BF45" s="18">
        <v>3.3129902026764766</v>
      </c>
      <c r="BG45" s="18">
        <v>1.8801013558995621</v>
      </c>
      <c r="BH45" s="18">
        <v>-7.1019427700269668</v>
      </c>
      <c r="BI45"/>
      <c r="BJ45" s="7"/>
    </row>
    <row r="46" spans="1:62" s="46" customFormat="1" ht="15" customHeight="1" x14ac:dyDescent="0.35">
      <c r="A46"/>
      <c r="B46" s="16" t="s">
        <v>947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>
        <v>4.9580000000000002</v>
      </c>
      <c r="O46" s="17">
        <v>5.3609999999999998</v>
      </c>
      <c r="P46" s="17">
        <v>2.1539999999999999</v>
      </c>
      <c r="Q46" s="17">
        <v>0</v>
      </c>
      <c r="R46" s="17">
        <v>0</v>
      </c>
      <c r="S46" s="17">
        <v>0</v>
      </c>
      <c r="T46" s="17">
        <v>-14.513</v>
      </c>
      <c r="U46" s="17">
        <v>-14.298</v>
      </c>
      <c r="V46" s="17">
        <v>-14.334</v>
      </c>
      <c r="W46" s="17">
        <v>-14.264000000000001</v>
      </c>
      <c r="X46" s="17">
        <v>-14.144</v>
      </c>
      <c r="Y46" s="17">
        <v>-0.99399999999999999</v>
      </c>
      <c r="Z46" s="17">
        <v>-0.51800000000000002</v>
      </c>
      <c r="AA46" s="17">
        <v>-0.92200000000000004</v>
      </c>
      <c r="AB46" s="17">
        <v>-0.67500000000000004</v>
      </c>
      <c r="AC46" s="17">
        <v>-9.0999999999999998E-2</v>
      </c>
      <c r="AD46" s="17">
        <v>-4.9000000000000002E-2</v>
      </c>
      <c r="AE46" s="17">
        <v>-4.9000000000000002E-2</v>
      </c>
      <c r="AF46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>
        <v>8.1282775312625972</v>
      </c>
      <c r="AS46" s="18">
        <v>-59.820928931169561</v>
      </c>
      <c r="AT46" s="18" t="s">
        <v>233</v>
      </c>
      <c r="AU46" s="18" t="s">
        <v>233</v>
      </c>
      <c r="AV46" s="18" t="s">
        <v>233</v>
      </c>
      <c r="AW46" s="18"/>
      <c r="AX46" s="18" t="s">
        <v>233</v>
      </c>
      <c r="AY46" s="18" t="s">
        <v>233</v>
      </c>
      <c r="AZ46" s="18" t="s">
        <v>233</v>
      </c>
      <c r="BA46" s="18" t="s">
        <v>233</v>
      </c>
      <c r="BB46" s="18" t="s">
        <v>233</v>
      </c>
      <c r="BC46" s="18" t="s">
        <v>233</v>
      </c>
      <c r="BD46" s="18" t="s">
        <v>233</v>
      </c>
      <c r="BE46" s="18" t="s">
        <v>233</v>
      </c>
      <c r="BF46" s="18" t="s">
        <v>233</v>
      </c>
      <c r="BG46" s="18" t="s">
        <v>233</v>
      </c>
      <c r="BH46" s="18" t="s">
        <v>233</v>
      </c>
      <c r="BI46"/>
      <c r="BJ46" s="7"/>
    </row>
    <row r="47" spans="1:62" s="46" customFormat="1" ht="15" customHeight="1" x14ac:dyDescent="0.35">
      <c r="A47"/>
      <c r="B47" s="16" t="s">
        <v>560</v>
      </c>
      <c r="C47" s="17"/>
      <c r="D47" s="17"/>
      <c r="E47" s="17"/>
      <c r="F47" s="17"/>
      <c r="G47" s="17"/>
      <c r="H47" s="17"/>
      <c r="I47" s="17"/>
      <c r="J47" s="17"/>
      <c r="K47" s="17"/>
      <c r="L47" s="17">
        <v>0.11799999999999999</v>
      </c>
      <c r="M47" s="17">
        <v>34.790999999999997</v>
      </c>
      <c r="N47" s="17">
        <v>-0.78800000000000026</v>
      </c>
      <c r="O47" s="17">
        <v>-107.55799999999999</v>
      </c>
      <c r="P47" s="17">
        <v>-190.6</v>
      </c>
      <c r="Q47" s="17">
        <v>228.46199999999999</v>
      </c>
      <c r="R47" s="17">
        <v>217.06200000000001</v>
      </c>
      <c r="S47" s="17">
        <v>2.3529999999999998</v>
      </c>
      <c r="T47" s="17">
        <v>962.226</v>
      </c>
      <c r="U47" s="17">
        <v>-517.91700000000003</v>
      </c>
      <c r="V47" s="17">
        <v>191.642</v>
      </c>
      <c r="W47" s="17">
        <v>-244.21</v>
      </c>
      <c r="X47" s="17">
        <v>-385.589</v>
      </c>
      <c r="Y47" s="17">
        <v>194.142</v>
      </c>
      <c r="Z47" s="17">
        <v>22.279</v>
      </c>
      <c r="AA47" s="17">
        <v>-98.902000000000001</v>
      </c>
      <c r="AB47" s="17">
        <v>-230.584</v>
      </c>
      <c r="AC47" s="17">
        <v>-12.941000000000001</v>
      </c>
      <c r="AD47" s="17">
        <v>-94.257000000000005</v>
      </c>
      <c r="AE47" s="17">
        <v>-307.14300000000003</v>
      </c>
      <c r="AF47"/>
      <c r="AG47" s="18"/>
      <c r="AH47" s="18"/>
      <c r="AI47" s="18"/>
      <c r="AJ47" s="18"/>
      <c r="AK47" s="18"/>
      <c r="AL47" s="18"/>
      <c r="AM47" s="18"/>
      <c r="AN47" s="18"/>
      <c r="AO47" s="18"/>
      <c r="AP47" s="18" t="s">
        <v>233</v>
      </c>
      <c r="AQ47" s="18" t="s">
        <v>233</v>
      </c>
      <c r="AR47" s="18" t="s">
        <v>233</v>
      </c>
      <c r="AS47" s="18" t="s">
        <v>233</v>
      </c>
      <c r="AT47" s="18" t="s">
        <v>233</v>
      </c>
      <c r="AU47" s="18">
        <v>-4.9898889093153249</v>
      </c>
      <c r="AV47" s="18">
        <v>-98.915977923358298</v>
      </c>
      <c r="AW47" s="18" t="s">
        <v>233</v>
      </c>
      <c r="AX47" s="18" t="s">
        <v>233</v>
      </c>
      <c r="AY47" s="18" t="s">
        <v>233</v>
      </c>
      <c r="AZ47" s="18" t="s">
        <v>233</v>
      </c>
      <c r="BA47" s="18" t="s">
        <v>233</v>
      </c>
      <c r="BB47" s="18" t="s">
        <v>233</v>
      </c>
      <c r="BC47" s="18">
        <v>-88.524379062747883</v>
      </c>
      <c r="BD47" s="18" t="s">
        <v>233</v>
      </c>
      <c r="BE47" s="18" t="s">
        <v>233</v>
      </c>
      <c r="BF47" s="18" t="s">
        <v>233</v>
      </c>
      <c r="BG47" s="18" t="s">
        <v>233</v>
      </c>
      <c r="BH47" s="18" t="s">
        <v>233</v>
      </c>
      <c r="BI47"/>
      <c r="BJ47" s="7"/>
    </row>
    <row r="48" spans="1:62" s="46" customFormat="1" ht="15" customHeight="1" x14ac:dyDescent="0.35">
      <c r="A48"/>
      <c r="B48" s="66" t="s">
        <v>561</v>
      </c>
      <c r="C48" s="17"/>
      <c r="D48" s="17"/>
      <c r="E48" s="17"/>
      <c r="F48" s="17"/>
      <c r="G48" s="17"/>
      <c r="H48" s="17"/>
      <c r="I48" s="17"/>
      <c r="J48" s="17">
        <v>1967.5839999999998</v>
      </c>
      <c r="K48" s="17">
        <v>2097.1420000000003</v>
      </c>
      <c r="L48" s="17">
        <v>2257.0869999999995</v>
      </c>
      <c r="M48" s="17">
        <v>2381.3290000000002</v>
      </c>
      <c r="N48" s="17">
        <v>2466.6440000000002</v>
      </c>
      <c r="O48" s="17">
        <v>2788.9870000000001</v>
      </c>
      <c r="P48" s="17">
        <v>2895.643</v>
      </c>
      <c r="Q48" s="17">
        <v>2927.1509999999998</v>
      </c>
      <c r="R48" s="17">
        <v>4364.1679999999997</v>
      </c>
      <c r="S48" s="17">
        <v>4276.509</v>
      </c>
      <c r="T48" s="17">
        <v>4157.2349999999997</v>
      </c>
      <c r="U48" s="17">
        <v>3879.9749999999999</v>
      </c>
      <c r="V48" s="17">
        <v>3924.8189999999995</v>
      </c>
      <c r="W48" s="17">
        <v>3909.7269999999999</v>
      </c>
      <c r="X48" s="17">
        <v>3961.7620000000002</v>
      </c>
      <c r="Y48" s="17">
        <v>3911.4969999999998</v>
      </c>
      <c r="Z48" s="17">
        <v>3855.9389999999999</v>
      </c>
      <c r="AA48" s="17">
        <v>3812.9540000000002</v>
      </c>
      <c r="AB48" s="17">
        <v>3694.7370000000001</v>
      </c>
      <c r="AC48" s="17">
        <v>3607.3800000000006</v>
      </c>
      <c r="AD48" s="17"/>
      <c r="AE48" s="17"/>
      <c r="AF48"/>
      <c r="AG48" s="18"/>
      <c r="AH48" s="18"/>
      <c r="AI48" s="18"/>
      <c r="AJ48" s="18"/>
      <c r="AK48" s="18"/>
      <c r="AL48" s="18"/>
      <c r="AM48" s="18"/>
      <c r="AN48" s="18">
        <v>6.5846235789679355</v>
      </c>
      <c r="AO48" s="18">
        <v>7.6268082943357784</v>
      </c>
      <c r="AP48" s="18">
        <v>5.5045286247273886</v>
      </c>
      <c r="AQ48" s="18">
        <v>3.5826632943201067</v>
      </c>
      <c r="AR48" s="18">
        <v>13.068079544514726</v>
      </c>
      <c r="AS48" s="18">
        <v>3.8241841930421314</v>
      </c>
      <c r="AT48" s="18">
        <v>1.088117561453529</v>
      </c>
      <c r="AU48" s="18">
        <v>49.092684320009454</v>
      </c>
      <c r="AV48" s="18">
        <v>-2.0086073680023238</v>
      </c>
      <c r="AW48" s="18">
        <v>-2.7890506017875873</v>
      </c>
      <c r="AX48" s="18">
        <v>-6.6693367105780599</v>
      </c>
      <c r="AY48" s="18">
        <v>1.1557806429165032</v>
      </c>
      <c r="AZ48" s="18">
        <v>-0.38452728648122741</v>
      </c>
      <c r="BA48" s="18">
        <v>1.3309113398454755</v>
      </c>
      <c r="BB48" s="18">
        <v>-1.2687536505221748</v>
      </c>
      <c r="BC48" s="18">
        <v>-1.4203769042900964</v>
      </c>
      <c r="BD48" s="18">
        <v>-1.1147738592337606</v>
      </c>
      <c r="BE48" s="18">
        <v>-3.1004045682166659</v>
      </c>
      <c r="BF48" s="18"/>
      <c r="BG48" s="18"/>
      <c r="BH48" s="18"/>
      <c r="BI48"/>
      <c r="BJ48" s="246"/>
    </row>
    <row r="49" spans="1:62" s="55" customFormat="1" ht="15" customHeight="1" x14ac:dyDescent="0.35">
      <c r="A49"/>
      <c r="B49" s="13" t="s">
        <v>41</v>
      </c>
      <c r="C49" s="33"/>
      <c r="D49" s="33"/>
      <c r="E49" s="33"/>
      <c r="F49" s="14"/>
      <c r="G49" s="14"/>
      <c r="H49" s="14"/>
      <c r="I49" s="14"/>
      <c r="J49" s="14">
        <v>572.66699999999992</v>
      </c>
      <c r="K49" s="14">
        <v>705.64599999999984</v>
      </c>
      <c r="L49" s="14">
        <v>821.75199999999995</v>
      </c>
      <c r="M49" s="14">
        <v>922.07899999999984</v>
      </c>
      <c r="N49" s="14">
        <v>978.06200000000001</v>
      </c>
      <c r="O49" s="14">
        <v>983.61300000000006</v>
      </c>
      <c r="P49" s="14">
        <v>1153.0809999999997</v>
      </c>
      <c r="Q49" s="14">
        <v>1293.7750000000003</v>
      </c>
      <c r="R49" s="14">
        <v>1419.2539999999999</v>
      </c>
      <c r="S49" s="14">
        <v>1444.2900000000002</v>
      </c>
      <c r="T49" s="14">
        <v>1356.7779999999998</v>
      </c>
      <c r="U49" s="14">
        <v>1418.8549999999998</v>
      </c>
      <c r="V49" s="14">
        <v>1775.1249999999995</v>
      </c>
      <c r="W49" s="14">
        <v>1412.2629999999999</v>
      </c>
      <c r="X49" s="14">
        <v>1167.124</v>
      </c>
      <c r="Y49" s="14">
        <v>1365.614</v>
      </c>
      <c r="Z49" s="14">
        <v>1256.4740000000002</v>
      </c>
      <c r="AA49" s="14">
        <v>1220.587</v>
      </c>
      <c r="AB49" s="14">
        <v>1324.1970000000001</v>
      </c>
      <c r="AC49" s="14">
        <v>1399.4830000000002</v>
      </c>
      <c r="AD49" s="14">
        <v>1265.2189999999998</v>
      </c>
      <c r="AE49" s="14">
        <v>1069.5069999999998</v>
      </c>
      <c r="AF49"/>
      <c r="AJ49" s="15"/>
      <c r="AK49" s="15"/>
      <c r="AL49" s="15"/>
      <c r="AM49" s="15"/>
      <c r="AN49" s="15">
        <v>23.220999289290276</v>
      </c>
      <c r="AO49" s="15">
        <v>16.453859300555823</v>
      </c>
      <c r="AP49" s="15">
        <v>12.208914611707655</v>
      </c>
      <c r="AQ49" s="15">
        <v>6.0713886771090309</v>
      </c>
      <c r="AR49" s="15">
        <v>0.56755093235398624</v>
      </c>
      <c r="AS49" s="15">
        <v>17.229133815840136</v>
      </c>
      <c r="AT49" s="15">
        <v>12.201571268627328</v>
      </c>
      <c r="AU49" s="15">
        <v>9.6986724894204599</v>
      </c>
      <c r="AV49" s="15">
        <v>1.7640253259811343</v>
      </c>
      <c r="AW49" s="15">
        <v>-6.0591709421238393</v>
      </c>
      <c r="AX49" s="15">
        <v>4.5753247767873599</v>
      </c>
      <c r="AY49" s="15">
        <v>25.109683512409642</v>
      </c>
      <c r="AZ49" s="15">
        <v>-20.441490035912945</v>
      </c>
      <c r="BA49" s="15">
        <v>-17.357885889526237</v>
      </c>
      <c r="BB49" s="15">
        <v>17.006761920755636</v>
      </c>
      <c r="BC49" s="15">
        <v>-7.992009455087592</v>
      </c>
      <c r="BD49" s="15">
        <v>-2.8561673381224097</v>
      </c>
      <c r="BE49" s="15">
        <v>8.4885387112922004</v>
      </c>
      <c r="BF49" s="15">
        <v>5.6854078358431606</v>
      </c>
      <c r="BG49" s="15">
        <v>-9.5938285781249455</v>
      </c>
      <c r="BH49" s="15">
        <v>-15.468626380097042</v>
      </c>
      <c r="BI49"/>
      <c r="BJ49" s="7"/>
    </row>
    <row r="50" spans="1:62" s="46" customFormat="1" ht="15" customHeight="1" x14ac:dyDescent="0.35">
      <c r="A50"/>
      <c r="B50" s="16" t="s">
        <v>559</v>
      </c>
      <c r="C50" s="17"/>
      <c r="D50" s="17"/>
      <c r="E50" s="17"/>
      <c r="F50" s="17"/>
      <c r="G50" s="17"/>
      <c r="H50" s="17"/>
      <c r="I50" s="17"/>
      <c r="J50" s="17">
        <v>572.66700000000003</v>
      </c>
      <c r="K50" s="17">
        <v>705.64599999999996</v>
      </c>
      <c r="L50" s="17">
        <v>789.75199999999995</v>
      </c>
      <c r="M50" s="17">
        <v>870.25699999999995</v>
      </c>
      <c r="N50" s="17">
        <v>959.95100000000002</v>
      </c>
      <c r="O50" s="17">
        <v>1000.189</v>
      </c>
      <c r="P50" s="17">
        <v>1141.0709999999999</v>
      </c>
      <c r="Q50" s="17">
        <v>1230.085</v>
      </c>
      <c r="R50" s="17">
        <v>1374.8240000000001</v>
      </c>
      <c r="S50" s="17">
        <v>1402.1369999999999</v>
      </c>
      <c r="T50" s="17">
        <v>1371.8409999999999</v>
      </c>
      <c r="U50" s="17">
        <v>1452.1379999999999</v>
      </c>
      <c r="V50" s="17">
        <v>1644.0360000000001</v>
      </c>
      <c r="W50" s="17">
        <v>1423.171</v>
      </c>
      <c r="X50" s="17">
        <v>1431.973</v>
      </c>
      <c r="Y50" s="17">
        <v>1406.4380000000001</v>
      </c>
      <c r="Z50" s="17">
        <v>1400.624</v>
      </c>
      <c r="AA50" s="17">
        <v>1323.3489999999999</v>
      </c>
      <c r="AB50" s="17">
        <v>1375.46</v>
      </c>
      <c r="AC50" s="17">
        <v>1349.037</v>
      </c>
      <c r="AD50" s="17">
        <v>1405.7560000000001</v>
      </c>
      <c r="AE50" s="17">
        <v>1334.27</v>
      </c>
      <c r="AF50"/>
      <c r="AG50" s="18"/>
      <c r="AH50" s="18"/>
      <c r="AI50" s="18"/>
      <c r="AJ50" s="18"/>
      <c r="AK50" s="18"/>
      <c r="AL50" s="18"/>
      <c r="AM50" s="18"/>
      <c r="AN50" s="18">
        <v>23.220999289290273</v>
      </c>
      <c r="AO50" s="18">
        <v>11.919007547693885</v>
      </c>
      <c r="AP50" s="18">
        <v>10.193706378711292</v>
      </c>
      <c r="AQ50" s="18">
        <v>10.306610575956306</v>
      </c>
      <c r="AR50" s="18">
        <v>4.1916722832727862</v>
      </c>
      <c r="AS50" s="18">
        <v>14.085537833349493</v>
      </c>
      <c r="AT50" s="18">
        <v>7.8009168579343555</v>
      </c>
      <c r="AU50" s="18">
        <v>11.76658523597963</v>
      </c>
      <c r="AV50" s="18">
        <v>1.9866542917493346</v>
      </c>
      <c r="AW50" s="18">
        <v>-2.1607018429725517</v>
      </c>
      <c r="AX50" s="18">
        <v>5.8532293465496386</v>
      </c>
      <c r="AY50" s="18">
        <v>13.214859744735016</v>
      </c>
      <c r="AZ50" s="18">
        <v>-13.434316523482453</v>
      </c>
      <c r="BA50" s="18">
        <v>0.61847803250627698</v>
      </c>
      <c r="BB50" s="18">
        <v>-1.7832040129248146</v>
      </c>
      <c r="BC50" s="18">
        <v>-0.41338473505409251</v>
      </c>
      <c r="BD50" s="18">
        <v>-5.5171837695198773</v>
      </c>
      <c r="BE50" s="18">
        <v>3.9378123231286764</v>
      </c>
      <c r="BF50" s="18">
        <v>-1.9210300553996482</v>
      </c>
      <c r="BG50" s="18">
        <v>4.2044065507469437</v>
      </c>
      <c r="BH50" s="18">
        <v>-5.0852352755385786</v>
      </c>
      <c r="BI50"/>
      <c r="BJ50" s="55"/>
    </row>
    <row r="51" spans="1:62" s="46" customFormat="1" ht="15" customHeight="1" x14ac:dyDescent="0.35">
      <c r="A51"/>
      <c r="B51" s="16" t="s">
        <v>947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-0.69299999999999995</v>
      </c>
      <c r="U51" s="17">
        <v>-0.69499999999999995</v>
      </c>
      <c r="V51" s="17">
        <v>-0.69399999999999995</v>
      </c>
      <c r="W51" s="17">
        <v>-0.69399999999999995</v>
      </c>
      <c r="X51" s="17">
        <v>-0.69399999999999995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 t="s">
        <v>233</v>
      </c>
      <c r="AS51" s="18" t="s">
        <v>233</v>
      </c>
      <c r="AT51" s="18" t="s">
        <v>233</v>
      </c>
      <c r="AU51" s="18" t="s">
        <v>233</v>
      </c>
      <c r="AV51" s="18" t="s">
        <v>233</v>
      </c>
      <c r="AW51" s="18"/>
      <c r="AX51" s="18" t="s">
        <v>233</v>
      </c>
      <c r="AY51" s="18" t="s">
        <v>233</v>
      </c>
      <c r="AZ51" s="18" t="s">
        <v>233</v>
      </c>
      <c r="BA51" s="18" t="s">
        <v>233</v>
      </c>
      <c r="BB51" s="18" t="s">
        <v>233</v>
      </c>
      <c r="BC51" s="18" t="s">
        <v>233</v>
      </c>
      <c r="BD51" s="18" t="s">
        <v>233</v>
      </c>
      <c r="BE51" s="18" t="s">
        <v>233</v>
      </c>
      <c r="BF51" s="18" t="s">
        <v>233</v>
      </c>
      <c r="BG51" s="18" t="s">
        <v>233</v>
      </c>
      <c r="BH51" s="18" t="s">
        <v>233</v>
      </c>
      <c r="BI51"/>
      <c r="BJ51" s="7"/>
    </row>
    <row r="52" spans="1:62" s="46" customFormat="1" ht="15" customHeight="1" x14ac:dyDescent="0.35">
      <c r="A52"/>
      <c r="B52" s="16" t="s">
        <v>560</v>
      </c>
      <c r="C52" s="17"/>
      <c r="D52" s="17"/>
      <c r="E52" s="17"/>
      <c r="F52" s="17"/>
      <c r="G52" s="17"/>
      <c r="H52" s="17"/>
      <c r="I52" s="17"/>
      <c r="J52" s="17"/>
      <c r="K52" s="17"/>
      <c r="L52" s="17">
        <v>32</v>
      </c>
      <c r="M52" s="17">
        <v>51.822000000000003</v>
      </c>
      <c r="N52" s="17">
        <v>18.111000000000001</v>
      </c>
      <c r="O52" s="17">
        <v>-16.576000000000001</v>
      </c>
      <c r="P52" s="17">
        <v>12.01</v>
      </c>
      <c r="Q52" s="17">
        <v>63.69</v>
      </c>
      <c r="R52" s="17">
        <v>44.43</v>
      </c>
      <c r="S52" s="17">
        <v>42.152999999999999</v>
      </c>
      <c r="T52" s="17">
        <v>-14.37</v>
      </c>
      <c r="U52" s="17">
        <v>-32.588000000000001</v>
      </c>
      <c r="V52" s="17">
        <v>131.78299999999999</v>
      </c>
      <c r="W52" s="17">
        <v>-10.214</v>
      </c>
      <c r="X52" s="17">
        <v>-264.15499999999997</v>
      </c>
      <c r="Y52" s="17">
        <v>-40.823999999999998</v>
      </c>
      <c r="Z52" s="17">
        <v>-144.15</v>
      </c>
      <c r="AA52" s="17">
        <v>-102.762</v>
      </c>
      <c r="AB52" s="17">
        <v>-51.262999999999998</v>
      </c>
      <c r="AC52" s="17">
        <v>50.445999999999998</v>
      </c>
      <c r="AD52" s="17">
        <v>-140.53700000000001</v>
      </c>
      <c r="AE52" s="17">
        <v>-264.76299999999998</v>
      </c>
      <c r="AF52"/>
      <c r="AG52" s="18"/>
      <c r="AH52" s="18"/>
      <c r="AI52" s="18"/>
      <c r="AJ52" s="18"/>
      <c r="AK52" s="18"/>
      <c r="AL52" s="18"/>
      <c r="AM52" s="18"/>
      <c r="AN52" s="18"/>
      <c r="AO52" s="18"/>
      <c r="AP52" s="18">
        <v>61.943750000000009</v>
      </c>
      <c r="AQ52" s="18">
        <v>-65.051522519393302</v>
      </c>
      <c r="AR52" s="18" t="s">
        <v>233</v>
      </c>
      <c r="AS52" s="18" t="s">
        <v>233</v>
      </c>
      <c r="AT52" s="18" t="s">
        <v>233</v>
      </c>
      <c r="AU52" s="18">
        <v>-30.240226095148373</v>
      </c>
      <c r="AV52" s="18">
        <v>-5.1249155975692124</v>
      </c>
      <c r="AW52" s="18" t="s">
        <v>233</v>
      </c>
      <c r="AX52" s="18" t="s">
        <v>233</v>
      </c>
      <c r="AY52" s="18" t="s">
        <v>233</v>
      </c>
      <c r="AZ52" s="18" t="s">
        <v>233</v>
      </c>
      <c r="BA52" s="18" t="s">
        <v>233</v>
      </c>
      <c r="BB52" s="18" t="s">
        <v>233</v>
      </c>
      <c r="BC52" s="18" t="s">
        <v>233</v>
      </c>
      <c r="BD52" s="18" t="s">
        <v>233</v>
      </c>
      <c r="BE52" s="18" t="s">
        <v>233</v>
      </c>
      <c r="BF52" s="18" t="s">
        <v>233</v>
      </c>
      <c r="BG52" s="18" t="s">
        <v>233</v>
      </c>
      <c r="BH52" s="18" t="s">
        <v>233</v>
      </c>
      <c r="BI52"/>
      <c r="BJ52" s="246"/>
    </row>
    <row r="53" spans="1:62" s="46" customFormat="1" ht="15" customHeight="1" x14ac:dyDescent="0.35">
      <c r="A53"/>
      <c r="B53" s="66" t="s">
        <v>561</v>
      </c>
      <c r="C53" s="17"/>
      <c r="D53" s="17"/>
      <c r="E53" s="17"/>
      <c r="F53" s="17"/>
      <c r="G53" s="17"/>
      <c r="H53" s="17"/>
      <c r="I53" s="17"/>
      <c r="J53" s="17">
        <v>690.74099999999999</v>
      </c>
      <c r="K53" s="17">
        <v>757.46799999999996</v>
      </c>
      <c r="L53" s="17">
        <v>807.86299999999994</v>
      </c>
      <c r="M53" s="17">
        <v>853.68099999999993</v>
      </c>
      <c r="N53" s="17">
        <v>971.96100000000001</v>
      </c>
      <c r="O53" s="17">
        <v>1063.8789999999999</v>
      </c>
      <c r="P53" s="17">
        <v>1185.501</v>
      </c>
      <c r="Q53" s="17">
        <v>1268.769</v>
      </c>
      <c r="R53" s="17">
        <v>1360.4540000000002</v>
      </c>
      <c r="S53" s="17">
        <v>1369.549</v>
      </c>
      <c r="T53" s="17">
        <v>1503.6239999999998</v>
      </c>
      <c r="U53" s="17">
        <v>1441.924</v>
      </c>
      <c r="V53" s="17">
        <v>1379.8810000000001</v>
      </c>
      <c r="W53" s="17">
        <v>1382.347</v>
      </c>
      <c r="X53" s="17">
        <v>1287.8229999999999</v>
      </c>
      <c r="Y53" s="17">
        <v>1303.6760000000002</v>
      </c>
      <c r="Z53" s="17">
        <v>1349.3610000000001</v>
      </c>
      <c r="AA53" s="17">
        <v>1373.7949999999998</v>
      </c>
      <c r="AB53" s="17">
        <v>1234.923</v>
      </c>
      <c r="AC53" s="17">
        <v>1084.2739999999999</v>
      </c>
      <c r="AD53" s="17"/>
      <c r="AE53" s="17"/>
      <c r="AF53"/>
      <c r="AG53" s="18"/>
      <c r="AH53" s="18"/>
      <c r="AI53" s="18"/>
      <c r="AJ53" s="18"/>
      <c r="AK53" s="18"/>
      <c r="AL53" s="18"/>
      <c r="AM53" s="18"/>
      <c r="AN53" s="18">
        <v>9.6602054894671046</v>
      </c>
      <c r="AO53" s="18">
        <v>6.653086335000288</v>
      </c>
      <c r="AP53" s="18">
        <v>5.6715061835979599</v>
      </c>
      <c r="AQ53" s="18">
        <v>13.85529255073032</v>
      </c>
      <c r="AR53" s="18">
        <v>9.4569638082186298</v>
      </c>
      <c r="AS53" s="18">
        <v>11.431939158494536</v>
      </c>
      <c r="AT53" s="18">
        <v>7.0238658592443217</v>
      </c>
      <c r="AU53" s="18">
        <v>7.2262957244384269</v>
      </c>
      <c r="AV53" s="18">
        <v>0.66852683001408342</v>
      </c>
      <c r="AW53" s="18">
        <v>9.7897190973086623</v>
      </c>
      <c r="AX53" s="18">
        <v>-4.1034194718892376</v>
      </c>
      <c r="AY53" s="18">
        <v>-4.3027926575880482</v>
      </c>
      <c r="AZ53" s="18">
        <v>0.17871106276554966</v>
      </c>
      <c r="BA53" s="18">
        <v>-6.8379357715537505</v>
      </c>
      <c r="BB53" s="18">
        <v>1.2309921472127998</v>
      </c>
      <c r="BC53" s="18">
        <v>3.5043216259254555</v>
      </c>
      <c r="BD53" s="18">
        <v>1.8107830298933896</v>
      </c>
      <c r="BE53" s="18">
        <v>-10.108640663272167</v>
      </c>
      <c r="BF53" s="18"/>
      <c r="BG53" s="18"/>
      <c r="BH53" s="18"/>
      <c r="BI53"/>
      <c r="BJ53" s="246"/>
    </row>
    <row r="54" spans="1:62" s="7" customFormat="1" ht="6" customHeight="1" x14ac:dyDescent="0.35">
      <c r="A54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/>
      <c r="AG54" s="15"/>
      <c r="AH54" s="15"/>
      <c r="AI54" s="15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/>
      <c r="BJ54" s="246"/>
    </row>
    <row r="55" spans="1:62" s="55" customFormat="1" ht="15" customHeight="1" x14ac:dyDescent="0.35">
      <c r="A55"/>
      <c r="B55" s="154" t="s">
        <v>563</v>
      </c>
      <c r="F55" s="14">
        <v>4038.08</v>
      </c>
      <c r="G55" s="14">
        <v>4752.2150000000011</v>
      </c>
      <c r="H55" s="14">
        <v>4646.5179999999991</v>
      </c>
      <c r="I55" s="14">
        <v>5244.1060000000007</v>
      </c>
      <c r="J55" s="14">
        <v>29018.536</v>
      </c>
      <c r="K55" s="14">
        <v>34126.572</v>
      </c>
      <c r="L55" s="14">
        <v>40456.790999999997</v>
      </c>
      <c r="M55" s="14">
        <v>44857.843000000001</v>
      </c>
      <c r="N55" s="14">
        <v>49253.001999999993</v>
      </c>
      <c r="O55" s="14">
        <v>54405.426999999996</v>
      </c>
      <c r="P55" s="14">
        <v>59370.392999999996</v>
      </c>
      <c r="Q55" s="14">
        <v>60421.916999999994</v>
      </c>
      <c r="R55" s="14">
        <v>47711.851999999999</v>
      </c>
      <c r="S55" s="14">
        <v>72854.892999999996</v>
      </c>
      <c r="T55" s="14">
        <v>92102.305999999997</v>
      </c>
      <c r="U55" s="14">
        <v>69977.397000000012</v>
      </c>
      <c r="V55" s="14">
        <v>71862.997999999992</v>
      </c>
      <c r="W55" s="14">
        <v>73161.231</v>
      </c>
      <c r="X55" s="14">
        <v>80061.197</v>
      </c>
      <c r="Y55" s="14">
        <v>88379.358999999997</v>
      </c>
      <c r="Z55" s="14">
        <v>92353.653999999995</v>
      </c>
      <c r="AA55" s="14">
        <v>95908.657000000007</v>
      </c>
      <c r="AB55" s="14">
        <v>102650.05300000001</v>
      </c>
      <c r="AC55" s="14">
        <v>100355.05499999999</v>
      </c>
      <c r="AD55" s="14">
        <v>95902.41</v>
      </c>
      <c r="AE55" s="14">
        <v>118710.277</v>
      </c>
      <c r="AF55"/>
      <c r="AJ55" s="15">
        <v>17.685013669862933</v>
      </c>
      <c r="AK55" s="15">
        <v>-2.2241628377504368</v>
      </c>
      <c r="AL55" s="15">
        <v>12.860985365815901</v>
      </c>
      <c r="AM55" s="15" t="s">
        <v>233</v>
      </c>
      <c r="AN55" s="15">
        <v>17.60266610279719</v>
      </c>
      <c r="AO55" s="15">
        <v>18.549237819725921</v>
      </c>
      <c r="AP55" s="15">
        <v>10.878401106998336</v>
      </c>
      <c r="AQ55" s="15">
        <v>9.7979722297391607</v>
      </c>
      <c r="AR55" s="15">
        <v>10.461138998187366</v>
      </c>
      <c r="AS55" s="15">
        <v>9.1258653295745678</v>
      </c>
      <c r="AT55" s="15">
        <v>1.7711252138755385</v>
      </c>
      <c r="AU55" s="15">
        <v>-21.035520935226199</v>
      </c>
      <c r="AV55" s="15">
        <v>52.697684005223685</v>
      </c>
      <c r="AW55" s="15">
        <v>26.418833667081223</v>
      </c>
      <c r="AX55" s="15">
        <v>-24.022101031867741</v>
      </c>
      <c r="AY55" s="15">
        <v>2.694585796039227</v>
      </c>
      <c r="AZ55" s="15">
        <v>1.8065388811081993</v>
      </c>
      <c r="BA55" s="15">
        <v>9.4311781057921245</v>
      </c>
      <c r="BB55" s="15">
        <v>10.389754727249453</v>
      </c>
      <c r="BC55" s="15">
        <v>4.496858819716036</v>
      </c>
      <c r="BD55" s="15">
        <v>3.8493365947383218</v>
      </c>
      <c r="BE55" s="15">
        <v>7.0289754969668774</v>
      </c>
      <c r="BF55" s="15">
        <v>-2.2357494545083392</v>
      </c>
      <c r="BG55" s="15">
        <v>-4.436891594548964</v>
      </c>
      <c r="BH55" s="15">
        <v>23.782371058245559</v>
      </c>
      <c r="BI55"/>
    </row>
    <row r="56" spans="1:62" s="46" customFormat="1" ht="15" customHeight="1" x14ac:dyDescent="0.35">
      <c r="A56"/>
      <c r="B56" s="16" t="s">
        <v>559</v>
      </c>
      <c r="C56" s="17"/>
      <c r="D56" s="17"/>
      <c r="E56" s="17"/>
      <c r="F56" s="17">
        <v>4038.08</v>
      </c>
      <c r="G56" s="17">
        <v>4417.8360000000002</v>
      </c>
      <c r="H56" s="17">
        <v>4561.402</v>
      </c>
      <c r="I56" s="17">
        <v>5030.3980000000001</v>
      </c>
      <c r="J56" s="17">
        <v>28803.082000000002</v>
      </c>
      <c r="K56" s="17">
        <v>33857.537000000004</v>
      </c>
      <c r="L56" s="17">
        <v>38042.625</v>
      </c>
      <c r="M56" s="17">
        <v>41894.995000000003</v>
      </c>
      <c r="N56" s="17">
        <v>45955.320999999996</v>
      </c>
      <c r="O56" s="17">
        <v>50561.721999999994</v>
      </c>
      <c r="P56" s="17">
        <v>54057.198000000004</v>
      </c>
      <c r="Q56" s="17">
        <v>57124.573000000004</v>
      </c>
      <c r="R56" s="17">
        <v>47698.088000000003</v>
      </c>
      <c r="S56" s="17">
        <v>74195.194000000003</v>
      </c>
      <c r="T56" s="17">
        <v>69163.718000000008</v>
      </c>
      <c r="U56" s="17">
        <v>73732.994999999995</v>
      </c>
      <c r="V56" s="17">
        <v>72675.562000000005</v>
      </c>
      <c r="W56" s="17">
        <v>76468.69</v>
      </c>
      <c r="X56" s="17">
        <v>78791.960999999996</v>
      </c>
      <c r="Y56" s="17">
        <v>84556.955999999991</v>
      </c>
      <c r="Z56" s="17">
        <v>87778.036000000007</v>
      </c>
      <c r="AA56" s="17">
        <v>94334.544000000009</v>
      </c>
      <c r="AB56" s="17">
        <v>97507.808000000005</v>
      </c>
      <c r="AC56" s="17">
        <v>97286.569000000003</v>
      </c>
      <c r="AD56" s="17">
        <v>102314.44099999999</v>
      </c>
      <c r="AE56" s="17">
        <v>114113.068</v>
      </c>
      <c r="AF56"/>
      <c r="AG56" s="18"/>
      <c r="AH56" s="18"/>
      <c r="AI56" s="18"/>
      <c r="AJ56" s="18">
        <v>9.4043703938505523</v>
      </c>
      <c r="AK56" s="18">
        <v>3.2496905724884262</v>
      </c>
      <c r="AL56" s="18">
        <v>10.281838785531292</v>
      </c>
      <c r="AM56" s="18" t="s">
        <v>233</v>
      </c>
      <c r="AN56" s="18">
        <v>17.548313058998342</v>
      </c>
      <c r="AO56" s="18">
        <v>12.360875512001938</v>
      </c>
      <c r="AP56" s="18">
        <v>10.12645683624619</v>
      </c>
      <c r="AQ56" s="18">
        <v>9.6916731938982057</v>
      </c>
      <c r="AR56" s="18">
        <v>10.023651015298094</v>
      </c>
      <c r="AS56" s="18">
        <v>6.9132851131929609</v>
      </c>
      <c r="AT56" s="18">
        <v>5.6743137148914</v>
      </c>
      <c r="AU56" s="18">
        <v>-16.501628817426784</v>
      </c>
      <c r="AV56" s="18">
        <v>55.551715196634298</v>
      </c>
      <c r="AW56" s="18">
        <v>-6.7814041971505521</v>
      </c>
      <c r="AX56" s="18">
        <v>6.606465256827267</v>
      </c>
      <c r="AY56" s="18">
        <v>-1.4341381358508358</v>
      </c>
      <c r="AZ56" s="18">
        <v>5.219262012724438</v>
      </c>
      <c r="BA56" s="18">
        <v>3.0381990328329063</v>
      </c>
      <c r="BB56" s="18">
        <v>7.3167299389845057</v>
      </c>
      <c r="BC56" s="18">
        <v>3.8093613492898402</v>
      </c>
      <c r="BD56" s="18">
        <v>7.4694175203464352</v>
      </c>
      <c r="BE56" s="18">
        <v>3.3638409276669585</v>
      </c>
      <c r="BF56" s="18">
        <v>-0.2268936247649023</v>
      </c>
      <c r="BG56" s="18">
        <v>5.1681049621556578</v>
      </c>
      <c r="BH56" s="18">
        <v>11.53173186959992</v>
      </c>
      <c r="BI56"/>
      <c r="BJ56" s="7"/>
    </row>
    <row r="57" spans="1:62" s="46" customFormat="1" ht="15" customHeight="1" x14ac:dyDescent="0.35">
      <c r="A57"/>
      <c r="B57" s="16" t="s">
        <v>947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>
        <v>91.415000000000006</v>
      </c>
      <c r="O57" s="17">
        <v>98.306999999999988</v>
      </c>
      <c r="P57" s="17">
        <v>45.536000000000001</v>
      </c>
      <c r="Q57" s="17">
        <v>0</v>
      </c>
      <c r="R57" s="17">
        <v>0</v>
      </c>
      <c r="S57" s="17">
        <v>-381.33600000000001</v>
      </c>
      <c r="T57" s="17">
        <v>-2371.7729999999997</v>
      </c>
      <c r="U57" s="17">
        <v>-2301.9630000000002</v>
      </c>
      <c r="V57" s="17">
        <v>-2318.0449999999996</v>
      </c>
      <c r="W57" s="17">
        <v>-2294.8590000000004</v>
      </c>
      <c r="X57" s="17">
        <v>-1938.126</v>
      </c>
      <c r="Y57" s="17">
        <v>-25.693999999999999</v>
      </c>
      <c r="Z57" s="17">
        <v>-25.134999999999998</v>
      </c>
      <c r="AA57" s="17">
        <v>-25.524000000000001</v>
      </c>
      <c r="AB57" s="17">
        <v>-25.274999999999999</v>
      </c>
      <c r="AC57" s="17">
        <v>-24.562999999999999</v>
      </c>
      <c r="AD57" s="17">
        <v>-16.363</v>
      </c>
      <c r="AE57" s="17">
        <v>-16.363</v>
      </c>
      <c r="AF57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>
        <v>7.5392441065470459</v>
      </c>
      <c r="AS57" s="18">
        <v>-53.679798997019532</v>
      </c>
      <c r="AT57" s="18" t="s">
        <v>233</v>
      </c>
      <c r="AU57" s="18" t="s">
        <v>233</v>
      </c>
      <c r="AV57" s="18"/>
      <c r="AW57" s="18" t="s">
        <v>233</v>
      </c>
      <c r="AX57" s="18" t="s">
        <v>233</v>
      </c>
      <c r="AY57" s="18" t="s">
        <v>233</v>
      </c>
      <c r="AZ57" s="18" t="s">
        <v>233</v>
      </c>
      <c r="BA57" s="18" t="s">
        <v>233</v>
      </c>
      <c r="BB57" s="18" t="s">
        <v>233</v>
      </c>
      <c r="BC57" s="18" t="s">
        <v>233</v>
      </c>
      <c r="BD57" s="18" t="s">
        <v>233</v>
      </c>
      <c r="BE57" s="18" t="s">
        <v>233</v>
      </c>
      <c r="BF57" s="18" t="s">
        <v>233</v>
      </c>
      <c r="BG57" s="18" t="s">
        <v>233</v>
      </c>
      <c r="BH57" s="18" t="s">
        <v>233</v>
      </c>
      <c r="BI57"/>
      <c r="BJ57" s="7"/>
    </row>
    <row r="58" spans="1:62" s="7" customFormat="1" ht="15" customHeight="1" x14ac:dyDescent="0.35">
      <c r="A58"/>
      <c r="B58" s="16" t="s">
        <v>560</v>
      </c>
      <c r="C58" s="17"/>
      <c r="D58" s="17"/>
      <c r="E58" s="17"/>
      <c r="F58" s="17"/>
      <c r="G58" s="17">
        <v>334.37900000000002</v>
      </c>
      <c r="H58" s="17">
        <v>85.116</v>
      </c>
      <c r="I58" s="17">
        <v>213.708</v>
      </c>
      <c r="J58" s="17">
        <v>215.45400000000001</v>
      </c>
      <c r="K58" s="17">
        <v>269.03500000000003</v>
      </c>
      <c r="L58" s="17">
        <v>2414.1660000000002</v>
      </c>
      <c r="M58" s="17">
        <v>2962.848</v>
      </c>
      <c r="N58" s="17">
        <v>3206.2660000000001</v>
      </c>
      <c r="O58" s="17">
        <v>3745.3969999999999</v>
      </c>
      <c r="P58" s="17">
        <v>5267.6589999999997</v>
      </c>
      <c r="Q58" s="17">
        <v>3297.3439999999996</v>
      </c>
      <c r="R58" s="17">
        <v>13.763999999999699</v>
      </c>
      <c r="S58" s="17">
        <v>-958.96500000000003</v>
      </c>
      <c r="T58" s="17">
        <v>25310.361000000001</v>
      </c>
      <c r="U58" s="17">
        <v>-1453.6349999999998</v>
      </c>
      <c r="V58" s="17">
        <v>1505.481</v>
      </c>
      <c r="W58" s="17">
        <v>-1012.5999999999999</v>
      </c>
      <c r="X58" s="17">
        <v>3207.3620000000001</v>
      </c>
      <c r="Y58" s="17">
        <v>3848.0969999999998</v>
      </c>
      <c r="Z58" s="17">
        <v>4600.7530000000006</v>
      </c>
      <c r="AA58" s="17">
        <v>1599.6369999999999</v>
      </c>
      <c r="AB58" s="17">
        <v>5167.5199999999986</v>
      </c>
      <c r="AC58" s="17">
        <v>3093.049</v>
      </c>
      <c r="AD58" s="17">
        <v>-6395.6679999999997</v>
      </c>
      <c r="AE58" s="17">
        <v>4613.5720000000001</v>
      </c>
      <c r="AF58"/>
      <c r="AG58" s="18"/>
      <c r="AH58" s="18"/>
      <c r="AI58" s="18"/>
      <c r="AJ58" s="18"/>
      <c r="AK58" s="18">
        <v>-74.545052171338511</v>
      </c>
      <c r="AL58" s="18" t="s">
        <v>233</v>
      </c>
      <c r="AM58" s="18">
        <v>0.81700263911505855</v>
      </c>
      <c r="AN58" s="18">
        <v>24.868881524594585</v>
      </c>
      <c r="AO58" s="18" t="s">
        <v>233</v>
      </c>
      <c r="AP58" s="18">
        <v>22.72760033899905</v>
      </c>
      <c r="AQ58" s="18">
        <v>8.2156762682392106</v>
      </c>
      <c r="AR58" s="18">
        <v>16.81491803861563</v>
      </c>
      <c r="AS58" s="18">
        <v>40.643541926263083</v>
      </c>
      <c r="AT58" s="18">
        <v>-37.403996727958287</v>
      </c>
      <c r="AU58" s="18">
        <v>-99.582573125521648</v>
      </c>
      <c r="AV58" s="18" t="s">
        <v>233</v>
      </c>
      <c r="AW58" s="18" t="s">
        <v>233</v>
      </c>
      <c r="AX58" s="18" t="s">
        <v>233</v>
      </c>
      <c r="AY58" s="18" t="s">
        <v>233</v>
      </c>
      <c r="AZ58" s="18" t="s">
        <v>233</v>
      </c>
      <c r="BA58" s="18" t="s">
        <v>233</v>
      </c>
      <c r="BB58" s="18">
        <v>19.977009143339593</v>
      </c>
      <c r="BC58" s="18">
        <v>19.559174313953129</v>
      </c>
      <c r="BD58" s="18">
        <v>-65.230974147058106</v>
      </c>
      <c r="BE58" s="18" t="s">
        <v>233</v>
      </c>
      <c r="BF58" s="18">
        <v>-40.144421308480645</v>
      </c>
      <c r="BG58" s="18" t="s">
        <v>233</v>
      </c>
      <c r="BH58" s="18" t="s">
        <v>233</v>
      </c>
      <c r="BI58"/>
    </row>
    <row r="59" spans="1:62" s="55" customFormat="1" ht="15" customHeight="1" x14ac:dyDescent="0.35">
      <c r="A59"/>
      <c r="B59" s="66" t="s">
        <v>561</v>
      </c>
      <c r="F59" s="17"/>
      <c r="G59" s="17"/>
      <c r="H59" s="17"/>
      <c r="I59" s="17"/>
      <c r="J59" s="17">
        <v>34291.837999999996</v>
      </c>
      <c r="K59" s="17">
        <v>36820.385000000002</v>
      </c>
      <c r="L59" s="17">
        <v>41213.775999999998</v>
      </c>
      <c r="M59" s="17">
        <v>45761.534999999996</v>
      </c>
      <c r="N59" s="17">
        <v>51321.380999999994</v>
      </c>
      <c r="O59" s="17">
        <v>53904.601999999999</v>
      </c>
      <c r="P59" s="17">
        <v>52168.534999999996</v>
      </c>
      <c r="Q59" s="17">
        <v>46212.178999999996</v>
      </c>
      <c r="R59" s="17">
        <v>72968.752000000008</v>
      </c>
      <c r="S59" s="17">
        <v>72741.558999999994</v>
      </c>
      <c r="T59" s="17">
        <v>70669.198999999993</v>
      </c>
      <c r="U59" s="17">
        <v>72720.395000000004</v>
      </c>
      <c r="V59" s="17">
        <v>75902.92300000001</v>
      </c>
      <c r="W59" s="17">
        <v>80316.791999999987</v>
      </c>
      <c r="X59" s="17">
        <v>83392.713999999993</v>
      </c>
      <c r="Y59" s="17">
        <v>86156.592999999993</v>
      </c>
      <c r="Z59" s="17">
        <v>92945.555999999982</v>
      </c>
      <c r="AA59" s="17">
        <v>97427.593000000008</v>
      </c>
      <c r="AB59" s="17">
        <v>91112.14</v>
      </c>
      <c r="AC59" s="17">
        <v>101900.14059999998</v>
      </c>
      <c r="AD59" s="17"/>
      <c r="AE59" s="17"/>
      <c r="AF59"/>
      <c r="AJ59" s="18"/>
      <c r="AK59" s="18"/>
      <c r="AL59" s="18"/>
      <c r="AM59" s="18"/>
      <c r="AN59" s="18">
        <v>7.3736117614926506</v>
      </c>
      <c r="AO59" s="18">
        <v>11.93195291141034</v>
      </c>
      <c r="AP59" s="18">
        <v>11.034560385828268</v>
      </c>
      <c r="AQ59" s="18">
        <v>12.149605558467385</v>
      </c>
      <c r="AR59" s="18">
        <v>5.0334206712013563</v>
      </c>
      <c r="AS59" s="18">
        <v>-3.2206285467055351</v>
      </c>
      <c r="AT59" s="18">
        <v>-11.417525909056101</v>
      </c>
      <c r="AU59" s="18">
        <v>57.899397039901565</v>
      </c>
      <c r="AV59" s="18">
        <v>-0.31135656534185185</v>
      </c>
      <c r="AW59" s="18">
        <v>-2.848935365820247</v>
      </c>
      <c r="AX59" s="18">
        <v>2.9025318371020608</v>
      </c>
      <c r="AY59" s="18">
        <v>4.3763898697194996</v>
      </c>
      <c r="AZ59" s="18">
        <v>5.8151502281407215</v>
      </c>
      <c r="BA59" s="18">
        <v>3.8297371239628277</v>
      </c>
      <c r="BB59" s="18">
        <v>3.3142931407652725</v>
      </c>
      <c r="BC59" s="18">
        <v>7.879795107496868</v>
      </c>
      <c r="BD59" s="18">
        <v>4.822217643197515</v>
      </c>
      <c r="BE59" s="18">
        <v>-6.4822016079161555</v>
      </c>
      <c r="BF59" s="18"/>
      <c r="BG59" s="18"/>
      <c r="BH59" s="18"/>
      <c r="BI59"/>
      <c r="BJ59" s="246"/>
    </row>
    <row r="60" spans="1:62" ht="6" customHeight="1" thickBot="1" x14ac:dyDescent="0.4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136"/>
      <c r="Z60" s="32"/>
      <c r="AA60" s="32"/>
      <c r="AB60" s="32"/>
      <c r="AC60" s="32"/>
      <c r="AD60" s="32"/>
      <c r="AE60" s="32"/>
      <c r="AF60"/>
      <c r="AG60" s="34" t="s">
        <v>233</v>
      </c>
      <c r="AH60" s="34" t="s">
        <v>233</v>
      </c>
      <c r="AI60" s="34" t="s">
        <v>233</v>
      </c>
      <c r="AJ60" s="34" t="s">
        <v>233</v>
      </c>
      <c r="AK60" s="34" t="s">
        <v>233</v>
      </c>
      <c r="AL60" s="34" t="s">
        <v>233</v>
      </c>
      <c r="AM60" s="34" t="s">
        <v>233</v>
      </c>
      <c r="AN60" s="34" t="s">
        <v>233</v>
      </c>
      <c r="AO60" s="34" t="s">
        <v>233</v>
      </c>
      <c r="AP60" s="34" t="s">
        <v>233</v>
      </c>
      <c r="AQ60" s="34" t="s">
        <v>233</v>
      </c>
      <c r="AR60" s="34" t="s">
        <v>233</v>
      </c>
      <c r="AS60" s="34" t="s">
        <v>233</v>
      </c>
      <c r="AT60" s="34" t="s">
        <v>233</v>
      </c>
      <c r="AU60" s="34" t="s">
        <v>233</v>
      </c>
      <c r="AV60" s="34" t="s">
        <v>233</v>
      </c>
      <c r="AW60" s="34" t="s">
        <v>233</v>
      </c>
      <c r="AX60" s="34" t="s">
        <v>233</v>
      </c>
      <c r="AY60" s="34" t="s">
        <v>233</v>
      </c>
      <c r="AZ60" s="34" t="s">
        <v>233</v>
      </c>
      <c r="BA60" s="34" t="s">
        <v>233</v>
      </c>
      <c r="BB60" s="34"/>
      <c r="BC60" s="34"/>
      <c r="BD60" s="34"/>
      <c r="BE60" s="34"/>
      <c r="BF60" s="34"/>
      <c r="BG60" s="34"/>
      <c r="BH60" s="34"/>
      <c r="BI60"/>
      <c r="BJ60" s="2"/>
    </row>
    <row r="61" spans="1:62" s="55" customFormat="1" ht="6" customHeight="1" x14ac:dyDescent="0.35">
      <c r="A61"/>
      <c r="Y61" s="52"/>
      <c r="AF61"/>
      <c r="BI61"/>
    </row>
    <row r="62" spans="1:62" ht="12" customHeight="1" x14ac:dyDescent="0.35">
      <c r="B62" s="35" t="s">
        <v>704</v>
      </c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26"/>
      <c r="Z62" s="59"/>
      <c r="AA62" s="59"/>
      <c r="AB62" s="59"/>
      <c r="AC62" s="59"/>
      <c r="AD62" s="59"/>
      <c r="AE62" s="59"/>
      <c r="AF62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36"/>
      <c r="BC62" s="36"/>
      <c r="BD62" s="36"/>
      <c r="BE62" s="36"/>
      <c r="BF62" s="36"/>
      <c r="BG62" s="36"/>
      <c r="BH62" s="36"/>
      <c r="BI62"/>
      <c r="BJ62" s="2"/>
    </row>
    <row r="63" spans="1:62" s="55" customFormat="1" ht="12" customHeight="1" x14ac:dyDescent="0.35">
      <c r="A63"/>
      <c r="B63" s="35" t="s">
        <v>705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26"/>
      <c r="Z63" s="59"/>
      <c r="AA63" s="59"/>
      <c r="AB63" s="59"/>
      <c r="AC63" s="59"/>
      <c r="AD63" s="59"/>
      <c r="AE63" s="59"/>
      <c r="AF63"/>
      <c r="BI63"/>
    </row>
    <row r="64" spans="1:62" s="55" customFormat="1" ht="12" customHeight="1" x14ac:dyDescent="0.35">
      <c r="A64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26"/>
      <c r="Z64" s="59"/>
      <c r="AA64" s="59"/>
      <c r="AB64" s="59"/>
      <c r="AC64" s="59"/>
      <c r="AD64" s="59"/>
      <c r="AE64" s="59"/>
      <c r="AF64"/>
      <c r="BI64"/>
    </row>
    <row r="65" spans="1:61" s="55" customFormat="1" ht="12" customHeight="1" x14ac:dyDescent="0.35">
      <c r="A65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26"/>
      <c r="Z65" s="59"/>
      <c r="AA65" s="59"/>
      <c r="AB65" s="59"/>
      <c r="AC65" s="59"/>
      <c r="AD65" s="59"/>
      <c r="AE65" s="59"/>
      <c r="AF65"/>
      <c r="BI65"/>
    </row>
    <row r="66" spans="1:61" s="55" customFormat="1" ht="12" customHeight="1" x14ac:dyDescent="0.35">
      <c r="A66"/>
      <c r="B66" s="16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26"/>
      <c r="Z66" s="59"/>
      <c r="AA66" s="59"/>
      <c r="AB66" s="59"/>
      <c r="AC66" s="59"/>
      <c r="AD66" s="59"/>
      <c r="AE66" s="59"/>
      <c r="AF66"/>
      <c r="BI66"/>
    </row>
  </sheetData>
  <mergeCells count="1">
    <mergeCell ref="BA5:BH5"/>
  </mergeCells>
  <hyperlinks>
    <hyperlink ref="B4" location="Indice!A1" display="Volver al índice" xr:uid="{00000000-0004-0000-27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5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BM131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5" width="10.54296875" style="7" customWidth="1"/>
    <col min="26" max="31" width="10.54296875" style="2" customWidth="1"/>
    <col min="32" max="32" width="1.54296875" style="45" customWidth="1"/>
    <col min="33" max="55" width="6.54296875" style="45" hidden="1" customWidth="1"/>
    <col min="56" max="58" width="6.54296875" style="45" customWidth="1"/>
    <col min="59" max="60" width="7.453125" style="45" customWidth="1"/>
    <col min="61" max="61" width="1.453125" style="45" customWidth="1"/>
    <col min="62" max="62" width="11.453125" style="45" customWidth="1"/>
    <col min="63" max="65" width="11.453125" style="45" hidden="1" customWidth="1"/>
    <col min="66" max="247" width="11.453125" style="45"/>
    <col min="248" max="248" width="2.453125" style="45" customWidth="1"/>
    <col min="249" max="249" width="48.54296875" style="45" customWidth="1"/>
    <col min="250" max="266" width="11.453125" style="45" customWidth="1"/>
    <col min="267" max="272" width="10.54296875" style="45" customWidth="1"/>
    <col min="273" max="274" width="11.453125" style="45" customWidth="1"/>
    <col min="275" max="275" width="1.54296875" style="45" customWidth="1"/>
    <col min="276" max="291" width="11.453125" style="45" customWidth="1"/>
    <col min="292" max="297" width="6.54296875" style="45" customWidth="1"/>
    <col min="298" max="299" width="11.453125" style="45" customWidth="1"/>
    <col min="300" max="300" width="1.453125" style="45" customWidth="1"/>
    <col min="301" max="503" width="11.453125" style="45"/>
    <col min="504" max="504" width="2.453125" style="45" customWidth="1"/>
    <col min="505" max="505" width="48.54296875" style="45" customWidth="1"/>
    <col min="506" max="522" width="11.453125" style="45" customWidth="1"/>
    <col min="523" max="528" width="10.54296875" style="45" customWidth="1"/>
    <col min="529" max="530" width="11.453125" style="45" customWidth="1"/>
    <col min="531" max="531" width="1.54296875" style="45" customWidth="1"/>
    <col min="532" max="547" width="11.453125" style="45" customWidth="1"/>
    <col min="548" max="553" width="6.54296875" style="45" customWidth="1"/>
    <col min="554" max="555" width="11.453125" style="45" customWidth="1"/>
    <col min="556" max="556" width="1.453125" style="45" customWidth="1"/>
    <col min="557" max="759" width="11.453125" style="45"/>
    <col min="760" max="760" width="2.453125" style="45" customWidth="1"/>
    <col min="761" max="761" width="48.54296875" style="45" customWidth="1"/>
    <col min="762" max="778" width="11.453125" style="45" customWidth="1"/>
    <col min="779" max="784" width="10.54296875" style="45" customWidth="1"/>
    <col min="785" max="786" width="11.453125" style="45" customWidth="1"/>
    <col min="787" max="787" width="1.54296875" style="45" customWidth="1"/>
    <col min="788" max="803" width="11.453125" style="45" customWidth="1"/>
    <col min="804" max="809" width="6.54296875" style="45" customWidth="1"/>
    <col min="810" max="811" width="11.453125" style="45" customWidth="1"/>
    <col min="812" max="812" width="1.453125" style="45" customWidth="1"/>
    <col min="813" max="1015" width="11.453125" style="45"/>
    <col min="1016" max="1016" width="2.453125" style="45" customWidth="1"/>
    <col min="1017" max="1017" width="48.54296875" style="45" customWidth="1"/>
    <col min="1018" max="1034" width="11.453125" style="45" customWidth="1"/>
    <col min="1035" max="1040" width="10.54296875" style="45" customWidth="1"/>
    <col min="1041" max="1042" width="11.453125" style="45" customWidth="1"/>
    <col min="1043" max="1043" width="1.54296875" style="45" customWidth="1"/>
    <col min="1044" max="1059" width="11.453125" style="45" customWidth="1"/>
    <col min="1060" max="1065" width="6.54296875" style="45" customWidth="1"/>
    <col min="1066" max="1067" width="11.453125" style="45" customWidth="1"/>
    <col min="1068" max="1068" width="1.453125" style="45" customWidth="1"/>
    <col min="1069" max="1271" width="11.453125" style="45"/>
    <col min="1272" max="1272" width="2.453125" style="45" customWidth="1"/>
    <col min="1273" max="1273" width="48.54296875" style="45" customWidth="1"/>
    <col min="1274" max="1290" width="11.453125" style="45" customWidth="1"/>
    <col min="1291" max="1296" width="10.54296875" style="45" customWidth="1"/>
    <col min="1297" max="1298" width="11.453125" style="45" customWidth="1"/>
    <col min="1299" max="1299" width="1.54296875" style="45" customWidth="1"/>
    <col min="1300" max="1315" width="11.453125" style="45" customWidth="1"/>
    <col min="1316" max="1321" width="6.54296875" style="45" customWidth="1"/>
    <col min="1322" max="1323" width="11.453125" style="45" customWidth="1"/>
    <col min="1324" max="1324" width="1.453125" style="45" customWidth="1"/>
    <col min="1325" max="1527" width="11.453125" style="45"/>
    <col min="1528" max="1528" width="2.453125" style="45" customWidth="1"/>
    <col min="1529" max="1529" width="48.54296875" style="45" customWidth="1"/>
    <col min="1530" max="1546" width="11.453125" style="45" customWidth="1"/>
    <col min="1547" max="1552" width="10.54296875" style="45" customWidth="1"/>
    <col min="1553" max="1554" width="11.453125" style="45" customWidth="1"/>
    <col min="1555" max="1555" width="1.54296875" style="45" customWidth="1"/>
    <col min="1556" max="1571" width="11.453125" style="45" customWidth="1"/>
    <col min="1572" max="1577" width="6.54296875" style="45" customWidth="1"/>
    <col min="1578" max="1579" width="11.453125" style="45" customWidth="1"/>
    <col min="1580" max="1580" width="1.453125" style="45" customWidth="1"/>
    <col min="1581" max="1783" width="11.453125" style="45"/>
    <col min="1784" max="1784" width="2.453125" style="45" customWidth="1"/>
    <col min="1785" max="1785" width="48.54296875" style="45" customWidth="1"/>
    <col min="1786" max="1802" width="11.453125" style="45" customWidth="1"/>
    <col min="1803" max="1808" width="10.54296875" style="45" customWidth="1"/>
    <col min="1809" max="1810" width="11.453125" style="45" customWidth="1"/>
    <col min="1811" max="1811" width="1.54296875" style="45" customWidth="1"/>
    <col min="1812" max="1827" width="11.453125" style="45" customWidth="1"/>
    <col min="1828" max="1833" width="6.54296875" style="45" customWidth="1"/>
    <col min="1834" max="1835" width="11.453125" style="45" customWidth="1"/>
    <col min="1836" max="1836" width="1.453125" style="45" customWidth="1"/>
    <col min="1837" max="2039" width="11.453125" style="45"/>
    <col min="2040" max="2040" width="2.453125" style="45" customWidth="1"/>
    <col min="2041" max="2041" width="48.54296875" style="45" customWidth="1"/>
    <col min="2042" max="2058" width="11.453125" style="45" customWidth="1"/>
    <col min="2059" max="2064" width="10.54296875" style="45" customWidth="1"/>
    <col min="2065" max="2066" width="11.453125" style="45" customWidth="1"/>
    <col min="2067" max="2067" width="1.54296875" style="45" customWidth="1"/>
    <col min="2068" max="2083" width="11.453125" style="45" customWidth="1"/>
    <col min="2084" max="2089" width="6.54296875" style="45" customWidth="1"/>
    <col min="2090" max="2091" width="11.453125" style="45" customWidth="1"/>
    <col min="2092" max="2092" width="1.453125" style="45" customWidth="1"/>
    <col min="2093" max="2295" width="11.453125" style="45"/>
    <col min="2296" max="2296" width="2.453125" style="45" customWidth="1"/>
    <col min="2297" max="2297" width="48.54296875" style="45" customWidth="1"/>
    <col min="2298" max="2314" width="11.453125" style="45" customWidth="1"/>
    <col min="2315" max="2320" width="10.54296875" style="45" customWidth="1"/>
    <col min="2321" max="2322" width="11.453125" style="45" customWidth="1"/>
    <col min="2323" max="2323" width="1.54296875" style="45" customWidth="1"/>
    <col min="2324" max="2339" width="11.453125" style="45" customWidth="1"/>
    <col min="2340" max="2345" width="6.54296875" style="45" customWidth="1"/>
    <col min="2346" max="2347" width="11.453125" style="45" customWidth="1"/>
    <col min="2348" max="2348" width="1.453125" style="45" customWidth="1"/>
    <col min="2349" max="2551" width="11.453125" style="45"/>
    <col min="2552" max="2552" width="2.453125" style="45" customWidth="1"/>
    <col min="2553" max="2553" width="48.54296875" style="45" customWidth="1"/>
    <col min="2554" max="2570" width="11.453125" style="45" customWidth="1"/>
    <col min="2571" max="2576" width="10.54296875" style="45" customWidth="1"/>
    <col min="2577" max="2578" width="11.453125" style="45" customWidth="1"/>
    <col min="2579" max="2579" width="1.54296875" style="45" customWidth="1"/>
    <col min="2580" max="2595" width="11.453125" style="45" customWidth="1"/>
    <col min="2596" max="2601" width="6.54296875" style="45" customWidth="1"/>
    <col min="2602" max="2603" width="11.453125" style="45" customWidth="1"/>
    <col min="2604" max="2604" width="1.453125" style="45" customWidth="1"/>
    <col min="2605" max="2807" width="11.453125" style="45"/>
    <col min="2808" max="2808" width="2.453125" style="45" customWidth="1"/>
    <col min="2809" max="2809" width="48.54296875" style="45" customWidth="1"/>
    <col min="2810" max="2826" width="11.453125" style="45" customWidth="1"/>
    <col min="2827" max="2832" width="10.54296875" style="45" customWidth="1"/>
    <col min="2833" max="2834" width="11.453125" style="45" customWidth="1"/>
    <col min="2835" max="2835" width="1.54296875" style="45" customWidth="1"/>
    <col min="2836" max="2851" width="11.453125" style="45" customWidth="1"/>
    <col min="2852" max="2857" width="6.54296875" style="45" customWidth="1"/>
    <col min="2858" max="2859" width="11.453125" style="45" customWidth="1"/>
    <col min="2860" max="2860" width="1.453125" style="45" customWidth="1"/>
    <col min="2861" max="3063" width="11.453125" style="45"/>
    <col min="3064" max="3064" width="2.453125" style="45" customWidth="1"/>
    <col min="3065" max="3065" width="48.54296875" style="45" customWidth="1"/>
    <col min="3066" max="3082" width="11.453125" style="45" customWidth="1"/>
    <col min="3083" max="3088" width="10.54296875" style="45" customWidth="1"/>
    <col min="3089" max="3090" width="11.453125" style="45" customWidth="1"/>
    <col min="3091" max="3091" width="1.54296875" style="45" customWidth="1"/>
    <col min="3092" max="3107" width="11.453125" style="45" customWidth="1"/>
    <col min="3108" max="3113" width="6.54296875" style="45" customWidth="1"/>
    <col min="3114" max="3115" width="11.453125" style="45" customWidth="1"/>
    <col min="3116" max="3116" width="1.453125" style="45" customWidth="1"/>
    <col min="3117" max="3319" width="11.453125" style="45"/>
    <col min="3320" max="3320" width="2.453125" style="45" customWidth="1"/>
    <col min="3321" max="3321" width="48.54296875" style="45" customWidth="1"/>
    <col min="3322" max="3338" width="11.453125" style="45" customWidth="1"/>
    <col min="3339" max="3344" width="10.54296875" style="45" customWidth="1"/>
    <col min="3345" max="3346" width="11.453125" style="45" customWidth="1"/>
    <col min="3347" max="3347" width="1.54296875" style="45" customWidth="1"/>
    <col min="3348" max="3363" width="11.453125" style="45" customWidth="1"/>
    <col min="3364" max="3369" width="6.54296875" style="45" customWidth="1"/>
    <col min="3370" max="3371" width="11.453125" style="45" customWidth="1"/>
    <col min="3372" max="3372" width="1.453125" style="45" customWidth="1"/>
    <col min="3373" max="3575" width="11.453125" style="45"/>
    <col min="3576" max="3576" width="2.453125" style="45" customWidth="1"/>
    <col min="3577" max="3577" width="48.54296875" style="45" customWidth="1"/>
    <col min="3578" max="3594" width="11.453125" style="45" customWidth="1"/>
    <col min="3595" max="3600" width="10.54296875" style="45" customWidth="1"/>
    <col min="3601" max="3602" width="11.453125" style="45" customWidth="1"/>
    <col min="3603" max="3603" width="1.54296875" style="45" customWidth="1"/>
    <col min="3604" max="3619" width="11.453125" style="45" customWidth="1"/>
    <col min="3620" max="3625" width="6.54296875" style="45" customWidth="1"/>
    <col min="3626" max="3627" width="11.453125" style="45" customWidth="1"/>
    <col min="3628" max="3628" width="1.453125" style="45" customWidth="1"/>
    <col min="3629" max="3831" width="11.453125" style="45"/>
    <col min="3832" max="3832" width="2.453125" style="45" customWidth="1"/>
    <col min="3833" max="3833" width="48.54296875" style="45" customWidth="1"/>
    <col min="3834" max="3850" width="11.453125" style="45" customWidth="1"/>
    <col min="3851" max="3856" width="10.54296875" style="45" customWidth="1"/>
    <col min="3857" max="3858" width="11.453125" style="45" customWidth="1"/>
    <col min="3859" max="3859" width="1.54296875" style="45" customWidth="1"/>
    <col min="3860" max="3875" width="11.453125" style="45" customWidth="1"/>
    <col min="3876" max="3881" width="6.54296875" style="45" customWidth="1"/>
    <col min="3882" max="3883" width="11.453125" style="45" customWidth="1"/>
    <col min="3884" max="3884" width="1.453125" style="45" customWidth="1"/>
    <col min="3885" max="4087" width="11.453125" style="45"/>
    <col min="4088" max="4088" width="2.453125" style="45" customWidth="1"/>
    <col min="4089" max="4089" width="48.54296875" style="45" customWidth="1"/>
    <col min="4090" max="4106" width="11.453125" style="45" customWidth="1"/>
    <col min="4107" max="4112" width="10.54296875" style="45" customWidth="1"/>
    <col min="4113" max="4114" width="11.453125" style="45" customWidth="1"/>
    <col min="4115" max="4115" width="1.54296875" style="45" customWidth="1"/>
    <col min="4116" max="4131" width="11.453125" style="45" customWidth="1"/>
    <col min="4132" max="4137" width="6.54296875" style="45" customWidth="1"/>
    <col min="4138" max="4139" width="11.453125" style="45" customWidth="1"/>
    <col min="4140" max="4140" width="1.453125" style="45" customWidth="1"/>
    <col min="4141" max="4343" width="11.453125" style="45"/>
    <col min="4344" max="4344" width="2.453125" style="45" customWidth="1"/>
    <col min="4345" max="4345" width="48.54296875" style="45" customWidth="1"/>
    <col min="4346" max="4362" width="11.453125" style="45" customWidth="1"/>
    <col min="4363" max="4368" width="10.54296875" style="45" customWidth="1"/>
    <col min="4369" max="4370" width="11.453125" style="45" customWidth="1"/>
    <col min="4371" max="4371" width="1.54296875" style="45" customWidth="1"/>
    <col min="4372" max="4387" width="11.453125" style="45" customWidth="1"/>
    <col min="4388" max="4393" width="6.54296875" style="45" customWidth="1"/>
    <col min="4394" max="4395" width="11.453125" style="45" customWidth="1"/>
    <col min="4396" max="4396" width="1.453125" style="45" customWidth="1"/>
    <col min="4397" max="4599" width="11.453125" style="45"/>
    <col min="4600" max="4600" width="2.453125" style="45" customWidth="1"/>
    <col min="4601" max="4601" width="48.54296875" style="45" customWidth="1"/>
    <col min="4602" max="4618" width="11.453125" style="45" customWidth="1"/>
    <col min="4619" max="4624" width="10.54296875" style="45" customWidth="1"/>
    <col min="4625" max="4626" width="11.453125" style="45" customWidth="1"/>
    <col min="4627" max="4627" width="1.54296875" style="45" customWidth="1"/>
    <col min="4628" max="4643" width="11.453125" style="45" customWidth="1"/>
    <col min="4644" max="4649" width="6.54296875" style="45" customWidth="1"/>
    <col min="4650" max="4651" width="11.453125" style="45" customWidth="1"/>
    <col min="4652" max="4652" width="1.453125" style="45" customWidth="1"/>
    <col min="4653" max="4855" width="11.453125" style="45"/>
    <col min="4856" max="4856" width="2.453125" style="45" customWidth="1"/>
    <col min="4857" max="4857" width="48.54296875" style="45" customWidth="1"/>
    <col min="4858" max="4874" width="11.453125" style="45" customWidth="1"/>
    <col min="4875" max="4880" width="10.54296875" style="45" customWidth="1"/>
    <col min="4881" max="4882" width="11.453125" style="45" customWidth="1"/>
    <col min="4883" max="4883" width="1.54296875" style="45" customWidth="1"/>
    <col min="4884" max="4899" width="11.453125" style="45" customWidth="1"/>
    <col min="4900" max="4905" width="6.54296875" style="45" customWidth="1"/>
    <col min="4906" max="4907" width="11.453125" style="45" customWidth="1"/>
    <col min="4908" max="4908" width="1.453125" style="45" customWidth="1"/>
    <col min="4909" max="5111" width="11.453125" style="45"/>
    <col min="5112" max="5112" width="2.453125" style="45" customWidth="1"/>
    <col min="5113" max="5113" width="48.54296875" style="45" customWidth="1"/>
    <col min="5114" max="5130" width="11.453125" style="45" customWidth="1"/>
    <col min="5131" max="5136" width="10.54296875" style="45" customWidth="1"/>
    <col min="5137" max="5138" width="11.453125" style="45" customWidth="1"/>
    <col min="5139" max="5139" width="1.54296875" style="45" customWidth="1"/>
    <col min="5140" max="5155" width="11.453125" style="45" customWidth="1"/>
    <col min="5156" max="5161" width="6.54296875" style="45" customWidth="1"/>
    <col min="5162" max="5163" width="11.453125" style="45" customWidth="1"/>
    <col min="5164" max="5164" width="1.453125" style="45" customWidth="1"/>
    <col min="5165" max="5367" width="11.453125" style="45"/>
    <col min="5368" max="5368" width="2.453125" style="45" customWidth="1"/>
    <col min="5369" max="5369" width="48.54296875" style="45" customWidth="1"/>
    <col min="5370" max="5386" width="11.453125" style="45" customWidth="1"/>
    <col min="5387" max="5392" width="10.54296875" style="45" customWidth="1"/>
    <col min="5393" max="5394" width="11.453125" style="45" customWidth="1"/>
    <col min="5395" max="5395" width="1.54296875" style="45" customWidth="1"/>
    <col min="5396" max="5411" width="11.453125" style="45" customWidth="1"/>
    <col min="5412" max="5417" width="6.54296875" style="45" customWidth="1"/>
    <col min="5418" max="5419" width="11.453125" style="45" customWidth="1"/>
    <col min="5420" max="5420" width="1.453125" style="45" customWidth="1"/>
    <col min="5421" max="5623" width="11.453125" style="45"/>
    <col min="5624" max="5624" width="2.453125" style="45" customWidth="1"/>
    <col min="5625" max="5625" width="48.54296875" style="45" customWidth="1"/>
    <col min="5626" max="5642" width="11.453125" style="45" customWidth="1"/>
    <col min="5643" max="5648" width="10.54296875" style="45" customWidth="1"/>
    <col min="5649" max="5650" width="11.453125" style="45" customWidth="1"/>
    <col min="5651" max="5651" width="1.54296875" style="45" customWidth="1"/>
    <col min="5652" max="5667" width="11.453125" style="45" customWidth="1"/>
    <col min="5668" max="5673" width="6.54296875" style="45" customWidth="1"/>
    <col min="5674" max="5675" width="11.453125" style="45" customWidth="1"/>
    <col min="5676" max="5676" width="1.453125" style="45" customWidth="1"/>
    <col min="5677" max="5879" width="11.453125" style="45"/>
    <col min="5880" max="5880" width="2.453125" style="45" customWidth="1"/>
    <col min="5881" max="5881" width="48.54296875" style="45" customWidth="1"/>
    <col min="5882" max="5898" width="11.453125" style="45" customWidth="1"/>
    <col min="5899" max="5904" width="10.54296875" style="45" customWidth="1"/>
    <col min="5905" max="5906" width="11.453125" style="45" customWidth="1"/>
    <col min="5907" max="5907" width="1.54296875" style="45" customWidth="1"/>
    <col min="5908" max="5923" width="11.453125" style="45" customWidth="1"/>
    <col min="5924" max="5929" width="6.54296875" style="45" customWidth="1"/>
    <col min="5930" max="5931" width="11.453125" style="45" customWidth="1"/>
    <col min="5932" max="5932" width="1.453125" style="45" customWidth="1"/>
    <col min="5933" max="6135" width="11.453125" style="45"/>
    <col min="6136" max="6136" width="2.453125" style="45" customWidth="1"/>
    <col min="6137" max="6137" width="48.54296875" style="45" customWidth="1"/>
    <col min="6138" max="6154" width="11.453125" style="45" customWidth="1"/>
    <col min="6155" max="6160" width="10.54296875" style="45" customWidth="1"/>
    <col min="6161" max="6162" width="11.453125" style="45" customWidth="1"/>
    <col min="6163" max="6163" width="1.54296875" style="45" customWidth="1"/>
    <col min="6164" max="6179" width="11.453125" style="45" customWidth="1"/>
    <col min="6180" max="6185" width="6.54296875" style="45" customWidth="1"/>
    <col min="6186" max="6187" width="11.453125" style="45" customWidth="1"/>
    <col min="6188" max="6188" width="1.453125" style="45" customWidth="1"/>
    <col min="6189" max="6391" width="11.453125" style="45"/>
    <col min="6392" max="6392" width="2.453125" style="45" customWidth="1"/>
    <col min="6393" max="6393" width="48.54296875" style="45" customWidth="1"/>
    <col min="6394" max="6410" width="11.453125" style="45" customWidth="1"/>
    <col min="6411" max="6416" width="10.54296875" style="45" customWidth="1"/>
    <col min="6417" max="6418" width="11.453125" style="45" customWidth="1"/>
    <col min="6419" max="6419" width="1.54296875" style="45" customWidth="1"/>
    <col min="6420" max="6435" width="11.453125" style="45" customWidth="1"/>
    <col min="6436" max="6441" width="6.54296875" style="45" customWidth="1"/>
    <col min="6442" max="6443" width="11.453125" style="45" customWidth="1"/>
    <col min="6444" max="6444" width="1.453125" style="45" customWidth="1"/>
    <col min="6445" max="6647" width="11.453125" style="45"/>
    <col min="6648" max="6648" width="2.453125" style="45" customWidth="1"/>
    <col min="6649" max="6649" width="48.54296875" style="45" customWidth="1"/>
    <col min="6650" max="6666" width="11.453125" style="45" customWidth="1"/>
    <col min="6667" max="6672" width="10.54296875" style="45" customWidth="1"/>
    <col min="6673" max="6674" width="11.453125" style="45" customWidth="1"/>
    <col min="6675" max="6675" width="1.54296875" style="45" customWidth="1"/>
    <col min="6676" max="6691" width="11.453125" style="45" customWidth="1"/>
    <col min="6692" max="6697" width="6.54296875" style="45" customWidth="1"/>
    <col min="6698" max="6699" width="11.453125" style="45" customWidth="1"/>
    <col min="6700" max="6700" width="1.453125" style="45" customWidth="1"/>
    <col min="6701" max="6903" width="11.453125" style="45"/>
    <col min="6904" max="6904" width="2.453125" style="45" customWidth="1"/>
    <col min="6905" max="6905" width="48.54296875" style="45" customWidth="1"/>
    <col min="6906" max="6922" width="11.453125" style="45" customWidth="1"/>
    <col min="6923" max="6928" width="10.54296875" style="45" customWidth="1"/>
    <col min="6929" max="6930" width="11.453125" style="45" customWidth="1"/>
    <col min="6931" max="6931" width="1.54296875" style="45" customWidth="1"/>
    <col min="6932" max="6947" width="11.453125" style="45" customWidth="1"/>
    <col min="6948" max="6953" width="6.54296875" style="45" customWidth="1"/>
    <col min="6954" max="6955" width="11.453125" style="45" customWidth="1"/>
    <col min="6956" max="6956" width="1.453125" style="45" customWidth="1"/>
    <col min="6957" max="7159" width="11.453125" style="45"/>
    <col min="7160" max="7160" width="2.453125" style="45" customWidth="1"/>
    <col min="7161" max="7161" width="48.54296875" style="45" customWidth="1"/>
    <col min="7162" max="7178" width="11.453125" style="45" customWidth="1"/>
    <col min="7179" max="7184" width="10.54296875" style="45" customWidth="1"/>
    <col min="7185" max="7186" width="11.453125" style="45" customWidth="1"/>
    <col min="7187" max="7187" width="1.54296875" style="45" customWidth="1"/>
    <col min="7188" max="7203" width="11.453125" style="45" customWidth="1"/>
    <col min="7204" max="7209" width="6.54296875" style="45" customWidth="1"/>
    <col min="7210" max="7211" width="11.453125" style="45" customWidth="1"/>
    <col min="7212" max="7212" width="1.453125" style="45" customWidth="1"/>
    <col min="7213" max="7415" width="11.453125" style="45"/>
    <col min="7416" max="7416" width="2.453125" style="45" customWidth="1"/>
    <col min="7417" max="7417" width="48.54296875" style="45" customWidth="1"/>
    <col min="7418" max="7434" width="11.453125" style="45" customWidth="1"/>
    <col min="7435" max="7440" width="10.54296875" style="45" customWidth="1"/>
    <col min="7441" max="7442" width="11.453125" style="45" customWidth="1"/>
    <col min="7443" max="7443" width="1.54296875" style="45" customWidth="1"/>
    <col min="7444" max="7459" width="11.453125" style="45" customWidth="1"/>
    <col min="7460" max="7465" width="6.54296875" style="45" customWidth="1"/>
    <col min="7466" max="7467" width="11.453125" style="45" customWidth="1"/>
    <col min="7468" max="7468" width="1.453125" style="45" customWidth="1"/>
    <col min="7469" max="7671" width="11.453125" style="45"/>
    <col min="7672" max="7672" width="2.453125" style="45" customWidth="1"/>
    <col min="7673" max="7673" width="48.54296875" style="45" customWidth="1"/>
    <col min="7674" max="7690" width="11.453125" style="45" customWidth="1"/>
    <col min="7691" max="7696" width="10.54296875" style="45" customWidth="1"/>
    <col min="7697" max="7698" width="11.453125" style="45" customWidth="1"/>
    <col min="7699" max="7699" width="1.54296875" style="45" customWidth="1"/>
    <col min="7700" max="7715" width="11.453125" style="45" customWidth="1"/>
    <col min="7716" max="7721" width="6.54296875" style="45" customWidth="1"/>
    <col min="7722" max="7723" width="11.453125" style="45" customWidth="1"/>
    <col min="7724" max="7724" width="1.453125" style="45" customWidth="1"/>
    <col min="7725" max="7927" width="11.453125" style="45"/>
    <col min="7928" max="7928" width="2.453125" style="45" customWidth="1"/>
    <col min="7929" max="7929" width="48.54296875" style="45" customWidth="1"/>
    <col min="7930" max="7946" width="11.453125" style="45" customWidth="1"/>
    <col min="7947" max="7952" width="10.54296875" style="45" customWidth="1"/>
    <col min="7953" max="7954" width="11.453125" style="45" customWidth="1"/>
    <col min="7955" max="7955" width="1.54296875" style="45" customWidth="1"/>
    <col min="7956" max="7971" width="11.453125" style="45" customWidth="1"/>
    <col min="7972" max="7977" width="6.54296875" style="45" customWidth="1"/>
    <col min="7978" max="7979" width="11.453125" style="45" customWidth="1"/>
    <col min="7980" max="7980" width="1.453125" style="45" customWidth="1"/>
    <col min="7981" max="8183" width="11.453125" style="45"/>
    <col min="8184" max="8184" width="2.453125" style="45" customWidth="1"/>
    <col min="8185" max="8185" width="48.54296875" style="45" customWidth="1"/>
    <col min="8186" max="8202" width="11.453125" style="45" customWidth="1"/>
    <col min="8203" max="8208" width="10.54296875" style="45" customWidth="1"/>
    <col min="8209" max="8210" width="11.453125" style="45" customWidth="1"/>
    <col min="8211" max="8211" width="1.54296875" style="45" customWidth="1"/>
    <col min="8212" max="8227" width="11.453125" style="45" customWidth="1"/>
    <col min="8228" max="8233" width="6.54296875" style="45" customWidth="1"/>
    <col min="8234" max="8235" width="11.453125" style="45" customWidth="1"/>
    <col min="8236" max="8236" width="1.453125" style="45" customWidth="1"/>
    <col min="8237" max="8439" width="11.453125" style="45"/>
    <col min="8440" max="8440" width="2.453125" style="45" customWidth="1"/>
    <col min="8441" max="8441" width="48.54296875" style="45" customWidth="1"/>
    <col min="8442" max="8458" width="11.453125" style="45" customWidth="1"/>
    <col min="8459" max="8464" width="10.54296875" style="45" customWidth="1"/>
    <col min="8465" max="8466" width="11.453125" style="45" customWidth="1"/>
    <col min="8467" max="8467" width="1.54296875" style="45" customWidth="1"/>
    <col min="8468" max="8483" width="11.453125" style="45" customWidth="1"/>
    <col min="8484" max="8489" width="6.54296875" style="45" customWidth="1"/>
    <col min="8490" max="8491" width="11.453125" style="45" customWidth="1"/>
    <col min="8492" max="8492" width="1.453125" style="45" customWidth="1"/>
    <col min="8493" max="8695" width="11.453125" style="45"/>
    <col min="8696" max="8696" width="2.453125" style="45" customWidth="1"/>
    <col min="8697" max="8697" width="48.54296875" style="45" customWidth="1"/>
    <col min="8698" max="8714" width="11.453125" style="45" customWidth="1"/>
    <col min="8715" max="8720" width="10.54296875" style="45" customWidth="1"/>
    <col min="8721" max="8722" width="11.453125" style="45" customWidth="1"/>
    <col min="8723" max="8723" width="1.54296875" style="45" customWidth="1"/>
    <col min="8724" max="8739" width="11.453125" style="45" customWidth="1"/>
    <col min="8740" max="8745" width="6.54296875" style="45" customWidth="1"/>
    <col min="8746" max="8747" width="11.453125" style="45" customWidth="1"/>
    <col min="8748" max="8748" width="1.453125" style="45" customWidth="1"/>
    <col min="8749" max="8951" width="11.453125" style="45"/>
    <col min="8952" max="8952" width="2.453125" style="45" customWidth="1"/>
    <col min="8953" max="8953" width="48.54296875" style="45" customWidth="1"/>
    <col min="8954" max="8970" width="11.453125" style="45" customWidth="1"/>
    <col min="8971" max="8976" width="10.54296875" style="45" customWidth="1"/>
    <col min="8977" max="8978" width="11.453125" style="45" customWidth="1"/>
    <col min="8979" max="8979" width="1.54296875" style="45" customWidth="1"/>
    <col min="8980" max="8995" width="11.453125" style="45" customWidth="1"/>
    <col min="8996" max="9001" width="6.54296875" style="45" customWidth="1"/>
    <col min="9002" max="9003" width="11.453125" style="45" customWidth="1"/>
    <col min="9004" max="9004" width="1.453125" style="45" customWidth="1"/>
    <col min="9005" max="9207" width="11.453125" style="45"/>
    <col min="9208" max="9208" width="2.453125" style="45" customWidth="1"/>
    <col min="9209" max="9209" width="48.54296875" style="45" customWidth="1"/>
    <col min="9210" max="9226" width="11.453125" style="45" customWidth="1"/>
    <col min="9227" max="9232" width="10.54296875" style="45" customWidth="1"/>
    <col min="9233" max="9234" width="11.453125" style="45" customWidth="1"/>
    <col min="9235" max="9235" width="1.54296875" style="45" customWidth="1"/>
    <col min="9236" max="9251" width="11.453125" style="45" customWidth="1"/>
    <col min="9252" max="9257" width="6.54296875" style="45" customWidth="1"/>
    <col min="9258" max="9259" width="11.453125" style="45" customWidth="1"/>
    <col min="9260" max="9260" width="1.453125" style="45" customWidth="1"/>
    <col min="9261" max="9463" width="11.453125" style="45"/>
    <col min="9464" max="9464" width="2.453125" style="45" customWidth="1"/>
    <col min="9465" max="9465" width="48.54296875" style="45" customWidth="1"/>
    <col min="9466" max="9482" width="11.453125" style="45" customWidth="1"/>
    <col min="9483" max="9488" width="10.54296875" style="45" customWidth="1"/>
    <col min="9489" max="9490" width="11.453125" style="45" customWidth="1"/>
    <col min="9491" max="9491" width="1.54296875" style="45" customWidth="1"/>
    <col min="9492" max="9507" width="11.453125" style="45" customWidth="1"/>
    <col min="9508" max="9513" width="6.54296875" style="45" customWidth="1"/>
    <col min="9514" max="9515" width="11.453125" style="45" customWidth="1"/>
    <col min="9516" max="9516" width="1.453125" style="45" customWidth="1"/>
    <col min="9517" max="9719" width="11.453125" style="45"/>
    <col min="9720" max="9720" width="2.453125" style="45" customWidth="1"/>
    <col min="9721" max="9721" width="48.54296875" style="45" customWidth="1"/>
    <col min="9722" max="9738" width="11.453125" style="45" customWidth="1"/>
    <col min="9739" max="9744" width="10.54296875" style="45" customWidth="1"/>
    <col min="9745" max="9746" width="11.453125" style="45" customWidth="1"/>
    <col min="9747" max="9747" width="1.54296875" style="45" customWidth="1"/>
    <col min="9748" max="9763" width="11.453125" style="45" customWidth="1"/>
    <col min="9764" max="9769" width="6.54296875" style="45" customWidth="1"/>
    <col min="9770" max="9771" width="11.453125" style="45" customWidth="1"/>
    <col min="9772" max="9772" width="1.453125" style="45" customWidth="1"/>
    <col min="9773" max="9975" width="11.453125" style="45"/>
    <col min="9976" max="9976" width="2.453125" style="45" customWidth="1"/>
    <col min="9977" max="9977" width="48.54296875" style="45" customWidth="1"/>
    <col min="9978" max="9994" width="11.453125" style="45" customWidth="1"/>
    <col min="9995" max="10000" width="10.54296875" style="45" customWidth="1"/>
    <col min="10001" max="10002" width="11.453125" style="45" customWidth="1"/>
    <col min="10003" max="10003" width="1.54296875" style="45" customWidth="1"/>
    <col min="10004" max="10019" width="11.453125" style="45" customWidth="1"/>
    <col min="10020" max="10025" width="6.54296875" style="45" customWidth="1"/>
    <col min="10026" max="10027" width="11.453125" style="45" customWidth="1"/>
    <col min="10028" max="10028" width="1.453125" style="45" customWidth="1"/>
    <col min="10029" max="10231" width="11.453125" style="45"/>
    <col min="10232" max="10232" width="2.453125" style="45" customWidth="1"/>
    <col min="10233" max="10233" width="48.54296875" style="45" customWidth="1"/>
    <col min="10234" max="10250" width="11.453125" style="45" customWidth="1"/>
    <col min="10251" max="10256" width="10.54296875" style="45" customWidth="1"/>
    <col min="10257" max="10258" width="11.453125" style="45" customWidth="1"/>
    <col min="10259" max="10259" width="1.54296875" style="45" customWidth="1"/>
    <col min="10260" max="10275" width="11.453125" style="45" customWidth="1"/>
    <col min="10276" max="10281" width="6.54296875" style="45" customWidth="1"/>
    <col min="10282" max="10283" width="11.453125" style="45" customWidth="1"/>
    <col min="10284" max="10284" width="1.453125" style="45" customWidth="1"/>
    <col min="10285" max="10487" width="11.453125" style="45"/>
    <col min="10488" max="10488" width="2.453125" style="45" customWidth="1"/>
    <col min="10489" max="10489" width="48.54296875" style="45" customWidth="1"/>
    <col min="10490" max="10506" width="11.453125" style="45" customWidth="1"/>
    <col min="10507" max="10512" width="10.54296875" style="45" customWidth="1"/>
    <col min="10513" max="10514" width="11.453125" style="45" customWidth="1"/>
    <col min="10515" max="10515" width="1.54296875" style="45" customWidth="1"/>
    <col min="10516" max="10531" width="11.453125" style="45" customWidth="1"/>
    <col min="10532" max="10537" width="6.54296875" style="45" customWidth="1"/>
    <col min="10538" max="10539" width="11.453125" style="45" customWidth="1"/>
    <col min="10540" max="10540" width="1.453125" style="45" customWidth="1"/>
    <col min="10541" max="10743" width="11.453125" style="45"/>
    <col min="10744" max="10744" width="2.453125" style="45" customWidth="1"/>
    <col min="10745" max="10745" width="48.54296875" style="45" customWidth="1"/>
    <col min="10746" max="10762" width="11.453125" style="45" customWidth="1"/>
    <col min="10763" max="10768" width="10.54296875" style="45" customWidth="1"/>
    <col min="10769" max="10770" width="11.453125" style="45" customWidth="1"/>
    <col min="10771" max="10771" width="1.54296875" style="45" customWidth="1"/>
    <col min="10772" max="10787" width="11.453125" style="45" customWidth="1"/>
    <col min="10788" max="10793" width="6.54296875" style="45" customWidth="1"/>
    <col min="10794" max="10795" width="11.453125" style="45" customWidth="1"/>
    <col min="10796" max="10796" width="1.453125" style="45" customWidth="1"/>
    <col min="10797" max="10999" width="11.453125" style="45"/>
    <col min="11000" max="11000" width="2.453125" style="45" customWidth="1"/>
    <col min="11001" max="11001" width="48.54296875" style="45" customWidth="1"/>
    <col min="11002" max="11018" width="11.453125" style="45" customWidth="1"/>
    <col min="11019" max="11024" width="10.54296875" style="45" customWidth="1"/>
    <col min="11025" max="11026" width="11.453125" style="45" customWidth="1"/>
    <col min="11027" max="11027" width="1.54296875" style="45" customWidth="1"/>
    <col min="11028" max="11043" width="11.453125" style="45" customWidth="1"/>
    <col min="11044" max="11049" width="6.54296875" style="45" customWidth="1"/>
    <col min="11050" max="11051" width="11.453125" style="45" customWidth="1"/>
    <col min="11052" max="11052" width="1.453125" style="45" customWidth="1"/>
    <col min="11053" max="11255" width="11.453125" style="45"/>
    <col min="11256" max="11256" width="2.453125" style="45" customWidth="1"/>
    <col min="11257" max="11257" width="48.54296875" style="45" customWidth="1"/>
    <col min="11258" max="11274" width="11.453125" style="45" customWidth="1"/>
    <col min="11275" max="11280" width="10.54296875" style="45" customWidth="1"/>
    <col min="11281" max="11282" width="11.453125" style="45" customWidth="1"/>
    <col min="11283" max="11283" width="1.54296875" style="45" customWidth="1"/>
    <col min="11284" max="11299" width="11.453125" style="45" customWidth="1"/>
    <col min="11300" max="11305" width="6.54296875" style="45" customWidth="1"/>
    <col min="11306" max="11307" width="11.453125" style="45" customWidth="1"/>
    <col min="11308" max="11308" width="1.453125" style="45" customWidth="1"/>
    <col min="11309" max="11511" width="11.453125" style="45"/>
    <col min="11512" max="11512" width="2.453125" style="45" customWidth="1"/>
    <col min="11513" max="11513" width="48.54296875" style="45" customWidth="1"/>
    <col min="11514" max="11530" width="11.453125" style="45" customWidth="1"/>
    <col min="11531" max="11536" width="10.54296875" style="45" customWidth="1"/>
    <col min="11537" max="11538" width="11.453125" style="45" customWidth="1"/>
    <col min="11539" max="11539" width="1.54296875" style="45" customWidth="1"/>
    <col min="11540" max="11555" width="11.453125" style="45" customWidth="1"/>
    <col min="11556" max="11561" width="6.54296875" style="45" customWidth="1"/>
    <col min="11562" max="11563" width="11.453125" style="45" customWidth="1"/>
    <col min="11564" max="11564" width="1.453125" style="45" customWidth="1"/>
    <col min="11565" max="11767" width="11.453125" style="45"/>
    <col min="11768" max="11768" width="2.453125" style="45" customWidth="1"/>
    <col min="11769" max="11769" width="48.54296875" style="45" customWidth="1"/>
    <col min="11770" max="11786" width="11.453125" style="45" customWidth="1"/>
    <col min="11787" max="11792" width="10.54296875" style="45" customWidth="1"/>
    <col min="11793" max="11794" width="11.453125" style="45" customWidth="1"/>
    <col min="11795" max="11795" width="1.54296875" style="45" customWidth="1"/>
    <col min="11796" max="11811" width="11.453125" style="45" customWidth="1"/>
    <col min="11812" max="11817" width="6.54296875" style="45" customWidth="1"/>
    <col min="11818" max="11819" width="11.453125" style="45" customWidth="1"/>
    <col min="11820" max="11820" width="1.453125" style="45" customWidth="1"/>
    <col min="11821" max="12023" width="11.453125" style="45"/>
    <col min="12024" max="12024" width="2.453125" style="45" customWidth="1"/>
    <col min="12025" max="12025" width="48.54296875" style="45" customWidth="1"/>
    <col min="12026" max="12042" width="11.453125" style="45" customWidth="1"/>
    <col min="12043" max="12048" width="10.54296875" style="45" customWidth="1"/>
    <col min="12049" max="12050" width="11.453125" style="45" customWidth="1"/>
    <col min="12051" max="12051" width="1.54296875" style="45" customWidth="1"/>
    <col min="12052" max="12067" width="11.453125" style="45" customWidth="1"/>
    <col min="12068" max="12073" width="6.54296875" style="45" customWidth="1"/>
    <col min="12074" max="12075" width="11.453125" style="45" customWidth="1"/>
    <col min="12076" max="12076" width="1.453125" style="45" customWidth="1"/>
    <col min="12077" max="12279" width="11.453125" style="45"/>
    <col min="12280" max="12280" width="2.453125" style="45" customWidth="1"/>
    <col min="12281" max="12281" width="48.54296875" style="45" customWidth="1"/>
    <col min="12282" max="12298" width="11.453125" style="45" customWidth="1"/>
    <col min="12299" max="12304" width="10.54296875" style="45" customWidth="1"/>
    <col min="12305" max="12306" width="11.453125" style="45" customWidth="1"/>
    <col min="12307" max="12307" width="1.54296875" style="45" customWidth="1"/>
    <col min="12308" max="12323" width="11.453125" style="45" customWidth="1"/>
    <col min="12324" max="12329" width="6.54296875" style="45" customWidth="1"/>
    <col min="12330" max="12331" width="11.453125" style="45" customWidth="1"/>
    <col min="12332" max="12332" width="1.453125" style="45" customWidth="1"/>
    <col min="12333" max="12535" width="11.453125" style="45"/>
    <col min="12536" max="12536" width="2.453125" style="45" customWidth="1"/>
    <col min="12537" max="12537" width="48.54296875" style="45" customWidth="1"/>
    <col min="12538" max="12554" width="11.453125" style="45" customWidth="1"/>
    <col min="12555" max="12560" width="10.54296875" style="45" customWidth="1"/>
    <col min="12561" max="12562" width="11.453125" style="45" customWidth="1"/>
    <col min="12563" max="12563" width="1.54296875" style="45" customWidth="1"/>
    <col min="12564" max="12579" width="11.453125" style="45" customWidth="1"/>
    <col min="12580" max="12585" width="6.54296875" style="45" customWidth="1"/>
    <col min="12586" max="12587" width="11.453125" style="45" customWidth="1"/>
    <col min="12588" max="12588" width="1.453125" style="45" customWidth="1"/>
    <col min="12589" max="12791" width="11.453125" style="45"/>
    <col min="12792" max="12792" width="2.453125" style="45" customWidth="1"/>
    <col min="12793" max="12793" width="48.54296875" style="45" customWidth="1"/>
    <col min="12794" max="12810" width="11.453125" style="45" customWidth="1"/>
    <col min="12811" max="12816" width="10.54296875" style="45" customWidth="1"/>
    <col min="12817" max="12818" width="11.453125" style="45" customWidth="1"/>
    <col min="12819" max="12819" width="1.54296875" style="45" customWidth="1"/>
    <col min="12820" max="12835" width="11.453125" style="45" customWidth="1"/>
    <col min="12836" max="12841" width="6.54296875" style="45" customWidth="1"/>
    <col min="12842" max="12843" width="11.453125" style="45" customWidth="1"/>
    <col min="12844" max="12844" width="1.453125" style="45" customWidth="1"/>
    <col min="12845" max="13047" width="11.453125" style="45"/>
    <col min="13048" max="13048" width="2.453125" style="45" customWidth="1"/>
    <col min="13049" max="13049" width="48.54296875" style="45" customWidth="1"/>
    <col min="13050" max="13066" width="11.453125" style="45" customWidth="1"/>
    <col min="13067" max="13072" width="10.54296875" style="45" customWidth="1"/>
    <col min="13073" max="13074" width="11.453125" style="45" customWidth="1"/>
    <col min="13075" max="13075" width="1.54296875" style="45" customWidth="1"/>
    <col min="13076" max="13091" width="11.453125" style="45" customWidth="1"/>
    <col min="13092" max="13097" width="6.54296875" style="45" customWidth="1"/>
    <col min="13098" max="13099" width="11.453125" style="45" customWidth="1"/>
    <col min="13100" max="13100" width="1.453125" style="45" customWidth="1"/>
    <col min="13101" max="13303" width="11.453125" style="45"/>
    <col min="13304" max="13304" width="2.453125" style="45" customWidth="1"/>
    <col min="13305" max="13305" width="48.54296875" style="45" customWidth="1"/>
    <col min="13306" max="13322" width="11.453125" style="45" customWidth="1"/>
    <col min="13323" max="13328" width="10.54296875" style="45" customWidth="1"/>
    <col min="13329" max="13330" width="11.453125" style="45" customWidth="1"/>
    <col min="13331" max="13331" width="1.54296875" style="45" customWidth="1"/>
    <col min="13332" max="13347" width="11.453125" style="45" customWidth="1"/>
    <col min="13348" max="13353" width="6.54296875" style="45" customWidth="1"/>
    <col min="13354" max="13355" width="11.453125" style="45" customWidth="1"/>
    <col min="13356" max="13356" width="1.453125" style="45" customWidth="1"/>
    <col min="13357" max="13559" width="11.453125" style="45"/>
    <col min="13560" max="13560" width="2.453125" style="45" customWidth="1"/>
    <col min="13561" max="13561" width="48.54296875" style="45" customWidth="1"/>
    <col min="13562" max="13578" width="11.453125" style="45" customWidth="1"/>
    <col min="13579" max="13584" width="10.54296875" style="45" customWidth="1"/>
    <col min="13585" max="13586" width="11.453125" style="45" customWidth="1"/>
    <col min="13587" max="13587" width="1.54296875" style="45" customWidth="1"/>
    <col min="13588" max="13603" width="11.453125" style="45" customWidth="1"/>
    <col min="13604" max="13609" width="6.54296875" style="45" customWidth="1"/>
    <col min="13610" max="13611" width="11.453125" style="45" customWidth="1"/>
    <col min="13612" max="13612" width="1.453125" style="45" customWidth="1"/>
    <col min="13613" max="13815" width="11.453125" style="45"/>
    <col min="13816" max="13816" width="2.453125" style="45" customWidth="1"/>
    <col min="13817" max="13817" width="48.54296875" style="45" customWidth="1"/>
    <col min="13818" max="13834" width="11.453125" style="45" customWidth="1"/>
    <col min="13835" max="13840" width="10.54296875" style="45" customWidth="1"/>
    <col min="13841" max="13842" width="11.453125" style="45" customWidth="1"/>
    <col min="13843" max="13843" width="1.54296875" style="45" customWidth="1"/>
    <col min="13844" max="13859" width="11.453125" style="45" customWidth="1"/>
    <col min="13860" max="13865" width="6.54296875" style="45" customWidth="1"/>
    <col min="13866" max="13867" width="11.453125" style="45" customWidth="1"/>
    <col min="13868" max="13868" width="1.453125" style="45" customWidth="1"/>
    <col min="13869" max="14071" width="11.453125" style="45"/>
    <col min="14072" max="14072" width="2.453125" style="45" customWidth="1"/>
    <col min="14073" max="14073" width="48.54296875" style="45" customWidth="1"/>
    <col min="14074" max="14090" width="11.453125" style="45" customWidth="1"/>
    <col min="14091" max="14096" width="10.54296875" style="45" customWidth="1"/>
    <col min="14097" max="14098" width="11.453125" style="45" customWidth="1"/>
    <col min="14099" max="14099" width="1.54296875" style="45" customWidth="1"/>
    <col min="14100" max="14115" width="11.453125" style="45" customWidth="1"/>
    <col min="14116" max="14121" width="6.54296875" style="45" customWidth="1"/>
    <col min="14122" max="14123" width="11.453125" style="45" customWidth="1"/>
    <col min="14124" max="14124" width="1.453125" style="45" customWidth="1"/>
    <col min="14125" max="14327" width="11.453125" style="45"/>
    <col min="14328" max="14328" width="2.453125" style="45" customWidth="1"/>
    <col min="14329" max="14329" width="48.54296875" style="45" customWidth="1"/>
    <col min="14330" max="14346" width="11.453125" style="45" customWidth="1"/>
    <col min="14347" max="14352" width="10.54296875" style="45" customWidth="1"/>
    <col min="14353" max="14354" width="11.453125" style="45" customWidth="1"/>
    <col min="14355" max="14355" width="1.54296875" style="45" customWidth="1"/>
    <col min="14356" max="14371" width="11.453125" style="45" customWidth="1"/>
    <col min="14372" max="14377" width="6.54296875" style="45" customWidth="1"/>
    <col min="14378" max="14379" width="11.453125" style="45" customWidth="1"/>
    <col min="14380" max="14380" width="1.453125" style="45" customWidth="1"/>
    <col min="14381" max="14583" width="11.453125" style="45"/>
    <col min="14584" max="14584" width="2.453125" style="45" customWidth="1"/>
    <col min="14585" max="14585" width="48.54296875" style="45" customWidth="1"/>
    <col min="14586" max="14602" width="11.453125" style="45" customWidth="1"/>
    <col min="14603" max="14608" width="10.54296875" style="45" customWidth="1"/>
    <col min="14609" max="14610" width="11.453125" style="45" customWidth="1"/>
    <col min="14611" max="14611" width="1.54296875" style="45" customWidth="1"/>
    <col min="14612" max="14627" width="11.453125" style="45" customWidth="1"/>
    <col min="14628" max="14633" width="6.54296875" style="45" customWidth="1"/>
    <col min="14634" max="14635" width="11.453125" style="45" customWidth="1"/>
    <col min="14636" max="14636" width="1.453125" style="45" customWidth="1"/>
    <col min="14637" max="14839" width="11.453125" style="45"/>
    <col min="14840" max="14840" width="2.453125" style="45" customWidth="1"/>
    <col min="14841" max="14841" width="48.54296875" style="45" customWidth="1"/>
    <col min="14842" max="14858" width="11.453125" style="45" customWidth="1"/>
    <col min="14859" max="14864" width="10.54296875" style="45" customWidth="1"/>
    <col min="14865" max="14866" width="11.453125" style="45" customWidth="1"/>
    <col min="14867" max="14867" width="1.54296875" style="45" customWidth="1"/>
    <col min="14868" max="14883" width="11.453125" style="45" customWidth="1"/>
    <col min="14884" max="14889" width="6.54296875" style="45" customWidth="1"/>
    <col min="14890" max="14891" width="11.453125" style="45" customWidth="1"/>
    <col min="14892" max="14892" width="1.453125" style="45" customWidth="1"/>
    <col min="14893" max="15095" width="11.453125" style="45"/>
    <col min="15096" max="15096" width="2.453125" style="45" customWidth="1"/>
    <col min="15097" max="15097" width="48.54296875" style="45" customWidth="1"/>
    <col min="15098" max="15114" width="11.453125" style="45" customWidth="1"/>
    <col min="15115" max="15120" width="10.54296875" style="45" customWidth="1"/>
    <col min="15121" max="15122" width="11.453125" style="45" customWidth="1"/>
    <col min="15123" max="15123" width="1.54296875" style="45" customWidth="1"/>
    <col min="15124" max="15139" width="11.453125" style="45" customWidth="1"/>
    <col min="15140" max="15145" width="6.54296875" style="45" customWidth="1"/>
    <col min="15146" max="15147" width="11.453125" style="45" customWidth="1"/>
    <col min="15148" max="15148" width="1.453125" style="45" customWidth="1"/>
    <col min="15149" max="15351" width="11.453125" style="45"/>
    <col min="15352" max="15352" width="2.453125" style="45" customWidth="1"/>
    <col min="15353" max="15353" width="48.54296875" style="45" customWidth="1"/>
    <col min="15354" max="15370" width="11.453125" style="45" customWidth="1"/>
    <col min="15371" max="15376" width="10.54296875" style="45" customWidth="1"/>
    <col min="15377" max="15378" width="11.453125" style="45" customWidth="1"/>
    <col min="15379" max="15379" width="1.54296875" style="45" customWidth="1"/>
    <col min="15380" max="15395" width="11.453125" style="45" customWidth="1"/>
    <col min="15396" max="15401" width="6.54296875" style="45" customWidth="1"/>
    <col min="15402" max="15403" width="11.453125" style="45" customWidth="1"/>
    <col min="15404" max="15404" width="1.453125" style="45" customWidth="1"/>
    <col min="15405" max="15607" width="11.453125" style="45"/>
    <col min="15608" max="15608" width="2.453125" style="45" customWidth="1"/>
    <col min="15609" max="15609" width="48.54296875" style="45" customWidth="1"/>
    <col min="15610" max="15626" width="11.453125" style="45" customWidth="1"/>
    <col min="15627" max="15632" width="10.54296875" style="45" customWidth="1"/>
    <col min="15633" max="15634" width="11.453125" style="45" customWidth="1"/>
    <col min="15635" max="15635" width="1.54296875" style="45" customWidth="1"/>
    <col min="15636" max="15651" width="11.453125" style="45" customWidth="1"/>
    <col min="15652" max="15657" width="6.54296875" style="45" customWidth="1"/>
    <col min="15658" max="15659" width="11.453125" style="45" customWidth="1"/>
    <col min="15660" max="15660" width="1.453125" style="45" customWidth="1"/>
    <col min="15661" max="15863" width="11.453125" style="45"/>
    <col min="15864" max="15864" width="2.453125" style="45" customWidth="1"/>
    <col min="15865" max="15865" width="48.54296875" style="45" customWidth="1"/>
    <col min="15866" max="15882" width="11.453125" style="45" customWidth="1"/>
    <col min="15883" max="15888" width="10.54296875" style="45" customWidth="1"/>
    <col min="15889" max="15890" width="11.453125" style="45" customWidth="1"/>
    <col min="15891" max="15891" width="1.54296875" style="45" customWidth="1"/>
    <col min="15892" max="15907" width="11.453125" style="45" customWidth="1"/>
    <col min="15908" max="15913" width="6.54296875" style="45" customWidth="1"/>
    <col min="15914" max="15915" width="11.453125" style="45" customWidth="1"/>
    <col min="15916" max="15916" width="1.453125" style="45" customWidth="1"/>
    <col min="15917" max="16119" width="11.453125" style="45"/>
    <col min="16120" max="16120" width="2.453125" style="45" customWidth="1"/>
    <col min="16121" max="16121" width="48.54296875" style="45" customWidth="1"/>
    <col min="16122" max="16138" width="11.453125" style="45" customWidth="1"/>
    <col min="16139" max="16144" width="10.54296875" style="45" customWidth="1"/>
    <col min="16145" max="16146" width="11.453125" style="45" customWidth="1"/>
    <col min="16147" max="16147" width="1.54296875" style="45" customWidth="1"/>
    <col min="16148" max="16163" width="11.453125" style="45" customWidth="1"/>
    <col min="16164" max="16169" width="6.54296875" style="45" customWidth="1"/>
    <col min="16170" max="16171" width="11.453125" style="45" customWidth="1"/>
    <col min="16172" max="16172" width="1.453125" style="45" customWidth="1"/>
    <col min="16173" max="16384" width="11.453125" style="45"/>
  </cols>
  <sheetData>
    <row r="1" spans="1:65" ht="15" customHeight="1" x14ac:dyDescent="0.35">
      <c r="B1" s="1" t="s">
        <v>565</v>
      </c>
      <c r="O1" s="48"/>
      <c r="P1" s="47"/>
      <c r="Q1" s="47"/>
      <c r="R1" s="47"/>
    </row>
    <row r="2" spans="1:65" ht="15" customHeight="1" x14ac:dyDescent="0.35">
      <c r="B2" s="3" t="s">
        <v>702</v>
      </c>
      <c r="C2" s="46"/>
      <c r="I2" s="47"/>
      <c r="J2" s="47"/>
      <c r="K2" s="47"/>
      <c r="L2" s="47"/>
      <c r="M2" s="47"/>
      <c r="N2" s="47"/>
      <c r="O2" s="48"/>
      <c r="P2" s="47"/>
      <c r="Q2" s="47"/>
      <c r="R2" s="47"/>
      <c r="S2" s="47"/>
      <c r="T2" s="47"/>
      <c r="U2" s="47"/>
      <c r="V2" s="47"/>
      <c r="W2" s="47"/>
      <c r="X2" s="47"/>
    </row>
    <row r="3" spans="1:65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7"/>
      <c r="R3" s="48"/>
      <c r="S3" s="48"/>
      <c r="T3" s="48"/>
      <c r="U3" s="48"/>
      <c r="V3" s="48"/>
      <c r="W3"/>
      <c r="X3"/>
      <c r="Z3"/>
      <c r="AA3"/>
      <c r="AB3" s="335"/>
      <c r="AC3"/>
      <c r="AD3"/>
      <c r="AE3"/>
    </row>
    <row r="4" spans="1:65" ht="12" customHeight="1" thickBot="1" x14ac:dyDescent="0.4">
      <c r="B4" s="186" t="s">
        <v>758</v>
      </c>
      <c r="O4" s="48"/>
      <c r="Q4" s="47"/>
      <c r="W4"/>
      <c r="X4"/>
      <c r="Z4"/>
      <c r="AA4"/>
      <c r="AB4" s="335"/>
      <c r="AC4"/>
      <c r="AD4"/>
      <c r="AE4"/>
    </row>
    <row r="5" spans="1:65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5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  <c r="BK6" s="313">
        <v>2017</v>
      </c>
      <c r="BL6" s="313">
        <v>2018</v>
      </c>
      <c r="BM6" s="313">
        <v>2019</v>
      </c>
    </row>
    <row r="7" spans="1:65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5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5" s="46" customFormat="1" ht="15" customHeight="1" x14ac:dyDescent="0.35">
      <c r="A9"/>
      <c r="B9" s="184" t="s">
        <v>629</v>
      </c>
      <c r="C9" s="63"/>
      <c r="D9" s="63"/>
      <c r="E9" s="63"/>
      <c r="F9" s="63">
        <v>4038.08</v>
      </c>
      <c r="G9" s="63">
        <v>4752.2150000000001</v>
      </c>
      <c r="H9" s="63">
        <v>4646.518</v>
      </c>
      <c r="I9" s="63">
        <v>5244.1059999999998</v>
      </c>
      <c r="J9" s="63">
        <v>12066.715</v>
      </c>
      <c r="K9" s="63">
        <v>13621.794</v>
      </c>
      <c r="L9" s="63">
        <v>16677.885000000002</v>
      </c>
      <c r="M9" s="63">
        <v>18221.025000000001</v>
      </c>
      <c r="N9" s="63">
        <v>20751.686000000002</v>
      </c>
      <c r="O9" s="63">
        <v>23269.558999999997</v>
      </c>
      <c r="P9" s="63">
        <v>27073.791000000001</v>
      </c>
      <c r="Q9" s="63">
        <v>32392.593000000001</v>
      </c>
      <c r="R9" s="63">
        <v>26815.673999999999</v>
      </c>
      <c r="S9" s="63">
        <v>35477.767</v>
      </c>
      <c r="T9" s="63">
        <v>43399.915999999997</v>
      </c>
      <c r="U9" s="63">
        <v>31303.493000000002</v>
      </c>
      <c r="V9" s="63">
        <v>30746.988000000001</v>
      </c>
      <c r="W9" s="63">
        <v>32867.031000000003</v>
      </c>
      <c r="X9" s="63">
        <v>35788.078999999998</v>
      </c>
      <c r="Y9" s="63">
        <v>40152.623999999996</v>
      </c>
      <c r="Z9" s="63">
        <v>41736.538999999997</v>
      </c>
      <c r="AA9" s="63">
        <v>45164.676999999996</v>
      </c>
      <c r="AB9" s="63">
        <v>50234.491999999998</v>
      </c>
      <c r="AC9" s="63">
        <v>49470.165999999997</v>
      </c>
      <c r="AD9" s="63">
        <v>49902.918999999994</v>
      </c>
      <c r="AE9" s="63">
        <v>60447.225999999995</v>
      </c>
      <c r="AF9" s="161"/>
      <c r="AG9" s="183"/>
      <c r="AH9" s="183"/>
      <c r="AI9" s="183"/>
      <c r="AJ9" s="162">
        <v>17.685013669862911</v>
      </c>
      <c r="AK9" s="162">
        <v>-2.2241628377503986</v>
      </c>
      <c r="AL9" s="162">
        <v>12.860985365815859</v>
      </c>
      <c r="AM9" s="162" t="s">
        <v>233</v>
      </c>
      <c r="AN9" s="162">
        <v>12.887343407049887</v>
      </c>
      <c r="AO9" s="162">
        <v>22.435304777035991</v>
      </c>
      <c r="AP9" s="162">
        <v>9.2526120668178198</v>
      </c>
      <c r="AQ9" s="162">
        <v>13.888686284114092</v>
      </c>
      <c r="AR9" s="162">
        <v>12.133341840272619</v>
      </c>
      <c r="AS9" s="162">
        <v>16.348535010912773</v>
      </c>
      <c r="AT9" s="162">
        <v>19.645575309346221</v>
      </c>
      <c r="AU9" s="162">
        <v>-17.216648880193077</v>
      </c>
      <c r="AV9" s="162">
        <v>32.302350483526915</v>
      </c>
      <c r="AW9" s="162">
        <v>22.329897481992028</v>
      </c>
      <c r="AX9" s="162">
        <v>-27.871996342112727</v>
      </c>
      <c r="AY9" s="162">
        <v>-1.7777728511000386</v>
      </c>
      <c r="AZ9" s="162">
        <v>6.8951241663085883</v>
      </c>
      <c r="BA9" s="162">
        <v>8.8874714603822742</v>
      </c>
      <c r="BB9" s="162">
        <v>12.195527454826504</v>
      </c>
      <c r="BC9" s="162">
        <v>3.9447359654502305</v>
      </c>
      <c r="BD9" s="162">
        <v>8.2137572547642232</v>
      </c>
      <c r="BE9" s="162">
        <v>11.225177144519384</v>
      </c>
      <c r="BF9" s="162">
        <v>-1.5215163318462561</v>
      </c>
      <c r="BG9" s="162">
        <v>0.87477571835921675</v>
      </c>
      <c r="BH9" s="162">
        <v>21.129639731094695</v>
      </c>
      <c r="BI9" s="161"/>
      <c r="BK9" s="221">
        <v>0</v>
      </c>
      <c r="BL9" s="221">
        <v>0</v>
      </c>
      <c r="BM9" s="221">
        <v>0</v>
      </c>
    </row>
    <row r="10" spans="1:65" s="46" customFormat="1" ht="15" customHeight="1" x14ac:dyDescent="0.35">
      <c r="A10"/>
      <c r="B10" s="16" t="s">
        <v>559</v>
      </c>
      <c r="C10" s="14"/>
      <c r="D10" s="14"/>
      <c r="E10" s="14"/>
      <c r="F10" s="17">
        <v>4038.08</v>
      </c>
      <c r="G10" s="17">
        <v>4417.8360000000002</v>
      </c>
      <c r="H10" s="17">
        <v>4561.402</v>
      </c>
      <c r="I10" s="17">
        <v>5030.3980000000001</v>
      </c>
      <c r="J10" s="17">
        <v>11851.261</v>
      </c>
      <c r="K10" s="17">
        <v>13352.759</v>
      </c>
      <c r="L10" s="17">
        <v>14624.545</v>
      </c>
      <c r="M10" s="17">
        <v>16151.523999999999</v>
      </c>
      <c r="N10" s="17">
        <v>18472.752</v>
      </c>
      <c r="O10" s="17">
        <v>20202.314999999999</v>
      </c>
      <c r="P10" s="17">
        <v>22914.465</v>
      </c>
      <c r="Q10" s="17">
        <v>28361.436000000002</v>
      </c>
      <c r="R10" s="17">
        <v>24355.215</v>
      </c>
      <c r="S10" s="17">
        <v>36261.423999999999</v>
      </c>
      <c r="T10" s="17">
        <v>33588.805</v>
      </c>
      <c r="U10" s="17">
        <v>33161.284</v>
      </c>
      <c r="V10" s="17">
        <v>31901.114000000001</v>
      </c>
      <c r="W10" s="17">
        <v>33238.849000000002</v>
      </c>
      <c r="X10" s="17">
        <v>34028.089999999997</v>
      </c>
      <c r="Y10" s="17">
        <v>37179.637999999999</v>
      </c>
      <c r="Z10" s="17">
        <v>37900.188999999998</v>
      </c>
      <c r="AA10" s="17">
        <v>42235.673999999999</v>
      </c>
      <c r="AB10" s="17">
        <v>44826.618999999999</v>
      </c>
      <c r="AC10" s="17">
        <v>45839.273000000001</v>
      </c>
      <c r="AD10" s="17">
        <v>49192.754999999997</v>
      </c>
      <c r="AE10" s="17">
        <v>55509.485999999997</v>
      </c>
      <c r="AF10"/>
      <c r="AG10" s="18"/>
      <c r="AH10" s="18"/>
      <c r="AI10" s="18"/>
      <c r="AJ10" s="18">
        <v>9.4043703938505523</v>
      </c>
      <c r="AK10" s="18">
        <v>3.2496905724884262</v>
      </c>
      <c r="AL10" s="18">
        <v>10.281838785531292</v>
      </c>
      <c r="AM10" s="18" t="s">
        <v>233</v>
      </c>
      <c r="AN10" s="18">
        <v>12.669520990213611</v>
      </c>
      <c r="AO10" s="18">
        <v>9.5245184908976501</v>
      </c>
      <c r="AP10" s="18">
        <v>10.441206888829699</v>
      </c>
      <c r="AQ10" s="18">
        <v>14.371572614448031</v>
      </c>
      <c r="AR10" s="18">
        <v>9.3627792978544733</v>
      </c>
      <c r="AS10" s="18">
        <v>13.424946596466798</v>
      </c>
      <c r="AT10" s="18">
        <v>23.770884460972582</v>
      </c>
      <c r="AU10" s="18">
        <v>-14.125592935421187</v>
      </c>
      <c r="AV10" s="18">
        <v>48.885665759879345</v>
      </c>
      <c r="AW10" s="18">
        <v>-7.3704193194398515</v>
      </c>
      <c r="AX10" s="18">
        <v>-1.272808008501644</v>
      </c>
      <c r="AY10" s="18">
        <v>-3.8001242653933374</v>
      </c>
      <c r="AZ10" s="18">
        <v>4.1933802060956253</v>
      </c>
      <c r="BA10" s="18">
        <v>2.3744534595647235</v>
      </c>
      <c r="BB10" s="18">
        <v>9.2616071016621948</v>
      </c>
      <c r="BC10" s="18">
        <v>1.938025862435776</v>
      </c>
      <c r="BD10" s="18">
        <v>11.439217361158807</v>
      </c>
      <c r="BE10" s="18">
        <v>6.1344942666239914</v>
      </c>
      <c r="BF10" s="18">
        <v>2.2590461261421528</v>
      </c>
      <c r="BG10" s="18">
        <v>7.3157399333100157</v>
      </c>
      <c r="BH10" s="18">
        <v>12.840775028761858</v>
      </c>
      <c r="BI10"/>
      <c r="BJ10" s="7"/>
      <c r="BK10" s="221">
        <v>40152.623999999996</v>
      </c>
      <c r="BL10" s="221">
        <v>41736.538999999997</v>
      </c>
      <c r="BM10" s="221">
        <v>45164.676999999996</v>
      </c>
    </row>
    <row r="11" spans="1:65" s="46" customFormat="1" ht="15" customHeight="1" x14ac:dyDescent="0.35">
      <c r="A11"/>
      <c r="B11" s="16" t="s">
        <v>947</v>
      </c>
      <c r="C11" s="14"/>
      <c r="D11" s="14"/>
      <c r="E11" s="14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>
        <v>-574.01199999999994</v>
      </c>
      <c r="U11" s="17">
        <v>-574.01099999999997</v>
      </c>
      <c r="V11" s="17">
        <v>-574.01199999999994</v>
      </c>
      <c r="W11" s="17">
        <v>-574.01199999999994</v>
      </c>
      <c r="X11" s="17">
        <v>-574.01199999999994</v>
      </c>
      <c r="Y11" s="17"/>
      <c r="Z11" s="17"/>
      <c r="AA11" s="17"/>
      <c r="AB11" s="17"/>
      <c r="AC11" s="17"/>
      <c r="AD11" s="17"/>
      <c r="AE11" s="17"/>
      <c r="AF11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 t="s">
        <v>233</v>
      </c>
      <c r="AS11" s="18" t="s">
        <v>233</v>
      </c>
      <c r="AT11" s="18" t="s">
        <v>233</v>
      </c>
      <c r="AU11" s="18" t="s">
        <v>233</v>
      </c>
      <c r="AV11" s="18" t="s">
        <v>233</v>
      </c>
      <c r="AW11" s="18"/>
      <c r="AX11" s="18" t="s">
        <v>233</v>
      </c>
      <c r="AY11" s="18" t="s">
        <v>233</v>
      </c>
      <c r="AZ11" s="18" t="s">
        <v>233</v>
      </c>
      <c r="BA11" s="18" t="s">
        <v>233</v>
      </c>
      <c r="BB11" s="18"/>
      <c r="BC11" s="18"/>
      <c r="BD11" s="18"/>
      <c r="BE11" s="18"/>
      <c r="BF11" s="18"/>
      <c r="BG11" s="18"/>
      <c r="BH11" s="18"/>
      <c r="BI11"/>
      <c r="BJ11" s="7"/>
      <c r="BK11" s="188"/>
      <c r="BL11" s="188"/>
      <c r="BM11" s="188"/>
    </row>
    <row r="12" spans="1:65" s="46" customFormat="1" ht="15" customHeight="1" x14ac:dyDescent="0.35">
      <c r="A12"/>
      <c r="B12" s="16" t="s">
        <v>560</v>
      </c>
      <c r="C12" s="14"/>
      <c r="D12" s="14"/>
      <c r="E12" s="14"/>
      <c r="F12" s="17"/>
      <c r="G12" s="17">
        <v>334.37900000000002</v>
      </c>
      <c r="H12" s="17">
        <v>85.116</v>
      </c>
      <c r="I12" s="17">
        <v>213.708</v>
      </c>
      <c r="J12" s="17">
        <v>215.45400000000001</v>
      </c>
      <c r="K12" s="17">
        <v>269.03500000000003</v>
      </c>
      <c r="L12" s="17">
        <v>2053.34</v>
      </c>
      <c r="M12" s="17">
        <v>2069.5010000000002</v>
      </c>
      <c r="N12" s="17">
        <v>2278.9340000000002</v>
      </c>
      <c r="O12" s="17">
        <v>3067.2440000000001</v>
      </c>
      <c r="P12" s="17">
        <v>4159.326</v>
      </c>
      <c r="Q12" s="17">
        <v>4031.1570000000002</v>
      </c>
      <c r="R12" s="17">
        <v>2460.4589999999998</v>
      </c>
      <c r="S12" s="17">
        <v>-783.65700000000004</v>
      </c>
      <c r="T12" s="17">
        <v>10385.123</v>
      </c>
      <c r="U12" s="17">
        <v>-1283.78</v>
      </c>
      <c r="V12" s="17">
        <v>-580.11400000000003</v>
      </c>
      <c r="W12" s="17">
        <v>202.19399999999999</v>
      </c>
      <c r="X12" s="17">
        <v>2334.0010000000002</v>
      </c>
      <c r="Y12" s="17">
        <v>2972.9859999999999</v>
      </c>
      <c r="Z12" s="17">
        <v>3836.35</v>
      </c>
      <c r="AA12" s="17">
        <v>2929.0030000000002</v>
      </c>
      <c r="AB12" s="17">
        <v>5407.8729999999996</v>
      </c>
      <c r="AC12" s="17">
        <v>3630.893</v>
      </c>
      <c r="AD12" s="17">
        <v>710.16399999999999</v>
      </c>
      <c r="AE12" s="17">
        <v>4937.74</v>
      </c>
      <c r="AF12"/>
      <c r="AG12" s="18"/>
      <c r="AH12" s="18"/>
      <c r="AI12" s="18"/>
      <c r="AJ12" s="18"/>
      <c r="AK12" s="18">
        <v>-74.545052171338511</v>
      </c>
      <c r="AL12" s="18" t="s">
        <v>233</v>
      </c>
      <c r="AM12" s="18">
        <v>0.81700263911505855</v>
      </c>
      <c r="AN12" s="18">
        <v>24.868881524594585</v>
      </c>
      <c r="AO12" s="18" t="s">
        <v>233</v>
      </c>
      <c r="AP12" s="18">
        <v>0.78705913292489593</v>
      </c>
      <c r="AQ12" s="18">
        <v>10.119975781601457</v>
      </c>
      <c r="AR12" s="18">
        <v>34.591172890483001</v>
      </c>
      <c r="AS12" s="18">
        <v>35.604666599722741</v>
      </c>
      <c r="AT12" s="18">
        <v>-3.0814848367259473</v>
      </c>
      <c r="AU12" s="18">
        <v>-38.963950052057022</v>
      </c>
      <c r="AV12" s="18" t="s">
        <v>233</v>
      </c>
      <c r="AW12" s="18" t="s">
        <v>233</v>
      </c>
      <c r="AX12" s="18" t="s">
        <v>233</v>
      </c>
      <c r="AY12" s="18" t="s">
        <v>233</v>
      </c>
      <c r="AZ12" s="18" t="s">
        <v>233</v>
      </c>
      <c r="BA12" s="18" t="s">
        <v>233</v>
      </c>
      <c r="BB12" s="18">
        <v>27.37723762757598</v>
      </c>
      <c r="BC12" s="18">
        <v>29.040298205238777</v>
      </c>
      <c r="BD12" s="18">
        <v>-23.65130918711796</v>
      </c>
      <c r="BE12" s="18">
        <v>84.631869615701973</v>
      </c>
      <c r="BF12" s="18">
        <v>-32.859129643022307</v>
      </c>
      <c r="BG12" s="18">
        <v>-80.441065049286777</v>
      </c>
      <c r="BH12" s="18" t="s">
        <v>233</v>
      </c>
      <c r="BI12"/>
      <c r="BJ12" s="7"/>
    </row>
    <row r="13" spans="1:65" s="46" customFormat="1" ht="15" customHeight="1" x14ac:dyDescent="0.35">
      <c r="A13"/>
      <c r="B13" s="66" t="s">
        <v>561</v>
      </c>
      <c r="C13" s="14"/>
      <c r="D13" s="14"/>
      <c r="E13" s="14"/>
      <c r="F13" s="17"/>
      <c r="G13" s="17"/>
      <c r="H13" s="17"/>
      <c r="I13" s="17"/>
      <c r="J13" s="17">
        <v>14498.007000000001</v>
      </c>
      <c r="K13" s="17">
        <v>15422.26</v>
      </c>
      <c r="L13" s="17">
        <v>16903.478999999999</v>
      </c>
      <c r="M13" s="17">
        <v>19218.768</v>
      </c>
      <c r="N13" s="17">
        <v>22632.078000000001</v>
      </c>
      <c r="O13" s="17">
        <v>24233.471999999998</v>
      </c>
      <c r="P13" s="17">
        <v>25374.923999999999</v>
      </c>
      <c r="Q13" s="17">
        <v>24707.716</v>
      </c>
      <c r="R13" s="17">
        <v>34740.338000000003</v>
      </c>
      <c r="S13" s="17">
        <v>34977.644</v>
      </c>
      <c r="T13" s="17">
        <v>33008.690999999999</v>
      </c>
      <c r="U13" s="17">
        <v>33363.478000000003</v>
      </c>
      <c r="V13" s="17">
        <v>34235.115000000005</v>
      </c>
      <c r="W13" s="17">
        <v>36211.834999999999</v>
      </c>
      <c r="X13" s="17">
        <v>37864.439999999995</v>
      </c>
      <c r="Y13" s="17">
        <v>40108.640999999996</v>
      </c>
      <c r="Z13" s="17">
        <v>43308.061999999998</v>
      </c>
      <c r="AA13" s="17">
        <v>45866.567000000003</v>
      </c>
      <c r="AB13" s="17">
        <v>45536.782999999996</v>
      </c>
      <c r="AC13" s="17">
        <v>50777.012999999999</v>
      </c>
      <c r="AD13" s="17"/>
      <c r="AE13" s="17"/>
      <c r="AF13"/>
      <c r="AG13" s="18"/>
      <c r="AH13" s="18"/>
      <c r="AI13" s="18"/>
      <c r="AJ13" s="18"/>
      <c r="AK13" s="18"/>
      <c r="AL13" s="18"/>
      <c r="AM13" s="18"/>
      <c r="AN13" s="18">
        <v>6.3750348582394709</v>
      </c>
      <c r="AO13" s="18">
        <v>9.6044224387346535</v>
      </c>
      <c r="AP13" s="18">
        <v>13.697115250653436</v>
      </c>
      <c r="AQ13" s="18">
        <v>17.760295561089041</v>
      </c>
      <c r="AR13" s="18">
        <v>7.0757709477671327</v>
      </c>
      <c r="AS13" s="18">
        <v>4.7102288933257324</v>
      </c>
      <c r="AT13" s="18">
        <v>-2.6293990082492416</v>
      </c>
      <c r="AU13" s="18">
        <v>40.605218224136955</v>
      </c>
      <c r="AV13" s="18">
        <v>0.68308489111417636</v>
      </c>
      <c r="AW13" s="18">
        <v>-5.6291755957033622</v>
      </c>
      <c r="AX13" s="18">
        <v>1.0748290503249702</v>
      </c>
      <c r="AY13" s="18">
        <v>2.6125483680088819</v>
      </c>
      <c r="AZ13" s="18">
        <v>5.7739546077178172</v>
      </c>
      <c r="BA13" s="18">
        <v>4.5637151500331203</v>
      </c>
      <c r="BB13" s="18">
        <v>5.9269356684002226</v>
      </c>
      <c r="BC13" s="18">
        <v>7.9768870752813648</v>
      </c>
      <c r="BD13" s="18">
        <v>5.9076875802015909</v>
      </c>
      <c r="BE13" s="18">
        <v>-0.71900737633145051</v>
      </c>
      <c r="BF13" s="18">
        <v>11.50768599529748</v>
      </c>
      <c r="BG13" s="18"/>
      <c r="BH13" s="18"/>
      <c r="BI13"/>
      <c r="BJ13" s="246"/>
      <c r="BK13" s="246">
        <v>0</v>
      </c>
      <c r="BL13" s="246">
        <v>0</v>
      </c>
      <c r="BM13" s="246">
        <v>3.637978807091713E-12</v>
      </c>
    </row>
    <row r="14" spans="1:65" s="46" customFormat="1" ht="15" customHeight="1" x14ac:dyDescent="0.35">
      <c r="A14"/>
      <c r="B14" s="184" t="s">
        <v>632</v>
      </c>
      <c r="C14" s="63"/>
      <c r="D14" s="63"/>
      <c r="E14" s="63"/>
      <c r="F14" s="63"/>
      <c r="G14" s="63"/>
      <c r="H14" s="63"/>
      <c r="I14" s="63"/>
      <c r="J14" s="63">
        <v>11184.364</v>
      </c>
      <c r="K14" s="63">
        <v>13439.049000000001</v>
      </c>
      <c r="L14" s="63">
        <v>14928.62</v>
      </c>
      <c r="M14" s="63">
        <v>17367.182000000001</v>
      </c>
      <c r="N14" s="63">
        <v>18625.671000000002</v>
      </c>
      <c r="O14" s="63">
        <v>21442.588</v>
      </c>
      <c r="P14" s="63">
        <v>22392.754000000001</v>
      </c>
      <c r="Q14" s="63">
        <v>17245.598000000002</v>
      </c>
      <c r="R14" s="63">
        <v>10207.448</v>
      </c>
      <c r="S14" s="63">
        <v>23454.415999999997</v>
      </c>
      <c r="T14" s="63">
        <v>33622.274999999994</v>
      </c>
      <c r="U14" s="63">
        <v>25824.317999999999</v>
      </c>
      <c r="V14" s="63">
        <v>27116.984</v>
      </c>
      <c r="W14" s="63">
        <v>27088.686000000002</v>
      </c>
      <c r="X14" s="63">
        <v>30643.901999999998</v>
      </c>
      <c r="Y14" s="63">
        <v>33681.910000000003</v>
      </c>
      <c r="Z14" s="63">
        <v>35789.597000000002</v>
      </c>
      <c r="AA14" s="63">
        <v>34885.564999999995</v>
      </c>
      <c r="AB14" s="63">
        <v>36762.221999999994</v>
      </c>
      <c r="AC14" s="63">
        <v>35411.26</v>
      </c>
      <c r="AD14" s="63">
        <v>31991.822</v>
      </c>
      <c r="AE14" s="63">
        <v>42673.548999999999</v>
      </c>
      <c r="AF14" s="161"/>
      <c r="AG14" s="183"/>
      <c r="AH14" s="183"/>
      <c r="AI14" s="183"/>
      <c r="AJ14" s="162"/>
      <c r="AK14" s="162"/>
      <c r="AL14" s="162"/>
      <c r="AM14" s="162"/>
      <c r="AN14" s="162">
        <v>20.159259838109715</v>
      </c>
      <c r="AO14" s="162">
        <v>11.083901844542718</v>
      </c>
      <c r="AP14" s="162">
        <v>16.334811925013831</v>
      </c>
      <c r="AQ14" s="162">
        <v>7.2463627086996691</v>
      </c>
      <c r="AR14" s="162">
        <v>15.123841712870357</v>
      </c>
      <c r="AS14" s="162">
        <v>4.4312095163139871</v>
      </c>
      <c r="AT14" s="162">
        <v>-22.985810499235598</v>
      </c>
      <c r="AU14" s="162">
        <v>-40.81128413175351</v>
      </c>
      <c r="AV14" s="162" t="s">
        <v>233</v>
      </c>
      <c r="AW14" s="162">
        <v>43.35157609552077</v>
      </c>
      <c r="AX14" s="162">
        <v>-23.192829753489306</v>
      </c>
      <c r="AY14" s="162">
        <v>5.0056152499361302</v>
      </c>
      <c r="AZ14" s="162">
        <v>-0.10435526310742693</v>
      </c>
      <c r="BA14" s="162">
        <v>13.124357526976379</v>
      </c>
      <c r="BB14" s="162">
        <v>9.9139071780088752</v>
      </c>
      <c r="BC14" s="162">
        <v>6.2576231573565684</v>
      </c>
      <c r="BD14" s="162">
        <v>-2.5259630612772939</v>
      </c>
      <c r="BE14" s="162">
        <v>5.3794656901787299</v>
      </c>
      <c r="BF14" s="162">
        <v>-3.674864919753742</v>
      </c>
      <c r="BG14" s="162">
        <v>-9.6563578929414025</v>
      </c>
      <c r="BH14" s="162">
        <v>33.388929833380544</v>
      </c>
      <c r="BI14" s="161"/>
      <c r="BK14" s="221">
        <v>0</v>
      </c>
      <c r="BL14" s="221">
        <v>0</v>
      </c>
      <c r="BM14" s="221">
        <v>0</v>
      </c>
    </row>
    <row r="15" spans="1:65" s="46" customFormat="1" ht="15" customHeight="1" x14ac:dyDescent="0.35">
      <c r="A15"/>
      <c r="B15" s="16" t="s">
        <v>559</v>
      </c>
      <c r="C15" s="14"/>
      <c r="D15" s="14"/>
      <c r="E15" s="14"/>
      <c r="F15" s="17"/>
      <c r="G15" s="17"/>
      <c r="H15" s="17"/>
      <c r="I15" s="17"/>
      <c r="J15" s="17">
        <v>11184.364</v>
      </c>
      <c r="K15" s="17">
        <v>13439.049000000001</v>
      </c>
      <c r="L15" s="17">
        <v>14705.781000000001</v>
      </c>
      <c r="M15" s="17">
        <v>16603.411</v>
      </c>
      <c r="N15" s="17">
        <v>17753.878000000001</v>
      </c>
      <c r="O15" s="17">
        <v>20591.47</v>
      </c>
      <c r="P15" s="17">
        <v>21018.351999999999</v>
      </c>
      <c r="Q15" s="17">
        <v>18289.788</v>
      </c>
      <c r="R15" s="17">
        <v>12667.333000000001</v>
      </c>
      <c r="S15" s="17">
        <v>23986.476999999999</v>
      </c>
      <c r="T15" s="17">
        <v>23368.59</v>
      </c>
      <c r="U15" s="17">
        <v>26781.93</v>
      </c>
      <c r="V15" s="17">
        <v>26876.010999999999</v>
      </c>
      <c r="W15" s="17">
        <v>29527.4</v>
      </c>
      <c r="X15" s="17">
        <v>30704.87</v>
      </c>
      <c r="Y15" s="17">
        <v>33056.870000000003</v>
      </c>
      <c r="Z15" s="17">
        <v>35071.75</v>
      </c>
      <c r="AA15" s="17">
        <v>36118.879999999997</v>
      </c>
      <c r="AB15" s="17">
        <v>36745.589999999997</v>
      </c>
      <c r="AC15" s="17">
        <v>35761.18</v>
      </c>
      <c r="AD15" s="17">
        <v>37068.99</v>
      </c>
      <c r="AE15" s="17">
        <v>42185.57</v>
      </c>
      <c r="AF15"/>
      <c r="AG15" s="18"/>
      <c r="AH15" s="18"/>
      <c r="AI15" s="18"/>
      <c r="AJ15" s="18"/>
      <c r="AK15" s="18"/>
      <c r="AL15" s="18"/>
      <c r="AM15" s="18"/>
      <c r="AN15" s="18">
        <v>20.159259838109715</v>
      </c>
      <c r="AO15" s="18">
        <v>9.425756242126953</v>
      </c>
      <c r="AP15" s="18">
        <v>12.903972934181455</v>
      </c>
      <c r="AQ15" s="18">
        <v>6.9291002915003466</v>
      </c>
      <c r="AR15" s="18">
        <v>15.982941867686602</v>
      </c>
      <c r="AS15" s="18">
        <v>2.0731011433374973</v>
      </c>
      <c r="AT15" s="18">
        <v>-12.981817033038549</v>
      </c>
      <c r="AU15" s="18">
        <v>-30.740952273476324</v>
      </c>
      <c r="AV15" s="18">
        <v>89.356962511366831</v>
      </c>
      <c r="AW15" s="18">
        <v>-2.5759806244159944</v>
      </c>
      <c r="AX15" s="18">
        <v>14.606529533874316</v>
      </c>
      <c r="AY15" s="18">
        <v>0.35128536292940171</v>
      </c>
      <c r="AZ15" s="18">
        <v>9.8652623709671889</v>
      </c>
      <c r="BA15" s="18">
        <v>3.9877198805177478</v>
      </c>
      <c r="BB15" s="18">
        <v>7.6600226609003839</v>
      </c>
      <c r="BC15" s="18">
        <v>6.0951929205638562</v>
      </c>
      <c r="BD15" s="18">
        <v>2.9856793573174918</v>
      </c>
      <c r="BE15" s="18">
        <v>1.7351313219014519</v>
      </c>
      <c r="BF15" s="18">
        <v>-2.678988145244086</v>
      </c>
      <c r="BG15" s="18">
        <v>3.6570661258940493</v>
      </c>
      <c r="BH15" s="18">
        <v>13.802857860438071</v>
      </c>
      <c r="BI15"/>
      <c r="BJ15" s="7"/>
      <c r="BK15" s="221">
        <v>33681.910000000003</v>
      </c>
      <c r="BL15" s="221">
        <v>35789.597000000002</v>
      </c>
      <c r="BM15" s="221">
        <v>34885.564999999995</v>
      </c>
    </row>
    <row r="16" spans="1:65" s="46" customFormat="1" ht="15" customHeight="1" x14ac:dyDescent="0.35">
      <c r="A16"/>
      <c r="B16" s="16" t="s">
        <v>947</v>
      </c>
      <c r="C16" s="14"/>
      <c r="D16" s="14"/>
      <c r="E16" s="14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>
        <v>-350.23700000000002</v>
      </c>
      <c r="T16" s="17">
        <v>-1622.1690000000001</v>
      </c>
      <c r="U16" s="17">
        <v>-1622.1690000000001</v>
      </c>
      <c r="V16" s="17">
        <v>-1622.17</v>
      </c>
      <c r="W16" s="17">
        <v>-1622.1690000000001</v>
      </c>
      <c r="X16" s="17">
        <v>-1271.9290000000001</v>
      </c>
      <c r="Y16" s="17"/>
      <c r="Z16" s="17"/>
      <c r="AA16" s="17"/>
      <c r="AB16" s="17"/>
      <c r="AC16" s="17"/>
      <c r="AD16" s="17"/>
      <c r="AE16" s="17"/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 t="s">
        <v>233</v>
      </c>
      <c r="AS16" s="18" t="s">
        <v>233</v>
      </c>
      <c r="AT16" s="18" t="s">
        <v>233</v>
      </c>
      <c r="AU16" s="18" t="s">
        <v>233</v>
      </c>
      <c r="AV16" s="18"/>
      <c r="AW16" s="18" t="s">
        <v>233</v>
      </c>
      <c r="AX16" s="18" t="s">
        <v>233</v>
      </c>
      <c r="AY16" s="18" t="s">
        <v>233</v>
      </c>
      <c r="AZ16" s="18" t="s">
        <v>233</v>
      </c>
      <c r="BA16" s="18" t="s">
        <v>233</v>
      </c>
      <c r="BB16" s="18"/>
      <c r="BC16" s="18"/>
      <c r="BD16" s="18"/>
      <c r="BE16" s="18"/>
      <c r="BF16" s="18"/>
      <c r="BG16" s="18"/>
      <c r="BH16" s="18"/>
      <c r="BI16"/>
      <c r="BJ16" s="7"/>
    </row>
    <row r="17" spans="1:65" s="46" customFormat="1" ht="15" customHeight="1" x14ac:dyDescent="0.35">
      <c r="A17"/>
      <c r="B17" s="16" t="s">
        <v>560</v>
      </c>
      <c r="C17" s="14"/>
      <c r="D17" s="14"/>
      <c r="E17" s="14"/>
      <c r="F17" s="17"/>
      <c r="G17" s="17"/>
      <c r="H17" s="17"/>
      <c r="I17" s="17"/>
      <c r="J17" s="17"/>
      <c r="K17" s="17"/>
      <c r="L17" s="17">
        <v>222.839</v>
      </c>
      <c r="M17" s="17">
        <v>763.77099999999996</v>
      </c>
      <c r="N17" s="17">
        <v>871.79300000000001</v>
      </c>
      <c r="O17" s="17">
        <v>851.11800000000005</v>
      </c>
      <c r="P17" s="17">
        <v>1374.402</v>
      </c>
      <c r="Q17" s="17">
        <v>-1044.19</v>
      </c>
      <c r="R17" s="17">
        <v>-2459.8850000000002</v>
      </c>
      <c r="S17" s="17">
        <v>-181.82400000000001</v>
      </c>
      <c r="T17" s="17">
        <v>11875.853999999999</v>
      </c>
      <c r="U17" s="17">
        <v>664.55700000000002</v>
      </c>
      <c r="V17" s="17">
        <v>1863.143</v>
      </c>
      <c r="W17" s="17">
        <v>-816.54499999999996</v>
      </c>
      <c r="X17" s="17">
        <v>1210.961</v>
      </c>
      <c r="Y17" s="17">
        <v>625.04</v>
      </c>
      <c r="Z17" s="17">
        <v>717.84699999999998</v>
      </c>
      <c r="AA17" s="17">
        <v>-1233.3150000000001</v>
      </c>
      <c r="AB17" s="17">
        <v>16.632000000000001</v>
      </c>
      <c r="AC17" s="17">
        <v>-349.92</v>
      </c>
      <c r="AD17" s="17">
        <v>-5077.1679999999997</v>
      </c>
      <c r="AE17" s="17">
        <v>487.97899999999998</v>
      </c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 t="s">
        <v>233</v>
      </c>
      <c r="AQ17" s="18">
        <v>14.143244506534034</v>
      </c>
      <c r="AR17" s="18">
        <v>-2.3715492095027093</v>
      </c>
      <c r="AS17" s="18">
        <v>61.481956673457731</v>
      </c>
      <c r="AT17" s="18" t="s">
        <v>233</v>
      </c>
      <c r="AU17" s="18" t="s">
        <v>233</v>
      </c>
      <c r="AV17" s="18" t="s">
        <v>233</v>
      </c>
      <c r="AW17" s="18" t="s">
        <v>233</v>
      </c>
      <c r="AX17" s="18">
        <v>-94.404132957511948</v>
      </c>
      <c r="AY17" s="18" t="s">
        <v>233</v>
      </c>
      <c r="AZ17" s="18" t="s">
        <v>233</v>
      </c>
      <c r="BA17" s="18" t="s">
        <v>233</v>
      </c>
      <c r="BB17" s="18">
        <v>-48.384795216361226</v>
      </c>
      <c r="BC17" s="18">
        <v>14.848169717138106</v>
      </c>
      <c r="BD17" s="18" t="s">
        <v>233</v>
      </c>
      <c r="BE17" s="18" t="s">
        <v>233</v>
      </c>
      <c r="BF17" s="18" t="s">
        <v>233</v>
      </c>
      <c r="BG17" s="18" t="s">
        <v>233</v>
      </c>
      <c r="BH17" s="18" t="s">
        <v>233</v>
      </c>
      <c r="BI17"/>
      <c r="BJ17" s="7"/>
    </row>
    <row r="18" spans="1:65" s="46" customFormat="1" ht="15" customHeight="1" x14ac:dyDescent="0.35">
      <c r="A18"/>
      <c r="B18" s="66" t="s">
        <v>561</v>
      </c>
      <c r="C18" s="14"/>
      <c r="D18" s="14"/>
      <c r="E18" s="14"/>
      <c r="F18" s="17"/>
      <c r="G18" s="17"/>
      <c r="H18" s="17"/>
      <c r="I18" s="17"/>
      <c r="J18" s="17">
        <v>12919.647999999999</v>
      </c>
      <c r="K18" s="17">
        <v>14202.820000000002</v>
      </c>
      <c r="L18" s="17">
        <v>15577.574000000001</v>
      </c>
      <c r="M18" s="17">
        <v>17454.528999999999</v>
      </c>
      <c r="N18" s="17">
        <v>19128.28</v>
      </c>
      <c r="O18" s="17">
        <v>19547.280000000002</v>
      </c>
      <c r="P18" s="17">
        <v>16807.268999999997</v>
      </c>
      <c r="Q18" s="17">
        <v>11748.321</v>
      </c>
      <c r="R18" s="17">
        <v>24543.186999999998</v>
      </c>
      <c r="S18" s="17">
        <v>24651.034</v>
      </c>
      <c r="T18" s="17">
        <v>25231.733</v>
      </c>
      <c r="U18" s="17">
        <v>25965.385000000002</v>
      </c>
      <c r="V18" s="17">
        <v>28086.971999999998</v>
      </c>
      <c r="W18" s="17">
        <v>30152.440000000002</v>
      </c>
      <c r="X18" s="17">
        <v>31422.717000000001</v>
      </c>
      <c r="Y18" s="17">
        <v>31823.555000000004</v>
      </c>
      <c r="Z18" s="17">
        <v>35088.381999999998</v>
      </c>
      <c r="AA18" s="17">
        <v>35768.959999999999</v>
      </c>
      <c r="AB18" s="17">
        <v>31668.421999999999</v>
      </c>
      <c r="AC18" s="17">
        <v>36249.159</v>
      </c>
      <c r="AD18" s="17"/>
      <c r="AE18" s="17"/>
      <c r="AF18"/>
      <c r="AG18" s="18"/>
      <c r="AH18" s="18"/>
      <c r="AI18" s="18"/>
      <c r="AJ18" s="18"/>
      <c r="AK18" s="18"/>
      <c r="AL18" s="18"/>
      <c r="AM18" s="18"/>
      <c r="AN18" s="18">
        <v>9.9319424182454696</v>
      </c>
      <c r="AO18" s="18">
        <v>9.6794439414144442</v>
      </c>
      <c r="AP18" s="18">
        <v>12.049084151357574</v>
      </c>
      <c r="AQ18" s="18">
        <v>9.589207477325802</v>
      </c>
      <c r="AR18" s="18">
        <v>2.1904739997532641</v>
      </c>
      <c r="AS18" s="18">
        <v>-14.017351774773806</v>
      </c>
      <c r="AT18" s="18">
        <v>-30.099762192180052</v>
      </c>
      <c r="AU18" s="18" t="s">
        <v>233</v>
      </c>
      <c r="AV18" s="18">
        <v>0.43941726068420367</v>
      </c>
      <c r="AW18" s="18">
        <v>2.3556780620236886</v>
      </c>
      <c r="AX18" s="18">
        <v>2.9076560060301917</v>
      </c>
      <c r="AY18" s="18">
        <v>8.1708282006987218</v>
      </c>
      <c r="AZ18" s="18">
        <v>7.3538293839578177</v>
      </c>
      <c r="BA18" s="18">
        <v>4.2128497726883731</v>
      </c>
      <c r="BB18" s="18">
        <v>1.2756312574752953</v>
      </c>
      <c r="BC18" s="18">
        <v>10.259152379424592</v>
      </c>
      <c r="BD18" s="18">
        <v>1.9396106665733444</v>
      </c>
      <c r="BE18" s="18">
        <v>-11.463956458337062</v>
      </c>
      <c r="BF18" s="18">
        <v>14.464683462914575</v>
      </c>
      <c r="BG18" s="18"/>
      <c r="BH18" s="18"/>
      <c r="BI18"/>
      <c r="BJ18" s="246"/>
      <c r="BK18" s="246">
        <v>0</v>
      </c>
      <c r="BL18" s="246">
        <v>-2.2133406218927121E-12</v>
      </c>
      <c r="BM18" s="246">
        <v>1.7621459846850485E-12</v>
      </c>
    </row>
    <row r="19" spans="1:65" s="46" customFormat="1" ht="15" customHeight="1" x14ac:dyDescent="0.35">
      <c r="A19"/>
      <c r="B19" s="184" t="s">
        <v>562</v>
      </c>
      <c r="C19" s="63"/>
      <c r="D19" s="63"/>
      <c r="E19" s="63"/>
      <c r="F19" s="63"/>
      <c r="G19" s="63"/>
      <c r="H19" s="63"/>
      <c r="I19" s="63"/>
      <c r="J19" s="63">
        <v>5767.4570000000003</v>
      </c>
      <c r="K19" s="63">
        <v>7065.7290000000003</v>
      </c>
      <c r="L19" s="63">
        <v>7572.5300000000007</v>
      </c>
      <c r="M19" s="63">
        <v>8029.0060000000003</v>
      </c>
      <c r="N19" s="63">
        <v>8449.2639999999992</v>
      </c>
      <c r="O19" s="63">
        <v>8145.4740000000011</v>
      </c>
      <c r="P19" s="63">
        <v>8155.42</v>
      </c>
      <c r="Q19" s="63">
        <v>8984.7649999999994</v>
      </c>
      <c r="R19" s="63">
        <v>9241.0419999999995</v>
      </c>
      <c r="S19" s="63">
        <v>12430.376</v>
      </c>
      <c r="T19" s="63">
        <v>13823.880999999999</v>
      </c>
      <c r="U19" s="63">
        <v>11352.013999999999</v>
      </c>
      <c r="V19" s="63">
        <v>12510.879999999997</v>
      </c>
      <c r="W19" s="63">
        <v>11585.832</v>
      </c>
      <c r="X19" s="63">
        <v>11914.092000000001</v>
      </c>
      <c r="Y19" s="63">
        <v>12730.643</v>
      </c>
      <c r="Z19" s="63">
        <v>12927.134</v>
      </c>
      <c r="AA19" s="63">
        <v>13900.691999999999</v>
      </c>
      <c r="AB19" s="63">
        <v>13607.912</v>
      </c>
      <c r="AC19" s="63">
        <v>13413.526</v>
      </c>
      <c r="AD19" s="63">
        <v>11992.782000000003</v>
      </c>
      <c r="AE19" s="14">
        <v>13104.314</v>
      </c>
      <c r="AF19" s="161"/>
      <c r="AG19" s="183"/>
      <c r="AH19" s="183"/>
      <c r="AI19" s="183"/>
      <c r="AJ19" s="162"/>
      <c r="AK19" s="162"/>
      <c r="AL19" s="162"/>
      <c r="AM19" s="162"/>
      <c r="AN19" s="162">
        <v>22.5103022007793</v>
      </c>
      <c r="AO19" s="162">
        <v>7.1726639954631759</v>
      </c>
      <c r="AP19" s="162">
        <v>6.0280513910146221</v>
      </c>
      <c r="AQ19" s="162">
        <v>5.234246929196452</v>
      </c>
      <c r="AR19" s="162">
        <v>-3.5954610957829956</v>
      </c>
      <c r="AS19" s="162">
        <v>0.12210461908047343</v>
      </c>
      <c r="AT19" s="162">
        <v>10.169249407142727</v>
      </c>
      <c r="AU19" s="162">
        <v>2.8523506179627409</v>
      </c>
      <c r="AV19" s="162">
        <v>34.51270971390457</v>
      </c>
      <c r="AW19" s="162">
        <v>11.210481485033108</v>
      </c>
      <c r="AX19" s="162">
        <v>-17.881136274248892</v>
      </c>
      <c r="AY19" s="162">
        <v>10.20846168794364</v>
      </c>
      <c r="AZ19" s="162">
        <v>-7.393948307393222</v>
      </c>
      <c r="BA19" s="162">
        <v>2.8332881056794212</v>
      </c>
      <c r="BB19" s="162">
        <v>6.8536569971089651</v>
      </c>
      <c r="BC19" s="162">
        <v>1.5434491407857402</v>
      </c>
      <c r="BD19" s="162">
        <v>7.531120200347571</v>
      </c>
      <c r="BE19" s="162">
        <v>-2.1062260785290321</v>
      </c>
      <c r="BF19" s="162">
        <v>-1.4284777855706328</v>
      </c>
      <c r="BG19" s="162">
        <v>-10.591875693236791</v>
      </c>
      <c r="BH19" s="162">
        <v>9.2683415741234789</v>
      </c>
      <c r="BI19" s="161"/>
      <c r="BK19" s="221">
        <v>0</v>
      </c>
      <c r="BL19" s="221">
        <v>0</v>
      </c>
      <c r="BM19" s="221">
        <v>0</v>
      </c>
    </row>
    <row r="20" spans="1:65" s="46" customFormat="1" ht="15" customHeight="1" x14ac:dyDescent="0.35">
      <c r="A20"/>
      <c r="B20" s="16" t="s">
        <v>559</v>
      </c>
      <c r="C20" s="14"/>
      <c r="D20" s="14"/>
      <c r="E20" s="14"/>
      <c r="F20" s="17"/>
      <c r="G20" s="17"/>
      <c r="H20" s="17"/>
      <c r="I20" s="17"/>
      <c r="J20" s="17">
        <v>5767.4570000000003</v>
      </c>
      <c r="K20" s="17">
        <v>7065.7290000000003</v>
      </c>
      <c r="L20" s="17">
        <v>7434.5429999999997</v>
      </c>
      <c r="M20" s="17">
        <v>7899.43</v>
      </c>
      <c r="N20" s="17">
        <v>8394.4419999999991</v>
      </c>
      <c r="O20" s="17">
        <v>8326.0079999999998</v>
      </c>
      <c r="P20" s="17">
        <v>8526.7430000000004</v>
      </c>
      <c r="Q20" s="17">
        <v>8758.0550000000003</v>
      </c>
      <c r="R20" s="17">
        <v>9228.9359999999997</v>
      </c>
      <c r="S20" s="17">
        <v>12424.551000000001</v>
      </c>
      <c r="T20" s="17">
        <v>11048.285</v>
      </c>
      <c r="U20" s="17">
        <v>12245.759999999998</v>
      </c>
      <c r="V20" s="17">
        <v>12420.404999999999</v>
      </c>
      <c r="W20" s="17">
        <v>12053.134</v>
      </c>
      <c r="X20" s="17">
        <v>12411.62</v>
      </c>
      <c r="Y20" s="17">
        <v>12591.236999999999</v>
      </c>
      <c r="Z20" s="17">
        <v>13000.865</v>
      </c>
      <c r="AA20" s="17">
        <v>14020.19</v>
      </c>
      <c r="AB20" s="17">
        <v>13976.319</v>
      </c>
      <c r="AC20" s="17">
        <v>13661.326000000001</v>
      </c>
      <c r="AD20" s="17">
        <v>13803.285</v>
      </c>
      <c r="AE20" s="17">
        <v>14027.735000000001</v>
      </c>
      <c r="AF20"/>
      <c r="AG20" s="18"/>
      <c r="AH20" s="18"/>
      <c r="AI20" s="18"/>
      <c r="AJ20" s="18"/>
      <c r="AK20" s="18"/>
      <c r="AL20" s="18"/>
      <c r="AM20" s="18"/>
      <c r="AN20" s="18">
        <v>22.5103022007793</v>
      </c>
      <c r="AO20" s="18">
        <v>5.2197586406158418</v>
      </c>
      <c r="AP20" s="18">
        <v>6.2530676061729773</v>
      </c>
      <c r="AQ20" s="18">
        <v>6.2664268181374956</v>
      </c>
      <c r="AR20" s="18">
        <v>-0.8152298866321227</v>
      </c>
      <c r="AS20" s="18">
        <v>2.4109393120929092</v>
      </c>
      <c r="AT20" s="18">
        <v>2.7127825947140649</v>
      </c>
      <c r="AU20" s="18">
        <v>5.3765476467092226</v>
      </c>
      <c r="AV20" s="18">
        <v>34.626039231391374</v>
      </c>
      <c r="AW20" s="18">
        <v>-11.076987812275883</v>
      </c>
      <c r="AX20" s="18">
        <v>10.838560011802723</v>
      </c>
      <c r="AY20" s="18">
        <v>1.4261670978363161</v>
      </c>
      <c r="AZ20" s="18">
        <v>-2.956996973931195</v>
      </c>
      <c r="BA20" s="18">
        <v>2.9742140094020426</v>
      </c>
      <c r="BB20" s="18">
        <v>1.4471680570304146</v>
      </c>
      <c r="BC20" s="18">
        <v>3.2532784507193426</v>
      </c>
      <c r="BD20" s="18">
        <v>7.8404398476562962</v>
      </c>
      <c r="BE20" s="18">
        <v>-0.31291302043696273</v>
      </c>
      <c r="BF20" s="18">
        <v>-2.2537622388269658</v>
      </c>
      <c r="BG20" s="18">
        <v>1.0391304621527875</v>
      </c>
      <c r="BH20" s="18">
        <v>1.6260622018599249</v>
      </c>
      <c r="BI20"/>
      <c r="BJ20" s="7"/>
      <c r="BK20" s="221">
        <v>12730.643</v>
      </c>
      <c r="BL20" s="221">
        <v>12927.134</v>
      </c>
      <c r="BM20" s="221">
        <v>13900.692000000001</v>
      </c>
    </row>
    <row r="21" spans="1:65" s="46" customFormat="1" ht="15" customHeight="1" x14ac:dyDescent="0.35">
      <c r="A21"/>
      <c r="B21" s="16" t="s">
        <v>947</v>
      </c>
      <c r="C21" s="14"/>
      <c r="D21" s="14"/>
      <c r="E21" s="14"/>
      <c r="F21" s="17"/>
      <c r="G21" s="17"/>
      <c r="H21" s="17"/>
      <c r="I21" s="17"/>
      <c r="J21" s="17"/>
      <c r="K21" s="17"/>
      <c r="L21" s="17"/>
      <c r="M21" s="17"/>
      <c r="N21" s="26"/>
      <c r="O21" s="26"/>
      <c r="P21" s="26"/>
      <c r="Q21" s="26"/>
      <c r="R21" s="26"/>
      <c r="S21" s="26"/>
      <c r="T21" s="17">
        <v>-52.658000000000001</v>
      </c>
      <c r="U21" s="17">
        <v>-52.658000000000001</v>
      </c>
      <c r="V21" s="17">
        <v>-52.652999999999999</v>
      </c>
      <c r="W21" s="17">
        <v>-52.656000000000006</v>
      </c>
      <c r="X21" s="17">
        <v>-52.656000000000006</v>
      </c>
      <c r="Y21" s="17"/>
      <c r="Z21" s="17"/>
      <c r="AA21" s="17"/>
      <c r="AB21" s="17"/>
      <c r="AC21" s="17"/>
      <c r="AD21" s="17"/>
      <c r="AE21" s="17"/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 t="s">
        <v>233</v>
      </c>
      <c r="AS21" s="18" t="s">
        <v>233</v>
      </c>
      <c r="AT21" s="18" t="s">
        <v>233</v>
      </c>
      <c r="AU21" s="18" t="s">
        <v>233</v>
      </c>
      <c r="AV21" s="18" t="s">
        <v>233</v>
      </c>
      <c r="AW21" s="18"/>
      <c r="AX21" s="18" t="s">
        <v>233</v>
      </c>
      <c r="AY21" s="18" t="s">
        <v>233</v>
      </c>
      <c r="AZ21" s="18" t="s">
        <v>233</v>
      </c>
      <c r="BA21" s="18" t="s">
        <v>233</v>
      </c>
      <c r="BB21" s="18"/>
      <c r="BC21" s="18"/>
      <c r="BD21" s="18"/>
      <c r="BE21" s="18"/>
      <c r="BF21" s="18"/>
      <c r="BG21" s="18"/>
      <c r="BH21" s="18"/>
      <c r="BI21"/>
      <c r="BJ21" s="7"/>
    </row>
    <row r="22" spans="1:65" s="46" customFormat="1" ht="15" customHeight="1" x14ac:dyDescent="0.35">
      <c r="A22"/>
      <c r="B22" s="16" t="s">
        <v>560</v>
      </c>
      <c r="C22" s="14"/>
      <c r="D22" s="14"/>
      <c r="E22" s="14"/>
      <c r="F22" s="17"/>
      <c r="G22" s="17"/>
      <c r="H22" s="17"/>
      <c r="I22" s="17"/>
      <c r="J22" s="17"/>
      <c r="K22" s="17"/>
      <c r="L22" s="17">
        <v>137.98699999999999</v>
      </c>
      <c r="M22" s="17">
        <v>129.57600000000002</v>
      </c>
      <c r="N22" s="17">
        <v>54.821999999999989</v>
      </c>
      <c r="O22" s="17">
        <v>-180.53399999999999</v>
      </c>
      <c r="P22" s="17">
        <v>-371.32299999999998</v>
      </c>
      <c r="Q22" s="17">
        <v>226.70999999999998</v>
      </c>
      <c r="R22" s="17">
        <v>12.106000000000016</v>
      </c>
      <c r="S22" s="17">
        <v>5.8249999999999957</v>
      </c>
      <c r="T22" s="17">
        <v>2828.2539999999999</v>
      </c>
      <c r="U22" s="17">
        <v>-841.08799999999997</v>
      </c>
      <c r="V22" s="17">
        <v>143.12799999999999</v>
      </c>
      <c r="W22" s="17">
        <v>-414.64600000000002</v>
      </c>
      <c r="X22" s="17">
        <v>-444.87199999999996</v>
      </c>
      <c r="Y22" s="17">
        <v>139.40600000000001</v>
      </c>
      <c r="Z22" s="17">
        <v>-73.730999999999995</v>
      </c>
      <c r="AA22" s="17">
        <v>-119.498</v>
      </c>
      <c r="AB22" s="17">
        <v>-368.40699999999998</v>
      </c>
      <c r="AC22" s="17">
        <v>-247.79999999999998</v>
      </c>
      <c r="AD22" s="17">
        <v>-1810.5029999999999</v>
      </c>
      <c r="AE22" s="17">
        <v>-923.42100000000005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>
        <v>-6.0955017501648516</v>
      </c>
      <c r="AQ22" s="18">
        <v>-57.69123911835527</v>
      </c>
      <c r="AR22" s="18" t="s">
        <v>233</v>
      </c>
      <c r="AS22" s="18" t="s">
        <v>233</v>
      </c>
      <c r="AT22" s="18" t="s">
        <v>233</v>
      </c>
      <c r="AU22" s="18">
        <v>-94.66013850293325</v>
      </c>
      <c r="AV22" s="18">
        <v>-51.883363621344884</v>
      </c>
      <c r="AW22" s="18" t="s">
        <v>233</v>
      </c>
      <c r="AX22" s="18" t="s">
        <v>233</v>
      </c>
      <c r="AY22" s="18" t="s">
        <v>233</v>
      </c>
      <c r="AZ22" s="18" t="s">
        <v>233</v>
      </c>
      <c r="BA22" s="18" t="s">
        <v>233</v>
      </c>
      <c r="BB22" s="18" t="s">
        <v>233</v>
      </c>
      <c r="BC22" s="18" t="s">
        <v>233</v>
      </c>
      <c r="BD22" s="18" t="s">
        <v>233</v>
      </c>
      <c r="BE22" s="18" t="s">
        <v>233</v>
      </c>
      <c r="BF22" s="18" t="s">
        <v>233</v>
      </c>
      <c r="BG22" s="18" t="s">
        <v>233</v>
      </c>
      <c r="BH22" s="18" t="s">
        <v>233</v>
      </c>
      <c r="BI22"/>
      <c r="BJ22" s="7"/>
    </row>
    <row r="23" spans="1:65" s="46" customFormat="1" ht="15" customHeight="1" x14ac:dyDescent="0.35">
      <c r="A23"/>
      <c r="B23" s="66" t="s">
        <v>561</v>
      </c>
      <c r="C23" s="14"/>
      <c r="D23" s="14"/>
      <c r="E23" s="14"/>
      <c r="F23" s="17"/>
      <c r="G23" s="17"/>
      <c r="H23" s="17"/>
      <c r="I23" s="17"/>
      <c r="J23" s="17">
        <v>6874.183</v>
      </c>
      <c r="K23" s="17">
        <v>7195.3049999999994</v>
      </c>
      <c r="L23" s="17">
        <v>7489.3650000000007</v>
      </c>
      <c r="M23" s="17">
        <v>7718.8959999999997</v>
      </c>
      <c r="N23" s="17">
        <v>8023.1189999999997</v>
      </c>
      <c r="O23" s="17">
        <v>8552.7180000000008</v>
      </c>
      <c r="P23" s="17">
        <v>8538.8490000000002</v>
      </c>
      <c r="Q23" s="17">
        <v>8500.5969999999998</v>
      </c>
      <c r="R23" s="17">
        <v>12057.189999999999</v>
      </c>
      <c r="S23" s="17">
        <v>11583.463</v>
      </c>
      <c r="T23" s="17">
        <v>11191.412999999999</v>
      </c>
      <c r="U23" s="17">
        <v>11831.114000000001</v>
      </c>
      <c r="V23" s="17">
        <v>11975.532999999999</v>
      </c>
      <c r="W23" s="17">
        <v>12192.539999999999</v>
      </c>
      <c r="X23" s="17">
        <v>12337.889000000001</v>
      </c>
      <c r="Y23" s="17">
        <v>12471.739</v>
      </c>
      <c r="Z23" s="17">
        <v>12632.458000000001</v>
      </c>
      <c r="AA23" s="17">
        <v>13772.390000000001</v>
      </c>
      <c r="AB23" s="17">
        <v>12165.816000000001</v>
      </c>
      <c r="AC23" s="17">
        <v>12737.9046</v>
      </c>
      <c r="AD23" s="17"/>
      <c r="AE23" s="17"/>
      <c r="AF23"/>
      <c r="AG23" s="18"/>
      <c r="AH23" s="18"/>
      <c r="AI23" s="18"/>
      <c r="AJ23" s="18"/>
      <c r="AK23" s="18"/>
      <c r="AL23" s="18"/>
      <c r="AM23" s="18"/>
      <c r="AN23" s="18">
        <v>4.6714205891812801</v>
      </c>
      <c r="AO23" s="18">
        <v>4.0868316214531744</v>
      </c>
      <c r="AP23" s="18">
        <v>3.0647591618247878</v>
      </c>
      <c r="AQ23" s="18">
        <v>3.9412760581305921</v>
      </c>
      <c r="AR23" s="18">
        <v>6.6009116903289247</v>
      </c>
      <c r="AS23" s="18">
        <v>-0.16215897683053032</v>
      </c>
      <c r="AT23" s="18">
        <v>-0.44797606796888439</v>
      </c>
      <c r="AU23" s="18">
        <v>41.839331990447242</v>
      </c>
      <c r="AV23" s="18">
        <v>-3.9290000406396435</v>
      </c>
      <c r="AW23" s="18">
        <v>-3.3845664288822874</v>
      </c>
      <c r="AX23" s="18">
        <v>5.7159985070696866</v>
      </c>
      <c r="AY23" s="18">
        <v>1.2206711895430813</v>
      </c>
      <c r="AZ23" s="18">
        <v>1.8120863597469909</v>
      </c>
      <c r="BA23" s="18">
        <v>1.1921141944172584</v>
      </c>
      <c r="BB23" s="18">
        <v>1.0848695429177433</v>
      </c>
      <c r="BC23" s="18">
        <v>1.2886655180965618</v>
      </c>
      <c r="BD23" s="18">
        <v>9.0238336830409462</v>
      </c>
      <c r="BE23" s="18">
        <v>-11.665179391521736</v>
      </c>
      <c r="BF23" s="18">
        <v>4.7024268655715256</v>
      </c>
      <c r="BG23" s="18"/>
      <c r="BH23" s="18"/>
      <c r="BI23"/>
      <c r="BJ23" s="246"/>
      <c r="BK23" s="246">
        <v>4.1211478674085811E-13</v>
      </c>
      <c r="BL23" s="246">
        <v>7.3896444519050419E-13</v>
      </c>
      <c r="BM23" s="246">
        <v>7.1054273576010019E-13</v>
      </c>
    </row>
    <row r="24" spans="1:65" s="46" customFormat="1" ht="15" customHeight="1" x14ac:dyDescent="0.35">
      <c r="A24"/>
      <c r="B24" s="13" t="s">
        <v>35</v>
      </c>
      <c r="C24" s="14"/>
      <c r="D24" s="14"/>
      <c r="E24" s="14"/>
      <c r="F24" s="14"/>
      <c r="G24" s="14"/>
      <c r="H24" s="14"/>
      <c r="I24" s="14"/>
      <c r="J24" s="14">
        <v>260.678</v>
      </c>
      <c r="K24" s="14">
        <v>361.346</v>
      </c>
      <c r="L24" s="14">
        <v>365.21099999999996</v>
      </c>
      <c r="M24" s="14">
        <v>313.70000000000005</v>
      </c>
      <c r="N24" s="14">
        <v>392.10200000000003</v>
      </c>
      <c r="O24" s="14">
        <v>423.18</v>
      </c>
      <c r="P24" s="14">
        <v>373.721</v>
      </c>
      <c r="Q24" s="14">
        <v>334.88499999999999</v>
      </c>
      <c r="R24" s="14">
        <v>273.77</v>
      </c>
      <c r="S24" s="14">
        <v>448.47899999999998</v>
      </c>
      <c r="T24" s="14">
        <v>576.24599999999998</v>
      </c>
      <c r="U24" s="14">
        <v>378.13100000000003</v>
      </c>
      <c r="V24" s="14">
        <v>453.77300000000002</v>
      </c>
      <c r="W24" s="14">
        <v>451.827</v>
      </c>
      <c r="X24" s="14">
        <v>439.935</v>
      </c>
      <c r="Y24" s="14">
        <v>501.08500000000004</v>
      </c>
      <c r="Z24" s="14">
        <v>503.77300000000002</v>
      </c>
      <c r="AA24" s="14">
        <v>481.459</v>
      </c>
      <c r="AB24" s="14">
        <v>429.666</v>
      </c>
      <c r="AC24" s="14">
        <v>409.49099999999999</v>
      </c>
      <c r="AD24" s="14">
        <v>300.38099999999997</v>
      </c>
      <c r="AE24" s="14">
        <v>517.12900000000002</v>
      </c>
      <c r="AF24"/>
      <c r="AG24" s="18"/>
      <c r="AH24" s="18"/>
      <c r="AI24" s="18"/>
      <c r="AJ24" s="15"/>
      <c r="AK24" s="15"/>
      <c r="AL24" s="15"/>
      <c r="AM24" s="15"/>
      <c r="AN24" s="15">
        <v>38.617758307183578</v>
      </c>
      <c r="AO24" s="15">
        <v>1.0696119508725577</v>
      </c>
      <c r="AP24" s="15">
        <v>-14.104449208813513</v>
      </c>
      <c r="AQ24" s="15">
        <v>24.992668154287529</v>
      </c>
      <c r="AR24" s="15">
        <v>7.9259988472387217</v>
      </c>
      <c r="AS24" s="15">
        <v>-11.687461600264664</v>
      </c>
      <c r="AT24" s="15">
        <v>-10.39170932326522</v>
      </c>
      <c r="AU24" s="15">
        <v>-18.249548352419492</v>
      </c>
      <c r="AV24" s="15">
        <v>63.815976914928598</v>
      </c>
      <c r="AW24" s="15">
        <v>28.488959349267187</v>
      </c>
      <c r="AX24" s="15">
        <v>-34.38028203232647</v>
      </c>
      <c r="AY24" s="15">
        <v>20.004178446094077</v>
      </c>
      <c r="AZ24" s="15">
        <v>-0.42884878562629913</v>
      </c>
      <c r="BA24" s="15">
        <v>-2.6319808245191183</v>
      </c>
      <c r="BB24" s="15">
        <v>13.899780649414126</v>
      </c>
      <c r="BC24" s="15">
        <v>0.53643593402316736</v>
      </c>
      <c r="BD24" s="15">
        <v>-4.4293759292379749</v>
      </c>
      <c r="BE24" s="15">
        <v>-10.757509985273931</v>
      </c>
      <c r="BF24" s="15">
        <v>-4.6955076734021333</v>
      </c>
      <c r="BG24" s="15">
        <v>-26.64527425511184</v>
      </c>
      <c r="BH24" s="15">
        <v>72.157693063143157</v>
      </c>
      <c r="BI24"/>
      <c r="BJ24" s="7"/>
      <c r="BK24" s="221">
        <v>0</v>
      </c>
      <c r="BL24" s="221">
        <v>0</v>
      </c>
      <c r="BM24" s="221">
        <v>0</v>
      </c>
    </row>
    <row r="25" spans="1:65" s="46" customFormat="1" ht="15" customHeight="1" x14ac:dyDescent="0.35">
      <c r="A25"/>
      <c r="B25" s="16" t="s">
        <v>559</v>
      </c>
      <c r="C25" s="14"/>
      <c r="D25" s="14"/>
      <c r="E25" s="14"/>
      <c r="F25" s="17"/>
      <c r="G25" s="17"/>
      <c r="H25" s="17"/>
      <c r="I25" s="17"/>
      <c r="J25" s="17">
        <v>260.678</v>
      </c>
      <c r="K25" s="17">
        <v>361.346</v>
      </c>
      <c r="L25" s="17">
        <v>339.86399999999998</v>
      </c>
      <c r="M25" s="17">
        <v>349.24200000000002</v>
      </c>
      <c r="N25" s="17">
        <v>395.03100000000001</v>
      </c>
      <c r="O25" s="17">
        <v>412.55</v>
      </c>
      <c r="P25" s="17">
        <v>402.976</v>
      </c>
      <c r="Q25" s="17">
        <v>373.57799999999997</v>
      </c>
      <c r="R25" s="17">
        <v>315.56</v>
      </c>
      <c r="S25" s="17">
        <v>471.20400000000001</v>
      </c>
      <c r="T25" s="17">
        <v>428.005</v>
      </c>
      <c r="U25" s="17">
        <v>407.54300000000001</v>
      </c>
      <c r="V25" s="17">
        <v>455.85599999999999</v>
      </c>
      <c r="W25" s="17">
        <v>450.17200000000003</v>
      </c>
      <c r="X25" s="17">
        <v>460.404</v>
      </c>
      <c r="Y25" s="17">
        <v>502.46600000000001</v>
      </c>
      <c r="Z25" s="17">
        <v>509.85500000000002</v>
      </c>
      <c r="AA25" s="17">
        <v>496.78199999999998</v>
      </c>
      <c r="AB25" s="17">
        <v>463.24599999999998</v>
      </c>
      <c r="AC25" s="17">
        <v>441.64699999999999</v>
      </c>
      <c r="AD25" s="17">
        <v>407.54300000000001</v>
      </c>
      <c r="AE25" s="17">
        <v>568.4</v>
      </c>
      <c r="AF25"/>
      <c r="AG25" s="18"/>
      <c r="AH25" s="18"/>
      <c r="AI25" s="18"/>
      <c r="AJ25" s="18"/>
      <c r="AK25" s="18"/>
      <c r="AL25" s="18"/>
      <c r="AM25" s="18"/>
      <c r="AN25" s="18">
        <v>38.617758307183578</v>
      </c>
      <c r="AO25" s="18">
        <v>-5.9449945481616027</v>
      </c>
      <c r="AP25" s="18">
        <v>2.7593390297295515</v>
      </c>
      <c r="AQ25" s="18">
        <v>13.110966035012966</v>
      </c>
      <c r="AR25" s="18">
        <v>4.4348418225405108</v>
      </c>
      <c r="AS25" s="18">
        <v>-2.3206884014058931</v>
      </c>
      <c r="AT25" s="18">
        <v>-7.2952235368855778</v>
      </c>
      <c r="AU25" s="18">
        <v>-15.530357783381243</v>
      </c>
      <c r="AV25" s="18">
        <v>49.323108125237674</v>
      </c>
      <c r="AW25" s="18">
        <v>-9.1677914448943589</v>
      </c>
      <c r="AX25" s="18">
        <v>-4.7807852712001004</v>
      </c>
      <c r="AY25" s="18">
        <v>11.854699994847168</v>
      </c>
      <c r="AZ25" s="18">
        <v>-1.2468849812221336</v>
      </c>
      <c r="BA25" s="18">
        <v>2.2729090214406873</v>
      </c>
      <c r="BB25" s="18">
        <v>9.1358893493540467</v>
      </c>
      <c r="BC25" s="18">
        <v>1.4705472609091979</v>
      </c>
      <c r="BD25" s="18">
        <v>-2.5640623314471833</v>
      </c>
      <c r="BE25" s="18">
        <v>-6.7506471651549385</v>
      </c>
      <c r="BF25" s="18">
        <v>-4.6625335135111774</v>
      </c>
      <c r="BG25" s="18">
        <v>-7.7220042250937935</v>
      </c>
      <c r="BH25" s="18">
        <v>39.469945502683146</v>
      </c>
      <c r="BI25"/>
      <c r="BJ25" s="7"/>
      <c r="BK25" s="221">
        <v>501.08500000000004</v>
      </c>
      <c r="BL25" s="221">
        <v>503.77300000000002</v>
      </c>
      <c r="BM25" s="221">
        <v>481.459</v>
      </c>
    </row>
    <row r="26" spans="1:65" s="46" customFormat="1" ht="15" customHeight="1" x14ac:dyDescent="0.35">
      <c r="A26"/>
      <c r="B26" s="16" t="s">
        <v>947</v>
      </c>
      <c r="C26" s="14"/>
      <c r="D26" s="14"/>
      <c r="E26" s="14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>
        <v>-5.9770000000000003</v>
      </c>
      <c r="U26" s="17">
        <v>-5.9770000000000003</v>
      </c>
      <c r="V26" s="17">
        <v>-5.9770000000000003</v>
      </c>
      <c r="W26" s="17">
        <v>-5.976</v>
      </c>
      <c r="X26" s="17">
        <v>-5.9770000000000003</v>
      </c>
      <c r="Y26" s="17"/>
      <c r="Z26" s="17"/>
      <c r="AA26" s="17"/>
      <c r="AB26" s="17"/>
      <c r="AC26" s="17"/>
      <c r="AD26" s="17"/>
      <c r="AE26" s="17"/>
      <c r="AF26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 t="s">
        <v>233</v>
      </c>
      <c r="AS26" s="18" t="s">
        <v>233</v>
      </c>
      <c r="AT26" s="18" t="s">
        <v>233</v>
      </c>
      <c r="AU26" s="18" t="s">
        <v>233</v>
      </c>
      <c r="AV26" s="18" t="s">
        <v>233</v>
      </c>
      <c r="AW26" s="18"/>
      <c r="AX26" s="18" t="s">
        <v>233</v>
      </c>
      <c r="AY26" s="18" t="s">
        <v>233</v>
      </c>
      <c r="AZ26" s="18" t="s">
        <v>233</v>
      </c>
      <c r="BA26" s="18" t="s">
        <v>233</v>
      </c>
      <c r="BB26" s="18"/>
      <c r="BC26" s="18"/>
      <c r="BD26" s="18"/>
      <c r="BE26" s="18"/>
      <c r="BF26" s="18"/>
      <c r="BG26" s="18"/>
      <c r="BH26" s="18"/>
      <c r="BI26"/>
      <c r="BJ26" s="7"/>
    </row>
    <row r="27" spans="1:65" s="46" customFormat="1" ht="15" customHeight="1" x14ac:dyDescent="0.35">
      <c r="A27"/>
      <c r="B27" s="16" t="s">
        <v>560</v>
      </c>
      <c r="C27" s="14"/>
      <c r="D27" s="14"/>
      <c r="E27" s="14"/>
      <c r="F27" s="17"/>
      <c r="G27" s="17"/>
      <c r="H27" s="17"/>
      <c r="I27" s="17"/>
      <c r="J27" s="17"/>
      <c r="K27" s="17"/>
      <c r="L27" s="17">
        <v>25.347000000000001</v>
      </c>
      <c r="M27" s="17">
        <v>-35.542000000000002</v>
      </c>
      <c r="N27" s="17">
        <v>-2.9289999999999998</v>
      </c>
      <c r="O27" s="17">
        <v>10.63</v>
      </c>
      <c r="P27" s="17">
        <v>-29.254999999999999</v>
      </c>
      <c r="Q27" s="17">
        <v>-38.692999999999998</v>
      </c>
      <c r="R27" s="17">
        <v>-41.79</v>
      </c>
      <c r="S27" s="17">
        <v>-22.725000000000001</v>
      </c>
      <c r="T27" s="17">
        <v>154.21799999999999</v>
      </c>
      <c r="U27" s="17">
        <v>-23.434999999999999</v>
      </c>
      <c r="V27" s="17">
        <v>3.8940000000000001</v>
      </c>
      <c r="W27" s="17">
        <v>7.6310000000000002</v>
      </c>
      <c r="X27" s="17">
        <v>-14.492000000000001</v>
      </c>
      <c r="Y27" s="17">
        <v>-1.381</v>
      </c>
      <c r="Z27" s="17">
        <v>-6.0819999999999999</v>
      </c>
      <c r="AA27" s="17">
        <v>-15.323</v>
      </c>
      <c r="AB27" s="17">
        <v>-33.58</v>
      </c>
      <c r="AC27" s="17">
        <v>-32.155999999999999</v>
      </c>
      <c r="AD27" s="17">
        <v>-107.16200000000001</v>
      </c>
      <c r="AE27" s="17">
        <v>-51.271000000000001</v>
      </c>
      <c r="AF27"/>
      <c r="AG27" s="18"/>
      <c r="AH27" s="18"/>
      <c r="AI27" s="18"/>
      <c r="AJ27" s="18"/>
      <c r="AK27" s="18"/>
      <c r="AL27" s="18"/>
      <c r="AM27" s="18"/>
      <c r="AN27" s="18"/>
      <c r="AO27" s="18"/>
      <c r="AP27" s="18" t="s">
        <v>233</v>
      </c>
      <c r="AQ27" s="18" t="s">
        <v>233</v>
      </c>
      <c r="AR27" s="18" t="s">
        <v>233</v>
      </c>
      <c r="AS27" s="18" t="s">
        <v>233</v>
      </c>
      <c r="AT27" s="18" t="s">
        <v>233</v>
      </c>
      <c r="AU27" s="18" t="s">
        <v>233</v>
      </c>
      <c r="AV27" s="18" t="s">
        <v>233</v>
      </c>
      <c r="AW27" s="18" t="s">
        <v>233</v>
      </c>
      <c r="AX27" s="18" t="s">
        <v>233</v>
      </c>
      <c r="AY27" s="18" t="s">
        <v>233</v>
      </c>
      <c r="AZ27" s="18">
        <v>95.968156137647654</v>
      </c>
      <c r="BA27" s="18" t="s">
        <v>233</v>
      </c>
      <c r="BB27" s="18" t="s">
        <v>233</v>
      </c>
      <c r="BC27" s="18" t="s">
        <v>233</v>
      </c>
      <c r="BD27" s="18" t="s">
        <v>233</v>
      </c>
      <c r="BE27" s="18" t="s">
        <v>233</v>
      </c>
      <c r="BF27" s="18" t="s">
        <v>233</v>
      </c>
      <c r="BG27" s="18" t="s">
        <v>233</v>
      </c>
      <c r="BH27" s="18" t="s">
        <v>233</v>
      </c>
      <c r="BI27"/>
      <c r="BJ27" s="7"/>
    </row>
    <row r="28" spans="1:65" s="46" customFormat="1" ht="15" customHeight="1" x14ac:dyDescent="0.35">
      <c r="A28"/>
      <c r="B28" s="66" t="s">
        <v>561</v>
      </c>
      <c r="C28" s="14"/>
      <c r="D28" s="14"/>
      <c r="E28" s="14"/>
      <c r="F28" s="17"/>
      <c r="G28" s="17"/>
      <c r="H28" s="17"/>
      <c r="I28" s="17"/>
      <c r="J28" s="17">
        <v>323.84799999999996</v>
      </c>
      <c r="K28" s="17">
        <v>325.80399999999997</v>
      </c>
      <c r="L28" s="17">
        <v>336.935</v>
      </c>
      <c r="M28" s="17">
        <v>359.87300000000005</v>
      </c>
      <c r="N28" s="17">
        <v>365.77600000000001</v>
      </c>
      <c r="O28" s="17">
        <v>373.858</v>
      </c>
      <c r="P28" s="17">
        <v>361.18599999999998</v>
      </c>
      <c r="Q28" s="17">
        <v>320.96699999999993</v>
      </c>
      <c r="R28" s="17">
        <v>469.77800000000002</v>
      </c>
      <c r="S28" s="17">
        <v>447.76900000000001</v>
      </c>
      <c r="T28" s="17">
        <v>431.899</v>
      </c>
      <c r="U28" s="17">
        <v>415.17399999999998</v>
      </c>
      <c r="V28" s="17">
        <v>441.36399999999998</v>
      </c>
      <c r="W28" s="17">
        <v>448.79100000000005</v>
      </c>
      <c r="X28" s="17">
        <v>454.322</v>
      </c>
      <c r="Y28" s="17">
        <v>487.14300000000003</v>
      </c>
      <c r="Z28" s="17">
        <v>476.27500000000003</v>
      </c>
      <c r="AA28" s="17">
        <v>464.62599999999998</v>
      </c>
      <c r="AB28" s="17">
        <v>356.08399999999995</v>
      </c>
      <c r="AC28" s="17">
        <v>390.37599999999998</v>
      </c>
      <c r="AD28" s="17"/>
      <c r="AE28" s="17"/>
      <c r="AF28"/>
      <c r="AG28" s="18"/>
      <c r="AH28" s="18"/>
      <c r="AI28" s="18"/>
      <c r="AJ28" s="18"/>
      <c r="AK28" s="18"/>
      <c r="AL28" s="18"/>
      <c r="AM28" s="18"/>
      <c r="AN28" s="18">
        <v>0.60398705565574518</v>
      </c>
      <c r="AO28" s="18">
        <v>3.4164712526549796</v>
      </c>
      <c r="AP28" s="18">
        <v>6.8078412750233861</v>
      </c>
      <c r="AQ28" s="18">
        <v>1.6403008839229289</v>
      </c>
      <c r="AR28" s="18">
        <v>2.2095490136039526</v>
      </c>
      <c r="AS28" s="18">
        <v>-3.3895222250159218</v>
      </c>
      <c r="AT28" s="18">
        <v>-11.13525994916748</v>
      </c>
      <c r="AU28" s="18">
        <v>46.363333302177523</v>
      </c>
      <c r="AV28" s="18">
        <v>-4.6849788623562647</v>
      </c>
      <c r="AW28" s="18">
        <v>-3.5442382121138363</v>
      </c>
      <c r="AX28" s="18">
        <v>-3.8724331383031734</v>
      </c>
      <c r="AY28" s="18">
        <v>6.3081984902715496</v>
      </c>
      <c r="AZ28" s="18">
        <v>1.6827380574763864</v>
      </c>
      <c r="BA28" s="18">
        <v>1.2324222188056242</v>
      </c>
      <c r="BB28" s="18">
        <v>7.224171402661554</v>
      </c>
      <c r="BC28" s="18">
        <v>-2.2309670876929348</v>
      </c>
      <c r="BD28" s="18">
        <v>-2.445855860584758</v>
      </c>
      <c r="BE28" s="18">
        <v>-23.361154993478632</v>
      </c>
      <c r="BF28" s="18">
        <v>9.6303119488660069</v>
      </c>
      <c r="BG28" s="18"/>
      <c r="BH28" s="18"/>
      <c r="BI28"/>
      <c r="BJ28" s="246"/>
      <c r="BK28" s="246">
        <v>2.1316282072803006E-14</v>
      </c>
      <c r="BL28" s="246">
        <v>0</v>
      </c>
      <c r="BM28" s="246">
        <v>0</v>
      </c>
    </row>
    <row r="29" spans="1:65" s="46" customFormat="1" ht="15" customHeight="1" x14ac:dyDescent="0.35">
      <c r="A29"/>
      <c r="B29" s="13" t="s">
        <v>36</v>
      </c>
      <c r="C29" s="14"/>
      <c r="D29" s="14"/>
      <c r="E29" s="14"/>
      <c r="F29" s="14"/>
      <c r="G29" s="14"/>
      <c r="H29" s="14"/>
      <c r="I29" s="14"/>
      <c r="J29" s="14">
        <v>67.835999999999999</v>
      </c>
      <c r="K29" s="14">
        <v>88.317999999999998</v>
      </c>
      <c r="L29" s="14">
        <v>95.094999999999999</v>
      </c>
      <c r="M29" s="14">
        <v>99.320999999999998</v>
      </c>
      <c r="N29" s="14">
        <v>115.27199999999999</v>
      </c>
      <c r="O29" s="14">
        <v>112.292</v>
      </c>
      <c r="P29" s="14">
        <v>118.032</v>
      </c>
      <c r="Q29" s="14">
        <v>117.949</v>
      </c>
      <c r="R29" s="14">
        <v>99.492000000000004</v>
      </c>
      <c r="S29" s="14">
        <v>164.22500000000002</v>
      </c>
      <c r="T29" s="14">
        <v>215.04899999999998</v>
      </c>
      <c r="U29" s="14">
        <v>152.84100000000001</v>
      </c>
      <c r="V29" s="14">
        <v>169.38300000000001</v>
      </c>
      <c r="W29" s="14">
        <v>168.65300000000002</v>
      </c>
      <c r="X29" s="14">
        <v>186.40200000000002</v>
      </c>
      <c r="Y29" s="14">
        <v>183.92499999999998</v>
      </c>
      <c r="Z29" s="14">
        <v>183.84</v>
      </c>
      <c r="AA29" s="14">
        <v>196.28399999999999</v>
      </c>
      <c r="AB29" s="14">
        <v>193.37899999999999</v>
      </c>
      <c r="AC29" s="14">
        <v>182.054</v>
      </c>
      <c r="AD29" s="14">
        <v>178.935</v>
      </c>
      <c r="AE29" s="14">
        <v>199.45699999999999</v>
      </c>
      <c r="AF29"/>
      <c r="AG29" s="18"/>
      <c r="AH29" s="18"/>
      <c r="AI29" s="18"/>
      <c r="AJ29" s="15"/>
      <c r="AK29" s="15"/>
      <c r="AL29" s="15"/>
      <c r="AM29" s="15"/>
      <c r="AN29" s="15">
        <v>30.19340763016687</v>
      </c>
      <c r="AO29" s="15">
        <v>7.6734074594080486</v>
      </c>
      <c r="AP29" s="15">
        <v>4.4439770755560222</v>
      </c>
      <c r="AQ29" s="15">
        <v>16.060047724046267</v>
      </c>
      <c r="AR29" s="15">
        <v>-2.5851898119230947</v>
      </c>
      <c r="AS29" s="15">
        <v>5.111673137890496</v>
      </c>
      <c r="AT29" s="15">
        <v>-7.0319913243864718E-2</v>
      </c>
      <c r="AU29" s="15">
        <v>-15.648288667135791</v>
      </c>
      <c r="AV29" s="15">
        <v>65.063522695292107</v>
      </c>
      <c r="AW29" s="15">
        <v>30.94778505099708</v>
      </c>
      <c r="AX29" s="15">
        <v>-28.927360741040406</v>
      </c>
      <c r="AY29" s="15">
        <v>10.823012149881251</v>
      </c>
      <c r="AZ29" s="15">
        <v>-0.4309759539032782</v>
      </c>
      <c r="BA29" s="15">
        <v>10.523975262817736</v>
      </c>
      <c r="BB29" s="15">
        <v>-1.328848402914149</v>
      </c>
      <c r="BC29" s="15">
        <v>-4.621448960172872E-2</v>
      </c>
      <c r="BD29" s="15">
        <v>6.7689295039164419</v>
      </c>
      <c r="BE29" s="15">
        <v>-1.4799983697091976</v>
      </c>
      <c r="BF29" s="15">
        <v>-5.8563753044539419</v>
      </c>
      <c r="BG29" s="15">
        <v>-1.7132279433574653</v>
      </c>
      <c r="BH29" s="15">
        <v>11.468969178752054</v>
      </c>
      <c r="BI29"/>
      <c r="BJ29" s="7"/>
      <c r="BK29" s="221">
        <v>0</v>
      </c>
      <c r="BL29" s="221">
        <v>0</v>
      </c>
      <c r="BM29" s="221">
        <v>0</v>
      </c>
    </row>
    <row r="30" spans="1:65" s="46" customFormat="1" ht="15" customHeight="1" x14ac:dyDescent="0.35">
      <c r="A30"/>
      <c r="B30" s="16" t="s">
        <v>559</v>
      </c>
      <c r="C30" s="14"/>
      <c r="D30" s="14"/>
      <c r="E30" s="14"/>
      <c r="F30" s="17"/>
      <c r="G30" s="17"/>
      <c r="H30" s="17"/>
      <c r="I30" s="17"/>
      <c r="J30" s="17">
        <v>67.835999999999999</v>
      </c>
      <c r="K30" s="17">
        <v>88.317999999999998</v>
      </c>
      <c r="L30" s="17">
        <v>89.376000000000005</v>
      </c>
      <c r="M30" s="17">
        <v>96.034999999999997</v>
      </c>
      <c r="N30" s="17">
        <v>111.35</v>
      </c>
      <c r="O30" s="17">
        <v>111.05800000000001</v>
      </c>
      <c r="P30" s="17">
        <v>117.6</v>
      </c>
      <c r="Q30" s="17">
        <v>114.46299999999999</v>
      </c>
      <c r="R30" s="17">
        <v>103.096</v>
      </c>
      <c r="S30" s="17">
        <v>165.97300000000001</v>
      </c>
      <c r="T30" s="17">
        <v>156.88</v>
      </c>
      <c r="U30" s="17">
        <v>157.447</v>
      </c>
      <c r="V30" s="17">
        <v>162.56100000000001</v>
      </c>
      <c r="W30" s="17">
        <v>167.10900000000001</v>
      </c>
      <c r="X30" s="17">
        <v>179.613</v>
      </c>
      <c r="Y30" s="17">
        <v>179.04599999999999</v>
      </c>
      <c r="Z30" s="17">
        <v>187.572</v>
      </c>
      <c r="AA30" s="17">
        <v>193.256</v>
      </c>
      <c r="AB30" s="17">
        <v>195.53</v>
      </c>
      <c r="AC30" s="17">
        <v>182.45599999999999</v>
      </c>
      <c r="AD30" s="17">
        <v>196.667</v>
      </c>
      <c r="AE30" s="17">
        <v>201.214</v>
      </c>
      <c r="AF30"/>
      <c r="AG30" s="18"/>
      <c r="AH30" s="18"/>
      <c r="AI30" s="18"/>
      <c r="AJ30" s="18"/>
      <c r="AK30" s="18"/>
      <c r="AL30" s="18"/>
      <c r="AM30" s="18"/>
      <c r="AN30" s="18">
        <v>30.19340763016687</v>
      </c>
      <c r="AO30" s="18">
        <v>1.1979437940170825</v>
      </c>
      <c r="AP30" s="18">
        <v>7.4505460078768255</v>
      </c>
      <c r="AQ30" s="18">
        <v>15.947310876243035</v>
      </c>
      <c r="AR30" s="18">
        <v>-0.26223619218678706</v>
      </c>
      <c r="AS30" s="18">
        <v>5.8906157143114291</v>
      </c>
      <c r="AT30" s="18">
        <v>-2.6675170068027216</v>
      </c>
      <c r="AU30" s="18">
        <v>-9.9307199706455265</v>
      </c>
      <c r="AV30" s="18">
        <v>60.988787149840931</v>
      </c>
      <c r="AW30" s="18">
        <v>-5.4786019412796163</v>
      </c>
      <c r="AX30" s="18">
        <v>0.36142274349821985</v>
      </c>
      <c r="AY30" s="18">
        <v>3.248077130717006</v>
      </c>
      <c r="AZ30" s="18">
        <v>2.7977190100946729</v>
      </c>
      <c r="BA30" s="18">
        <v>7.4825413352961192</v>
      </c>
      <c r="BB30" s="18">
        <v>-0.31567870922483743</v>
      </c>
      <c r="BC30" s="18">
        <v>4.7619047619047681</v>
      </c>
      <c r="BD30" s="18">
        <v>3.0303030303030289</v>
      </c>
      <c r="BE30" s="18">
        <v>1.1766775675787562</v>
      </c>
      <c r="BF30" s="18">
        <v>-6.6864419782130682</v>
      </c>
      <c r="BG30" s="18">
        <v>7.7887271451747342</v>
      </c>
      <c r="BH30" s="18">
        <v>2.3120299796102026</v>
      </c>
      <c r="BI30"/>
      <c r="BJ30" s="7"/>
      <c r="BK30" s="221">
        <v>183.92499999999998</v>
      </c>
      <c r="BL30" s="221">
        <v>183.84</v>
      </c>
      <c r="BM30" s="221">
        <v>196.28399999999999</v>
      </c>
    </row>
    <row r="31" spans="1:65" s="46" customFormat="1" ht="15" customHeight="1" x14ac:dyDescent="0.35">
      <c r="A31"/>
      <c r="B31" s="16" t="s">
        <v>947</v>
      </c>
      <c r="C31" s="14"/>
      <c r="D31" s="14"/>
      <c r="E31" s="1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>
        <v>-0.41199999999999998</v>
      </c>
      <c r="U31" s="17">
        <v>-0.41099999999999998</v>
      </c>
      <c r="V31" s="17">
        <v>-0.40899999999999997</v>
      </c>
      <c r="W31" s="17">
        <v>-0.41099999999999998</v>
      </c>
      <c r="X31" s="17">
        <v>-0.40899999999999997</v>
      </c>
      <c r="Y31" s="17"/>
      <c r="Z31" s="17"/>
      <c r="AA31" s="17"/>
      <c r="AB31" s="17"/>
      <c r="AC31" s="17"/>
      <c r="AD31" s="17"/>
      <c r="AE31" s="17"/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 t="s">
        <v>233</v>
      </c>
      <c r="AS31" s="18" t="s">
        <v>233</v>
      </c>
      <c r="AT31" s="18" t="s">
        <v>233</v>
      </c>
      <c r="AU31" s="18" t="s">
        <v>233</v>
      </c>
      <c r="AV31" s="18" t="s">
        <v>233</v>
      </c>
      <c r="AW31" s="18"/>
      <c r="AX31" s="18" t="s">
        <v>233</v>
      </c>
      <c r="AY31" s="18" t="s">
        <v>233</v>
      </c>
      <c r="AZ31" s="18" t="s">
        <v>233</v>
      </c>
      <c r="BA31" s="18" t="s">
        <v>233</v>
      </c>
      <c r="BB31" s="18"/>
      <c r="BC31" s="18"/>
      <c r="BD31" s="18"/>
      <c r="BE31" s="18"/>
      <c r="BF31" s="18"/>
      <c r="BG31" s="18"/>
      <c r="BH31" s="18"/>
      <c r="BI31"/>
      <c r="BJ31" s="7"/>
    </row>
    <row r="32" spans="1:65" s="46" customFormat="1" ht="15" customHeight="1" x14ac:dyDescent="0.35">
      <c r="A32"/>
      <c r="B32" s="16" t="s">
        <v>560</v>
      </c>
      <c r="C32" s="14"/>
      <c r="D32" s="14"/>
      <c r="E32" s="14"/>
      <c r="F32" s="17"/>
      <c r="G32" s="17"/>
      <c r="H32" s="17"/>
      <c r="I32" s="17"/>
      <c r="J32" s="17"/>
      <c r="K32" s="17"/>
      <c r="L32" s="17">
        <v>5.7190000000000003</v>
      </c>
      <c r="M32" s="17">
        <v>3.286</v>
      </c>
      <c r="N32" s="17">
        <v>3.9220000000000002</v>
      </c>
      <c r="O32" s="17">
        <v>1.234</v>
      </c>
      <c r="P32" s="17">
        <v>0.432</v>
      </c>
      <c r="Q32" s="17">
        <v>3.4860000000000002</v>
      </c>
      <c r="R32" s="17">
        <v>-3.6040000000000001</v>
      </c>
      <c r="S32" s="17">
        <v>-1.748</v>
      </c>
      <c r="T32" s="17">
        <v>58.581000000000003</v>
      </c>
      <c r="U32" s="17">
        <v>-4.1950000000000003</v>
      </c>
      <c r="V32" s="17">
        <v>7.2309999999999999</v>
      </c>
      <c r="W32" s="17">
        <v>1.9550000000000001</v>
      </c>
      <c r="X32" s="17">
        <v>7.1980000000000004</v>
      </c>
      <c r="Y32" s="17">
        <v>4.8789999999999996</v>
      </c>
      <c r="Z32" s="17">
        <v>-3.7320000000000002</v>
      </c>
      <c r="AA32" s="17">
        <v>3.028</v>
      </c>
      <c r="AB32" s="17">
        <v>-2.1509999999999998</v>
      </c>
      <c r="AC32" s="17">
        <v>-0.40200000000000002</v>
      </c>
      <c r="AD32" s="17">
        <v>-17.731999999999999</v>
      </c>
      <c r="AE32" s="17">
        <v>-1.7569999999999999</v>
      </c>
      <c r="AF32"/>
      <c r="AG32" s="18"/>
      <c r="AH32" s="18"/>
      <c r="AI32" s="18"/>
      <c r="AJ32" s="18"/>
      <c r="AK32" s="18"/>
      <c r="AL32" s="18"/>
      <c r="AM32" s="18"/>
      <c r="AN32" s="18"/>
      <c r="AO32" s="18"/>
      <c r="AP32" s="18">
        <v>-42.542402517922717</v>
      </c>
      <c r="AQ32" s="18">
        <v>19.354838709677423</v>
      </c>
      <c r="AR32" s="18">
        <v>-68.536460989291172</v>
      </c>
      <c r="AS32" s="18">
        <v>-64.99189627228526</v>
      </c>
      <c r="AT32" s="18" t="s">
        <v>233</v>
      </c>
      <c r="AU32" s="18" t="s">
        <v>233</v>
      </c>
      <c r="AV32" s="18" t="s">
        <v>233</v>
      </c>
      <c r="AW32" s="18" t="s">
        <v>233</v>
      </c>
      <c r="AX32" s="18" t="s">
        <v>233</v>
      </c>
      <c r="AY32" s="18" t="s">
        <v>233</v>
      </c>
      <c r="AZ32" s="18">
        <v>-72.963628820356803</v>
      </c>
      <c r="BA32" s="18" t="s">
        <v>233</v>
      </c>
      <c r="BB32" s="18">
        <v>-32.217282578494036</v>
      </c>
      <c r="BC32" s="18" t="s">
        <v>233</v>
      </c>
      <c r="BD32" s="18" t="s">
        <v>233</v>
      </c>
      <c r="BE32" s="18" t="s">
        <v>233</v>
      </c>
      <c r="BF32" s="18" t="s">
        <v>233</v>
      </c>
      <c r="BG32" s="18" t="s">
        <v>233</v>
      </c>
      <c r="BH32" s="18" t="s">
        <v>233</v>
      </c>
      <c r="BI32"/>
      <c r="BJ32" s="7"/>
    </row>
    <row r="33" spans="1:65" s="46" customFormat="1" ht="15" customHeight="1" x14ac:dyDescent="0.35">
      <c r="A33"/>
      <c r="B33" s="66" t="s">
        <v>561</v>
      </c>
      <c r="C33" s="14"/>
      <c r="D33" s="14"/>
      <c r="E33" s="14"/>
      <c r="F33" s="17"/>
      <c r="G33" s="17"/>
      <c r="H33" s="17"/>
      <c r="I33" s="17"/>
      <c r="J33" s="17">
        <v>83.231999999999999</v>
      </c>
      <c r="K33" s="17">
        <v>91.603999999999999</v>
      </c>
      <c r="L33" s="17">
        <v>93.298000000000002</v>
      </c>
      <c r="M33" s="17">
        <v>97.268000000000001</v>
      </c>
      <c r="N33" s="17">
        <v>111.782</v>
      </c>
      <c r="O33" s="17">
        <v>114.54300000000001</v>
      </c>
      <c r="P33" s="17">
        <v>113.996</v>
      </c>
      <c r="Q33" s="17">
        <v>110.66299999999998</v>
      </c>
      <c r="R33" s="17">
        <v>161.67700000000002</v>
      </c>
      <c r="S33" s="17">
        <v>161.77800000000002</v>
      </c>
      <c r="T33" s="17">
        <v>164.11099999999999</v>
      </c>
      <c r="U33" s="17">
        <v>159.40200000000002</v>
      </c>
      <c r="V33" s="17">
        <v>169.75900000000001</v>
      </c>
      <c r="W33" s="17">
        <v>171.988</v>
      </c>
      <c r="X33" s="17">
        <v>175.881</v>
      </c>
      <c r="Y33" s="17">
        <v>182.07399999999998</v>
      </c>
      <c r="Z33" s="17">
        <v>185.42099999999999</v>
      </c>
      <c r="AA33" s="17">
        <v>192.85400000000001</v>
      </c>
      <c r="AB33" s="17">
        <v>177.798</v>
      </c>
      <c r="AC33" s="17">
        <v>180.69899999999998</v>
      </c>
      <c r="AD33" s="17"/>
      <c r="AE33" s="17"/>
      <c r="AF33"/>
      <c r="AG33" s="18"/>
      <c r="AH33" s="18"/>
      <c r="AI33" s="18"/>
      <c r="AJ33" s="18"/>
      <c r="AK33" s="18"/>
      <c r="AL33" s="18"/>
      <c r="AM33" s="18"/>
      <c r="AN33" s="18">
        <v>10.058631295655518</v>
      </c>
      <c r="AO33" s="18">
        <v>1.8492642242696855</v>
      </c>
      <c r="AP33" s="18">
        <v>4.2551823190207712</v>
      </c>
      <c r="AQ33" s="18">
        <v>14.921659744211864</v>
      </c>
      <c r="AR33" s="18">
        <v>2.4699862231844216</v>
      </c>
      <c r="AS33" s="18">
        <v>-0.47754991575217276</v>
      </c>
      <c r="AT33" s="18">
        <v>-2.923786799536837</v>
      </c>
      <c r="AU33" s="18">
        <v>46.098515312254364</v>
      </c>
      <c r="AV33" s="18">
        <v>6.2470233861340249E-2</v>
      </c>
      <c r="AW33" s="18">
        <v>1.4420996674454931</v>
      </c>
      <c r="AX33" s="18">
        <v>-2.8693993699386238</v>
      </c>
      <c r="AY33" s="18">
        <v>6.4974090663856146</v>
      </c>
      <c r="AZ33" s="18">
        <v>1.3130378948980523</v>
      </c>
      <c r="BA33" s="18">
        <v>2.2635300137218879</v>
      </c>
      <c r="BB33" s="18">
        <v>3.5211307645510224</v>
      </c>
      <c r="BC33" s="18">
        <v>1.8382635631666293</v>
      </c>
      <c r="BD33" s="18">
        <v>4.0087153019345285</v>
      </c>
      <c r="BE33" s="18">
        <v>-7.8069420390554569</v>
      </c>
      <c r="BF33" s="18">
        <v>1.6316269024398373</v>
      </c>
      <c r="BG33" s="18"/>
      <c r="BH33" s="18"/>
      <c r="BI33"/>
      <c r="BJ33" s="246"/>
      <c r="BK33" s="246">
        <v>-8.4376949871511897E-15</v>
      </c>
      <c r="BL33" s="246">
        <v>-1.0658141036401503E-14</v>
      </c>
      <c r="BM33" s="246">
        <v>1.3211653993039363E-14</v>
      </c>
    </row>
    <row r="34" spans="1:65" s="46" customFormat="1" ht="15" customHeight="1" x14ac:dyDescent="0.35">
      <c r="A34"/>
      <c r="B34" s="13" t="s">
        <v>37</v>
      </c>
      <c r="C34" s="14"/>
      <c r="D34" s="14"/>
      <c r="E34" s="14"/>
      <c r="F34" s="14"/>
      <c r="G34" s="14"/>
      <c r="H34" s="14"/>
      <c r="I34" s="14"/>
      <c r="J34" s="14">
        <v>5.9669999999999996</v>
      </c>
      <c r="K34" s="14">
        <v>6.625</v>
      </c>
      <c r="L34" s="14">
        <v>7.7489999999999997</v>
      </c>
      <c r="M34" s="14">
        <v>8.6539999999999999</v>
      </c>
      <c r="N34" s="14">
        <v>7.89</v>
      </c>
      <c r="O34" s="14">
        <v>7.8030000000000008</v>
      </c>
      <c r="P34" s="14">
        <v>8.8789999999999996</v>
      </c>
      <c r="Q34" s="14">
        <v>8.0449999999999999</v>
      </c>
      <c r="R34" s="14">
        <v>5.9450000000000003</v>
      </c>
      <c r="S34" s="14">
        <v>10.333</v>
      </c>
      <c r="T34" s="14">
        <v>12.973999999999998</v>
      </c>
      <c r="U34" s="14">
        <v>8.208000000000002</v>
      </c>
      <c r="V34" s="14">
        <v>10.414</v>
      </c>
      <c r="W34" s="14">
        <v>12.433</v>
      </c>
      <c r="X34" s="14">
        <v>12.151</v>
      </c>
      <c r="Y34" s="14">
        <v>14.067</v>
      </c>
      <c r="Z34" s="14">
        <v>15.307</v>
      </c>
      <c r="AA34" s="14">
        <v>12.028</v>
      </c>
      <c r="AB34" s="14">
        <v>10.613999999999999</v>
      </c>
      <c r="AC34" s="14">
        <v>11.587</v>
      </c>
      <c r="AD34" s="14">
        <v>12.168000000000001</v>
      </c>
      <c r="AE34" s="14">
        <v>18.776</v>
      </c>
      <c r="AF34"/>
      <c r="AG34" s="18"/>
      <c r="AH34" s="18"/>
      <c r="AI34" s="18"/>
      <c r="AJ34" s="15"/>
      <c r="AK34" s="15"/>
      <c r="AL34" s="15"/>
      <c r="AM34" s="15"/>
      <c r="AN34" s="15">
        <v>11.027316909669858</v>
      </c>
      <c r="AO34" s="15">
        <v>16.966037735849049</v>
      </c>
      <c r="AP34" s="15">
        <v>11.678926313072658</v>
      </c>
      <c r="AQ34" s="15">
        <v>-8.8282874971111642</v>
      </c>
      <c r="AR34" s="15">
        <v>-1.1026615969581604</v>
      </c>
      <c r="AS34" s="15">
        <v>13.789568114827613</v>
      </c>
      <c r="AT34" s="15">
        <v>-9.3929496564928439</v>
      </c>
      <c r="AU34" s="15">
        <v>-26.103169670602856</v>
      </c>
      <c r="AV34" s="15">
        <v>73.809924306139607</v>
      </c>
      <c r="AW34" s="15">
        <v>25.558888996419221</v>
      </c>
      <c r="AX34" s="15">
        <v>-36.73500847849543</v>
      </c>
      <c r="AY34" s="15">
        <v>26.876218323586709</v>
      </c>
      <c r="AZ34" s="15">
        <v>19.387363164970232</v>
      </c>
      <c r="BA34" s="15">
        <v>-2.2681573232526344</v>
      </c>
      <c r="BB34" s="15">
        <v>15.768249526787921</v>
      </c>
      <c r="BC34" s="15">
        <v>8.8149569915404875</v>
      </c>
      <c r="BD34" s="15">
        <v>-21.421571829881753</v>
      </c>
      <c r="BE34" s="15">
        <v>-11.755902893249097</v>
      </c>
      <c r="BF34" s="15">
        <v>9.1671377426041154</v>
      </c>
      <c r="BG34" s="15">
        <v>5.0142400966600613</v>
      </c>
      <c r="BH34" s="15">
        <v>54.306377383300443</v>
      </c>
      <c r="BI34"/>
      <c r="BJ34" s="7"/>
      <c r="BK34" s="221">
        <v>0</v>
      </c>
      <c r="BL34" s="221">
        <v>0</v>
      </c>
      <c r="BM34" s="221">
        <v>0</v>
      </c>
    </row>
    <row r="35" spans="1:65" s="46" customFormat="1" ht="15" customHeight="1" x14ac:dyDescent="0.35">
      <c r="A35"/>
      <c r="B35" s="16" t="s">
        <v>559</v>
      </c>
      <c r="C35" s="17"/>
      <c r="D35" s="17"/>
      <c r="E35" s="17"/>
      <c r="F35" s="17"/>
      <c r="G35" s="17"/>
      <c r="H35" s="17"/>
      <c r="I35" s="17"/>
      <c r="J35" s="17">
        <v>5.9669999999999996</v>
      </c>
      <c r="K35" s="17">
        <v>6.625</v>
      </c>
      <c r="L35" s="17">
        <v>7.84</v>
      </c>
      <c r="M35" s="17">
        <v>7.9749999999999996</v>
      </c>
      <c r="N35" s="17">
        <v>8.3949999999999996</v>
      </c>
      <c r="O35" s="17">
        <v>8.5210000000000008</v>
      </c>
      <c r="P35" s="17">
        <v>9.016</v>
      </c>
      <c r="Q35" s="17">
        <v>8.2330000000000005</v>
      </c>
      <c r="R35" s="17">
        <v>7.056</v>
      </c>
      <c r="S35" s="17">
        <v>10.8</v>
      </c>
      <c r="T35" s="17">
        <v>9.6639999999999997</v>
      </c>
      <c r="U35" s="17">
        <v>9.0950000000000006</v>
      </c>
      <c r="V35" s="17">
        <v>10.231</v>
      </c>
      <c r="W35" s="17">
        <v>11.37</v>
      </c>
      <c r="X35" s="17">
        <v>11.369</v>
      </c>
      <c r="Y35" s="17">
        <v>13.641999999999999</v>
      </c>
      <c r="Z35" s="17">
        <v>14.21</v>
      </c>
      <c r="AA35" s="17">
        <v>13.073</v>
      </c>
      <c r="AB35" s="17">
        <v>12.504</v>
      </c>
      <c r="AC35" s="17">
        <v>11.936</v>
      </c>
      <c r="AD35" s="17">
        <v>13.073</v>
      </c>
      <c r="AE35" s="17">
        <v>18.189</v>
      </c>
      <c r="AF35"/>
      <c r="AG35" s="18"/>
      <c r="AH35" s="18"/>
      <c r="AI35" s="18"/>
      <c r="AJ35" s="18"/>
      <c r="AK35" s="18"/>
      <c r="AL35" s="18"/>
      <c r="AM35" s="18"/>
      <c r="AN35" s="18">
        <v>11.027316909669858</v>
      </c>
      <c r="AO35" s="18">
        <v>18.339622641509433</v>
      </c>
      <c r="AP35" s="18">
        <v>1.7219387755102014</v>
      </c>
      <c r="AQ35" s="18">
        <v>5.2664576802507828</v>
      </c>
      <c r="AR35" s="18">
        <v>1.500893388921992</v>
      </c>
      <c r="AS35" s="18">
        <v>5.809177326604849</v>
      </c>
      <c r="AT35" s="18">
        <v>-8.684560780834067</v>
      </c>
      <c r="AU35" s="18">
        <v>-14.296125349204425</v>
      </c>
      <c r="AV35" s="18">
        <v>53.061224489795933</v>
      </c>
      <c r="AW35" s="18">
        <v>-10.518518518518528</v>
      </c>
      <c r="AX35" s="18">
        <v>-5.8878311258278053</v>
      </c>
      <c r="AY35" s="18">
        <v>12.490379329301804</v>
      </c>
      <c r="AZ35" s="18">
        <v>11.132831590264875</v>
      </c>
      <c r="BA35" s="18">
        <v>-8.7950747581305704E-3</v>
      </c>
      <c r="BB35" s="18">
        <v>19.992963321312338</v>
      </c>
      <c r="BC35" s="18">
        <v>4.1636123735522759</v>
      </c>
      <c r="BD35" s="18">
        <v>-8.0014074595355407</v>
      </c>
      <c r="BE35" s="18">
        <v>-4.3524822152528175</v>
      </c>
      <c r="BF35" s="18">
        <v>-4.5425463851567471</v>
      </c>
      <c r="BG35" s="18">
        <v>9.5258042895442401</v>
      </c>
      <c r="BH35" s="18">
        <v>39.134093169127205</v>
      </c>
      <c r="BI35"/>
      <c r="BJ35" s="7"/>
      <c r="BK35" s="221">
        <v>14.067</v>
      </c>
      <c r="BL35" s="221">
        <v>15.307</v>
      </c>
      <c r="BM35" s="221">
        <v>12.028</v>
      </c>
    </row>
    <row r="36" spans="1:65" s="54" customFormat="1" ht="15" customHeight="1" x14ac:dyDescent="0.35">
      <c r="A36"/>
      <c r="B36" s="16" t="s">
        <v>947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>
        <v>-9.8000000000000004E-2</v>
      </c>
      <c r="U36" s="17">
        <v>-9.7000000000000003E-2</v>
      </c>
      <c r="V36" s="17">
        <v>-9.7000000000000003E-2</v>
      </c>
      <c r="W36" s="17">
        <v>-9.7000000000000003E-2</v>
      </c>
      <c r="X36" s="17">
        <v>-9.8000000000000004E-2</v>
      </c>
      <c r="Y36" s="17"/>
      <c r="Z36" s="17"/>
      <c r="AA36" s="17"/>
      <c r="AB36" s="17"/>
      <c r="AC36" s="17"/>
      <c r="AD36" s="17"/>
      <c r="AE36" s="17"/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 t="s">
        <v>233</v>
      </c>
      <c r="AS36" s="18" t="s">
        <v>233</v>
      </c>
      <c r="AT36" s="18" t="s">
        <v>233</v>
      </c>
      <c r="AU36" s="18" t="s">
        <v>233</v>
      </c>
      <c r="AV36" s="18" t="s">
        <v>233</v>
      </c>
      <c r="AW36" s="18"/>
      <c r="AX36" s="18" t="s">
        <v>233</v>
      </c>
      <c r="AY36" s="18" t="s">
        <v>233</v>
      </c>
      <c r="AZ36" s="18" t="s">
        <v>233</v>
      </c>
      <c r="BA36" s="18" t="s">
        <v>233</v>
      </c>
      <c r="BB36" s="18"/>
      <c r="BC36" s="18"/>
      <c r="BD36" s="18"/>
      <c r="BE36" s="18"/>
      <c r="BF36" s="18"/>
      <c r="BG36" s="18"/>
      <c r="BH36" s="18"/>
      <c r="BI36"/>
      <c r="BJ36" s="23"/>
    </row>
    <row r="37" spans="1:65" s="46" customFormat="1" ht="15" customHeight="1" x14ac:dyDescent="0.35">
      <c r="A37"/>
      <c r="B37" s="16" t="s">
        <v>560</v>
      </c>
      <c r="C37" s="14"/>
      <c r="D37" s="14"/>
      <c r="E37" s="14"/>
      <c r="F37" s="17"/>
      <c r="G37" s="17"/>
      <c r="H37" s="17"/>
      <c r="I37" s="17"/>
      <c r="J37" s="17"/>
      <c r="K37" s="17"/>
      <c r="L37" s="17">
        <v>-9.0999999999999998E-2</v>
      </c>
      <c r="M37" s="17">
        <v>0.67900000000000005</v>
      </c>
      <c r="N37" s="17">
        <v>-0.505</v>
      </c>
      <c r="O37" s="17">
        <v>-0.71799999999999997</v>
      </c>
      <c r="P37" s="17">
        <v>-0.13700000000000001</v>
      </c>
      <c r="Q37" s="17">
        <v>-0.188</v>
      </c>
      <c r="R37" s="17">
        <v>-1.111</v>
      </c>
      <c r="S37" s="17">
        <v>-0.46700000000000003</v>
      </c>
      <c r="T37" s="17">
        <v>3.4079999999999999</v>
      </c>
      <c r="U37" s="17">
        <v>-0.79</v>
      </c>
      <c r="V37" s="17">
        <v>0.28000000000000003</v>
      </c>
      <c r="W37" s="17">
        <v>1.1599999999999999</v>
      </c>
      <c r="X37" s="17">
        <v>0.88</v>
      </c>
      <c r="Y37" s="17">
        <v>0.42499999999999999</v>
      </c>
      <c r="Z37" s="17">
        <v>1.097</v>
      </c>
      <c r="AA37" s="17">
        <v>-1.0449999999999999</v>
      </c>
      <c r="AB37" s="17">
        <v>-1.89</v>
      </c>
      <c r="AC37" s="17">
        <v>-0.34899999999999998</v>
      </c>
      <c r="AD37" s="17">
        <v>-0.90500000000000003</v>
      </c>
      <c r="AE37" s="17">
        <v>0.58699999999999997</v>
      </c>
      <c r="AF37"/>
      <c r="AG37" s="18"/>
      <c r="AH37" s="18"/>
      <c r="AI37" s="18"/>
      <c r="AJ37" s="18"/>
      <c r="AK37" s="18"/>
      <c r="AL37" s="18"/>
      <c r="AM37" s="18"/>
      <c r="AN37" s="18"/>
      <c r="AO37" s="18"/>
      <c r="AP37" s="18" t="s">
        <v>233</v>
      </c>
      <c r="AQ37" s="18" t="s">
        <v>233</v>
      </c>
      <c r="AR37" s="18" t="s">
        <v>233</v>
      </c>
      <c r="AS37" s="18" t="s">
        <v>233</v>
      </c>
      <c r="AT37" s="18" t="s">
        <v>233</v>
      </c>
      <c r="AU37" s="18" t="s">
        <v>233</v>
      </c>
      <c r="AV37" s="18" t="s">
        <v>233</v>
      </c>
      <c r="AW37" s="18" t="s">
        <v>233</v>
      </c>
      <c r="AX37" s="18" t="s">
        <v>233</v>
      </c>
      <c r="AY37" s="18" t="s">
        <v>233</v>
      </c>
      <c r="AZ37" s="18" t="s">
        <v>233</v>
      </c>
      <c r="BA37" s="18">
        <v>-24.137931034482754</v>
      </c>
      <c r="BB37" s="18">
        <v>-51.704545454545453</v>
      </c>
      <c r="BC37" s="18" t="s">
        <v>233</v>
      </c>
      <c r="BD37" s="18" t="s">
        <v>233</v>
      </c>
      <c r="BE37" s="18" t="s">
        <v>233</v>
      </c>
      <c r="BF37" s="18" t="s">
        <v>233</v>
      </c>
      <c r="BG37" s="18" t="s">
        <v>233</v>
      </c>
      <c r="BH37" s="18" t="s">
        <v>233</v>
      </c>
      <c r="BI37"/>
      <c r="BJ37" s="7"/>
    </row>
    <row r="38" spans="1:65" s="7" customFormat="1" ht="15" customHeight="1" x14ac:dyDescent="0.35">
      <c r="A38"/>
      <c r="B38" s="66" t="s">
        <v>561</v>
      </c>
      <c r="C38" s="17"/>
      <c r="D38" s="17"/>
      <c r="E38" s="17"/>
      <c r="F38" s="17"/>
      <c r="G38" s="17"/>
      <c r="H38" s="17"/>
      <c r="I38" s="17"/>
      <c r="J38" s="17">
        <v>6.7429999999999994</v>
      </c>
      <c r="K38" s="17">
        <v>7.3040000000000003</v>
      </c>
      <c r="L38" s="17">
        <v>7.335</v>
      </c>
      <c r="M38" s="17">
        <v>7.2569999999999997</v>
      </c>
      <c r="N38" s="17">
        <v>8.2579999999999991</v>
      </c>
      <c r="O38" s="17">
        <v>8.3330000000000002</v>
      </c>
      <c r="P38" s="17">
        <v>7.9050000000000002</v>
      </c>
      <c r="Q38" s="17">
        <v>7.2810000000000006</v>
      </c>
      <c r="R38" s="17">
        <v>10.464</v>
      </c>
      <c r="S38" s="17">
        <v>10.010000000000002</v>
      </c>
      <c r="T38" s="17">
        <v>9.9439999999999991</v>
      </c>
      <c r="U38" s="17">
        <v>10.255000000000001</v>
      </c>
      <c r="V38" s="17">
        <v>11.111000000000001</v>
      </c>
      <c r="W38" s="17">
        <v>11.795</v>
      </c>
      <c r="X38" s="17">
        <v>12.465999999999999</v>
      </c>
      <c r="Y38" s="17">
        <v>12.597</v>
      </c>
      <c r="Z38" s="17">
        <v>12.32</v>
      </c>
      <c r="AA38" s="17">
        <v>12.724</v>
      </c>
      <c r="AB38" s="17">
        <v>11.599</v>
      </c>
      <c r="AC38" s="17">
        <v>12.522600000000001</v>
      </c>
      <c r="AD38" s="17"/>
      <c r="AE38" s="17"/>
      <c r="AF38"/>
      <c r="AG38" s="15"/>
      <c r="AH38" s="15"/>
      <c r="AI38" s="15"/>
      <c r="AJ38" s="18"/>
      <c r="AK38" s="18"/>
      <c r="AL38" s="18"/>
      <c r="AM38" s="18"/>
      <c r="AN38" s="18">
        <v>8.3197389885807631</v>
      </c>
      <c r="AO38" s="18">
        <v>0.42442497261773948</v>
      </c>
      <c r="AP38" s="18">
        <v>-1.0633946830265888</v>
      </c>
      <c r="AQ38" s="18">
        <v>13.793578613752231</v>
      </c>
      <c r="AR38" s="18">
        <v>0.90821022039235977</v>
      </c>
      <c r="AS38" s="18">
        <v>-5.136205448217928</v>
      </c>
      <c r="AT38" s="18">
        <v>-7.8937381404174527</v>
      </c>
      <c r="AU38" s="18">
        <v>43.716522455706624</v>
      </c>
      <c r="AV38" s="18">
        <v>-4.3386850152905083</v>
      </c>
      <c r="AW38" s="18">
        <v>-0.6593406593406842</v>
      </c>
      <c r="AX38" s="18">
        <v>3.1275140788415299</v>
      </c>
      <c r="AY38" s="18">
        <v>8.3471477328132604</v>
      </c>
      <c r="AZ38" s="18">
        <v>6.1560615606155986</v>
      </c>
      <c r="BA38" s="18">
        <v>5.6888512081390363</v>
      </c>
      <c r="BB38" s="18">
        <v>1.0508583346703051</v>
      </c>
      <c r="BC38" s="18">
        <v>-2.1989362546638032</v>
      </c>
      <c r="BD38" s="18">
        <v>3.2792207792207786</v>
      </c>
      <c r="BE38" s="18">
        <v>-8.8415592580949394</v>
      </c>
      <c r="BF38" s="18">
        <v>7.9627554099491373</v>
      </c>
      <c r="BG38" s="18"/>
      <c r="BH38" s="18"/>
      <c r="BI38"/>
      <c r="BJ38" s="246"/>
      <c r="BK38" s="246">
        <v>0</v>
      </c>
      <c r="BL38" s="246">
        <v>0</v>
      </c>
      <c r="BM38" s="246">
        <v>0</v>
      </c>
    </row>
    <row r="39" spans="1:65" s="55" customFormat="1" ht="15" customHeight="1" x14ac:dyDescent="0.35">
      <c r="A39"/>
      <c r="B39" s="13" t="s">
        <v>38</v>
      </c>
      <c r="F39" s="14"/>
      <c r="G39" s="14"/>
      <c r="H39" s="14"/>
      <c r="I39" s="14"/>
      <c r="J39" s="14">
        <v>3159.027</v>
      </c>
      <c r="K39" s="14">
        <v>3841.4430000000002</v>
      </c>
      <c r="L39" s="14">
        <v>4059.1819999999998</v>
      </c>
      <c r="M39" s="14">
        <v>4259.8040000000001</v>
      </c>
      <c r="N39" s="14">
        <v>4405.4229999999998</v>
      </c>
      <c r="O39" s="14">
        <v>4202.2370000000001</v>
      </c>
      <c r="P39" s="14">
        <v>4077.3360000000002</v>
      </c>
      <c r="Q39" s="14">
        <v>4092.9979999999996</v>
      </c>
      <c r="R39" s="14">
        <v>3909.0819999999999</v>
      </c>
      <c r="S39" s="14">
        <v>5658.8289999999997</v>
      </c>
      <c r="T39" s="14">
        <v>6786.3469999999998</v>
      </c>
      <c r="U39" s="14">
        <v>5869.152</v>
      </c>
      <c r="V39" s="14">
        <v>5699.2919999999995</v>
      </c>
      <c r="W39" s="14">
        <v>6160.2169999999996</v>
      </c>
      <c r="X39" s="14">
        <v>6639.625</v>
      </c>
      <c r="Y39" s="14">
        <v>6549.2080000000005</v>
      </c>
      <c r="Z39" s="14">
        <v>6940.2759999999998</v>
      </c>
      <c r="AA39" s="14">
        <v>8334.5989999999983</v>
      </c>
      <c r="AB39" s="14">
        <v>8156.4929999999995</v>
      </c>
      <c r="AC39" s="14">
        <v>7580.51</v>
      </c>
      <c r="AD39" s="14">
        <v>6415.3080000000009</v>
      </c>
      <c r="AE39" s="14">
        <v>7964.7340000000004</v>
      </c>
      <c r="AF39"/>
      <c r="AJ39" s="15"/>
      <c r="AK39" s="15"/>
      <c r="AL39" s="15"/>
      <c r="AM39" s="15"/>
      <c r="AN39" s="15">
        <v>21.602094568992293</v>
      </c>
      <c r="AO39" s="15">
        <v>5.6681564714093007</v>
      </c>
      <c r="AP39" s="15">
        <v>4.942424360376064</v>
      </c>
      <c r="AQ39" s="15">
        <v>3.4184436654831933</v>
      </c>
      <c r="AR39" s="15">
        <v>-4.6121791255913385</v>
      </c>
      <c r="AS39" s="15">
        <v>-2.9722502562325692</v>
      </c>
      <c r="AT39" s="15">
        <v>0.38412335897751254</v>
      </c>
      <c r="AU39" s="15">
        <v>-4.4934299992328288</v>
      </c>
      <c r="AV39" s="15">
        <v>44.761071781047313</v>
      </c>
      <c r="AW39" s="15">
        <v>19.924934999802964</v>
      </c>
      <c r="AX39" s="15">
        <v>-13.515297699926039</v>
      </c>
      <c r="AY39" s="15">
        <v>-2.8941148567970396</v>
      </c>
      <c r="AZ39" s="15">
        <v>8.0874080499823524</v>
      </c>
      <c r="BA39" s="15">
        <v>7.7823232525737378</v>
      </c>
      <c r="BB39" s="15">
        <v>-1.3617787149123552</v>
      </c>
      <c r="BC39" s="15">
        <v>5.9712258337191191</v>
      </c>
      <c r="BD39" s="15">
        <v>20.090310529437136</v>
      </c>
      <c r="BE39" s="15">
        <v>-2.1369474404227353</v>
      </c>
      <c r="BF39" s="15">
        <v>-7.0616501479250866</v>
      </c>
      <c r="BG39" s="15">
        <v>-15.371023849318835</v>
      </c>
      <c r="BH39" s="15">
        <v>24.152012654731454</v>
      </c>
      <c r="BI39"/>
      <c r="BK39" s="221">
        <v>0</v>
      </c>
      <c r="BL39" s="221">
        <v>0</v>
      </c>
      <c r="BM39" s="221">
        <v>0</v>
      </c>
    </row>
    <row r="40" spans="1:65" s="46" customFormat="1" ht="15" customHeight="1" x14ac:dyDescent="0.35">
      <c r="A40"/>
      <c r="B40" s="16" t="s">
        <v>559</v>
      </c>
      <c r="C40" s="17"/>
      <c r="D40" s="17"/>
      <c r="E40" s="17"/>
      <c r="F40" s="17"/>
      <c r="G40" s="17"/>
      <c r="H40" s="17"/>
      <c r="I40" s="17"/>
      <c r="J40" s="17">
        <v>3159.027</v>
      </c>
      <c r="K40" s="17">
        <v>3841.4430000000002</v>
      </c>
      <c r="L40" s="17">
        <v>3984.288</v>
      </c>
      <c r="M40" s="17">
        <v>4185.2640000000001</v>
      </c>
      <c r="N40" s="17">
        <v>4340.5940000000001</v>
      </c>
      <c r="O40" s="17">
        <v>4303.4960000000001</v>
      </c>
      <c r="P40" s="17">
        <v>4252.4170000000004</v>
      </c>
      <c r="Q40" s="17">
        <v>4110.5119999999997</v>
      </c>
      <c r="R40" s="17">
        <v>4100.7129999999997</v>
      </c>
      <c r="S40" s="17">
        <v>5671.4949999999999</v>
      </c>
      <c r="T40" s="17">
        <v>5169.03</v>
      </c>
      <c r="U40" s="17">
        <v>6184.4660000000003</v>
      </c>
      <c r="V40" s="17">
        <v>5914.848</v>
      </c>
      <c r="W40" s="17">
        <v>6364.6890000000003</v>
      </c>
      <c r="X40" s="17">
        <v>6475.6440000000002</v>
      </c>
      <c r="Y40" s="17">
        <v>6552.9070000000002</v>
      </c>
      <c r="Z40" s="17">
        <v>6881.384</v>
      </c>
      <c r="AA40" s="17">
        <v>8245.7009999999991</v>
      </c>
      <c r="AB40" s="17">
        <v>8217.9269999999997</v>
      </c>
      <c r="AC40" s="17">
        <v>7836.1390000000001</v>
      </c>
      <c r="AD40" s="17">
        <v>7869.6540000000005</v>
      </c>
      <c r="AE40" s="17">
        <v>8277.5650000000005</v>
      </c>
      <c r="AF40"/>
      <c r="AG40" s="18"/>
      <c r="AH40" s="18"/>
      <c r="AI40" s="18"/>
      <c r="AJ40" s="18"/>
      <c r="AK40" s="18"/>
      <c r="AL40" s="18"/>
      <c r="AM40" s="18"/>
      <c r="AN40" s="18">
        <v>21.602094568992293</v>
      </c>
      <c r="AO40" s="18">
        <v>3.7185245232065083</v>
      </c>
      <c r="AP40" s="18">
        <v>5.0442136713008727</v>
      </c>
      <c r="AQ40" s="18">
        <v>3.7113548870513289</v>
      </c>
      <c r="AR40" s="18">
        <v>-0.8546756503833336</v>
      </c>
      <c r="AS40" s="18">
        <v>-1.1869187284012748</v>
      </c>
      <c r="AT40" s="18">
        <v>-3.3370433802705763</v>
      </c>
      <c r="AU40" s="18">
        <v>-0.23838879438863039</v>
      </c>
      <c r="AV40" s="18">
        <v>38.305094748157217</v>
      </c>
      <c r="AW40" s="18">
        <v>-8.8594806131363981</v>
      </c>
      <c r="AX40" s="18">
        <v>19.644614173258827</v>
      </c>
      <c r="AY40" s="18">
        <v>-4.3596003276596615</v>
      </c>
      <c r="AZ40" s="18">
        <v>7.605284193270907</v>
      </c>
      <c r="BA40" s="18">
        <v>1.7432902063242983</v>
      </c>
      <c r="BB40" s="18">
        <v>1.193132296957645</v>
      </c>
      <c r="BC40" s="18">
        <v>5.0126913139466165</v>
      </c>
      <c r="BD40" s="18">
        <v>19.826200659634733</v>
      </c>
      <c r="BE40" s="18">
        <v>-0.33683006453907843</v>
      </c>
      <c r="BF40" s="18">
        <v>-4.6457944929420716</v>
      </c>
      <c r="BG40" s="18">
        <v>0.42769787519083474</v>
      </c>
      <c r="BH40" s="18">
        <v>5.1833409702637505</v>
      </c>
      <c r="BI40"/>
      <c r="BJ40" s="7"/>
      <c r="BK40" s="221">
        <v>6549.2080000000005</v>
      </c>
      <c r="BL40" s="221">
        <v>6940.2759999999998</v>
      </c>
      <c r="BM40" s="221">
        <v>8334.5989999999983</v>
      </c>
    </row>
    <row r="41" spans="1:65" s="46" customFormat="1" ht="15" customHeight="1" x14ac:dyDescent="0.35">
      <c r="A41"/>
      <c r="B41" s="16" t="s">
        <v>947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>
        <v>-31.466000000000001</v>
      </c>
      <c r="U41" s="17">
        <v>-31.466000000000001</v>
      </c>
      <c r="V41" s="17">
        <v>-31.466000000000001</v>
      </c>
      <c r="W41" s="17">
        <v>-31.466000000000001</v>
      </c>
      <c r="X41" s="17">
        <v>-31.466000000000001</v>
      </c>
      <c r="Y41" s="17"/>
      <c r="Z41" s="17"/>
      <c r="AA41" s="17"/>
      <c r="AB41" s="17"/>
      <c r="AC41" s="17"/>
      <c r="AD41" s="17"/>
      <c r="AE41" s="17"/>
      <c r="AF41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 t="s">
        <v>233</v>
      </c>
      <c r="AS41" s="18" t="s">
        <v>233</v>
      </c>
      <c r="AT41" s="18" t="s">
        <v>233</v>
      </c>
      <c r="AU41" s="18" t="s">
        <v>233</v>
      </c>
      <c r="AV41" s="18" t="s">
        <v>233</v>
      </c>
      <c r="AW41" s="18"/>
      <c r="AX41" s="18" t="s">
        <v>233</v>
      </c>
      <c r="AY41" s="18" t="s">
        <v>233</v>
      </c>
      <c r="AZ41" s="18" t="s">
        <v>233</v>
      </c>
      <c r="BA41" s="18" t="s">
        <v>233</v>
      </c>
      <c r="BB41" s="18"/>
      <c r="BC41" s="18"/>
      <c r="BD41" s="18"/>
      <c r="BE41" s="18"/>
      <c r="BF41" s="18"/>
      <c r="BG41" s="18"/>
      <c r="BH41" s="18"/>
      <c r="BI41"/>
      <c r="BJ41" s="7"/>
    </row>
    <row r="42" spans="1:65" s="46" customFormat="1" ht="15" customHeight="1" x14ac:dyDescent="0.35">
      <c r="A42"/>
      <c r="B42" s="16" t="s">
        <v>560</v>
      </c>
      <c r="C42" s="17"/>
      <c r="D42" s="17"/>
      <c r="E42" s="17"/>
      <c r="F42" s="17"/>
      <c r="G42" s="17"/>
      <c r="H42" s="17"/>
      <c r="I42" s="17"/>
      <c r="J42" s="17"/>
      <c r="K42" s="17"/>
      <c r="L42" s="17">
        <v>74.894000000000005</v>
      </c>
      <c r="M42" s="17">
        <v>74.540000000000006</v>
      </c>
      <c r="N42" s="17">
        <v>64.828999999999994</v>
      </c>
      <c r="O42" s="17">
        <v>-101.259</v>
      </c>
      <c r="P42" s="17">
        <v>-175.08099999999999</v>
      </c>
      <c r="Q42" s="17">
        <v>-17.513999999999999</v>
      </c>
      <c r="R42" s="17">
        <v>-191.631</v>
      </c>
      <c r="S42" s="17">
        <v>-12.666</v>
      </c>
      <c r="T42" s="17">
        <v>1648.7829999999999</v>
      </c>
      <c r="U42" s="17">
        <v>-283.84800000000001</v>
      </c>
      <c r="V42" s="17">
        <v>-184.09</v>
      </c>
      <c r="W42" s="17">
        <v>-173.006</v>
      </c>
      <c r="X42" s="17">
        <v>195.447</v>
      </c>
      <c r="Y42" s="17">
        <v>-3.6989999999999998</v>
      </c>
      <c r="Z42" s="17">
        <v>58.892000000000003</v>
      </c>
      <c r="AA42" s="17">
        <v>88.897999999999996</v>
      </c>
      <c r="AB42" s="17">
        <v>-61.433999999999997</v>
      </c>
      <c r="AC42" s="17">
        <v>-255.62899999999999</v>
      </c>
      <c r="AD42" s="17">
        <v>-1454.346</v>
      </c>
      <c r="AE42" s="17">
        <v>-312.83100000000002</v>
      </c>
      <c r="AF42"/>
      <c r="AG42" s="18"/>
      <c r="AH42" s="18"/>
      <c r="AI42" s="18"/>
      <c r="AJ42" s="18"/>
      <c r="AK42" s="18"/>
      <c r="AL42" s="18"/>
      <c r="AM42" s="18"/>
      <c r="AN42" s="18"/>
      <c r="AO42" s="18"/>
      <c r="AP42" s="18">
        <v>-0.47266803749298897</v>
      </c>
      <c r="AQ42" s="18">
        <v>-13.027904480815685</v>
      </c>
      <c r="AR42" s="18" t="s">
        <v>233</v>
      </c>
      <c r="AS42" s="18" t="s">
        <v>233</v>
      </c>
      <c r="AT42" s="18" t="s">
        <v>233</v>
      </c>
      <c r="AU42" s="18" t="s">
        <v>233</v>
      </c>
      <c r="AV42" s="18" t="s">
        <v>233</v>
      </c>
      <c r="AW42" s="18" t="s">
        <v>233</v>
      </c>
      <c r="AX42" s="18" t="s">
        <v>233</v>
      </c>
      <c r="AY42" s="18" t="s">
        <v>233</v>
      </c>
      <c r="AZ42" s="18" t="s">
        <v>233</v>
      </c>
      <c r="BA42" s="18" t="s">
        <v>233</v>
      </c>
      <c r="BB42" s="18" t="s">
        <v>233</v>
      </c>
      <c r="BC42" s="18" t="s">
        <v>233</v>
      </c>
      <c r="BD42" s="18">
        <v>50.950893160361325</v>
      </c>
      <c r="BE42" s="18" t="s">
        <v>233</v>
      </c>
      <c r="BF42" s="18" t="s">
        <v>233</v>
      </c>
      <c r="BG42" s="18" t="s">
        <v>233</v>
      </c>
      <c r="BH42" s="18" t="s">
        <v>233</v>
      </c>
      <c r="BI42"/>
      <c r="BJ42" s="7"/>
    </row>
    <row r="43" spans="1:65" s="46" customFormat="1" ht="15" customHeight="1" x14ac:dyDescent="0.35">
      <c r="A43"/>
      <c r="B43" s="66" t="s">
        <v>561</v>
      </c>
      <c r="C43" s="17"/>
      <c r="D43" s="17"/>
      <c r="E43" s="17"/>
      <c r="F43" s="17"/>
      <c r="G43" s="17"/>
      <c r="H43" s="17"/>
      <c r="I43" s="17"/>
      <c r="J43" s="17">
        <v>3802.0350000000003</v>
      </c>
      <c r="K43" s="17">
        <v>3915.9830000000002</v>
      </c>
      <c r="L43" s="17">
        <v>4049.1170000000002</v>
      </c>
      <c r="M43" s="17">
        <v>4084.0050000000001</v>
      </c>
      <c r="N43" s="17">
        <v>4165.5129999999999</v>
      </c>
      <c r="O43" s="17">
        <v>4285.982</v>
      </c>
      <c r="P43" s="17">
        <v>4060.7860000000005</v>
      </c>
      <c r="Q43" s="17">
        <v>3940.5139999999997</v>
      </c>
      <c r="R43" s="17">
        <v>5749.4959999999992</v>
      </c>
      <c r="S43" s="17">
        <v>5387.6469999999999</v>
      </c>
      <c r="T43" s="17">
        <v>4984.9399999999996</v>
      </c>
      <c r="U43" s="17">
        <v>6011.46</v>
      </c>
      <c r="V43" s="17">
        <v>6110.2950000000001</v>
      </c>
      <c r="W43" s="17">
        <v>6360.9900000000007</v>
      </c>
      <c r="X43" s="17">
        <v>6534.5360000000001</v>
      </c>
      <c r="Y43" s="17">
        <v>6641.8050000000003</v>
      </c>
      <c r="Z43" s="17">
        <v>6819.95</v>
      </c>
      <c r="AA43" s="17">
        <v>7990.0719999999992</v>
      </c>
      <c r="AB43" s="17">
        <v>6763.5810000000001</v>
      </c>
      <c r="AC43" s="17">
        <v>7523.308</v>
      </c>
      <c r="AD43" s="17"/>
      <c r="AE43" s="17"/>
      <c r="AF43"/>
      <c r="AG43" s="18"/>
      <c r="AH43" s="18"/>
      <c r="AI43" s="18"/>
      <c r="AJ43" s="18"/>
      <c r="AK43" s="18"/>
      <c r="AL43" s="18"/>
      <c r="AM43" s="18"/>
      <c r="AN43" s="18">
        <v>2.9970265923380466</v>
      </c>
      <c r="AO43" s="18">
        <v>3.399759396299729</v>
      </c>
      <c r="AP43" s="18">
        <v>0.86161995318979223</v>
      </c>
      <c r="AQ43" s="18">
        <v>1.9957859992825624</v>
      </c>
      <c r="AR43" s="18">
        <v>2.8920567526736818</v>
      </c>
      <c r="AS43" s="18">
        <v>-5.2542451181549401</v>
      </c>
      <c r="AT43" s="18">
        <v>-2.9617911409269246</v>
      </c>
      <c r="AU43" s="18">
        <v>45.907259814328782</v>
      </c>
      <c r="AV43" s="18">
        <v>-6.2935777327264733</v>
      </c>
      <c r="AW43" s="18">
        <v>-7.474635958888924</v>
      </c>
      <c r="AX43" s="18">
        <v>20.592424382239315</v>
      </c>
      <c r="AY43" s="18">
        <v>1.644109750376781</v>
      </c>
      <c r="AZ43" s="18">
        <v>4.1028297324433698</v>
      </c>
      <c r="BA43" s="18">
        <v>2.7282860057946854</v>
      </c>
      <c r="BB43" s="18">
        <v>1.6415702660449072</v>
      </c>
      <c r="BC43" s="18">
        <v>2.6821775104809538</v>
      </c>
      <c r="BD43" s="18">
        <v>17.157339863195471</v>
      </c>
      <c r="BE43" s="18">
        <v>-15.350187082168961</v>
      </c>
      <c r="BF43" s="18">
        <v>11.232614793849587</v>
      </c>
      <c r="BG43" s="18"/>
      <c r="BH43" s="18"/>
      <c r="BI43"/>
      <c r="BJ43" s="246"/>
      <c r="BK43" s="246">
        <v>1.4210854715202004E-13</v>
      </c>
      <c r="BL43" s="246">
        <v>-1.9895196601282805E-13</v>
      </c>
      <c r="BM43" s="246">
        <v>0</v>
      </c>
    </row>
    <row r="44" spans="1:65" s="46" customFormat="1" ht="15" customHeight="1" x14ac:dyDescent="0.35">
      <c r="A44"/>
      <c r="B44" s="13" t="s">
        <v>39</v>
      </c>
      <c r="C44" s="17"/>
      <c r="D44" s="17"/>
      <c r="E44" s="17"/>
      <c r="F44" s="14"/>
      <c r="G44" s="14"/>
      <c r="H44" s="14"/>
      <c r="I44" s="14"/>
      <c r="J44" s="14">
        <v>1701.2819999999999</v>
      </c>
      <c r="K44" s="14">
        <v>2062.3510000000001</v>
      </c>
      <c r="L44" s="14">
        <v>2223.5409999999997</v>
      </c>
      <c r="M44" s="14">
        <v>2425.4480000000003</v>
      </c>
      <c r="N44" s="14">
        <v>2550.5149999999999</v>
      </c>
      <c r="O44" s="14">
        <v>2416.3490000000002</v>
      </c>
      <c r="P44" s="14">
        <v>2424.3710000000001</v>
      </c>
      <c r="Q44" s="14">
        <v>3137.1130000000003</v>
      </c>
      <c r="R44" s="14">
        <v>3533.4989999999998</v>
      </c>
      <c r="S44" s="14">
        <v>4704.22</v>
      </c>
      <c r="T44" s="14">
        <v>4876.4869999999992</v>
      </c>
      <c r="U44" s="14">
        <v>3524.8269999999998</v>
      </c>
      <c r="V44" s="14">
        <v>4402.8929999999991</v>
      </c>
      <c r="W44" s="14">
        <v>3380.4389999999999</v>
      </c>
      <c r="X44" s="14">
        <v>3468.855</v>
      </c>
      <c r="Y44" s="14">
        <v>4116.7439999999997</v>
      </c>
      <c r="Z44" s="14">
        <v>4027.4639999999999</v>
      </c>
      <c r="AA44" s="14">
        <v>3655.7350000000001</v>
      </c>
      <c r="AB44" s="14">
        <v>3493.5630000000001</v>
      </c>
      <c r="AC44" s="14">
        <v>3830.4009999999998</v>
      </c>
      <c r="AD44" s="14">
        <v>3820.7710000000002</v>
      </c>
      <c r="AE44" s="14">
        <v>3334.7110000000002</v>
      </c>
      <c r="AF44"/>
      <c r="AG44" s="18"/>
      <c r="AH44" s="18"/>
      <c r="AI44" s="18"/>
      <c r="AJ44" s="15"/>
      <c r="AK44" s="15"/>
      <c r="AL44" s="15"/>
      <c r="AM44" s="15"/>
      <c r="AN44" s="15">
        <v>21.223348039889927</v>
      </c>
      <c r="AO44" s="15">
        <v>7.8158373623112452</v>
      </c>
      <c r="AP44" s="15">
        <v>9.0804262210591418</v>
      </c>
      <c r="AQ44" s="15">
        <v>5.1564494476896447</v>
      </c>
      <c r="AR44" s="15">
        <v>-5.2603493804192381</v>
      </c>
      <c r="AS44" s="15">
        <v>0.331988466897784</v>
      </c>
      <c r="AT44" s="15">
        <v>29.399048247978552</v>
      </c>
      <c r="AU44" s="15">
        <v>12.635375263817384</v>
      </c>
      <c r="AV44" s="15">
        <v>33.13205975153808</v>
      </c>
      <c r="AW44" s="15">
        <v>3.6619673399628185</v>
      </c>
      <c r="AX44" s="15">
        <v>-27.717904302831109</v>
      </c>
      <c r="AY44" s="15">
        <v>24.910896336188966</v>
      </c>
      <c r="AZ44" s="15">
        <v>-23.22232223222321</v>
      </c>
      <c r="BA44" s="15">
        <v>2.6155182803180348</v>
      </c>
      <c r="BB44" s="15">
        <v>18.677315713686493</v>
      </c>
      <c r="BC44" s="15">
        <v>-2.1687041992409477</v>
      </c>
      <c r="BD44" s="15">
        <v>-9.2298528304660152</v>
      </c>
      <c r="BE44" s="15">
        <v>-4.4360983495794972</v>
      </c>
      <c r="BF44" s="15">
        <v>9.6416752753564126</v>
      </c>
      <c r="BG44" s="15">
        <v>-0.25140970880071445</v>
      </c>
      <c r="BH44" s="15">
        <v>-12.721516154723743</v>
      </c>
      <c r="BI44"/>
      <c r="BJ44" s="7"/>
      <c r="BK44" s="221">
        <v>0</v>
      </c>
      <c r="BL44" s="221">
        <v>0</v>
      </c>
      <c r="BM44" s="221">
        <v>0</v>
      </c>
    </row>
    <row r="45" spans="1:65" s="46" customFormat="1" ht="15" customHeight="1" x14ac:dyDescent="0.35">
      <c r="A45"/>
      <c r="B45" s="16" t="s">
        <v>559</v>
      </c>
      <c r="C45" s="17"/>
      <c r="D45" s="17"/>
      <c r="E45" s="17"/>
      <c r="F45" s="17"/>
      <c r="G45" s="17"/>
      <c r="H45" s="17"/>
      <c r="I45" s="17"/>
      <c r="J45" s="17">
        <v>1701.2819999999999</v>
      </c>
      <c r="K45" s="17">
        <v>2062.3510000000001</v>
      </c>
      <c r="L45" s="17">
        <v>2223.4229999999998</v>
      </c>
      <c r="M45" s="17">
        <v>2390.6570000000002</v>
      </c>
      <c r="N45" s="17">
        <v>2579.1210000000001</v>
      </c>
      <c r="O45" s="17">
        <v>2490.194</v>
      </c>
      <c r="P45" s="17">
        <v>2603.663</v>
      </c>
      <c r="Q45" s="17">
        <v>2921.1840000000002</v>
      </c>
      <c r="R45" s="17">
        <v>3327.6869999999999</v>
      </c>
      <c r="S45" s="17">
        <v>4702.942</v>
      </c>
      <c r="T45" s="17">
        <v>3912.8649999999998</v>
      </c>
      <c r="U45" s="17">
        <v>4035.0709999999999</v>
      </c>
      <c r="V45" s="17">
        <v>4232.8729999999996</v>
      </c>
      <c r="W45" s="17">
        <v>3636.623</v>
      </c>
      <c r="X45" s="17">
        <v>3852.6170000000002</v>
      </c>
      <c r="Y45" s="17">
        <v>3936.7379999999998</v>
      </c>
      <c r="Z45" s="17">
        <v>4007.22</v>
      </c>
      <c r="AA45" s="17">
        <v>3748.029</v>
      </c>
      <c r="AB45" s="17">
        <v>3711.652</v>
      </c>
      <c r="AC45" s="17">
        <v>3840.1109999999999</v>
      </c>
      <c r="AD45" s="17">
        <v>3910.5920000000001</v>
      </c>
      <c r="AE45" s="17">
        <v>3628.0970000000002</v>
      </c>
      <c r="AF45"/>
      <c r="AG45" s="18"/>
      <c r="AH45" s="18"/>
      <c r="AI45" s="18"/>
      <c r="AJ45" s="18"/>
      <c r="AK45" s="18"/>
      <c r="AL45" s="18"/>
      <c r="AM45" s="18"/>
      <c r="AN45" s="18">
        <v>21.223348039889927</v>
      </c>
      <c r="AO45" s="18">
        <v>7.8101157368459422</v>
      </c>
      <c r="AP45" s="18">
        <v>7.5214657759679735</v>
      </c>
      <c r="AQ45" s="18">
        <v>7.883355914294687</v>
      </c>
      <c r="AR45" s="18">
        <v>-3.4479576568916359</v>
      </c>
      <c r="AS45" s="18">
        <v>4.5566329370322176</v>
      </c>
      <c r="AT45" s="18">
        <v>12.195165042480545</v>
      </c>
      <c r="AU45" s="18">
        <v>13.915693088829725</v>
      </c>
      <c r="AV45" s="18">
        <v>41.327654914659945</v>
      </c>
      <c r="AW45" s="18">
        <v>-16.799633080739678</v>
      </c>
      <c r="AX45" s="18">
        <v>3.1231846741454188</v>
      </c>
      <c r="AY45" s="18">
        <v>4.9020698768373512</v>
      </c>
      <c r="AZ45" s="18">
        <v>-14.086177402440367</v>
      </c>
      <c r="BA45" s="18">
        <v>5.9394113714839332</v>
      </c>
      <c r="BB45" s="18">
        <v>2.1834768418454167</v>
      </c>
      <c r="BC45" s="18">
        <v>1.790365525976074</v>
      </c>
      <c r="BD45" s="18">
        <v>-6.4681000793567565</v>
      </c>
      <c r="BE45" s="18">
        <v>-0.97056346148869055</v>
      </c>
      <c r="BF45" s="18">
        <v>3.4609656293208477</v>
      </c>
      <c r="BG45" s="18">
        <v>1.8353896541011503</v>
      </c>
      <c r="BH45" s="18">
        <v>-7.2238423236174958</v>
      </c>
      <c r="BI45"/>
      <c r="BJ45" s="7"/>
      <c r="BK45" s="221">
        <v>4116.7439999999997</v>
      </c>
      <c r="BL45" s="221">
        <v>4027.4639999999999</v>
      </c>
      <c r="BM45" s="221">
        <v>3655.7350000000001</v>
      </c>
    </row>
    <row r="46" spans="1:65" s="46" customFormat="1" ht="15" customHeight="1" x14ac:dyDescent="0.35">
      <c r="A46"/>
      <c r="B46" s="16" t="s">
        <v>947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>
        <v>-14.012</v>
      </c>
      <c r="U46" s="17">
        <v>-14.012</v>
      </c>
      <c r="V46" s="17">
        <v>-14.01</v>
      </c>
      <c r="W46" s="17">
        <v>-14.012</v>
      </c>
      <c r="X46" s="17">
        <v>-14.012</v>
      </c>
      <c r="Y46" s="17"/>
      <c r="Z46" s="17"/>
      <c r="AA46" s="17"/>
      <c r="AB46" s="17"/>
      <c r="AC46" s="17"/>
      <c r="AD46" s="17"/>
      <c r="AE46" s="17"/>
      <c r="AF46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 t="s">
        <v>233</v>
      </c>
      <c r="AS46" s="18" t="s">
        <v>233</v>
      </c>
      <c r="AT46" s="18" t="s">
        <v>233</v>
      </c>
      <c r="AU46" s="18" t="s">
        <v>233</v>
      </c>
      <c r="AV46" s="18" t="s">
        <v>233</v>
      </c>
      <c r="AW46" s="18"/>
      <c r="AX46" s="18" t="s">
        <v>233</v>
      </c>
      <c r="AY46" s="18" t="s">
        <v>233</v>
      </c>
      <c r="AZ46" s="18" t="s">
        <v>233</v>
      </c>
      <c r="BA46" s="18" t="s">
        <v>233</v>
      </c>
      <c r="BB46" s="18"/>
      <c r="BC46" s="18"/>
      <c r="BD46" s="18"/>
      <c r="BE46" s="18"/>
      <c r="BF46" s="18"/>
      <c r="BG46" s="18"/>
      <c r="BH46" s="18"/>
      <c r="BI46"/>
      <c r="BJ46" s="7"/>
    </row>
    <row r="47" spans="1:65" s="46" customFormat="1" ht="15" customHeight="1" x14ac:dyDescent="0.35">
      <c r="A47"/>
      <c r="B47" s="16" t="s">
        <v>560</v>
      </c>
      <c r="C47" s="17"/>
      <c r="D47" s="17"/>
      <c r="E47" s="17"/>
      <c r="F47" s="17"/>
      <c r="G47" s="17"/>
      <c r="H47" s="17"/>
      <c r="I47" s="17"/>
      <c r="J47" s="17"/>
      <c r="K47" s="17"/>
      <c r="L47" s="17">
        <v>0.11799999999999999</v>
      </c>
      <c r="M47" s="17">
        <v>34.790999999999997</v>
      </c>
      <c r="N47" s="17">
        <v>-28.606000000000002</v>
      </c>
      <c r="O47" s="17">
        <v>-73.844999999999999</v>
      </c>
      <c r="P47" s="17">
        <v>-179.292</v>
      </c>
      <c r="Q47" s="17">
        <v>215.929</v>
      </c>
      <c r="R47" s="17">
        <v>205.81200000000001</v>
      </c>
      <c r="S47" s="17">
        <v>1.278</v>
      </c>
      <c r="T47" s="17">
        <v>977.63400000000001</v>
      </c>
      <c r="U47" s="17">
        <v>-496.23200000000003</v>
      </c>
      <c r="V47" s="17">
        <v>184.03</v>
      </c>
      <c r="W47" s="17">
        <v>-242.172</v>
      </c>
      <c r="X47" s="17">
        <v>-369.75</v>
      </c>
      <c r="Y47" s="17">
        <v>180.006</v>
      </c>
      <c r="Z47" s="17">
        <v>20.244</v>
      </c>
      <c r="AA47" s="17">
        <v>-92.293999999999997</v>
      </c>
      <c r="AB47" s="17">
        <v>-218.089</v>
      </c>
      <c r="AC47" s="17">
        <v>-9.7100000000000009</v>
      </c>
      <c r="AD47" s="17">
        <v>-89.820999999999998</v>
      </c>
      <c r="AE47" s="17">
        <v>-293.38600000000002</v>
      </c>
      <c r="AF47"/>
      <c r="AG47" s="18"/>
      <c r="AH47" s="18"/>
      <c r="AI47" s="18"/>
      <c r="AJ47" s="18"/>
      <c r="AK47" s="18"/>
      <c r="AL47" s="18"/>
      <c r="AM47" s="18"/>
      <c r="AN47" s="18"/>
      <c r="AO47" s="18"/>
      <c r="AP47" s="18" t="s">
        <v>233</v>
      </c>
      <c r="AQ47" s="18" t="s">
        <v>233</v>
      </c>
      <c r="AR47" s="18" t="s">
        <v>233</v>
      </c>
      <c r="AS47" s="18" t="s">
        <v>233</v>
      </c>
      <c r="AT47" s="18" t="s">
        <v>233</v>
      </c>
      <c r="AU47" s="18">
        <v>-4.6853363837187176</v>
      </c>
      <c r="AV47" s="18">
        <v>-99.379044953647025</v>
      </c>
      <c r="AW47" s="18" t="s">
        <v>233</v>
      </c>
      <c r="AX47" s="18" t="s">
        <v>233</v>
      </c>
      <c r="AY47" s="18" t="s">
        <v>233</v>
      </c>
      <c r="AZ47" s="18" t="s">
        <v>233</v>
      </c>
      <c r="BA47" s="18" t="s">
        <v>233</v>
      </c>
      <c r="BB47" s="18" t="s">
        <v>233</v>
      </c>
      <c r="BC47" s="18">
        <v>-88.753708209726341</v>
      </c>
      <c r="BD47" s="18" t="s">
        <v>233</v>
      </c>
      <c r="BE47" s="18" t="s">
        <v>233</v>
      </c>
      <c r="BF47" s="18" t="s">
        <v>233</v>
      </c>
      <c r="BG47" s="18" t="s">
        <v>233</v>
      </c>
      <c r="BH47" s="18" t="s">
        <v>233</v>
      </c>
      <c r="BI47"/>
      <c r="BJ47" s="7"/>
    </row>
    <row r="48" spans="1:65" s="46" customFormat="1" ht="15" customHeight="1" x14ac:dyDescent="0.35">
      <c r="A48"/>
      <c r="B48" s="66" t="s">
        <v>561</v>
      </c>
      <c r="C48" s="17"/>
      <c r="D48" s="17"/>
      <c r="E48" s="17"/>
      <c r="F48" s="17"/>
      <c r="G48" s="17"/>
      <c r="H48" s="17"/>
      <c r="I48" s="17"/>
      <c r="J48" s="17">
        <v>1967.5839999999998</v>
      </c>
      <c r="K48" s="17">
        <v>2097.1420000000003</v>
      </c>
      <c r="L48" s="17">
        <v>2194.8169999999996</v>
      </c>
      <c r="M48" s="17">
        <v>2316.8120000000004</v>
      </c>
      <c r="N48" s="17">
        <v>2399.8290000000002</v>
      </c>
      <c r="O48" s="17">
        <v>2706.123</v>
      </c>
      <c r="P48" s="17">
        <v>2809.4749999999999</v>
      </c>
      <c r="Q48" s="17">
        <v>2852.4029999999998</v>
      </c>
      <c r="R48" s="17">
        <v>4305.3209999999999</v>
      </c>
      <c r="S48" s="17">
        <v>4206.71</v>
      </c>
      <c r="T48" s="17">
        <v>4096.8949999999995</v>
      </c>
      <c r="U48" s="17">
        <v>3792.8989999999999</v>
      </c>
      <c r="V48" s="17">
        <v>3863.1229999999996</v>
      </c>
      <c r="W48" s="17">
        <v>3816.6289999999999</v>
      </c>
      <c r="X48" s="17">
        <v>3872.8610000000003</v>
      </c>
      <c r="Y48" s="17">
        <v>3844.444</v>
      </c>
      <c r="Z48" s="17">
        <v>3789.1309999999999</v>
      </c>
      <c r="AA48" s="17">
        <v>3738.319</v>
      </c>
      <c r="AB48" s="17">
        <v>3621.8310000000001</v>
      </c>
      <c r="AC48" s="17">
        <v>3546.7250000000004</v>
      </c>
      <c r="AD48" s="17"/>
      <c r="AE48" s="17"/>
      <c r="AF48"/>
      <c r="AG48" s="18"/>
      <c r="AH48" s="18"/>
      <c r="AI48" s="18"/>
      <c r="AJ48" s="18"/>
      <c r="AK48" s="18"/>
      <c r="AL48" s="18"/>
      <c r="AM48" s="18"/>
      <c r="AN48" s="18">
        <v>6.5846235789679355</v>
      </c>
      <c r="AO48" s="18">
        <v>4.657529151578637</v>
      </c>
      <c r="AP48" s="18">
        <v>5.5583221744683415</v>
      </c>
      <c r="AQ48" s="18">
        <v>3.5832428354134827</v>
      </c>
      <c r="AR48" s="18">
        <v>12.76315937510547</v>
      </c>
      <c r="AS48" s="18">
        <v>3.8191907758812094</v>
      </c>
      <c r="AT48" s="18">
        <v>1.5279723079934822</v>
      </c>
      <c r="AU48" s="18">
        <v>50.936631324535846</v>
      </c>
      <c r="AV48" s="18">
        <v>-2.2904447775206513</v>
      </c>
      <c r="AW48" s="18">
        <v>-2.6104723168461934</v>
      </c>
      <c r="AX48" s="18">
        <v>-7.420155996187348</v>
      </c>
      <c r="AY48" s="18">
        <v>1.8514597936828718</v>
      </c>
      <c r="AZ48" s="18">
        <v>-1.2035340319218335</v>
      </c>
      <c r="BA48" s="18">
        <v>1.4733420513233124</v>
      </c>
      <c r="BB48" s="18">
        <v>-0.7337469638079025</v>
      </c>
      <c r="BC48" s="18">
        <v>-1.4387776229800746</v>
      </c>
      <c r="BD48" s="18">
        <v>-1.340993489008427</v>
      </c>
      <c r="BE48" s="18">
        <v>-3.1160529639123848</v>
      </c>
      <c r="BF48" s="18">
        <v>-2.0737025001994782</v>
      </c>
      <c r="BG48" s="18"/>
      <c r="BH48" s="18"/>
      <c r="BI48"/>
      <c r="BJ48" s="246"/>
      <c r="BK48" s="246">
        <v>1.2789769243681803E-13</v>
      </c>
      <c r="BL48" s="246">
        <v>0</v>
      </c>
      <c r="BM48" s="246">
        <v>-3.5527136788005009E-14</v>
      </c>
    </row>
    <row r="49" spans="1:65" s="55" customFormat="1" ht="15" customHeight="1" x14ac:dyDescent="0.35">
      <c r="A49"/>
      <c r="B49" s="13" t="s">
        <v>41</v>
      </c>
      <c r="C49" s="33"/>
      <c r="D49" s="33"/>
      <c r="E49" s="33"/>
      <c r="F49" s="14"/>
      <c r="G49" s="14"/>
      <c r="H49" s="14"/>
      <c r="I49" s="14"/>
      <c r="J49" s="14">
        <v>572.66700000000003</v>
      </c>
      <c r="K49" s="14">
        <v>705.64599999999996</v>
      </c>
      <c r="L49" s="14">
        <v>821.75199999999995</v>
      </c>
      <c r="M49" s="14">
        <v>922.07899999999995</v>
      </c>
      <c r="N49" s="14">
        <v>978.06200000000001</v>
      </c>
      <c r="O49" s="14">
        <v>983.61299999999994</v>
      </c>
      <c r="P49" s="14">
        <v>1153.0809999999999</v>
      </c>
      <c r="Q49" s="14">
        <v>1293.7750000000001</v>
      </c>
      <c r="R49" s="14">
        <v>1419.2540000000001</v>
      </c>
      <c r="S49" s="14">
        <v>1444.29</v>
      </c>
      <c r="T49" s="14">
        <v>1356.778</v>
      </c>
      <c r="U49" s="14">
        <v>1418.855</v>
      </c>
      <c r="V49" s="14">
        <v>1775.125</v>
      </c>
      <c r="W49" s="14">
        <v>1412.2630000000001</v>
      </c>
      <c r="X49" s="14">
        <v>1167.124</v>
      </c>
      <c r="Y49" s="14">
        <v>1365.614</v>
      </c>
      <c r="Z49" s="14">
        <v>1256.4739999999999</v>
      </c>
      <c r="AA49" s="14">
        <v>1220.587</v>
      </c>
      <c r="AB49" s="14">
        <v>1324.1970000000001</v>
      </c>
      <c r="AC49" s="14">
        <v>1399.4829999999999</v>
      </c>
      <c r="AD49" s="14">
        <v>1265.2190000000001</v>
      </c>
      <c r="AE49" s="14">
        <v>1069.5070000000001</v>
      </c>
      <c r="AF49"/>
      <c r="AJ49" s="15"/>
      <c r="AK49" s="15"/>
      <c r="AL49" s="15"/>
      <c r="AM49" s="15"/>
      <c r="AN49" s="15">
        <v>23.220999289290273</v>
      </c>
      <c r="AO49" s="15">
        <v>16.453859300555802</v>
      </c>
      <c r="AP49" s="15">
        <v>12.208914611707669</v>
      </c>
      <c r="AQ49" s="15">
        <v>6.0713886771090184</v>
      </c>
      <c r="AR49" s="15">
        <v>0.56755093235397458</v>
      </c>
      <c r="AS49" s="15">
        <v>17.229133815840168</v>
      </c>
      <c r="AT49" s="15">
        <v>12.201571268627287</v>
      </c>
      <c r="AU49" s="15">
        <v>9.6986724894204972</v>
      </c>
      <c r="AV49" s="15">
        <v>1.7640253259811018</v>
      </c>
      <c r="AW49" s="15">
        <v>-6.0591709421238074</v>
      </c>
      <c r="AX49" s="15">
        <v>4.575324776787359</v>
      </c>
      <c r="AY49" s="15">
        <v>25.109683512409653</v>
      </c>
      <c r="AZ49" s="15">
        <v>-20.441490035912953</v>
      </c>
      <c r="BA49" s="15">
        <v>-17.357885889526251</v>
      </c>
      <c r="BB49" s="15">
        <v>17.006761920755636</v>
      </c>
      <c r="BC49" s="15">
        <v>-7.9920094550876097</v>
      </c>
      <c r="BD49" s="15">
        <v>-2.856167338122392</v>
      </c>
      <c r="BE49" s="15">
        <v>8.4885387112922004</v>
      </c>
      <c r="BF49" s="15">
        <v>5.6854078358431428</v>
      </c>
      <c r="BG49" s="15">
        <v>-9.5938285781249153</v>
      </c>
      <c r="BH49" s="15">
        <v>-15.468626380097039</v>
      </c>
      <c r="BI49"/>
      <c r="BJ49" s="7"/>
      <c r="BK49" s="221">
        <v>0</v>
      </c>
      <c r="BL49" s="221">
        <v>0</v>
      </c>
      <c r="BM49" s="221">
        <v>0</v>
      </c>
    </row>
    <row r="50" spans="1:65" s="46" customFormat="1" ht="15" customHeight="1" x14ac:dyDescent="0.35">
      <c r="A50"/>
      <c r="B50" s="16" t="s">
        <v>559</v>
      </c>
      <c r="C50" s="17"/>
      <c r="D50" s="17"/>
      <c r="E50" s="17"/>
      <c r="F50" s="17"/>
      <c r="G50" s="17"/>
      <c r="H50" s="17"/>
      <c r="I50" s="17"/>
      <c r="J50" s="17">
        <v>572.66700000000003</v>
      </c>
      <c r="K50" s="17">
        <v>705.64599999999996</v>
      </c>
      <c r="L50" s="17">
        <v>789.75199999999995</v>
      </c>
      <c r="M50" s="17">
        <v>870.25699999999995</v>
      </c>
      <c r="N50" s="17">
        <v>959.95100000000002</v>
      </c>
      <c r="O50" s="17">
        <v>1000.189</v>
      </c>
      <c r="P50" s="17">
        <v>1141.0709999999999</v>
      </c>
      <c r="Q50" s="17">
        <v>1230.085</v>
      </c>
      <c r="R50" s="17">
        <v>1374.8240000000001</v>
      </c>
      <c r="S50" s="17">
        <v>1402.1369999999999</v>
      </c>
      <c r="T50" s="17">
        <v>1371.8409999999999</v>
      </c>
      <c r="U50" s="17">
        <v>1452.1379999999999</v>
      </c>
      <c r="V50" s="17">
        <v>1644.0360000000001</v>
      </c>
      <c r="W50" s="17">
        <v>1423.171</v>
      </c>
      <c r="X50" s="17">
        <v>1431.973</v>
      </c>
      <c r="Y50" s="17">
        <v>1406.4380000000001</v>
      </c>
      <c r="Z50" s="17">
        <v>1400.624</v>
      </c>
      <c r="AA50" s="17">
        <v>1323.3489999999999</v>
      </c>
      <c r="AB50" s="17">
        <v>1375.46</v>
      </c>
      <c r="AC50" s="17">
        <v>1349.037</v>
      </c>
      <c r="AD50" s="17">
        <v>1405.7560000000001</v>
      </c>
      <c r="AE50" s="17">
        <v>1334.27</v>
      </c>
      <c r="AF50"/>
      <c r="AG50" s="18"/>
      <c r="AH50" s="18"/>
      <c r="AI50" s="18"/>
      <c r="AJ50" s="18"/>
      <c r="AK50" s="18"/>
      <c r="AL50" s="18"/>
      <c r="AM50" s="18"/>
      <c r="AN50" s="18">
        <v>23.220999289290273</v>
      </c>
      <c r="AO50" s="18">
        <v>11.919007547693885</v>
      </c>
      <c r="AP50" s="18">
        <v>10.193706378711292</v>
      </c>
      <c r="AQ50" s="18">
        <v>10.306610575956306</v>
      </c>
      <c r="AR50" s="18">
        <v>4.1916722832727862</v>
      </c>
      <c r="AS50" s="18">
        <v>14.085537833349493</v>
      </c>
      <c r="AT50" s="18">
        <v>7.8009168579343555</v>
      </c>
      <c r="AU50" s="18">
        <v>11.76658523597963</v>
      </c>
      <c r="AV50" s="18">
        <v>1.9866542917493346</v>
      </c>
      <c r="AW50" s="18">
        <v>-2.1607018429725517</v>
      </c>
      <c r="AX50" s="18">
        <v>5.8532293465496386</v>
      </c>
      <c r="AY50" s="18">
        <v>13.214859744735016</v>
      </c>
      <c r="AZ50" s="18">
        <v>-13.434316523482453</v>
      </c>
      <c r="BA50" s="18">
        <v>0.61847803250627698</v>
      </c>
      <c r="BB50" s="18">
        <v>-1.7832040129248146</v>
      </c>
      <c r="BC50" s="18">
        <v>-0.41338473505409251</v>
      </c>
      <c r="BD50" s="18">
        <v>-5.5171837695198773</v>
      </c>
      <c r="BE50" s="18">
        <v>3.9378123231286764</v>
      </c>
      <c r="BF50" s="18">
        <v>-1.9210300553996482</v>
      </c>
      <c r="BG50" s="18">
        <v>4.2044065507469437</v>
      </c>
      <c r="BH50" s="18">
        <v>-5.0852352755385786</v>
      </c>
      <c r="BI50"/>
      <c r="BJ50" s="55"/>
      <c r="BK50" s="221">
        <v>1365.614</v>
      </c>
      <c r="BL50" s="221">
        <v>1256.4739999999999</v>
      </c>
      <c r="BM50" s="221">
        <v>1220.587</v>
      </c>
    </row>
    <row r="51" spans="1:65" s="46" customFormat="1" ht="15" customHeight="1" x14ac:dyDescent="0.35">
      <c r="A51"/>
      <c r="B51" s="16" t="s">
        <v>947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-0.69299999999999995</v>
      </c>
      <c r="U51" s="17">
        <v>-0.69499999999999995</v>
      </c>
      <c r="V51" s="17">
        <v>-0.69399999999999995</v>
      </c>
      <c r="W51" s="17">
        <v>-0.69399999999999995</v>
      </c>
      <c r="X51" s="17">
        <v>-0.69399999999999995</v>
      </c>
      <c r="Y51" s="17"/>
      <c r="Z51" s="17"/>
      <c r="AA51" s="17"/>
      <c r="AB51" s="17"/>
      <c r="AC51" s="17"/>
      <c r="AD51" s="17"/>
      <c r="AE51" s="17"/>
      <c r="AF51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 t="s">
        <v>233</v>
      </c>
      <c r="AS51" s="18" t="s">
        <v>233</v>
      </c>
      <c r="AT51" s="18" t="s">
        <v>233</v>
      </c>
      <c r="AU51" s="18" t="s">
        <v>233</v>
      </c>
      <c r="AV51" s="18" t="s">
        <v>233</v>
      </c>
      <c r="AW51" s="18"/>
      <c r="AX51" s="18" t="s">
        <v>233</v>
      </c>
      <c r="AY51" s="18" t="s">
        <v>233</v>
      </c>
      <c r="AZ51" s="18" t="s">
        <v>233</v>
      </c>
      <c r="BA51" s="18" t="s">
        <v>233</v>
      </c>
      <c r="BB51" s="18"/>
      <c r="BC51" s="18"/>
      <c r="BD51" s="18"/>
      <c r="BE51" s="18"/>
      <c r="BF51" s="18"/>
      <c r="BG51" s="18"/>
      <c r="BH51" s="18"/>
      <c r="BI51"/>
      <c r="BJ51" s="7"/>
      <c r="BK51" s="221"/>
      <c r="BL51" s="221"/>
      <c r="BM51" s="221"/>
    </row>
    <row r="52" spans="1:65" s="46" customFormat="1" ht="15" customHeight="1" x14ac:dyDescent="0.35">
      <c r="A52"/>
      <c r="B52" s="16" t="s">
        <v>560</v>
      </c>
      <c r="C52" s="17"/>
      <c r="D52" s="17"/>
      <c r="E52" s="17"/>
      <c r="F52" s="17"/>
      <c r="G52" s="17"/>
      <c r="H52" s="17"/>
      <c r="I52" s="17"/>
      <c r="J52" s="17"/>
      <c r="K52" s="17"/>
      <c r="L52" s="17">
        <v>32</v>
      </c>
      <c r="M52" s="17">
        <v>51.822000000000003</v>
      </c>
      <c r="N52" s="17">
        <v>18.111000000000001</v>
      </c>
      <c r="O52" s="17">
        <v>-16.576000000000001</v>
      </c>
      <c r="P52" s="17">
        <v>12.01</v>
      </c>
      <c r="Q52" s="17">
        <v>63.69</v>
      </c>
      <c r="R52" s="17">
        <v>44.43</v>
      </c>
      <c r="S52" s="17">
        <v>42.152999999999999</v>
      </c>
      <c r="T52" s="17">
        <v>-14.37</v>
      </c>
      <c r="U52" s="17">
        <v>-32.588000000000001</v>
      </c>
      <c r="V52" s="17">
        <v>131.78299999999999</v>
      </c>
      <c r="W52" s="17">
        <v>-10.214</v>
      </c>
      <c r="X52" s="17">
        <v>-264.15499999999997</v>
      </c>
      <c r="Y52" s="17">
        <v>-40.823999999999998</v>
      </c>
      <c r="Z52" s="17">
        <v>-144.15</v>
      </c>
      <c r="AA52" s="17">
        <v>-102.762</v>
      </c>
      <c r="AB52" s="17">
        <v>-51.262999999999998</v>
      </c>
      <c r="AC52" s="17">
        <v>50.445999999999998</v>
      </c>
      <c r="AD52" s="17">
        <v>-140.53700000000001</v>
      </c>
      <c r="AE52" s="17">
        <v>-264.76299999999998</v>
      </c>
      <c r="AF52"/>
      <c r="AG52" s="18"/>
      <c r="AH52" s="18"/>
      <c r="AI52" s="18"/>
      <c r="AJ52" s="18"/>
      <c r="AK52" s="18"/>
      <c r="AL52" s="18"/>
      <c r="AM52" s="18"/>
      <c r="AN52" s="18"/>
      <c r="AO52" s="18"/>
      <c r="AP52" s="18">
        <v>61.943750000000009</v>
      </c>
      <c r="AQ52" s="18">
        <v>-65.051522519393302</v>
      </c>
      <c r="AR52" s="18" t="s">
        <v>233</v>
      </c>
      <c r="AS52" s="18" t="s">
        <v>233</v>
      </c>
      <c r="AT52" s="18" t="s">
        <v>233</v>
      </c>
      <c r="AU52" s="18">
        <v>-30.240226095148373</v>
      </c>
      <c r="AV52" s="18">
        <v>-5.1249155975692124</v>
      </c>
      <c r="AW52" s="18" t="s">
        <v>233</v>
      </c>
      <c r="AX52" s="18" t="s">
        <v>233</v>
      </c>
      <c r="AY52" s="18" t="s">
        <v>233</v>
      </c>
      <c r="AZ52" s="18" t="s">
        <v>233</v>
      </c>
      <c r="BA52" s="18" t="s">
        <v>233</v>
      </c>
      <c r="BB52" s="18" t="s">
        <v>233</v>
      </c>
      <c r="BC52" s="18" t="s">
        <v>233</v>
      </c>
      <c r="BD52" s="18" t="s">
        <v>233</v>
      </c>
      <c r="BE52" s="18" t="s">
        <v>233</v>
      </c>
      <c r="BF52" s="18" t="s">
        <v>233</v>
      </c>
      <c r="BG52" s="18" t="s">
        <v>233</v>
      </c>
      <c r="BH52" s="18" t="s">
        <v>233</v>
      </c>
      <c r="BI52"/>
      <c r="BJ52" s="246"/>
      <c r="BK52" s="246"/>
    </row>
    <row r="53" spans="1:65" s="46" customFormat="1" ht="15" customHeight="1" x14ac:dyDescent="0.35">
      <c r="A53"/>
      <c r="B53" s="66" t="s">
        <v>561</v>
      </c>
      <c r="C53" s="17"/>
      <c r="D53" s="17"/>
      <c r="E53" s="17"/>
      <c r="F53" s="17"/>
      <c r="G53" s="17"/>
      <c r="H53" s="17"/>
      <c r="I53" s="17"/>
      <c r="J53" s="17">
        <v>690.74099999999999</v>
      </c>
      <c r="K53" s="17">
        <v>757.46799999999996</v>
      </c>
      <c r="L53" s="17">
        <v>807.86299999999994</v>
      </c>
      <c r="M53" s="17">
        <v>853.68099999999993</v>
      </c>
      <c r="N53" s="17">
        <v>971.96100000000001</v>
      </c>
      <c r="O53" s="17">
        <v>1063.8789999999999</v>
      </c>
      <c r="P53" s="17">
        <v>1185.501</v>
      </c>
      <c r="Q53" s="17">
        <v>1268.769</v>
      </c>
      <c r="R53" s="17">
        <v>1360.4540000000002</v>
      </c>
      <c r="S53" s="17">
        <v>1369.549</v>
      </c>
      <c r="T53" s="17">
        <v>1503.6239999999998</v>
      </c>
      <c r="U53" s="17">
        <v>1441.924</v>
      </c>
      <c r="V53" s="17">
        <v>1379.8810000000001</v>
      </c>
      <c r="W53" s="17">
        <v>1382.347</v>
      </c>
      <c r="X53" s="17">
        <v>1287.8229999999999</v>
      </c>
      <c r="Y53" s="17">
        <v>1303.6760000000002</v>
      </c>
      <c r="Z53" s="17">
        <v>1349.3610000000001</v>
      </c>
      <c r="AA53" s="17">
        <v>1373.7949999999998</v>
      </c>
      <c r="AB53" s="17">
        <v>1234.923</v>
      </c>
      <c r="AC53" s="17">
        <v>1084.2739999999999</v>
      </c>
      <c r="AD53" s="17"/>
      <c r="AE53" s="17"/>
      <c r="AF53"/>
      <c r="AG53" s="18"/>
      <c r="AH53" s="18"/>
      <c r="AI53" s="18"/>
      <c r="AJ53" s="18"/>
      <c r="AK53" s="18"/>
      <c r="AL53" s="18"/>
      <c r="AM53" s="18"/>
      <c r="AN53" s="18">
        <v>9.6602054894671046</v>
      </c>
      <c r="AO53" s="18">
        <v>6.653086335000288</v>
      </c>
      <c r="AP53" s="18">
        <v>5.6715061835979599</v>
      </c>
      <c r="AQ53" s="18">
        <v>13.85529255073032</v>
      </c>
      <c r="AR53" s="18">
        <v>9.4569638082186298</v>
      </c>
      <c r="AS53" s="18">
        <v>11.431939158494536</v>
      </c>
      <c r="AT53" s="18">
        <v>7.0238658592443217</v>
      </c>
      <c r="AU53" s="18">
        <v>7.2262957244384269</v>
      </c>
      <c r="AV53" s="18">
        <v>0.66852683001408342</v>
      </c>
      <c r="AW53" s="18">
        <v>9.7897190973086623</v>
      </c>
      <c r="AX53" s="18">
        <v>-4.1034194718892376</v>
      </c>
      <c r="AY53" s="18">
        <v>-4.3027926575880482</v>
      </c>
      <c r="AZ53" s="18">
        <v>0.17871106276554966</v>
      </c>
      <c r="BA53" s="18">
        <v>-6.8379357715537505</v>
      </c>
      <c r="BB53" s="18">
        <v>1.2309921472127998</v>
      </c>
      <c r="BC53" s="18"/>
      <c r="BD53" s="18"/>
      <c r="BE53" s="18"/>
      <c r="BF53" s="18"/>
      <c r="BG53" s="18"/>
      <c r="BH53" s="18"/>
      <c r="BI53"/>
      <c r="BJ53" s="246"/>
      <c r="BK53" s="246">
        <v>0</v>
      </c>
      <c r="BL53" s="246">
        <v>7.815970093361102E-14</v>
      </c>
      <c r="BM53" s="246">
        <v>-8.5265128291212022E-14</v>
      </c>
    </row>
    <row r="54" spans="1:65" s="7" customFormat="1" ht="6" customHeight="1" x14ac:dyDescent="0.35">
      <c r="A54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/>
      <c r="AG54" s="15"/>
      <c r="AH54" s="15"/>
      <c r="AI54" s="15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/>
      <c r="BJ54" s="246"/>
      <c r="BK54" s="246"/>
    </row>
    <row r="55" spans="1:65" s="55" customFormat="1" ht="15" customHeight="1" x14ac:dyDescent="0.35">
      <c r="A55"/>
      <c r="B55" s="154" t="s">
        <v>563</v>
      </c>
      <c r="F55" s="14">
        <v>4038.08</v>
      </c>
      <c r="G55" s="14">
        <v>4752.2150000000001</v>
      </c>
      <c r="H55" s="14">
        <v>4646.518</v>
      </c>
      <c r="I55" s="14">
        <v>5244.1059999999998</v>
      </c>
      <c r="J55" s="14">
        <v>29018.536</v>
      </c>
      <c r="K55" s="14">
        <v>34126.572</v>
      </c>
      <c r="L55" s="14">
        <v>39179.035000000003</v>
      </c>
      <c r="M55" s="14">
        <v>43617.213000000003</v>
      </c>
      <c r="N55" s="14">
        <v>47826.620999999999</v>
      </c>
      <c r="O55" s="14">
        <v>52857.620999999999</v>
      </c>
      <c r="P55" s="14">
        <v>57621.964999999997</v>
      </c>
      <c r="Q55" s="14">
        <v>58622.956000000006</v>
      </c>
      <c r="R55" s="14">
        <v>46264.164000000004</v>
      </c>
      <c r="S55" s="14">
        <v>71362.558999999994</v>
      </c>
      <c r="T55" s="14">
        <v>90846.071999999986</v>
      </c>
      <c r="U55" s="14">
        <v>68479.824999999997</v>
      </c>
      <c r="V55" s="14">
        <v>70374.851999999999</v>
      </c>
      <c r="W55" s="14">
        <v>71541.548999999999</v>
      </c>
      <c r="X55" s="14">
        <v>78346.073000000004</v>
      </c>
      <c r="Y55" s="14">
        <v>86565.176999999996</v>
      </c>
      <c r="Z55" s="14">
        <v>90453.27</v>
      </c>
      <c r="AA55" s="14">
        <v>93950.933999999994</v>
      </c>
      <c r="AB55" s="14">
        <v>100604.62599999999</v>
      </c>
      <c r="AC55" s="14">
        <v>98294.952000000005</v>
      </c>
      <c r="AD55" s="14">
        <v>93887.523000000001</v>
      </c>
      <c r="AE55" s="14">
        <v>116225.08899999999</v>
      </c>
      <c r="AF55"/>
      <c r="AJ55" s="15">
        <v>17.685013669862911</v>
      </c>
      <c r="AK55" s="15">
        <v>-2.2241628377503986</v>
      </c>
      <c r="AL55" s="15">
        <v>12.860985365815859</v>
      </c>
      <c r="AM55" s="15" t="s">
        <v>233</v>
      </c>
      <c r="AN55" s="15">
        <v>17.60266610279719</v>
      </c>
      <c r="AO55" s="15">
        <v>14.805070371556813</v>
      </c>
      <c r="AP55" s="15">
        <v>11.327941078691701</v>
      </c>
      <c r="AQ55" s="15">
        <v>9.6507954325279695</v>
      </c>
      <c r="AR55" s="15">
        <v>10.51924617463567</v>
      </c>
      <c r="AS55" s="15">
        <v>9.0135422477678233</v>
      </c>
      <c r="AT55" s="15">
        <v>1.7371691506876052</v>
      </c>
      <c r="AU55" s="15">
        <v>-21.081830128115683</v>
      </c>
      <c r="AV55" s="15">
        <v>54.250185953862669</v>
      </c>
      <c r="AW55" s="15">
        <v>27.302150137300981</v>
      </c>
      <c r="AX55" s="15">
        <v>-24.619938438284919</v>
      </c>
      <c r="AY55" s="15">
        <v>2.7672778077338864</v>
      </c>
      <c r="AZ55" s="15">
        <v>1.6578322608763711</v>
      </c>
      <c r="BA55" s="15">
        <v>9.511289726198136</v>
      </c>
      <c r="BB55" s="15">
        <v>10.490767035636862</v>
      </c>
      <c r="BC55" s="15">
        <v>4.4915208802726854</v>
      </c>
      <c r="BD55" s="15">
        <v>3.8668187451929485</v>
      </c>
      <c r="BE55" s="15">
        <v>7.0820924462549728</v>
      </c>
      <c r="BF55" s="15">
        <v>-2.2957930383837266</v>
      </c>
      <c r="BG55" s="15">
        <v>-4.4838813289211465</v>
      </c>
      <c r="BH55" s="15">
        <v>23.791836536149741</v>
      </c>
      <c r="BI55"/>
      <c r="BK55" s="221">
        <v>0</v>
      </c>
      <c r="BL55" s="221">
        <v>0</v>
      </c>
      <c r="BM55" s="221">
        <v>0</v>
      </c>
    </row>
    <row r="56" spans="1:65" s="46" customFormat="1" ht="15" customHeight="1" x14ac:dyDescent="0.35">
      <c r="A56"/>
      <c r="B56" s="16" t="s">
        <v>559</v>
      </c>
      <c r="C56" s="17"/>
      <c r="D56" s="17"/>
      <c r="E56" s="17"/>
      <c r="F56" s="17">
        <v>4038.08</v>
      </c>
      <c r="G56" s="17">
        <v>4417.8360000000002</v>
      </c>
      <c r="H56" s="17">
        <v>4561.402</v>
      </c>
      <c r="I56" s="17">
        <v>5030.3980000000001</v>
      </c>
      <c r="J56" s="17">
        <v>28803.082000000002</v>
      </c>
      <c r="K56" s="17">
        <v>33857.537000000004</v>
      </c>
      <c r="L56" s="17">
        <v>36764.868999999999</v>
      </c>
      <c r="M56" s="17">
        <v>40654.364999999998</v>
      </c>
      <c r="N56" s="17">
        <v>44621.072</v>
      </c>
      <c r="O56" s="17">
        <v>49119.793000000005</v>
      </c>
      <c r="P56" s="17">
        <v>52459.56</v>
      </c>
      <c r="Q56" s="17">
        <v>55409.279000000002</v>
      </c>
      <c r="R56" s="17">
        <v>46251.484000000004</v>
      </c>
      <c r="S56" s="17">
        <v>72672.452000000005</v>
      </c>
      <c r="T56" s="17">
        <v>68005.680000000008</v>
      </c>
      <c r="U56" s="17">
        <v>72188.974000000002</v>
      </c>
      <c r="V56" s="17">
        <v>71197.53</v>
      </c>
      <c r="W56" s="17">
        <v>74819.383000000002</v>
      </c>
      <c r="X56" s="17">
        <v>77144.579999999987</v>
      </c>
      <c r="Y56" s="17">
        <v>82827.744999999995</v>
      </c>
      <c r="Z56" s="17">
        <v>85972.804000000004</v>
      </c>
      <c r="AA56" s="17">
        <v>92374.744000000006</v>
      </c>
      <c r="AB56" s="17">
        <v>95548.528000000006</v>
      </c>
      <c r="AC56" s="17">
        <v>95261.77900000001</v>
      </c>
      <c r="AD56" s="17">
        <v>100065.03</v>
      </c>
      <c r="AE56" s="17">
        <v>111722.791</v>
      </c>
      <c r="AF56"/>
      <c r="AG56" s="18"/>
      <c r="AH56" s="18"/>
      <c r="AI56" s="18"/>
      <c r="AJ56" s="18">
        <v>9.4043703938505523</v>
      </c>
      <c r="AK56" s="18">
        <v>3.2496905724884262</v>
      </c>
      <c r="AL56" s="18">
        <v>10.281838785531292</v>
      </c>
      <c r="AM56" s="18" t="s">
        <v>233</v>
      </c>
      <c r="AN56" s="18">
        <v>17.548313058998342</v>
      </c>
      <c r="AO56" s="18">
        <v>8.5869565763156199</v>
      </c>
      <c r="AP56" s="18">
        <v>10.579382181397136</v>
      </c>
      <c r="AQ56" s="18">
        <v>9.7571490785798822</v>
      </c>
      <c r="AR56" s="18">
        <v>10.082054953767146</v>
      </c>
      <c r="AS56" s="18">
        <v>6.7992285716676211</v>
      </c>
      <c r="AT56" s="18">
        <v>5.6228435770334428</v>
      </c>
      <c r="AU56" s="18">
        <v>-16.527547669407497</v>
      </c>
      <c r="AV56" s="18">
        <v>57.124584370092862</v>
      </c>
      <c r="AW56" s="18">
        <v>-6.4216520449867263</v>
      </c>
      <c r="AX56" s="18">
        <v>6.1513891192617942</v>
      </c>
      <c r="AY56" s="18">
        <v>-1.3734008742110715</v>
      </c>
      <c r="AZ56" s="18">
        <v>5.0870486658736658</v>
      </c>
      <c r="BA56" s="18">
        <v>3.1077468254449325</v>
      </c>
      <c r="BB56" s="18">
        <v>7.3669012132803227</v>
      </c>
      <c r="BC56" s="18">
        <v>3.7971080825634074</v>
      </c>
      <c r="BD56" s="18">
        <v>7.4464710956734663</v>
      </c>
      <c r="BE56" s="18">
        <v>3.4357702793741973</v>
      </c>
      <c r="BF56" s="18">
        <v>-0.3001082340064895</v>
      </c>
      <c r="BG56" s="18">
        <v>5.0421596682547669</v>
      </c>
      <c r="BH56" s="18">
        <v>11.650184884769434</v>
      </c>
      <c r="BI56"/>
      <c r="BJ56" s="7"/>
      <c r="BK56" s="221">
        <v>86565.176999999996</v>
      </c>
      <c r="BL56" s="221">
        <v>90453.27</v>
      </c>
      <c r="BM56" s="221">
        <v>93950.934000000008</v>
      </c>
    </row>
    <row r="57" spans="1:65" s="46" customFormat="1" ht="15" customHeight="1" x14ac:dyDescent="0.35">
      <c r="A57"/>
      <c r="B57" s="16" t="s">
        <v>947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>
        <v>-350.23700000000002</v>
      </c>
      <c r="T57" s="17">
        <v>-2248.8389999999999</v>
      </c>
      <c r="U57" s="17">
        <v>-2248.8380000000002</v>
      </c>
      <c r="V57" s="17">
        <v>-2248.8349999999996</v>
      </c>
      <c r="W57" s="17">
        <v>-2248.837</v>
      </c>
      <c r="X57" s="17">
        <v>-1898.597</v>
      </c>
      <c r="Y57" s="17"/>
      <c r="Z57" s="17"/>
      <c r="AA57" s="17"/>
      <c r="AB57" s="17"/>
      <c r="AC57" s="17"/>
      <c r="AD57" s="17"/>
      <c r="AE57" s="17"/>
      <c r="AF57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 t="s">
        <v>233</v>
      </c>
      <c r="AS57" s="18" t="s">
        <v>233</v>
      </c>
      <c r="AT57" s="18" t="s">
        <v>233</v>
      </c>
      <c r="AU57" s="18" t="s">
        <v>233</v>
      </c>
      <c r="AV57" s="18"/>
      <c r="AW57" s="18" t="s">
        <v>233</v>
      </c>
      <c r="AX57" s="18" t="s">
        <v>233</v>
      </c>
      <c r="AY57" s="18" t="s">
        <v>233</v>
      </c>
      <c r="AZ57" s="18" t="s">
        <v>233</v>
      </c>
      <c r="BA57" s="18" t="s">
        <v>233</v>
      </c>
      <c r="BB57" s="18"/>
      <c r="BC57" s="18"/>
      <c r="BD57" s="18"/>
      <c r="BE57" s="18"/>
      <c r="BF57" s="18"/>
      <c r="BG57" s="18"/>
      <c r="BH57" s="18"/>
      <c r="BI57"/>
      <c r="BJ57" s="7"/>
    </row>
    <row r="58" spans="1:65" s="7" customFormat="1" ht="15" customHeight="1" x14ac:dyDescent="0.35">
      <c r="A58"/>
      <c r="B58" s="16" t="s">
        <v>560</v>
      </c>
      <c r="C58" s="17"/>
      <c r="D58" s="17"/>
      <c r="E58" s="17"/>
      <c r="F58" s="17"/>
      <c r="G58" s="17">
        <v>334.37900000000002</v>
      </c>
      <c r="H58" s="17">
        <v>85.116</v>
      </c>
      <c r="I58" s="17">
        <v>213.708</v>
      </c>
      <c r="J58" s="17">
        <v>215.45400000000001</v>
      </c>
      <c r="K58" s="17">
        <v>269.03500000000003</v>
      </c>
      <c r="L58" s="17">
        <v>2414.1660000000002</v>
      </c>
      <c r="M58" s="17">
        <v>2962.848</v>
      </c>
      <c r="N58" s="17">
        <v>3205.5490000000004</v>
      </c>
      <c r="O58" s="17">
        <v>3737.828</v>
      </c>
      <c r="P58" s="17">
        <v>5162.4049999999997</v>
      </c>
      <c r="Q58" s="17">
        <v>3213.6770000000001</v>
      </c>
      <c r="R58" s="17">
        <v>12.67999999999963</v>
      </c>
      <c r="S58" s="17">
        <v>-959.65599999999995</v>
      </c>
      <c r="T58" s="17">
        <v>25089.231</v>
      </c>
      <c r="U58" s="17">
        <v>-1460.3109999999999</v>
      </c>
      <c r="V58" s="17">
        <v>1426.1569999999999</v>
      </c>
      <c r="W58" s="17">
        <v>-1028.9970000000001</v>
      </c>
      <c r="X58" s="17">
        <v>3100.0900000000006</v>
      </c>
      <c r="Y58" s="17">
        <v>3737.4319999999998</v>
      </c>
      <c r="Z58" s="17">
        <v>4480.4660000000003</v>
      </c>
      <c r="AA58" s="17">
        <v>1576.19</v>
      </c>
      <c r="AB58" s="17">
        <v>5056.097999999999</v>
      </c>
      <c r="AC58" s="17">
        <v>3033.1729999999998</v>
      </c>
      <c r="AD58" s="17">
        <v>-6177.5069999999996</v>
      </c>
      <c r="AE58" s="17">
        <v>4502.2979999999998</v>
      </c>
      <c r="AF58"/>
      <c r="AG58" s="18"/>
      <c r="AH58" s="18"/>
      <c r="AI58" s="18"/>
      <c r="AJ58" s="18"/>
      <c r="AK58" s="18">
        <v>-74.545052171338511</v>
      </c>
      <c r="AL58" s="18" t="s">
        <v>233</v>
      </c>
      <c r="AM58" s="18">
        <v>0.81700263911505855</v>
      </c>
      <c r="AN58" s="18">
        <v>24.868881524594585</v>
      </c>
      <c r="AO58" s="18" t="s">
        <v>233</v>
      </c>
      <c r="AP58" s="18">
        <v>22.72760033899905</v>
      </c>
      <c r="AQ58" s="18">
        <v>8.1914765792912938</v>
      </c>
      <c r="AR58" s="18">
        <v>16.604924772636434</v>
      </c>
      <c r="AS58" s="18">
        <v>38.112427859173827</v>
      </c>
      <c r="AT58" s="18">
        <v>-37.748452513896133</v>
      </c>
      <c r="AU58" s="18">
        <v>-99.605436389531363</v>
      </c>
      <c r="AV58" s="18" t="s">
        <v>233</v>
      </c>
      <c r="AW58" s="18" t="s">
        <v>233</v>
      </c>
      <c r="AX58" s="18" t="s">
        <v>233</v>
      </c>
      <c r="AY58" s="18" t="s">
        <v>233</v>
      </c>
      <c r="AZ58" s="18" t="s">
        <v>233</v>
      </c>
      <c r="BA58" s="18" t="s">
        <v>233</v>
      </c>
      <c r="BB58" s="18">
        <v>20.558822485798768</v>
      </c>
      <c r="BC58" s="18">
        <v>19.880870073355197</v>
      </c>
      <c r="BD58" s="18">
        <v>-64.820846760136121</v>
      </c>
      <c r="BE58" s="18" t="s">
        <v>233</v>
      </c>
      <c r="BF58" s="18">
        <v>-40.009608199841061</v>
      </c>
      <c r="BG58" s="18" t="s">
        <v>233</v>
      </c>
      <c r="BH58" s="18" t="s">
        <v>233</v>
      </c>
      <c r="BI58"/>
      <c r="BK58" s="46"/>
      <c r="BL58" s="46"/>
      <c r="BM58" s="46"/>
    </row>
    <row r="59" spans="1:65" s="55" customFormat="1" ht="15" customHeight="1" x14ac:dyDescent="0.35">
      <c r="A59"/>
      <c r="B59" s="66" t="s">
        <v>561</v>
      </c>
      <c r="F59" s="17"/>
      <c r="G59" s="17"/>
      <c r="H59" s="17"/>
      <c r="I59" s="17"/>
      <c r="J59" s="17">
        <v>34291.837999999996</v>
      </c>
      <c r="K59" s="17">
        <v>36820.385000000002</v>
      </c>
      <c r="L59" s="17">
        <v>39970.417999999998</v>
      </c>
      <c r="M59" s="17">
        <v>44392.192999999999</v>
      </c>
      <c r="N59" s="17">
        <v>49783.476999999999</v>
      </c>
      <c r="O59" s="17">
        <v>52333.47</v>
      </c>
      <c r="P59" s="17">
        <v>50721.042000000001</v>
      </c>
      <c r="Q59" s="17">
        <v>44956.633999999998</v>
      </c>
      <c r="R59" s="17">
        <v>71340.714999999997</v>
      </c>
      <c r="S59" s="17">
        <v>71212.141000000003</v>
      </c>
      <c r="T59" s="17">
        <v>69431.837</v>
      </c>
      <c r="U59" s="17">
        <v>71159.977000000014</v>
      </c>
      <c r="V59" s="17">
        <v>74297.62</v>
      </c>
      <c r="W59" s="17">
        <v>78556.814999999988</v>
      </c>
      <c r="X59" s="17">
        <v>81625.045999999988</v>
      </c>
      <c r="Y59" s="17">
        <v>84403.934999999998</v>
      </c>
      <c r="Z59" s="17">
        <v>91028.901999999987</v>
      </c>
      <c r="AA59" s="17">
        <v>95407.917000000001</v>
      </c>
      <c r="AB59" s="17">
        <v>89371.020999999993</v>
      </c>
      <c r="AC59" s="17">
        <v>99764.076599999986</v>
      </c>
      <c r="AD59" s="17"/>
      <c r="AE59" s="17"/>
      <c r="AF59"/>
      <c r="AJ59" s="18"/>
      <c r="AK59" s="18"/>
      <c r="AL59" s="18"/>
      <c r="AM59" s="18"/>
      <c r="AN59" s="18">
        <v>7.3736117614926506</v>
      </c>
      <c r="AO59" s="18">
        <v>8.5551332502362367</v>
      </c>
      <c r="AP59" s="18">
        <v>11.062618859777752</v>
      </c>
      <c r="AQ59" s="18">
        <v>12.144666968806877</v>
      </c>
      <c r="AR59" s="18">
        <v>5.1221673407825694</v>
      </c>
      <c r="AS59" s="18">
        <v>-3.0810645653727908</v>
      </c>
      <c r="AT59" s="18">
        <v>-11.364924245838646</v>
      </c>
      <c r="AU59" s="18">
        <v>58.687847938081838</v>
      </c>
      <c r="AV59" s="18">
        <v>-0.18022527528634</v>
      </c>
      <c r="AW59" s="18">
        <v>-2.5000006670210966</v>
      </c>
      <c r="AX59" s="18">
        <v>2.4889734661636767</v>
      </c>
      <c r="AY59" s="18">
        <v>4.4092805145229059</v>
      </c>
      <c r="AZ59" s="18">
        <v>5.7326129692983336</v>
      </c>
      <c r="BA59" s="18">
        <v>3.9057477062938464</v>
      </c>
      <c r="BB59" s="18">
        <v>3.4044562743646241</v>
      </c>
      <c r="BC59" s="18">
        <v>7.8491210155071451</v>
      </c>
      <c r="BD59" s="18">
        <v>4.8105765353513927</v>
      </c>
      <c r="BE59" s="18">
        <v>-6.3274581290774936</v>
      </c>
      <c r="BF59" s="18">
        <v>11.629111409614525</v>
      </c>
      <c r="BG59" s="18"/>
      <c r="BH59" s="18"/>
      <c r="BI59"/>
      <c r="BJ59" s="246"/>
      <c r="BK59" s="246">
        <v>2.2737367544323206E-12</v>
      </c>
      <c r="BL59" s="246">
        <v>-1.546140993013978E-11</v>
      </c>
      <c r="BM59" s="246">
        <v>-4.5474735088646412E-12</v>
      </c>
    </row>
    <row r="60" spans="1:65" ht="6" customHeight="1" thickBot="1" x14ac:dyDescent="0.4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136"/>
      <c r="Z60" s="32"/>
      <c r="AA60" s="32"/>
      <c r="AB60" s="32"/>
      <c r="AC60" s="32"/>
      <c r="AD60" s="32"/>
      <c r="AE60" s="32"/>
      <c r="AF60"/>
      <c r="AG60" s="34" t="s">
        <v>233</v>
      </c>
      <c r="AH60" s="34" t="s">
        <v>233</v>
      </c>
      <c r="AI60" s="34" t="s">
        <v>233</v>
      </c>
      <c r="AJ60" s="34" t="s">
        <v>233</v>
      </c>
      <c r="AK60" s="34" t="s">
        <v>233</v>
      </c>
      <c r="AL60" s="34" t="s">
        <v>233</v>
      </c>
      <c r="AM60" s="34" t="s">
        <v>233</v>
      </c>
      <c r="AN60" s="34" t="s">
        <v>233</v>
      </c>
      <c r="AO60" s="34" t="s">
        <v>233</v>
      </c>
      <c r="AP60" s="34" t="s">
        <v>233</v>
      </c>
      <c r="AQ60" s="34" t="s">
        <v>233</v>
      </c>
      <c r="AR60" s="34" t="s">
        <v>233</v>
      </c>
      <c r="AS60" s="34" t="s">
        <v>233</v>
      </c>
      <c r="AT60" s="34" t="s">
        <v>233</v>
      </c>
      <c r="AU60" s="34" t="s">
        <v>233</v>
      </c>
      <c r="AV60" s="34" t="s">
        <v>233</v>
      </c>
      <c r="AW60" s="34" t="s">
        <v>233</v>
      </c>
      <c r="AX60" s="34" t="s">
        <v>233</v>
      </c>
      <c r="AY60" s="34" t="s">
        <v>233</v>
      </c>
      <c r="AZ60" s="34" t="s">
        <v>233</v>
      </c>
      <c r="BA60" s="34" t="s">
        <v>233</v>
      </c>
      <c r="BB60" s="34"/>
      <c r="BC60" s="34"/>
      <c r="BD60" s="34"/>
      <c r="BE60" s="34"/>
      <c r="BF60" s="34"/>
      <c r="BG60" s="34"/>
      <c r="BH60" s="34"/>
      <c r="BI60"/>
      <c r="BJ60" s="2"/>
    </row>
    <row r="61" spans="1:65" s="55" customFormat="1" ht="6" customHeight="1" x14ac:dyDescent="0.35">
      <c r="A61"/>
      <c r="Y61" s="306"/>
      <c r="AF61"/>
      <c r="BI61"/>
    </row>
    <row r="62" spans="1:65" ht="12" customHeight="1" x14ac:dyDescent="0.35">
      <c r="B62" s="35" t="s">
        <v>704</v>
      </c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26"/>
      <c r="Z62" s="59"/>
      <c r="AA62" s="59"/>
      <c r="AB62" s="59"/>
      <c r="AC62" s="59"/>
      <c r="AD62" s="59"/>
      <c r="AE62" s="59"/>
      <c r="AF62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36"/>
      <c r="BC62" s="36"/>
      <c r="BD62" s="36"/>
      <c r="BE62" s="36"/>
      <c r="BF62" s="36"/>
      <c r="BG62" s="36"/>
      <c r="BH62" s="36"/>
      <c r="BI62"/>
      <c r="BJ62" s="2"/>
    </row>
    <row r="63" spans="1:65" s="55" customFormat="1" ht="12" customHeight="1" x14ac:dyDescent="0.35">
      <c r="A63"/>
      <c r="B63" s="35" t="s">
        <v>705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26"/>
      <c r="Z63" s="59"/>
      <c r="AA63" s="59"/>
      <c r="AB63" s="59"/>
      <c r="AC63" s="59"/>
      <c r="AD63" s="59"/>
      <c r="AE63" s="59"/>
      <c r="AF63"/>
      <c r="BI63"/>
    </row>
    <row r="64" spans="1:65" s="55" customFormat="1" ht="12" customHeight="1" x14ac:dyDescent="0.35">
      <c r="A64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26"/>
      <c r="Z64" s="59"/>
      <c r="AA64" s="59"/>
      <c r="AB64" s="59"/>
      <c r="AC64" s="59"/>
      <c r="AD64" s="59"/>
      <c r="AE64" s="59"/>
      <c r="AF64"/>
      <c r="BI64"/>
    </row>
    <row r="65" spans="1:62" s="55" customFormat="1" ht="12" customHeight="1" x14ac:dyDescent="0.35">
      <c r="A65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26"/>
      <c r="Z65" s="59"/>
      <c r="AA65" s="59"/>
      <c r="AB65" s="59"/>
      <c r="AC65" s="59"/>
      <c r="AD65" s="59"/>
      <c r="AE65" s="59"/>
      <c r="AF65"/>
      <c r="BI65"/>
    </row>
    <row r="66" spans="1:62" s="55" customFormat="1" ht="12" customHeight="1" x14ac:dyDescent="0.35">
      <c r="A66"/>
      <c r="B66" s="16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26"/>
      <c r="Z66" s="59"/>
      <c r="AA66" s="59"/>
      <c r="AB66" s="59"/>
      <c r="AC66" s="59"/>
      <c r="AD66" s="59"/>
      <c r="AE66" s="59"/>
      <c r="AF66"/>
      <c r="BI66"/>
    </row>
    <row r="67" spans="1:62" s="55" customFormat="1" ht="12" customHeight="1" x14ac:dyDescent="0.35">
      <c r="A67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26"/>
      <c r="Z67" s="59"/>
      <c r="AA67" s="59"/>
      <c r="AB67" s="59"/>
      <c r="AC67" s="59"/>
      <c r="AD67" s="59"/>
      <c r="AE67" s="59"/>
      <c r="AF67"/>
      <c r="BI67"/>
    </row>
    <row r="68" spans="1:62" s="55" customFormat="1" ht="12" customHeight="1" x14ac:dyDescent="0.35">
      <c r="A68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26"/>
      <c r="Z68" s="59"/>
      <c r="AA68" s="59"/>
      <c r="AB68" s="59"/>
      <c r="AC68" s="59"/>
      <c r="AD68" s="59"/>
      <c r="AE68" s="59"/>
      <c r="AF68"/>
      <c r="BI68"/>
    </row>
    <row r="69" spans="1:62" s="55" customFormat="1" ht="12" customHeight="1" x14ac:dyDescent="0.35">
      <c r="A6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26"/>
      <c r="Z69" s="59"/>
      <c r="AA69" s="59"/>
      <c r="AB69" s="59"/>
      <c r="AC69" s="59"/>
      <c r="AD69" s="59"/>
      <c r="AE69" s="59"/>
      <c r="AF69"/>
      <c r="BI69"/>
    </row>
    <row r="70" spans="1:62" s="55" customFormat="1" ht="12" customHeight="1" x14ac:dyDescent="0.35">
      <c r="A70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26"/>
      <c r="Z70" s="59"/>
      <c r="AA70" s="59"/>
      <c r="AB70" s="59"/>
      <c r="AC70" s="59"/>
      <c r="AD70" s="59"/>
      <c r="AE70" s="59"/>
      <c r="AF70"/>
      <c r="BI70"/>
    </row>
    <row r="71" spans="1:62" ht="12" customHeight="1" x14ac:dyDescent="0.35">
      <c r="B71" s="37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26"/>
      <c r="Z71" s="59"/>
      <c r="AA71" s="59"/>
      <c r="AB71" s="59"/>
      <c r="AC71" s="59"/>
      <c r="AD71" s="59"/>
      <c r="AE71" s="59"/>
      <c r="AF71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/>
      <c r="BJ71" s="2"/>
    </row>
    <row r="72" spans="1:62" ht="12" customHeight="1" x14ac:dyDescent="0.35">
      <c r="B72" s="37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26"/>
      <c r="Z72" s="59"/>
      <c r="AA72" s="59"/>
      <c r="AB72" s="59"/>
      <c r="AC72" s="59"/>
      <c r="AD72" s="59"/>
      <c r="AE72" s="59"/>
      <c r="AF72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/>
      <c r="BJ72" s="2"/>
    </row>
    <row r="73" spans="1:62" ht="12" customHeight="1" x14ac:dyDescent="0.35">
      <c r="B73" s="37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26"/>
      <c r="Z73" s="59"/>
      <c r="AA73" s="59"/>
      <c r="AB73" s="59"/>
      <c r="AC73" s="59"/>
      <c r="AD73" s="59"/>
      <c r="AE73" s="59"/>
      <c r="AF73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/>
      <c r="BJ73" s="2"/>
    </row>
    <row r="74" spans="1:62" ht="15" customHeight="1" x14ac:dyDescent="0.35">
      <c r="B74" s="61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26"/>
      <c r="Z74" s="59"/>
      <c r="AA74" s="59"/>
      <c r="AB74" s="59"/>
      <c r="AC74" s="59"/>
      <c r="AD74" s="59"/>
      <c r="AE74" s="59"/>
      <c r="AF74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/>
      <c r="BJ74" s="2"/>
    </row>
    <row r="75" spans="1:62" ht="15" customHeight="1" x14ac:dyDescent="0.35">
      <c r="B75" s="38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26"/>
      <c r="Z75" s="59"/>
      <c r="AA75" s="59"/>
      <c r="AB75" s="59"/>
      <c r="AC75" s="59"/>
      <c r="AD75" s="59"/>
      <c r="AE75" s="59"/>
      <c r="AF75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/>
      <c r="BJ75" s="2"/>
    </row>
    <row r="76" spans="1:62" x14ac:dyDescent="0.35">
      <c r="B76" s="3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26"/>
      <c r="Z76" s="59"/>
      <c r="AA76" s="59"/>
      <c r="AB76" s="59"/>
      <c r="AC76" s="59"/>
      <c r="AD76" s="59"/>
      <c r="AE76" s="59"/>
      <c r="AF7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/>
      <c r="BJ76" s="2"/>
    </row>
    <row r="77" spans="1:62" x14ac:dyDescent="0.35">
      <c r="B77" s="41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26"/>
      <c r="Z77" s="59"/>
      <c r="AA77" s="59"/>
      <c r="AB77" s="59"/>
      <c r="AC77" s="59"/>
      <c r="AD77" s="59"/>
      <c r="AE77" s="59"/>
      <c r="AF77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/>
      <c r="BJ77" s="2"/>
    </row>
    <row r="78" spans="1:62" x14ac:dyDescent="0.35">
      <c r="B78" s="43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26"/>
      <c r="Z78" s="59"/>
      <c r="AA78" s="59"/>
      <c r="AB78" s="59"/>
      <c r="AC78" s="59"/>
      <c r="AD78" s="59"/>
      <c r="AE78" s="59"/>
      <c r="AF78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/>
      <c r="BJ78" s="2"/>
    </row>
    <row r="79" spans="1:62" x14ac:dyDescent="0.35">
      <c r="B79" s="43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2"/>
      <c r="AF79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/>
      <c r="BJ79" s="2"/>
    </row>
    <row r="80" spans="1:62" x14ac:dyDescent="0.35">
      <c r="B80" s="43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26"/>
      <c r="Z80" s="59"/>
      <c r="AA80" s="59"/>
      <c r="AB80" s="59"/>
      <c r="AC80" s="59"/>
      <c r="AD80" s="59"/>
      <c r="AE80" s="59"/>
      <c r="AF80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/>
      <c r="BJ80" s="2"/>
    </row>
    <row r="81" spans="2:62" x14ac:dyDescent="0.35">
      <c r="B81" s="43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2"/>
      <c r="AF81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/>
      <c r="BJ81" s="2"/>
    </row>
    <row r="82" spans="2:62" x14ac:dyDescent="0.35">
      <c r="B82" s="40"/>
      <c r="C82" s="4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F82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/>
      <c r="BJ82" s="2"/>
    </row>
    <row r="83" spans="2:62" x14ac:dyDescent="0.35">
      <c r="B83" s="43"/>
      <c r="C83" s="4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F83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/>
      <c r="BJ83" s="2"/>
    </row>
    <row r="84" spans="2:62" x14ac:dyDescent="0.35">
      <c r="B84" s="41"/>
      <c r="C84" s="4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F84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/>
      <c r="BJ84" s="2"/>
    </row>
    <row r="85" spans="2:62" x14ac:dyDescent="0.35">
      <c r="B85" s="41"/>
      <c r="C85" s="4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F85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/>
      <c r="BJ85" s="2"/>
    </row>
    <row r="86" spans="2:62" x14ac:dyDescent="0.35">
      <c r="B86" s="43"/>
      <c r="C86" s="4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F8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/>
      <c r="BJ86" s="2"/>
    </row>
    <row r="87" spans="2:62" x14ac:dyDescent="0.35">
      <c r="B87" s="43"/>
      <c r="C87" s="4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F87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/>
      <c r="BJ87" s="2"/>
    </row>
    <row r="88" spans="2:62" x14ac:dyDescent="0.35">
      <c r="B88" s="40"/>
      <c r="C88" s="4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F88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/>
      <c r="BJ88" s="2"/>
    </row>
    <row r="89" spans="2:62" x14ac:dyDescent="0.35">
      <c r="B89" s="43"/>
      <c r="C89" s="4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F89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/>
      <c r="BJ89" s="2"/>
    </row>
    <row r="90" spans="2:62" x14ac:dyDescent="0.35">
      <c r="B90" s="40"/>
      <c r="C90" s="4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F90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/>
      <c r="BJ90" s="2"/>
    </row>
    <row r="91" spans="2:62" x14ac:dyDescent="0.35">
      <c r="B91" s="43"/>
      <c r="C91" s="4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AF91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/>
      <c r="BJ91" s="2"/>
    </row>
    <row r="92" spans="2:62" x14ac:dyDescent="0.35">
      <c r="B92" s="43"/>
      <c r="C92" s="4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AF92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/>
      <c r="BJ92" s="2"/>
    </row>
    <row r="93" spans="2:62" x14ac:dyDescent="0.35">
      <c r="B93" s="43"/>
      <c r="C93" s="4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AF93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/>
      <c r="BJ93" s="2"/>
    </row>
    <row r="94" spans="2:62" x14ac:dyDescent="0.35">
      <c r="B94" s="43"/>
      <c r="C94" s="4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AF94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/>
      <c r="BJ94" s="2"/>
    </row>
    <row r="95" spans="2:62" x14ac:dyDescent="0.35">
      <c r="B95" s="40"/>
      <c r="C95" s="4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AF95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/>
      <c r="BJ95" s="2"/>
    </row>
    <row r="96" spans="2:62" x14ac:dyDescent="0.35">
      <c r="B96" s="43"/>
      <c r="C96" s="4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AF96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/>
      <c r="BJ96" s="2"/>
    </row>
    <row r="97" spans="2:62" x14ac:dyDescent="0.35">
      <c r="B97" s="44"/>
      <c r="C97" s="4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AF97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/>
      <c r="BJ97" s="2"/>
    </row>
    <row r="98" spans="2:62" x14ac:dyDescent="0.35">
      <c r="B98" s="61"/>
      <c r="C98" s="6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AF98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/>
      <c r="BJ98" s="2"/>
    </row>
    <row r="99" spans="2:62" x14ac:dyDescent="0.35">
      <c r="B99" s="61"/>
      <c r="C99" s="6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AF99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/>
      <c r="BJ99" s="2"/>
    </row>
    <row r="100" spans="2:62" x14ac:dyDescent="0.35">
      <c r="B100" s="61"/>
      <c r="C100" s="6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AF100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/>
      <c r="BJ100" s="2"/>
    </row>
    <row r="101" spans="2:62" x14ac:dyDescent="0.35">
      <c r="B101" s="61"/>
      <c r="C101" s="6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AF101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/>
      <c r="BJ101" s="2"/>
    </row>
    <row r="102" spans="2:62" x14ac:dyDescent="0.35">
      <c r="B102" s="61"/>
      <c r="C102" s="6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AF10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/>
      <c r="BJ102" s="2"/>
    </row>
    <row r="103" spans="2:62" x14ac:dyDescent="0.35">
      <c r="B103" s="61"/>
      <c r="C103" s="6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AF103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/>
      <c r="BJ103" s="2"/>
    </row>
    <row r="104" spans="2:62" x14ac:dyDescent="0.35">
      <c r="B104" s="61"/>
      <c r="C104" s="6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AF104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/>
      <c r="BJ104" s="2"/>
    </row>
    <row r="105" spans="2:62" x14ac:dyDescent="0.35">
      <c r="B105" s="61"/>
      <c r="C105" s="6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AF105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/>
      <c r="BJ105" s="2"/>
    </row>
    <row r="106" spans="2:62" x14ac:dyDescent="0.35">
      <c r="B106" s="61"/>
      <c r="C106" s="6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AF106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/>
      <c r="BJ106" s="2"/>
    </row>
    <row r="107" spans="2:62" x14ac:dyDescent="0.35">
      <c r="B107" s="61"/>
      <c r="C107" s="6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AF107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/>
      <c r="BJ107" s="2"/>
    </row>
    <row r="108" spans="2:62" x14ac:dyDescent="0.35">
      <c r="B108" s="61"/>
      <c r="C108" s="6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AF108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/>
      <c r="BJ108" s="2"/>
    </row>
    <row r="109" spans="2:62" x14ac:dyDescent="0.35">
      <c r="B109" s="61"/>
      <c r="C109" s="6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AF109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/>
      <c r="BJ109" s="2"/>
    </row>
    <row r="110" spans="2:62" x14ac:dyDescent="0.35">
      <c r="B110" s="61"/>
      <c r="C110" s="6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AF110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/>
      <c r="BJ110" s="2"/>
    </row>
    <row r="111" spans="2:62" x14ac:dyDescent="0.35">
      <c r="B111" s="61"/>
      <c r="C111" s="6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AF111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/>
      <c r="BJ111" s="2"/>
    </row>
    <row r="112" spans="2:62" x14ac:dyDescent="0.35">
      <c r="B112" s="61"/>
      <c r="C112" s="6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AF11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/>
      <c r="BJ112" s="2"/>
    </row>
    <row r="113" spans="2:62" x14ac:dyDescent="0.35">
      <c r="B113" s="61"/>
      <c r="C113" s="6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AF113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/>
      <c r="BJ113" s="2"/>
    </row>
    <row r="114" spans="2:62" x14ac:dyDescent="0.35">
      <c r="B114" s="61"/>
      <c r="C114" s="6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AF114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/>
      <c r="BJ114" s="2"/>
    </row>
    <row r="115" spans="2:62" x14ac:dyDescent="0.35">
      <c r="B115" s="61"/>
      <c r="C115" s="6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AF115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/>
      <c r="BJ115" s="2"/>
    </row>
    <row r="116" spans="2:62" x14ac:dyDescent="0.35">
      <c r="B116" s="61"/>
      <c r="C116" s="6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AF116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/>
      <c r="BJ116" s="2"/>
    </row>
    <row r="117" spans="2:62" x14ac:dyDescent="0.35">
      <c r="B117" s="61"/>
      <c r="C117" s="6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AF117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/>
      <c r="BJ117" s="2"/>
    </row>
    <row r="118" spans="2:62" x14ac:dyDescent="0.35">
      <c r="B118" s="61"/>
      <c r="C118" s="6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AF118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/>
      <c r="BJ118" s="2"/>
    </row>
    <row r="119" spans="2:62" x14ac:dyDescent="0.35">
      <c r="B119" s="61"/>
      <c r="C119" s="6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AF119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/>
      <c r="BJ119" s="2"/>
    </row>
    <row r="120" spans="2:62" x14ac:dyDescent="0.35">
      <c r="B120" s="61"/>
      <c r="C120" s="6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AF120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/>
      <c r="BJ120" s="2"/>
    </row>
    <row r="121" spans="2:62" x14ac:dyDescent="0.35">
      <c r="B121" s="2"/>
      <c r="C121" s="6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AF121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/>
      <c r="BJ121" s="2"/>
    </row>
    <row r="122" spans="2:62" x14ac:dyDescent="0.35">
      <c r="C122" s="49"/>
      <c r="AF12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/>
      <c r="BJ122" s="2"/>
    </row>
    <row r="123" spans="2:62" x14ac:dyDescent="0.35">
      <c r="C123" s="49"/>
      <c r="AF123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/>
      <c r="BJ123" s="2"/>
    </row>
    <row r="124" spans="2:62" x14ac:dyDescent="0.35">
      <c r="C124" s="49"/>
      <c r="AF124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/>
      <c r="BJ124" s="2"/>
    </row>
    <row r="125" spans="2:62" x14ac:dyDescent="0.35">
      <c r="C125" s="49"/>
      <c r="AF125"/>
      <c r="BI125"/>
    </row>
    <row r="126" spans="2:62" x14ac:dyDescent="0.35">
      <c r="C126" s="49"/>
      <c r="AF126"/>
      <c r="BI126"/>
    </row>
    <row r="127" spans="2:62" x14ac:dyDescent="0.35">
      <c r="AF127"/>
      <c r="BI127"/>
    </row>
    <row r="128" spans="2:62" x14ac:dyDescent="0.35">
      <c r="AF128"/>
      <c r="BI128"/>
    </row>
    <row r="129" spans="32:61" x14ac:dyDescent="0.35">
      <c r="AF129"/>
      <c r="BI129"/>
    </row>
    <row r="130" spans="32:61" x14ac:dyDescent="0.35">
      <c r="AF130"/>
      <c r="BI130"/>
    </row>
    <row r="131" spans="32:61" x14ac:dyDescent="0.35">
      <c r="AF131"/>
      <c r="BI131"/>
    </row>
  </sheetData>
  <mergeCells count="1">
    <mergeCell ref="BA5:BH5"/>
  </mergeCells>
  <hyperlinks>
    <hyperlink ref="B4" location="Indice!A1" display="Volver al índice" xr:uid="{00000000-0004-0000-28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5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BM126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5" width="10.54296875" style="7" customWidth="1"/>
    <col min="26" max="31" width="10.54296875" style="2" customWidth="1"/>
    <col min="32" max="32" width="1.54296875" style="45" customWidth="1"/>
    <col min="33" max="55" width="6.54296875" style="45" hidden="1" customWidth="1"/>
    <col min="56" max="58" width="6.54296875" style="45" customWidth="1"/>
    <col min="59" max="60" width="7.453125" style="45" customWidth="1"/>
    <col min="61" max="61" width="1.453125" style="45" customWidth="1"/>
    <col min="62" max="62" width="11.453125" style="45" customWidth="1"/>
    <col min="63" max="247" width="11.453125" style="45"/>
    <col min="248" max="248" width="2.453125" style="45" customWidth="1"/>
    <col min="249" max="249" width="48.54296875" style="45" customWidth="1"/>
    <col min="250" max="266" width="11.453125" style="45" customWidth="1"/>
    <col min="267" max="272" width="10.54296875" style="45" customWidth="1"/>
    <col min="273" max="274" width="11.453125" style="45" customWidth="1"/>
    <col min="275" max="275" width="1.54296875" style="45" customWidth="1"/>
    <col min="276" max="291" width="11.453125" style="45" customWidth="1"/>
    <col min="292" max="297" width="6.54296875" style="45" customWidth="1"/>
    <col min="298" max="299" width="11.453125" style="45" customWidth="1"/>
    <col min="300" max="300" width="1.453125" style="45" customWidth="1"/>
    <col min="301" max="503" width="11.453125" style="45"/>
    <col min="504" max="504" width="2.453125" style="45" customWidth="1"/>
    <col min="505" max="505" width="48.54296875" style="45" customWidth="1"/>
    <col min="506" max="522" width="11.453125" style="45" customWidth="1"/>
    <col min="523" max="528" width="10.54296875" style="45" customWidth="1"/>
    <col min="529" max="530" width="11.453125" style="45" customWidth="1"/>
    <col min="531" max="531" width="1.54296875" style="45" customWidth="1"/>
    <col min="532" max="547" width="11.453125" style="45" customWidth="1"/>
    <col min="548" max="553" width="6.54296875" style="45" customWidth="1"/>
    <col min="554" max="555" width="11.453125" style="45" customWidth="1"/>
    <col min="556" max="556" width="1.453125" style="45" customWidth="1"/>
    <col min="557" max="759" width="11.453125" style="45"/>
    <col min="760" max="760" width="2.453125" style="45" customWidth="1"/>
    <col min="761" max="761" width="48.54296875" style="45" customWidth="1"/>
    <col min="762" max="778" width="11.453125" style="45" customWidth="1"/>
    <col min="779" max="784" width="10.54296875" style="45" customWidth="1"/>
    <col min="785" max="786" width="11.453125" style="45" customWidth="1"/>
    <col min="787" max="787" width="1.54296875" style="45" customWidth="1"/>
    <col min="788" max="803" width="11.453125" style="45" customWidth="1"/>
    <col min="804" max="809" width="6.54296875" style="45" customWidth="1"/>
    <col min="810" max="811" width="11.453125" style="45" customWidth="1"/>
    <col min="812" max="812" width="1.453125" style="45" customWidth="1"/>
    <col min="813" max="1015" width="11.453125" style="45"/>
    <col min="1016" max="1016" width="2.453125" style="45" customWidth="1"/>
    <col min="1017" max="1017" width="48.54296875" style="45" customWidth="1"/>
    <col min="1018" max="1034" width="11.453125" style="45" customWidth="1"/>
    <col min="1035" max="1040" width="10.54296875" style="45" customWidth="1"/>
    <col min="1041" max="1042" width="11.453125" style="45" customWidth="1"/>
    <col min="1043" max="1043" width="1.54296875" style="45" customWidth="1"/>
    <col min="1044" max="1059" width="11.453125" style="45" customWidth="1"/>
    <col min="1060" max="1065" width="6.54296875" style="45" customWidth="1"/>
    <col min="1066" max="1067" width="11.453125" style="45" customWidth="1"/>
    <col min="1068" max="1068" width="1.453125" style="45" customWidth="1"/>
    <col min="1069" max="1271" width="11.453125" style="45"/>
    <col min="1272" max="1272" width="2.453125" style="45" customWidth="1"/>
    <col min="1273" max="1273" width="48.54296875" style="45" customWidth="1"/>
    <col min="1274" max="1290" width="11.453125" style="45" customWidth="1"/>
    <col min="1291" max="1296" width="10.54296875" style="45" customWidth="1"/>
    <col min="1297" max="1298" width="11.453125" style="45" customWidth="1"/>
    <col min="1299" max="1299" width="1.54296875" style="45" customWidth="1"/>
    <col min="1300" max="1315" width="11.453125" style="45" customWidth="1"/>
    <col min="1316" max="1321" width="6.54296875" style="45" customWidth="1"/>
    <col min="1322" max="1323" width="11.453125" style="45" customWidth="1"/>
    <col min="1324" max="1324" width="1.453125" style="45" customWidth="1"/>
    <col min="1325" max="1527" width="11.453125" style="45"/>
    <col min="1528" max="1528" width="2.453125" style="45" customWidth="1"/>
    <col min="1529" max="1529" width="48.54296875" style="45" customWidth="1"/>
    <col min="1530" max="1546" width="11.453125" style="45" customWidth="1"/>
    <col min="1547" max="1552" width="10.54296875" style="45" customWidth="1"/>
    <col min="1553" max="1554" width="11.453125" style="45" customWidth="1"/>
    <col min="1555" max="1555" width="1.54296875" style="45" customWidth="1"/>
    <col min="1556" max="1571" width="11.453125" style="45" customWidth="1"/>
    <col min="1572" max="1577" width="6.54296875" style="45" customWidth="1"/>
    <col min="1578" max="1579" width="11.453125" style="45" customWidth="1"/>
    <col min="1580" max="1580" width="1.453125" style="45" customWidth="1"/>
    <col min="1581" max="1783" width="11.453125" style="45"/>
    <col min="1784" max="1784" width="2.453125" style="45" customWidth="1"/>
    <col min="1785" max="1785" width="48.54296875" style="45" customWidth="1"/>
    <col min="1786" max="1802" width="11.453125" style="45" customWidth="1"/>
    <col min="1803" max="1808" width="10.54296875" style="45" customWidth="1"/>
    <col min="1809" max="1810" width="11.453125" style="45" customWidth="1"/>
    <col min="1811" max="1811" width="1.54296875" style="45" customWidth="1"/>
    <col min="1812" max="1827" width="11.453125" style="45" customWidth="1"/>
    <col min="1828" max="1833" width="6.54296875" style="45" customWidth="1"/>
    <col min="1834" max="1835" width="11.453125" style="45" customWidth="1"/>
    <col min="1836" max="1836" width="1.453125" style="45" customWidth="1"/>
    <col min="1837" max="2039" width="11.453125" style="45"/>
    <col min="2040" max="2040" width="2.453125" style="45" customWidth="1"/>
    <col min="2041" max="2041" width="48.54296875" style="45" customWidth="1"/>
    <col min="2042" max="2058" width="11.453125" style="45" customWidth="1"/>
    <col min="2059" max="2064" width="10.54296875" style="45" customWidth="1"/>
    <col min="2065" max="2066" width="11.453125" style="45" customWidth="1"/>
    <col min="2067" max="2067" width="1.54296875" style="45" customWidth="1"/>
    <col min="2068" max="2083" width="11.453125" style="45" customWidth="1"/>
    <col min="2084" max="2089" width="6.54296875" style="45" customWidth="1"/>
    <col min="2090" max="2091" width="11.453125" style="45" customWidth="1"/>
    <col min="2092" max="2092" width="1.453125" style="45" customWidth="1"/>
    <col min="2093" max="2295" width="11.453125" style="45"/>
    <col min="2296" max="2296" width="2.453125" style="45" customWidth="1"/>
    <col min="2297" max="2297" width="48.54296875" style="45" customWidth="1"/>
    <col min="2298" max="2314" width="11.453125" style="45" customWidth="1"/>
    <col min="2315" max="2320" width="10.54296875" style="45" customWidth="1"/>
    <col min="2321" max="2322" width="11.453125" style="45" customWidth="1"/>
    <col min="2323" max="2323" width="1.54296875" style="45" customWidth="1"/>
    <col min="2324" max="2339" width="11.453125" style="45" customWidth="1"/>
    <col min="2340" max="2345" width="6.54296875" style="45" customWidth="1"/>
    <col min="2346" max="2347" width="11.453125" style="45" customWidth="1"/>
    <col min="2348" max="2348" width="1.453125" style="45" customWidth="1"/>
    <col min="2349" max="2551" width="11.453125" style="45"/>
    <col min="2552" max="2552" width="2.453125" style="45" customWidth="1"/>
    <col min="2553" max="2553" width="48.54296875" style="45" customWidth="1"/>
    <col min="2554" max="2570" width="11.453125" style="45" customWidth="1"/>
    <col min="2571" max="2576" width="10.54296875" style="45" customWidth="1"/>
    <col min="2577" max="2578" width="11.453125" style="45" customWidth="1"/>
    <col min="2579" max="2579" width="1.54296875" style="45" customWidth="1"/>
    <col min="2580" max="2595" width="11.453125" style="45" customWidth="1"/>
    <col min="2596" max="2601" width="6.54296875" style="45" customWidth="1"/>
    <col min="2602" max="2603" width="11.453125" style="45" customWidth="1"/>
    <col min="2604" max="2604" width="1.453125" style="45" customWidth="1"/>
    <col min="2605" max="2807" width="11.453125" style="45"/>
    <col min="2808" max="2808" width="2.453125" style="45" customWidth="1"/>
    <col min="2809" max="2809" width="48.54296875" style="45" customWidth="1"/>
    <col min="2810" max="2826" width="11.453125" style="45" customWidth="1"/>
    <col min="2827" max="2832" width="10.54296875" style="45" customWidth="1"/>
    <col min="2833" max="2834" width="11.453125" style="45" customWidth="1"/>
    <col min="2835" max="2835" width="1.54296875" style="45" customWidth="1"/>
    <col min="2836" max="2851" width="11.453125" style="45" customWidth="1"/>
    <col min="2852" max="2857" width="6.54296875" style="45" customWidth="1"/>
    <col min="2858" max="2859" width="11.453125" style="45" customWidth="1"/>
    <col min="2860" max="2860" width="1.453125" style="45" customWidth="1"/>
    <col min="2861" max="3063" width="11.453125" style="45"/>
    <col min="3064" max="3064" width="2.453125" style="45" customWidth="1"/>
    <col min="3065" max="3065" width="48.54296875" style="45" customWidth="1"/>
    <col min="3066" max="3082" width="11.453125" style="45" customWidth="1"/>
    <col min="3083" max="3088" width="10.54296875" style="45" customWidth="1"/>
    <col min="3089" max="3090" width="11.453125" style="45" customWidth="1"/>
    <col min="3091" max="3091" width="1.54296875" style="45" customWidth="1"/>
    <col min="3092" max="3107" width="11.453125" style="45" customWidth="1"/>
    <col min="3108" max="3113" width="6.54296875" style="45" customWidth="1"/>
    <col min="3114" max="3115" width="11.453125" style="45" customWidth="1"/>
    <col min="3116" max="3116" width="1.453125" style="45" customWidth="1"/>
    <col min="3117" max="3319" width="11.453125" style="45"/>
    <col min="3320" max="3320" width="2.453125" style="45" customWidth="1"/>
    <col min="3321" max="3321" width="48.54296875" style="45" customWidth="1"/>
    <col min="3322" max="3338" width="11.453125" style="45" customWidth="1"/>
    <col min="3339" max="3344" width="10.54296875" style="45" customWidth="1"/>
    <col min="3345" max="3346" width="11.453125" style="45" customWidth="1"/>
    <col min="3347" max="3347" width="1.54296875" style="45" customWidth="1"/>
    <col min="3348" max="3363" width="11.453125" style="45" customWidth="1"/>
    <col min="3364" max="3369" width="6.54296875" style="45" customWidth="1"/>
    <col min="3370" max="3371" width="11.453125" style="45" customWidth="1"/>
    <col min="3372" max="3372" width="1.453125" style="45" customWidth="1"/>
    <col min="3373" max="3575" width="11.453125" style="45"/>
    <col min="3576" max="3576" width="2.453125" style="45" customWidth="1"/>
    <col min="3577" max="3577" width="48.54296875" style="45" customWidth="1"/>
    <col min="3578" max="3594" width="11.453125" style="45" customWidth="1"/>
    <col min="3595" max="3600" width="10.54296875" style="45" customWidth="1"/>
    <col min="3601" max="3602" width="11.453125" style="45" customWidth="1"/>
    <col min="3603" max="3603" width="1.54296875" style="45" customWidth="1"/>
    <col min="3604" max="3619" width="11.453125" style="45" customWidth="1"/>
    <col min="3620" max="3625" width="6.54296875" style="45" customWidth="1"/>
    <col min="3626" max="3627" width="11.453125" style="45" customWidth="1"/>
    <col min="3628" max="3628" width="1.453125" style="45" customWidth="1"/>
    <col min="3629" max="3831" width="11.453125" style="45"/>
    <col min="3832" max="3832" width="2.453125" style="45" customWidth="1"/>
    <col min="3833" max="3833" width="48.54296875" style="45" customWidth="1"/>
    <col min="3834" max="3850" width="11.453125" style="45" customWidth="1"/>
    <col min="3851" max="3856" width="10.54296875" style="45" customWidth="1"/>
    <col min="3857" max="3858" width="11.453125" style="45" customWidth="1"/>
    <col min="3859" max="3859" width="1.54296875" style="45" customWidth="1"/>
    <col min="3860" max="3875" width="11.453125" style="45" customWidth="1"/>
    <col min="3876" max="3881" width="6.54296875" style="45" customWidth="1"/>
    <col min="3882" max="3883" width="11.453125" style="45" customWidth="1"/>
    <col min="3884" max="3884" width="1.453125" style="45" customWidth="1"/>
    <col min="3885" max="4087" width="11.453125" style="45"/>
    <col min="4088" max="4088" width="2.453125" style="45" customWidth="1"/>
    <col min="4089" max="4089" width="48.54296875" style="45" customWidth="1"/>
    <col min="4090" max="4106" width="11.453125" style="45" customWidth="1"/>
    <col min="4107" max="4112" width="10.54296875" style="45" customWidth="1"/>
    <col min="4113" max="4114" width="11.453125" style="45" customWidth="1"/>
    <col min="4115" max="4115" width="1.54296875" style="45" customWidth="1"/>
    <col min="4116" max="4131" width="11.453125" style="45" customWidth="1"/>
    <col min="4132" max="4137" width="6.54296875" style="45" customWidth="1"/>
    <col min="4138" max="4139" width="11.453125" style="45" customWidth="1"/>
    <col min="4140" max="4140" width="1.453125" style="45" customWidth="1"/>
    <col min="4141" max="4343" width="11.453125" style="45"/>
    <col min="4344" max="4344" width="2.453125" style="45" customWidth="1"/>
    <col min="4345" max="4345" width="48.54296875" style="45" customWidth="1"/>
    <col min="4346" max="4362" width="11.453125" style="45" customWidth="1"/>
    <col min="4363" max="4368" width="10.54296875" style="45" customWidth="1"/>
    <col min="4369" max="4370" width="11.453125" style="45" customWidth="1"/>
    <col min="4371" max="4371" width="1.54296875" style="45" customWidth="1"/>
    <col min="4372" max="4387" width="11.453125" style="45" customWidth="1"/>
    <col min="4388" max="4393" width="6.54296875" style="45" customWidth="1"/>
    <col min="4394" max="4395" width="11.453125" style="45" customWidth="1"/>
    <col min="4396" max="4396" width="1.453125" style="45" customWidth="1"/>
    <col min="4397" max="4599" width="11.453125" style="45"/>
    <col min="4600" max="4600" width="2.453125" style="45" customWidth="1"/>
    <col min="4601" max="4601" width="48.54296875" style="45" customWidth="1"/>
    <col min="4602" max="4618" width="11.453125" style="45" customWidth="1"/>
    <col min="4619" max="4624" width="10.54296875" style="45" customWidth="1"/>
    <col min="4625" max="4626" width="11.453125" style="45" customWidth="1"/>
    <col min="4627" max="4627" width="1.54296875" style="45" customWidth="1"/>
    <col min="4628" max="4643" width="11.453125" style="45" customWidth="1"/>
    <col min="4644" max="4649" width="6.54296875" style="45" customWidth="1"/>
    <col min="4650" max="4651" width="11.453125" style="45" customWidth="1"/>
    <col min="4652" max="4652" width="1.453125" style="45" customWidth="1"/>
    <col min="4653" max="4855" width="11.453125" style="45"/>
    <col min="4856" max="4856" width="2.453125" style="45" customWidth="1"/>
    <col min="4857" max="4857" width="48.54296875" style="45" customWidth="1"/>
    <col min="4858" max="4874" width="11.453125" style="45" customWidth="1"/>
    <col min="4875" max="4880" width="10.54296875" style="45" customWidth="1"/>
    <col min="4881" max="4882" width="11.453125" style="45" customWidth="1"/>
    <col min="4883" max="4883" width="1.54296875" style="45" customWidth="1"/>
    <col min="4884" max="4899" width="11.453125" style="45" customWidth="1"/>
    <col min="4900" max="4905" width="6.54296875" style="45" customWidth="1"/>
    <col min="4906" max="4907" width="11.453125" style="45" customWidth="1"/>
    <col min="4908" max="4908" width="1.453125" style="45" customWidth="1"/>
    <col min="4909" max="5111" width="11.453125" style="45"/>
    <col min="5112" max="5112" width="2.453125" style="45" customWidth="1"/>
    <col min="5113" max="5113" width="48.54296875" style="45" customWidth="1"/>
    <col min="5114" max="5130" width="11.453125" style="45" customWidth="1"/>
    <col min="5131" max="5136" width="10.54296875" style="45" customWidth="1"/>
    <col min="5137" max="5138" width="11.453125" style="45" customWidth="1"/>
    <col min="5139" max="5139" width="1.54296875" style="45" customWidth="1"/>
    <col min="5140" max="5155" width="11.453125" style="45" customWidth="1"/>
    <col min="5156" max="5161" width="6.54296875" style="45" customWidth="1"/>
    <col min="5162" max="5163" width="11.453125" style="45" customWidth="1"/>
    <col min="5164" max="5164" width="1.453125" style="45" customWidth="1"/>
    <col min="5165" max="5367" width="11.453125" style="45"/>
    <col min="5368" max="5368" width="2.453125" style="45" customWidth="1"/>
    <col min="5369" max="5369" width="48.54296875" style="45" customWidth="1"/>
    <col min="5370" max="5386" width="11.453125" style="45" customWidth="1"/>
    <col min="5387" max="5392" width="10.54296875" style="45" customWidth="1"/>
    <col min="5393" max="5394" width="11.453125" style="45" customWidth="1"/>
    <col min="5395" max="5395" width="1.54296875" style="45" customWidth="1"/>
    <col min="5396" max="5411" width="11.453125" style="45" customWidth="1"/>
    <col min="5412" max="5417" width="6.54296875" style="45" customWidth="1"/>
    <col min="5418" max="5419" width="11.453125" style="45" customWidth="1"/>
    <col min="5420" max="5420" width="1.453125" style="45" customWidth="1"/>
    <col min="5421" max="5623" width="11.453125" style="45"/>
    <col min="5624" max="5624" width="2.453125" style="45" customWidth="1"/>
    <col min="5625" max="5625" width="48.54296875" style="45" customWidth="1"/>
    <col min="5626" max="5642" width="11.453125" style="45" customWidth="1"/>
    <col min="5643" max="5648" width="10.54296875" style="45" customWidth="1"/>
    <col min="5649" max="5650" width="11.453125" style="45" customWidth="1"/>
    <col min="5651" max="5651" width="1.54296875" style="45" customWidth="1"/>
    <col min="5652" max="5667" width="11.453125" style="45" customWidth="1"/>
    <col min="5668" max="5673" width="6.54296875" style="45" customWidth="1"/>
    <col min="5674" max="5675" width="11.453125" style="45" customWidth="1"/>
    <col min="5676" max="5676" width="1.453125" style="45" customWidth="1"/>
    <col min="5677" max="5879" width="11.453125" style="45"/>
    <col min="5880" max="5880" width="2.453125" style="45" customWidth="1"/>
    <col min="5881" max="5881" width="48.54296875" style="45" customWidth="1"/>
    <col min="5882" max="5898" width="11.453125" style="45" customWidth="1"/>
    <col min="5899" max="5904" width="10.54296875" style="45" customWidth="1"/>
    <col min="5905" max="5906" width="11.453125" style="45" customWidth="1"/>
    <col min="5907" max="5907" width="1.54296875" style="45" customWidth="1"/>
    <col min="5908" max="5923" width="11.453125" style="45" customWidth="1"/>
    <col min="5924" max="5929" width="6.54296875" style="45" customWidth="1"/>
    <col min="5930" max="5931" width="11.453125" style="45" customWidth="1"/>
    <col min="5932" max="5932" width="1.453125" style="45" customWidth="1"/>
    <col min="5933" max="6135" width="11.453125" style="45"/>
    <col min="6136" max="6136" width="2.453125" style="45" customWidth="1"/>
    <col min="6137" max="6137" width="48.54296875" style="45" customWidth="1"/>
    <col min="6138" max="6154" width="11.453125" style="45" customWidth="1"/>
    <col min="6155" max="6160" width="10.54296875" style="45" customWidth="1"/>
    <col min="6161" max="6162" width="11.453125" style="45" customWidth="1"/>
    <col min="6163" max="6163" width="1.54296875" style="45" customWidth="1"/>
    <col min="6164" max="6179" width="11.453125" style="45" customWidth="1"/>
    <col min="6180" max="6185" width="6.54296875" style="45" customWidth="1"/>
    <col min="6186" max="6187" width="11.453125" style="45" customWidth="1"/>
    <col min="6188" max="6188" width="1.453125" style="45" customWidth="1"/>
    <col min="6189" max="6391" width="11.453125" style="45"/>
    <col min="6392" max="6392" width="2.453125" style="45" customWidth="1"/>
    <col min="6393" max="6393" width="48.54296875" style="45" customWidth="1"/>
    <col min="6394" max="6410" width="11.453125" style="45" customWidth="1"/>
    <col min="6411" max="6416" width="10.54296875" style="45" customWidth="1"/>
    <col min="6417" max="6418" width="11.453125" style="45" customWidth="1"/>
    <col min="6419" max="6419" width="1.54296875" style="45" customWidth="1"/>
    <col min="6420" max="6435" width="11.453125" style="45" customWidth="1"/>
    <col min="6436" max="6441" width="6.54296875" style="45" customWidth="1"/>
    <col min="6442" max="6443" width="11.453125" style="45" customWidth="1"/>
    <col min="6444" max="6444" width="1.453125" style="45" customWidth="1"/>
    <col min="6445" max="6647" width="11.453125" style="45"/>
    <col min="6648" max="6648" width="2.453125" style="45" customWidth="1"/>
    <col min="6649" max="6649" width="48.54296875" style="45" customWidth="1"/>
    <col min="6650" max="6666" width="11.453125" style="45" customWidth="1"/>
    <col min="6667" max="6672" width="10.54296875" style="45" customWidth="1"/>
    <col min="6673" max="6674" width="11.453125" style="45" customWidth="1"/>
    <col min="6675" max="6675" width="1.54296875" style="45" customWidth="1"/>
    <col min="6676" max="6691" width="11.453125" style="45" customWidth="1"/>
    <col min="6692" max="6697" width="6.54296875" style="45" customWidth="1"/>
    <col min="6698" max="6699" width="11.453125" style="45" customWidth="1"/>
    <col min="6700" max="6700" width="1.453125" style="45" customWidth="1"/>
    <col min="6701" max="6903" width="11.453125" style="45"/>
    <col min="6904" max="6904" width="2.453125" style="45" customWidth="1"/>
    <col min="6905" max="6905" width="48.54296875" style="45" customWidth="1"/>
    <col min="6906" max="6922" width="11.453125" style="45" customWidth="1"/>
    <col min="6923" max="6928" width="10.54296875" style="45" customWidth="1"/>
    <col min="6929" max="6930" width="11.453125" style="45" customWidth="1"/>
    <col min="6931" max="6931" width="1.54296875" style="45" customWidth="1"/>
    <col min="6932" max="6947" width="11.453125" style="45" customWidth="1"/>
    <col min="6948" max="6953" width="6.54296875" style="45" customWidth="1"/>
    <col min="6954" max="6955" width="11.453125" style="45" customWidth="1"/>
    <col min="6956" max="6956" width="1.453125" style="45" customWidth="1"/>
    <col min="6957" max="7159" width="11.453125" style="45"/>
    <col min="7160" max="7160" width="2.453125" style="45" customWidth="1"/>
    <col min="7161" max="7161" width="48.54296875" style="45" customWidth="1"/>
    <col min="7162" max="7178" width="11.453125" style="45" customWidth="1"/>
    <col min="7179" max="7184" width="10.54296875" style="45" customWidth="1"/>
    <col min="7185" max="7186" width="11.453125" style="45" customWidth="1"/>
    <col min="7187" max="7187" width="1.54296875" style="45" customWidth="1"/>
    <col min="7188" max="7203" width="11.453125" style="45" customWidth="1"/>
    <col min="7204" max="7209" width="6.54296875" style="45" customWidth="1"/>
    <col min="7210" max="7211" width="11.453125" style="45" customWidth="1"/>
    <col min="7212" max="7212" width="1.453125" style="45" customWidth="1"/>
    <col min="7213" max="7415" width="11.453125" style="45"/>
    <col min="7416" max="7416" width="2.453125" style="45" customWidth="1"/>
    <col min="7417" max="7417" width="48.54296875" style="45" customWidth="1"/>
    <col min="7418" max="7434" width="11.453125" style="45" customWidth="1"/>
    <col min="7435" max="7440" width="10.54296875" style="45" customWidth="1"/>
    <col min="7441" max="7442" width="11.453125" style="45" customWidth="1"/>
    <col min="7443" max="7443" width="1.54296875" style="45" customWidth="1"/>
    <col min="7444" max="7459" width="11.453125" style="45" customWidth="1"/>
    <col min="7460" max="7465" width="6.54296875" style="45" customWidth="1"/>
    <col min="7466" max="7467" width="11.453125" style="45" customWidth="1"/>
    <col min="7468" max="7468" width="1.453125" style="45" customWidth="1"/>
    <col min="7469" max="7671" width="11.453125" style="45"/>
    <col min="7672" max="7672" width="2.453125" style="45" customWidth="1"/>
    <col min="7673" max="7673" width="48.54296875" style="45" customWidth="1"/>
    <col min="7674" max="7690" width="11.453125" style="45" customWidth="1"/>
    <col min="7691" max="7696" width="10.54296875" style="45" customWidth="1"/>
    <col min="7697" max="7698" width="11.453125" style="45" customWidth="1"/>
    <col min="7699" max="7699" width="1.54296875" style="45" customWidth="1"/>
    <col min="7700" max="7715" width="11.453125" style="45" customWidth="1"/>
    <col min="7716" max="7721" width="6.54296875" style="45" customWidth="1"/>
    <col min="7722" max="7723" width="11.453125" style="45" customWidth="1"/>
    <col min="7724" max="7724" width="1.453125" style="45" customWidth="1"/>
    <col min="7725" max="7927" width="11.453125" style="45"/>
    <col min="7928" max="7928" width="2.453125" style="45" customWidth="1"/>
    <col min="7929" max="7929" width="48.54296875" style="45" customWidth="1"/>
    <col min="7930" max="7946" width="11.453125" style="45" customWidth="1"/>
    <col min="7947" max="7952" width="10.54296875" style="45" customWidth="1"/>
    <col min="7953" max="7954" width="11.453125" style="45" customWidth="1"/>
    <col min="7955" max="7955" width="1.54296875" style="45" customWidth="1"/>
    <col min="7956" max="7971" width="11.453125" style="45" customWidth="1"/>
    <col min="7972" max="7977" width="6.54296875" style="45" customWidth="1"/>
    <col min="7978" max="7979" width="11.453125" style="45" customWidth="1"/>
    <col min="7980" max="7980" width="1.453125" style="45" customWidth="1"/>
    <col min="7981" max="8183" width="11.453125" style="45"/>
    <col min="8184" max="8184" width="2.453125" style="45" customWidth="1"/>
    <col min="8185" max="8185" width="48.54296875" style="45" customWidth="1"/>
    <col min="8186" max="8202" width="11.453125" style="45" customWidth="1"/>
    <col min="8203" max="8208" width="10.54296875" style="45" customWidth="1"/>
    <col min="8209" max="8210" width="11.453125" style="45" customWidth="1"/>
    <col min="8211" max="8211" width="1.54296875" style="45" customWidth="1"/>
    <col min="8212" max="8227" width="11.453125" style="45" customWidth="1"/>
    <col min="8228" max="8233" width="6.54296875" style="45" customWidth="1"/>
    <col min="8234" max="8235" width="11.453125" style="45" customWidth="1"/>
    <col min="8236" max="8236" width="1.453125" style="45" customWidth="1"/>
    <col min="8237" max="8439" width="11.453125" style="45"/>
    <col min="8440" max="8440" width="2.453125" style="45" customWidth="1"/>
    <col min="8441" max="8441" width="48.54296875" style="45" customWidth="1"/>
    <col min="8442" max="8458" width="11.453125" style="45" customWidth="1"/>
    <col min="8459" max="8464" width="10.54296875" style="45" customWidth="1"/>
    <col min="8465" max="8466" width="11.453125" style="45" customWidth="1"/>
    <col min="8467" max="8467" width="1.54296875" style="45" customWidth="1"/>
    <col min="8468" max="8483" width="11.453125" style="45" customWidth="1"/>
    <col min="8484" max="8489" width="6.54296875" style="45" customWidth="1"/>
    <col min="8490" max="8491" width="11.453125" style="45" customWidth="1"/>
    <col min="8492" max="8492" width="1.453125" style="45" customWidth="1"/>
    <col min="8493" max="8695" width="11.453125" style="45"/>
    <col min="8696" max="8696" width="2.453125" style="45" customWidth="1"/>
    <col min="8697" max="8697" width="48.54296875" style="45" customWidth="1"/>
    <col min="8698" max="8714" width="11.453125" style="45" customWidth="1"/>
    <col min="8715" max="8720" width="10.54296875" style="45" customWidth="1"/>
    <col min="8721" max="8722" width="11.453125" style="45" customWidth="1"/>
    <col min="8723" max="8723" width="1.54296875" style="45" customWidth="1"/>
    <col min="8724" max="8739" width="11.453125" style="45" customWidth="1"/>
    <col min="8740" max="8745" width="6.54296875" style="45" customWidth="1"/>
    <col min="8746" max="8747" width="11.453125" style="45" customWidth="1"/>
    <col min="8748" max="8748" width="1.453125" style="45" customWidth="1"/>
    <col min="8749" max="8951" width="11.453125" style="45"/>
    <col min="8952" max="8952" width="2.453125" style="45" customWidth="1"/>
    <col min="8953" max="8953" width="48.54296875" style="45" customWidth="1"/>
    <col min="8954" max="8970" width="11.453125" style="45" customWidth="1"/>
    <col min="8971" max="8976" width="10.54296875" style="45" customWidth="1"/>
    <col min="8977" max="8978" width="11.453125" style="45" customWidth="1"/>
    <col min="8979" max="8979" width="1.54296875" style="45" customWidth="1"/>
    <col min="8980" max="8995" width="11.453125" style="45" customWidth="1"/>
    <col min="8996" max="9001" width="6.54296875" style="45" customWidth="1"/>
    <col min="9002" max="9003" width="11.453125" style="45" customWidth="1"/>
    <col min="9004" max="9004" width="1.453125" style="45" customWidth="1"/>
    <col min="9005" max="9207" width="11.453125" style="45"/>
    <col min="9208" max="9208" width="2.453125" style="45" customWidth="1"/>
    <col min="9209" max="9209" width="48.54296875" style="45" customWidth="1"/>
    <col min="9210" max="9226" width="11.453125" style="45" customWidth="1"/>
    <col min="9227" max="9232" width="10.54296875" style="45" customWidth="1"/>
    <col min="9233" max="9234" width="11.453125" style="45" customWidth="1"/>
    <col min="9235" max="9235" width="1.54296875" style="45" customWidth="1"/>
    <col min="9236" max="9251" width="11.453125" style="45" customWidth="1"/>
    <col min="9252" max="9257" width="6.54296875" style="45" customWidth="1"/>
    <col min="9258" max="9259" width="11.453125" style="45" customWidth="1"/>
    <col min="9260" max="9260" width="1.453125" style="45" customWidth="1"/>
    <col min="9261" max="9463" width="11.453125" style="45"/>
    <col min="9464" max="9464" width="2.453125" style="45" customWidth="1"/>
    <col min="9465" max="9465" width="48.54296875" style="45" customWidth="1"/>
    <col min="9466" max="9482" width="11.453125" style="45" customWidth="1"/>
    <col min="9483" max="9488" width="10.54296875" style="45" customWidth="1"/>
    <col min="9489" max="9490" width="11.453125" style="45" customWidth="1"/>
    <col min="9491" max="9491" width="1.54296875" style="45" customWidth="1"/>
    <col min="9492" max="9507" width="11.453125" style="45" customWidth="1"/>
    <col min="9508" max="9513" width="6.54296875" style="45" customWidth="1"/>
    <col min="9514" max="9515" width="11.453125" style="45" customWidth="1"/>
    <col min="9516" max="9516" width="1.453125" style="45" customWidth="1"/>
    <col min="9517" max="9719" width="11.453125" style="45"/>
    <col min="9720" max="9720" width="2.453125" style="45" customWidth="1"/>
    <col min="9721" max="9721" width="48.54296875" style="45" customWidth="1"/>
    <col min="9722" max="9738" width="11.453125" style="45" customWidth="1"/>
    <col min="9739" max="9744" width="10.54296875" style="45" customWidth="1"/>
    <col min="9745" max="9746" width="11.453125" style="45" customWidth="1"/>
    <col min="9747" max="9747" width="1.54296875" style="45" customWidth="1"/>
    <col min="9748" max="9763" width="11.453125" style="45" customWidth="1"/>
    <col min="9764" max="9769" width="6.54296875" style="45" customWidth="1"/>
    <col min="9770" max="9771" width="11.453125" style="45" customWidth="1"/>
    <col min="9772" max="9772" width="1.453125" style="45" customWidth="1"/>
    <col min="9773" max="9975" width="11.453125" style="45"/>
    <col min="9976" max="9976" width="2.453125" style="45" customWidth="1"/>
    <col min="9977" max="9977" width="48.54296875" style="45" customWidth="1"/>
    <col min="9978" max="9994" width="11.453125" style="45" customWidth="1"/>
    <col min="9995" max="10000" width="10.54296875" style="45" customWidth="1"/>
    <col min="10001" max="10002" width="11.453125" style="45" customWidth="1"/>
    <col min="10003" max="10003" width="1.54296875" style="45" customWidth="1"/>
    <col min="10004" max="10019" width="11.453125" style="45" customWidth="1"/>
    <col min="10020" max="10025" width="6.54296875" style="45" customWidth="1"/>
    <col min="10026" max="10027" width="11.453125" style="45" customWidth="1"/>
    <col min="10028" max="10028" width="1.453125" style="45" customWidth="1"/>
    <col min="10029" max="10231" width="11.453125" style="45"/>
    <col min="10232" max="10232" width="2.453125" style="45" customWidth="1"/>
    <col min="10233" max="10233" width="48.54296875" style="45" customWidth="1"/>
    <col min="10234" max="10250" width="11.453125" style="45" customWidth="1"/>
    <col min="10251" max="10256" width="10.54296875" style="45" customWidth="1"/>
    <col min="10257" max="10258" width="11.453125" style="45" customWidth="1"/>
    <col min="10259" max="10259" width="1.54296875" style="45" customWidth="1"/>
    <col min="10260" max="10275" width="11.453125" style="45" customWidth="1"/>
    <col min="10276" max="10281" width="6.54296875" style="45" customWidth="1"/>
    <col min="10282" max="10283" width="11.453125" style="45" customWidth="1"/>
    <col min="10284" max="10284" width="1.453125" style="45" customWidth="1"/>
    <col min="10285" max="10487" width="11.453125" style="45"/>
    <col min="10488" max="10488" width="2.453125" style="45" customWidth="1"/>
    <col min="10489" max="10489" width="48.54296875" style="45" customWidth="1"/>
    <col min="10490" max="10506" width="11.453125" style="45" customWidth="1"/>
    <col min="10507" max="10512" width="10.54296875" style="45" customWidth="1"/>
    <col min="10513" max="10514" width="11.453125" style="45" customWidth="1"/>
    <col min="10515" max="10515" width="1.54296875" style="45" customWidth="1"/>
    <col min="10516" max="10531" width="11.453125" style="45" customWidth="1"/>
    <col min="10532" max="10537" width="6.54296875" style="45" customWidth="1"/>
    <col min="10538" max="10539" width="11.453125" style="45" customWidth="1"/>
    <col min="10540" max="10540" width="1.453125" style="45" customWidth="1"/>
    <col min="10541" max="10743" width="11.453125" style="45"/>
    <col min="10744" max="10744" width="2.453125" style="45" customWidth="1"/>
    <col min="10745" max="10745" width="48.54296875" style="45" customWidth="1"/>
    <col min="10746" max="10762" width="11.453125" style="45" customWidth="1"/>
    <col min="10763" max="10768" width="10.54296875" style="45" customWidth="1"/>
    <col min="10769" max="10770" width="11.453125" style="45" customWidth="1"/>
    <col min="10771" max="10771" width="1.54296875" style="45" customWidth="1"/>
    <col min="10772" max="10787" width="11.453125" style="45" customWidth="1"/>
    <col min="10788" max="10793" width="6.54296875" style="45" customWidth="1"/>
    <col min="10794" max="10795" width="11.453125" style="45" customWidth="1"/>
    <col min="10796" max="10796" width="1.453125" style="45" customWidth="1"/>
    <col min="10797" max="10999" width="11.453125" style="45"/>
    <col min="11000" max="11000" width="2.453125" style="45" customWidth="1"/>
    <col min="11001" max="11001" width="48.54296875" style="45" customWidth="1"/>
    <col min="11002" max="11018" width="11.453125" style="45" customWidth="1"/>
    <col min="11019" max="11024" width="10.54296875" style="45" customWidth="1"/>
    <col min="11025" max="11026" width="11.453125" style="45" customWidth="1"/>
    <col min="11027" max="11027" width="1.54296875" style="45" customWidth="1"/>
    <col min="11028" max="11043" width="11.453125" style="45" customWidth="1"/>
    <col min="11044" max="11049" width="6.54296875" style="45" customWidth="1"/>
    <col min="11050" max="11051" width="11.453125" style="45" customWidth="1"/>
    <col min="11052" max="11052" width="1.453125" style="45" customWidth="1"/>
    <col min="11053" max="11255" width="11.453125" style="45"/>
    <col min="11256" max="11256" width="2.453125" style="45" customWidth="1"/>
    <col min="11257" max="11257" width="48.54296875" style="45" customWidth="1"/>
    <col min="11258" max="11274" width="11.453125" style="45" customWidth="1"/>
    <col min="11275" max="11280" width="10.54296875" style="45" customWidth="1"/>
    <col min="11281" max="11282" width="11.453125" style="45" customWidth="1"/>
    <col min="11283" max="11283" width="1.54296875" style="45" customWidth="1"/>
    <col min="11284" max="11299" width="11.453125" style="45" customWidth="1"/>
    <col min="11300" max="11305" width="6.54296875" style="45" customWidth="1"/>
    <col min="11306" max="11307" width="11.453125" style="45" customWidth="1"/>
    <col min="11308" max="11308" width="1.453125" style="45" customWidth="1"/>
    <col min="11309" max="11511" width="11.453125" style="45"/>
    <col min="11512" max="11512" width="2.453125" style="45" customWidth="1"/>
    <col min="11513" max="11513" width="48.54296875" style="45" customWidth="1"/>
    <col min="11514" max="11530" width="11.453125" style="45" customWidth="1"/>
    <col min="11531" max="11536" width="10.54296875" style="45" customWidth="1"/>
    <col min="11537" max="11538" width="11.453125" style="45" customWidth="1"/>
    <col min="11539" max="11539" width="1.54296875" style="45" customWidth="1"/>
    <col min="11540" max="11555" width="11.453125" style="45" customWidth="1"/>
    <col min="11556" max="11561" width="6.54296875" style="45" customWidth="1"/>
    <col min="11562" max="11563" width="11.453125" style="45" customWidth="1"/>
    <col min="11564" max="11564" width="1.453125" style="45" customWidth="1"/>
    <col min="11565" max="11767" width="11.453125" style="45"/>
    <col min="11768" max="11768" width="2.453125" style="45" customWidth="1"/>
    <col min="11769" max="11769" width="48.54296875" style="45" customWidth="1"/>
    <col min="11770" max="11786" width="11.453125" style="45" customWidth="1"/>
    <col min="11787" max="11792" width="10.54296875" style="45" customWidth="1"/>
    <col min="11793" max="11794" width="11.453125" style="45" customWidth="1"/>
    <col min="11795" max="11795" width="1.54296875" style="45" customWidth="1"/>
    <col min="11796" max="11811" width="11.453125" style="45" customWidth="1"/>
    <col min="11812" max="11817" width="6.54296875" style="45" customWidth="1"/>
    <col min="11818" max="11819" width="11.453125" style="45" customWidth="1"/>
    <col min="11820" max="11820" width="1.453125" style="45" customWidth="1"/>
    <col min="11821" max="12023" width="11.453125" style="45"/>
    <col min="12024" max="12024" width="2.453125" style="45" customWidth="1"/>
    <col min="12025" max="12025" width="48.54296875" style="45" customWidth="1"/>
    <col min="12026" max="12042" width="11.453125" style="45" customWidth="1"/>
    <col min="12043" max="12048" width="10.54296875" style="45" customWidth="1"/>
    <col min="12049" max="12050" width="11.453125" style="45" customWidth="1"/>
    <col min="12051" max="12051" width="1.54296875" style="45" customWidth="1"/>
    <col min="12052" max="12067" width="11.453125" style="45" customWidth="1"/>
    <col min="12068" max="12073" width="6.54296875" style="45" customWidth="1"/>
    <col min="12074" max="12075" width="11.453125" style="45" customWidth="1"/>
    <col min="12076" max="12076" width="1.453125" style="45" customWidth="1"/>
    <col min="12077" max="12279" width="11.453125" style="45"/>
    <col min="12280" max="12280" width="2.453125" style="45" customWidth="1"/>
    <col min="12281" max="12281" width="48.54296875" style="45" customWidth="1"/>
    <col min="12282" max="12298" width="11.453125" style="45" customWidth="1"/>
    <col min="12299" max="12304" width="10.54296875" style="45" customWidth="1"/>
    <col min="12305" max="12306" width="11.453125" style="45" customWidth="1"/>
    <col min="12307" max="12307" width="1.54296875" style="45" customWidth="1"/>
    <col min="12308" max="12323" width="11.453125" style="45" customWidth="1"/>
    <col min="12324" max="12329" width="6.54296875" style="45" customWidth="1"/>
    <col min="12330" max="12331" width="11.453125" style="45" customWidth="1"/>
    <col min="12332" max="12332" width="1.453125" style="45" customWidth="1"/>
    <col min="12333" max="12535" width="11.453125" style="45"/>
    <col min="12536" max="12536" width="2.453125" style="45" customWidth="1"/>
    <col min="12537" max="12537" width="48.54296875" style="45" customWidth="1"/>
    <col min="12538" max="12554" width="11.453125" style="45" customWidth="1"/>
    <col min="12555" max="12560" width="10.54296875" style="45" customWidth="1"/>
    <col min="12561" max="12562" width="11.453125" style="45" customWidth="1"/>
    <col min="12563" max="12563" width="1.54296875" style="45" customWidth="1"/>
    <col min="12564" max="12579" width="11.453125" style="45" customWidth="1"/>
    <col min="12580" max="12585" width="6.54296875" style="45" customWidth="1"/>
    <col min="12586" max="12587" width="11.453125" style="45" customWidth="1"/>
    <col min="12588" max="12588" width="1.453125" style="45" customWidth="1"/>
    <col min="12589" max="12791" width="11.453125" style="45"/>
    <col min="12792" max="12792" width="2.453125" style="45" customWidth="1"/>
    <col min="12793" max="12793" width="48.54296875" style="45" customWidth="1"/>
    <col min="12794" max="12810" width="11.453125" style="45" customWidth="1"/>
    <col min="12811" max="12816" width="10.54296875" style="45" customWidth="1"/>
    <col min="12817" max="12818" width="11.453125" style="45" customWidth="1"/>
    <col min="12819" max="12819" width="1.54296875" style="45" customWidth="1"/>
    <col min="12820" max="12835" width="11.453125" style="45" customWidth="1"/>
    <col min="12836" max="12841" width="6.54296875" style="45" customWidth="1"/>
    <col min="12842" max="12843" width="11.453125" style="45" customWidth="1"/>
    <col min="12844" max="12844" width="1.453125" style="45" customWidth="1"/>
    <col min="12845" max="13047" width="11.453125" style="45"/>
    <col min="13048" max="13048" width="2.453125" style="45" customWidth="1"/>
    <col min="13049" max="13049" width="48.54296875" style="45" customWidth="1"/>
    <col min="13050" max="13066" width="11.453125" style="45" customWidth="1"/>
    <col min="13067" max="13072" width="10.54296875" style="45" customWidth="1"/>
    <col min="13073" max="13074" width="11.453125" style="45" customWidth="1"/>
    <col min="13075" max="13075" width="1.54296875" style="45" customWidth="1"/>
    <col min="13076" max="13091" width="11.453125" style="45" customWidth="1"/>
    <col min="13092" max="13097" width="6.54296875" style="45" customWidth="1"/>
    <col min="13098" max="13099" width="11.453125" style="45" customWidth="1"/>
    <col min="13100" max="13100" width="1.453125" style="45" customWidth="1"/>
    <col min="13101" max="13303" width="11.453125" style="45"/>
    <col min="13304" max="13304" width="2.453125" style="45" customWidth="1"/>
    <col min="13305" max="13305" width="48.54296875" style="45" customWidth="1"/>
    <col min="13306" max="13322" width="11.453125" style="45" customWidth="1"/>
    <col min="13323" max="13328" width="10.54296875" style="45" customWidth="1"/>
    <col min="13329" max="13330" width="11.453125" style="45" customWidth="1"/>
    <col min="13331" max="13331" width="1.54296875" style="45" customWidth="1"/>
    <col min="13332" max="13347" width="11.453125" style="45" customWidth="1"/>
    <col min="13348" max="13353" width="6.54296875" style="45" customWidth="1"/>
    <col min="13354" max="13355" width="11.453125" style="45" customWidth="1"/>
    <col min="13356" max="13356" width="1.453125" style="45" customWidth="1"/>
    <col min="13357" max="13559" width="11.453125" style="45"/>
    <col min="13560" max="13560" width="2.453125" style="45" customWidth="1"/>
    <col min="13561" max="13561" width="48.54296875" style="45" customWidth="1"/>
    <col min="13562" max="13578" width="11.453125" style="45" customWidth="1"/>
    <col min="13579" max="13584" width="10.54296875" style="45" customWidth="1"/>
    <col min="13585" max="13586" width="11.453125" style="45" customWidth="1"/>
    <col min="13587" max="13587" width="1.54296875" style="45" customWidth="1"/>
    <col min="13588" max="13603" width="11.453125" style="45" customWidth="1"/>
    <col min="13604" max="13609" width="6.54296875" style="45" customWidth="1"/>
    <col min="13610" max="13611" width="11.453125" style="45" customWidth="1"/>
    <col min="13612" max="13612" width="1.453125" style="45" customWidth="1"/>
    <col min="13613" max="13815" width="11.453125" style="45"/>
    <col min="13816" max="13816" width="2.453125" style="45" customWidth="1"/>
    <col min="13817" max="13817" width="48.54296875" style="45" customWidth="1"/>
    <col min="13818" max="13834" width="11.453125" style="45" customWidth="1"/>
    <col min="13835" max="13840" width="10.54296875" style="45" customWidth="1"/>
    <col min="13841" max="13842" width="11.453125" style="45" customWidth="1"/>
    <col min="13843" max="13843" width="1.54296875" style="45" customWidth="1"/>
    <col min="13844" max="13859" width="11.453125" style="45" customWidth="1"/>
    <col min="13860" max="13865" width="6.54296875" style="45" customWidth="1"/>
    <col min="13866" max="13867" width="11.453125" style="45" customWidth="1"/>
    <col min="13868" max="13868" width="1.453125" style="45" customWidth="1"/>
    <col min="13869" max="14071" width="11.453125" style="45"/>
    <col min="14072" max="14072" width="2.453125" style="45" customWidth="1"/>
    <col min="14073" max="14073" width="48.54296875" style="45" customWidth="1"/>
    <col min="14074" max="14090" width="11.453125" style="45" customWidth="1"/>
    <col min="14091" max="14096" width="10.54296875" style="45" customWidth="1"/>
    <col min="14097" max="14098" width="11.453125" style="45" customWidth="1"/>
    <col min="14099" max="14099" width="1.54296875" style="45" customWidth="1"/>
    <col min="14100" max="14115" width="11.453125" style="45" customWidth="1"/>
    <col min="14116" max="14121" width="6.54296875" style="45" customWidth="1"/>
    <col min="14122" max="14123" width="11.453125" style="45" customWidth="1"/>
    <col min="14124" max="14124" width="1.453125" style="45" customWidth="1"/>
    <col min="14125" max="14327" width="11.453125" style="45"/>
    <col min="14328" max="14328" width="2.453125" style="45" customWidth="1"/>
    <col min="14329" max="14329" width="48.54296875" style="45" customWidth="1"/>
    <col min="14330" max="14346" width="11.453125" style="45" customWidth="1"/>
    <col min="14347" max="14352" width="10.54296875" style="45" customWidth="1"/>
    <col min="14353" max="14354" width="11.453125" style="45" customWidth="1"/>
    <col min="14355" max="14355" width="1.54296875" style="45" customWidth="1"/>
    <col min="14356" max="14371" width="11.453125" style="45" customWidth="1"/>
    <col min="14372" max="14377" width="6.54296875" style="45" customWidth="1"/>
    <col min="14378" max="14379" width="11.453125" style="45" customWidth="1"/>
    <col min="14380" max="14380" width="1.453125" style="45" customWidth="1"/>
    <col min="14381" max="14583" width="11.453125" style="45"/>
    <col min="14584" max="14584" width="2.453125" style="45" customWidth="1"/>
    <col min="14585" max="14585" width="48.54296875" style="45" customWidth="1"/>
    <col min="14586" max="14602" width="11.453125" style="45" customWidth="1"/>
    <col min="14603" max="14608" width="10.54296875" style="45" customWidth="1"/>
    <col min="14609" max="14610" width="11.453125" style="45" customWidth="1"/>
    <col min="14611" max="14611" width="1.54296875" style="45" customWidth="1"/>
    <col min="14612" max="14627" width="11.453125" style="45" customWidth="1"/>
    <col min="14628" max="14633" width="6.54296875" style="45" customWidth="1"/>
    <col min="14634" max="14635" width="11.453125" style="45" customWidth="1"/>
    <col min="14636" max="14636" width="1.453125" style="45" customWidth="1"/>
    <col min="14637" max="14839" width="11.453125" style="45"/>
    <col min="14840" max="14840" width="2.453125" style="45" customWidth="1"/>
    <col min="14841" max="14841" width="48.54296875" style="45" customWidth="1"/>
    <col min="14842" max="14858" width="11.453125" style="45" customWidth="1"/>
    <col min="14859" max="14864" width="10.54296875" style="45" customWidth="1"/>
    <col min="14865" max="14866" width="11.453125" style="45" customWidth="1"/>
    <col min="14867" max="14867" width="1.54296875" style="45" customWidth="1"/>
    <col min="14868" max="14883" width="11.453125" style="45" customWidth="1"/>
    <col min="14884" max="14889" width="6.54296875" style="45" customWidth="1"/>
    <col min="14890" max="14891" width="11.453125" style="45" customWidth="1"/>
    <col min="14892" max="14892" width="1.453125" style="45" customWidth="1"/>
    <col min="14893" max="15095" width="11.453125" style="45"/>
    <col min="15096" max="15096" width="2.453125" style="45" customWidth="1"/>
    <col min="15097" max="15097" width="48.54296875" style="45" customWidth="1"/>
    <col min="15098" max="15114" width="11.453125" style="45" customWidth="1"/>
    <col min="15115" max="15120" width="10.54296875" style="45" customWidth="1"/>
    <col min="15121" max="15122" width="11.453125" style="45" customWidth="1"/>
    <col min="15123" max="15123" width="1.54296875" style="45" customWidth="1"/>
    <col min="15124" max="15139" width="11.453125" style="45" customWidth="1"/>
    <col min="15140" max="15145" width="6.54296875" style="45" customWidth="1"/>
    <col min="15146" max="15147" width="11.453125" style="45" customWidth="1"/>
    <col min="15148" max="15148" width="1.453125" style="45" customWidth="1"/>
    <col min="15149" max="15351" width="11.453125" style="45"/>
    <col min="15352" max="15352" width="2.453125" style="45" customWidth="1"/>
    <col min="15353" max="15353" width="48.54296875" style="45" customWidth="1"/>
    <col min="15354" max="15370" width="11.453125" style="45" customWidth="1"/>
    <col min="15371" max="15376" width="10.54296875" style="45" customWidth="1"/>
    <col min="15377" max="15378" width="11.453125" style="45" customWidth="1"/>
    <col min="15379" max="15379" width="1.54296875" style="45" customWidth="1"/>
    <col min="15380" max="15395" width="11.453125" style="45" customWidth="1"/>
    <col min="15396" max="15401" width="6.54296875" style="45" customWidth="1"/>
    <col min="15402" max="15403" width="11.453125" style="45" customWidth="1"/>
    <col min="15404" max="15404" width="1.453125" style="45" customWidth="1"/>
    <col min="15405" max="15607" width="11.453125" style="45"/>
    <col min="15608" max="15608" width="2.453125" style="45" customWidth="1"/>
    <col min="15609" max="15609" width="48.54296875" style="45" customWidth="1"/>
    <col min="15610" max="15626" width="11.453125" style="45" customWidth="1"/>
    <col min="15627" max="15632" width="10.54296875" style="45" customWidth="1"/>
    <col min="15633" max="15634" width="11.453125" style="45" customWidth="1"/>
    <col min="15635" max="15635" width="1.54296875" style="45" customWidth="1"/>
    <col min="15636" max="15651" width="11.453125" style="45" customWidth="1"/>
    <col min="15652" max="15657" width="6.54296875" style="45" customWidth="1"/>
    <col min="15658" max="15659" width="11.453125" style="45" customWidth="1"/>
    <col min="15660" max="15660" width="1.453125" style="45" customWidth="1"/>
    <col min="15661" max="15863" width="11.453125" style="45"/>
    <col min="15864" max="15864" width="2.453125" style="45" customWidth="1"/>
    <col min="15865" max="15865" width="48.54296875" style="45" customWidth="1"/>
    <col min="15866" max="15882" width="11.453125" style="45" customWidth="1"/>
    <col min="15883" max="15888" width="10.54296875" style="45" customWidth="1"/>
    <col min="15889" max="15890" width="11.453125" style="45" customWidth="1"/>
    <col min="15891" max="15891" width="1.54296875" style="45" customWidth="1"/>
    <col min="15892" max="15907" width="11.453125" style="45" customWidth="1"/>
    <col min="15908" max="15913" width="6.54296875" style="45" customWidth="1"/>
    <col min="15914" max="15915" width="11.453125" style="45" customWidth="1"/>
    <col min="15916" max="15916" width="1.453125" style="45" customWidth="1"/>
    <col min="15917" max="16119" width="11.453125" style="45"/>
    <col min="16120" max="16120" width="2.453125" style="45" customWidth="1"/>
    <col min="16121" max="16121" width="48.54296875" style="45" customWidth="1"/>
    <col min="16122" max="16138" width="11.453125" style="45" customWidth="1"/>
    <col min="16139" max="16144" width="10.54296875" style="45" customWidth="1"/>
    <col min="16145" max="16146" width="11.453125" style="45" customWidth="1"/>
    <col min="16147" max="16147" width="1.54296875" style="45" customWidth="1"/>
    <col min="16148" max="16163" width="11.453125" style="45" customWidth="1"/>
    <col min="16164" max="16169" width="6.54296875" style="45" customWidth="1"/>
    <col min="16170" max="16171" width="11.453125" style="45" customWidth="1"/>
    <col min="16172" max="16172" width="1.453125" style="45" customWidth="1"/>
    <col min="16173" max="16384" width="11.453125" style="45"/>
  </cols>
  <sheetData>
    <row r="1" spans="1:65" ht="15" customHeight="1" x14ac:dyDescent="0.35">
      <c r="B1" s="1" t="s">
        <v>564</v>
      </c>
    </row>
    <row r="2" spans="1:65" ht="15" customHeight="1" x14ac:dyDescent="0.35">
      <c r="B2" s="3" t="s">
        <v>703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5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B3" s="335"/>
      <c r="AC3"/>
      <c r="AD3"/>
      <c r="AE3"/>
    </row>
    <row r="4" spans="1:65" ht="12" customHeight="1" thickBot="1" x14ac:dyDescent="0.4">
      <c r="B4" s="186" t="s">
        <v>758</v>
      </c>
      <c r="W4"/>
      <c r="X4"/>
      <c r="Z4"/>
      <c r="AA4"/>
      <c r="AB4" s="335"/>
      <c r="AC4"/>
      <c r="AD4"/>
      <c r="AE4"/>
    </row>
    <row r="5" spans="1:65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5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5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5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5" s="46" customFormat="1" ht="15" customHeight="1" x14ac:dyDescent="0.35">
      <c r="A9"/>
      <c r="B9" s="184" t="s">
        <v>629</v>
      </c>
      <c r="C9" s="63"/>
      <c r="D9" s="63"/>
      <c r="E9" s="63"/>
      <c r="F9" s="63"/>
      <c r="G9" s="63"/>
      <c r="H9" s="63"/>
      <c r="I9" s="63"/>
      <c r="J9" s="63"/>
      <c r="K9" s="63"/>
      <c r="L9" s="63">
        <v>632.37</v>
      </c>
      <c r="M9" s="63">
        <v>548.63099999999997</v>
      </c>
      <c r="N9" s="63">
        <v>565.98900000000003</v>
      </c>
      <c r="O9" s="63">
        <v>718.91700000000003</v>
      </c>
      <c r="P9" s="63">
        <v>854.27600000000007</v>
      </c>
      <c r="Q9" s="63">
        <v>1032.04</v>
      </c>
      <c r="R9" s="63">
        <v>835.13300000000004</v>
      </c>
      <c r="S9" s="63">
        <v>780.95100000000002</v>
      </c>
      <c r="T9" s="63">
        <v>698.90699999999993</v>
      </c>
      <c r="U9" s="63">
        <v>717.70100000000002</v>
      </c>
      <c r="V9" s="63">
        <v>693.84299999999996</v>
      </c>
      <c r="W9" s="63">
        <v>747.92699999999991</v>
      </c>
      <c r="X9" s="63">
        <v>828.83799999999997</v>
      </c>
      <c r="Y9" s="63">
        <v>856.54099999999994</v>
      </c>
      <c r="Z9" s="63">
        <v>885.54700000000003</v>
      </c>
      <c r="AA9" s="63">
        <v>991.56700000000001</v>
      </c>
      <c r="AB9" s="63">
        <v>1037.557</v>
      </c>
      <c r="AC9" s="63">
        <v>1083.0640000000001</v>
      </c>
      <c r="AD9" s="63">
        <v>1154.2669999999998</v>
      </c>
      <c r="AE9" s="63">
        <v>1350.0949999999998</v>
      </c>
      <c r="AF9" s="161"/>
      <c r="AG9" s="183"/>
      <c r="AH9" s="183"/>
      <c r="AI9" s="183"/>
      <c r="AJ9" s="162"/>
      <c r="AK9" s="162"/>
      <c r="AL9" s="162"/>
      <c r="AM9" s="162"/>
      <c r="AN9" s="162"/>
      <c r="AO9" s="162"/>
      <c r="AP9" s="162">
        <v>-13.242089283172831</v>
      </c>
      <c r="AQ9" s="162">
        <v>3.1638751729304508</v>
      </c>
      <c r="AR9" s="162">
        <v>27.019606388110013</v>
      </c>
      <c r="AS9" s="162">
        <v>18.82818183462069</v>
      </c>
      <c r="AT9" s="162">
        <v>20.808731604305855</v>
      </c>
      <c r="AU9" s="162">
        <v>-19.079396147436139</v>
      </c>
      <c r="AV9" s="162">
        <v>-6.4878288847405159</v>
      </c>
      <c r="AW9" s="162">
        <v>-10.505652723410314</v>
      </c>
      <c r="AX9" s="162">
        <v>2.6890559115876789</v>
      </c>
      <c r="AY9" s="162">
        <v>-3.3242255479649687</v>
      </c>
      <c r="AZ9" s="162">
        <v>7.7948469610560238</v>
      </c>
      <c r="BA9" s="162">
        <v>10.818034380360659</v>
      </c>
      <c r="BB9" s="162">
        <v>3.3423901896389858</v>
      </c>
      <c r="BC9" s="162">
        <v>3.3864111583683778</v>
      </c>
      <c r="BD9" s="162">
        <v>11.972261212561273</v>
      </c>
      <c r="BE9" s="162">
        <v>4.6381132086888739</v>
      </c>
      <c r="BF9" s="162">
        <v>4.3859759030106353</v>
      </c>
      <c r="BG9" s="162">
        <v>6.5742190673865757</v>
      </c>
      <c r="BH9" s="162">
        <v>16.965572090339581</v>
      </c>
      <c r="BI9" s="161"/>
      <c r="BL9" s="53"/>
      <c r="BM9" s="53"/>
    </row>
    <row r="10" spans="1:65" s="46" customFormat="1" ht="15" customHeight="1" x14ac:dyDescent="0.35">
      <c r="A10"/>
      <c r="B10" s="16" t="s">
        <v>559</v>
      </c>
      <c r="C10" s="14"/>
      <c r="D10" s="14"/>
      <c r="E10" s="14"/>
      <c r="F10" s="17"/>
      <c r="G10" s="17"/>
      <c r="H10" s="17"/>
      <c r="I10" s="17"/>
      <c r="J10" s="17"/>
      <c r="K10" s="17"/>
      <c r="L10" s="17">
        <v>632.37</v>
      </c>
      <c r="M10" s="17">
        <v>548.63099999999997</v>
      </c>
      <c r="N10" s="17">
        <v>609.30600000000004</v>
      </c>
      <c r="O10" s="17">
        <v>647.27800000000002</v>
      </c>
      <c r="P10" s="17">
        <v>768.79300000000001</v>
      </c>
      <c r="Q10" s="17">
        <v>938.36599999999999</v>
      </c>
      <c r="R10" s="17">
        <v>795.61800000000005</v>
      </c>
      <c r="S10" s="17">
        <v>781.08</v>
      </c>
      <c r="T10" s="17">
        <v>739.76900000000001</v>
      </c>
      <c r="U10" s="17">
        <v>733.14800000000002</v>
      </c>
      <c r="V10" s="17">
        <v>707.61599999999999</v>
      </c>
      <c r="W10" s="17">
        <v>740.59299999999996</v>
      </c>
      <c r="X10" s="17">
        <v>776.47</v>
      </c>
      <c r="Y10" s="17">
        <v>810.27599999999995</v>
      </c>
      <c r="Z10" s="17">
        <v>833.80100000000004</v>
      </c>
      <c r="AA10" s="17">
        <v>924.88400000000001</v>
      </c>
      <c r="AB10" s="17">
        <v>924.88499999999999</v>
      </c>
      <c r="AC10" s="17">
        <v>1006.734</v>
      </c>
      <c r="AD10" s="17">
        <v>1075.6089999999999</v>
      </c>
      <c r="AE10" s="17">
        <v>1233.3119999999999</v>
      </c>
      <c r="AF10"/>
      <c r="AG10" s="18"/>
      <c r="AH10" s="18"/>
      <c r="AI10" s="18"/>
      <c r="AJ10" s="18"/>
      <c r="AK10" s="18"/>
      <c r="AL10" s="18"/>
      <c r="AM10" s="18"/>
      <c r="AN10" s="18"/>
      <c r="AO10" s="18"/>
      <c r="AP10" s="18">
        <v>-13.242089283172831</v>
      </c>
      <c r="AQ10" s="18">
        <v>11.059345899156277</v>
      </c>
      <c r="AR10" s="18">
        <v>6.2320082191870716</v>
      </c>
      <c r="AS10" s="18">
        <v>18.773231903447975</v>
      </c>
      <c r="AT10" s="18">
        <v>22.057042662979502</v>
      </c>
      <c r="AU10" s="18">
        <v>-15.212401131328281</v>
      </c>
      <c r="AV10" s="18">
        <v>-1.827258810132502</v>
      </c>
      <c r="AW10" s="18">
        <v>-5.288958877451738</v>
      </c>
      <c r="AX10" s="18">
        <v>-0.89500911771106673</v>
      </c>
      <c r="AY10" s="18">
        <v>-3.4825164905312485</v>
      </c>
      <c r="AZ10" s="18">
        <v>4.6602959797404209</v>
      </c>
      <c r="BA10" s="18">
        <v>4.8443612078429137</v>
      </c>
      <c r="BB10" s="18">
        <v>4.3538063286411486</v>
      </c>
      <c r="BC10" s="18">
        <v>2.9033317042588074</v>
      </c>
      <c r="BD10" s="18">
        <v>10.923829546858299</v>
      </c>
      <c r="BE10" s="18">
        <v>1.0812166714705337E-4</v>
      </c>
      <c r="BF10" s="18">
        <v>8.8496407661493102</v>
      </c>
      <c r="BG10" s="18">
        <v>6.8414298116483492</v>
      </c>
      <c r="BH10" s="18">
        <v>14.661740465169034</v>
      </c>
      <c r="BI10"/>
      <c r="BJ10" s="7"/>
      <c r="BL10" s="53"/>
      <c r="BM10" s="53"/>
    </row>
    <row r="11" spans="1:65" s="46" customFormat="1" ht="15" customHeight="1" x14ac:dyDescent="0.35">
      <c r="A11"/>
      <c r="B11" s="16" t="s">
        <v>947</v>
      </c>
      <c r="C11" s="14"/>
      <c r="D11" s="14"/>
      <c r="E11" s="14"/>
      <c r="F11" s="17"/>
      <c r="G11" s="17"/>
      <c r="H11" s="17"/>
      <c r="I11" s="17"/>
      <c r="J11" s="17"/>
      <c r="K11" s="17"/>
      <c r="L11" s="17"/>
      <c r="M11" s="17"/>
      <c r="N11" s="17">
        <v>40.424999999999997</v>
      </c>
      <c r="O11" s="17">
        <v>44.89</v>
      </c>
      <c r="P11" s="17">
        <v>20.440000000000001</v>
      </c>
      <c r="Q11" s="17">
        <v>0</v>
      </c>
      <c r="R11" s="17">
        <v>0</v>
      </c>
      <c r="S11" s="17">
        <v>-0.17100000000000001</v>
      </c>
      <c r="T11" s="17">
        <v>-28.811</v>
      </c>
      <c r="U11" s="17">
        <v>-12.798999999999999</v>
      </c>
      <c r="V11" s="17">
        <v>-16.369</v>
      </c>
      <c r="W11" s="17">
        <v>-9.7919999999999998</v>
      </c>
      <c r="X11" s="17">
        <v>-9.8789999999999996</v>
      </c>
      <c r="Y11" s="17">
        <v>-6.069</v>
      </c>
      <c r="Z11" s="17">
        <v>-6.069</v>
      </c>
      <c r="AA11" s="17">
        <v>-6.07</v>
      </c>
      <c r="AB11" s="17">
        <v>-6.069</v>
      </c>
      <c r="AC11" s="17">
        <v>-6.0279999999999996</v>
      </c>
      <c r="AD11" s="17">
        <v>-4.3819999999999997</v>
      </c>
      <c r="AE11" s="17">
        <v>-4.3819999999999997</v>
      </c>
      <c r="AF11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>
        <v>11.045145330859626</v>
      </c>
      <c r="AS11" s="18">
        <v>-54.466473602138564</v>
      </c>
      <c r="AT11" s="18" t="s">
        <v>233</v>
      </c>
      <c r="AU11" s="18" t="s">
        <v>233</v>
      </c>
      <c r="AV11" s="18"/>
      <c r="AW11" s="18" t="s">
        <v>233</v>
      </c>
      <c r="AX11" s="18" t="s">
        <v>233</v>
      </c>
      <c r="AY11" s="18" t="s">
        <v>233</v>
      </c>
      <c r="AZ11" s="18" t="s">
        <v>233</v>
      </c>
      <c r="BA11" s="18" t="s">
        <v>233</v>
      </c>
      <c r="BB11" s="18" t="s">
        <v>233</v>
      </c>
      <c r="BC11" s="18" t="s">
        <v>233</v>
      </c>
      <c r="BD11" s="18" t="s">
        <v>233</v>
      </c>
      <c r="BE11" s="18" t="s">
        <v>233</v>
      </c>
      <c r="BF11" s="18" t="s">
        <v>233</v>
      </c>
      <c r="BG11" s="18" t="s">
        <v>233</v>
      </c>
      <c r="BH11" s="18" t="s">
        <v>233</v>
      </c>
      <c r="BI11"/>
      <c r="BJ11" s="7"/>
      <c r="BL11" s="53"/>
      <c r="BM11" s="53"/>
    </row>
    <row r="12" spans="1:65" s="46" customFormat="1" ht="15" customHeight="1" x14ac:dyDescent="0.35">
      <c r="A12"/>
      <c r="B12" s="16" t="s">
        <v>560</v>
      </c>
      <c r="C12" s="14"/>
      <c r="D12" s="14"/>
      <c r="E12" s="14"/>
      <c r="F12" s="17"/>
      <c r="G12" s="17"/>
      <c r="H12" s="17"/>
      <c r="I12" s="17"/>
      <c r="J12" s="17"/>
      <c r="K12" s="17"/>
      <c r="L12" s="17"/>
      <c r="M12" s="17"/>
      <c r="N12" s="17">
        <v>-83.742000000000004</v>
      </c>
      <c r="O12" s="17">
        <v>26.748999999999999</v>
      </c>
      <c r="P12" s="17">
        <v>65.043000000000006</v>
      </c>
      <c r="Q12" s="17">
        <v>93.674000000000007</v>
      </c>
      <c r="R12" s="17">
        <v>39.515000000000001</v>
      </c>
      <c r="S12" s="17">
        <v>4.2000000000000003E-2</v>
      </c>
      <c r="T12" s="17">
        <v>-12.051</v>
      </c>
      <c r="U12" s="17">
        <v>-2.6480000000000001</v>
      </c>
      <c r="V12" s="17">
        <v>2.5960000000000001</v>
      </c>
      <c r="W12" s="17">
        <v>17.126000000000001</v>
      </c>
      <c r="X12" s="17">
        <v>62.247000000000007</v>
      </c>
      <c r="Y12" s="17">
        <v>52.334000000000003</v>
      </c>
      <c r="Z12" s="17">
        <v>57.814999999999998</v>
      </c>
      <c r="AA12" s="17">
        <v>72.753</v>
      </c>
      <c r="AB12" s="17">
        <v>118.741</v>
      </c>
      <c r="AC12" s="17">
        <v>82.358000000000004</v>
      </c>
      <c r="AD12" s="17">
        <v>83.04</v>
      </c>
      <c r="AE12" s="17">
        <v>121.16500000000001</v>
      </c>
      <c r="AF12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 t="s">
        <v>233</v>
      </c>
      <c r="AS12" s="18" t="s">
        <v>233</v>
      </c>
      <c r="AT12" s="18">
        <v>44.018572329074608</v>
      </c>
      <c r="AU12" s="18">
        <v>-57.816469884920046</v>
      </c>
      <c r="AV12" s="18">
        <v>-99.893711248892814</v>
      </c>
      <c r="AW12" s="18" t="s">
        <v>233</v>
      </c>
      <c r="AX12" s="18" t="s">
        <v>233</v>
      </c>
      <c r="AY12" s="18" t="s">
        <v>233</v>
      </c>
      <c r="AZ12" s="18" t="s">
        <v>233</v>
      </c>
      <c r="BA12" s="18" t="s">
        <v>233</v>
      </c>
      <c r="BB12" s="18">
        <v>-15.925265474641353</v>
      </c>
      <c r="BC12" s="18">
        <v>10.473114992165694</v>
      </c>
      <c r="BD12" s="18">
        <v>25.837585401712364</v>
      </c>
      <c r="BE12" s="18">
        <v>63.211139059557681</v>
      </c>
      <c r="BF12" s="18">
        <v>-30.640638027303119</v>
      </c>
      <c r="BG12" s="18">
        <v>0.82809198863498645</v>
      </c>
      <c r="BH12" s="18">
        <v>45.911608863198452</v>
      </c>
      <c r="BI12"/>
      <c r="BJ12" s="7"/>
      <c r="BL12" s="53"/>
      <c r="BM12" s="53"/>
    </row>
    <row r="13" spans="1:65" s="46" customFormat="1" ht="15" customHeight="1" x14ac:dyDescent="0.35">
      <c r="A13"/>
      <c r="B13" s="66" t="s">
        <v>561</v>
      </c>
      <c r="C13" s="14"/>
      <c r="D13" s="14"/>
      <c r="E13" s="14"/>
      <c r="F13" s="17"/>
      <c r="G13" s="17"/>
      <c r="H13" s="17"/>
      <c r="I13" s="17"/>
      <c r="J13" s="17"/>
      <c r="K13" s="17"/>
      <c r="L13" s="17">
        <v>547.44600000000003</v>
      </c>
      <c r="M13" s="17">
        <v>616.89299999999992</v>
      </c>
      <c r="N13" s="17">
        <v>719.33300000000008</v>
      </c>
      <c r="O13" s="17">
        <v>761.39200000000005</v>
      </c>
      <c r="P13" s="17">
        <v>807.40099999999995</v>
      </c>
      <c r="Q13" s="17">
        <v>795.11</v>
      </c>
      <c r="R13" s="17">
        <v>774.65000000000009</v>
      </c>
      <c r="S13" s="17">
        <v>778.43200000000002</v>
      </c>
      <c r="T13" s="17">
        <v>742.36500000000001</v>
      </c>
      <c r="U13" s="17">
        <v>750.274</v>
      </c>
      <c r="V13" s="17">
        <v>776.43899999999996</v>
      </c>
      <c r="W13" s="17">
        <v>792.92699999999991</v>
      </c>
      <c r="X13" s="17">
        <v>834.28500000000008</v>
      </c>
      <c r="Y13" s="17">
        <v>883.029</v>
      </c>
      <c r="Z13" s="17">
        <v>952.54200000000003</v>
      </c>
      <c r="AA13" s="17">
        <v>1007.242</v>
      </c>
      <c r="AB13" s="17">
        <v>1007.925</v>
      </c>
      <c r="AC13" s="17">
        <v>1127.8990000000001</v>
      </c>
      <c r="AD13" s="17"/>
      <c r="AE13" s="17"/>
      <c r="AF13"/>
      <c r="AG13" s="18"/>
      <c r="AH13" s="18"/>
      <c r="AI13" s="18"/>
      <c r="AJ13" s="18"/>
      <c r="AK13" s="18"/>
      <c r="AL13" s="18"/>
      <c r="AM13" s="18"/>
      <c r="AN13" s="18"/>
      <c r="AO13" s="18"/>
      <c r="AP13" s="18">
        <v>12.685634747536723</v>
      </c>
      <c r="AQ13" s="18">
        <v>16.605797115545187</v>
      </c>
      <c r="AR13" s="18">
        <v>5.8469443220316553</v>
      </c>
      <c r="AS13" s="18">
        <v>6.0427480194170551</v>
      </c>
      <c r="AT13" s="18">
        <v>-1.5222918970870658</v>
      </c>
      <c r="AU13" s="18">
        <v>-2.5732288614153918</v>
      </c>
      <c r="AV13" s="18">
        <v>0.48822048667139029</v>
      </c>
      <c r="AW13" s="18">
        <v>-4.6332884567951993</v>
      </c>
      <c r="AX13" s="18">
        <v>1.0653788904379911</v>
      </c>
      <c r="AY13" s="18">
        <v>3.4873926059013058</v>
      </c>
      <c r="AZ13" s="18">
        <v>2.1235409349607557</v>
      </c>
      <c r="BA13" s="18">
        <v>5.2158647643478124</v>
      </c>
      <c r="BB13" s="18">
        <v>5.8426077419586724</v>
      </c>
      <c r="BC13" s="18">
        <v>7.8721083905511628</v>
      </c>
      <c r="BD13" s="18">
        <v>5.7425289383565161</v>
      </c>
      <c r="BE13" s="18">
        <v>6.7808927745268047E-2</v>
      </c>
      <c r="BF13" s="18"/>
      <c r="BG13" s="18"/>
      <c r="BH13" s="18"/>
      <c r="BI13"/>
      <c r="BJ13" s="246"/>
      <c r="BL13" s="53"/>
      <c r="BM13" s="53"/>
    </row>
    <row r="14" spans="1:65" s="46" customFormat="1" ht="15" customHeight="1" x14ac:dyDescent="0.35">
      <c r="A14"/>
      <c r="B14" s="184" t="s">
        <v>632</v>
      </c>
      <c r="C14" s="63"/>
      <c r="D14" s="63"/>
      <c r="E14" s="63"/>
      <c r="F14" s="63"/>
      <c r="G14" s="63"/>
      <c r="H14" s="63"/>
      <c r="I14" s="63"/>
      <c r="J14" s="63"/>
      <c r="K14" s="63"/>
      <c r="L14" s="63">
        <v>455.18599999999998</v>
      </c>
      <c r="M14" s="63">
        <v>493.798</v>
      </c>
      <c r="N14" s="63">
        <v>602.2109999999999</v>
      </c>
      <c r="O14" s="63">
        <v>655.74299999999994</v>
      </c>
      <c r="P14" s="63">
        <v>699.59199999999998</v>
      </c>
      <c r="Q14" s="63">
        <v>543.39400000000001</v>
      </c>
      <c r="R14" s="63">
        <v>385.76599999999996</v>
      </c>
      <c r="S14" s="63">
        <v>492.97</v>
      </c>
      <c r="T14" s="63">
        <v>456.85700000000003</v>
      </c>
      <c r="U14" s="63">
        <v>612.54200000000003</v>
      </c>
      <c r="V14" s="63">
        <v>613.12800000000004</v>
      </c>
      <c r="W14" s="63">
        <v>651.01199999999994</v>
      </c>
      <c r="X14" s="63">
        <v>673.26400000000001</v>
      </c>
      <c r="Y14" s="63">
        <v>729.87700000000007</v>
      </c>
      <c r="Z14" s="63">
        <v>794.25099999999998</v>
      </c>
      <c r="AA14" s="63">
        <v>754.21199999999988</v>
      </c>
      <c r="AB14" s="63">
        <v>810.04799999999989</v>
      </c>
      <c r="AC14" s="63">
        <v>774.23900000000003</v>
      </c>
      <c r="AD14" s="63">
        <v>683.005</v>
      </c>
      <c r="AE14" s="63">
        <v>931.54699999999991</v>
      </c>
      <c r="AF14" s="161"/>
      <c r="AG14" s="183"/>
      <c r="AH14" s="183"/>
      <c r="AI14" s="183"/>
      <c r="AJ14" s="162"/>
      <c r="AK14" s="162"/>
      <c r="AL14" s="162"/>
      <c r="AM14" s="162"/>
      <c r="AN14" s="162"/>
      <c r="AO14" s="162"/>
      <c r="AP14" s="162">
        <v>8.4826861986089259</v>
      </c>
      <c r="AQ14" s="162">
        <v>21.954928938553802</v>
      </c>
      <c r="AR14" s="162">
        <v>8.8892431390326738</v>
      </c>
      <c r="AS14" s="162">
        <v>6.6869185031330955</v>
      </c>
      <c r="AT14" s="162">
        <v>-22.327013459273402</v>
      </c>
      <c r="AU14" s="162">
        <v>-29.00804940798022</v>
      </c>
      <c r="AV14" s="162">
        <v>27.789903724019243</v>
      </c>
      <c r="AW14" s="162">
        <v>-7.3255979065663226</v>
      </c>
      <c r="AX14" s="162">
        <v>34.077402775923318</v>
      </c>
      <c r="AY14" s="162">
        <v>9.5666909371114592E-2</v>
      </c>
      <c r="AZ14" s="162">
        <v>6.1788076877911138</v>
      </c>
      <c r="BA14" s="162">
        <v>3.4180629542927119</v>
      </c>
      <c r="BB14" s="162">
        <v>8.4087371372893926</v>
      </c>
      <c r="BC14" s="162">
        <v>8.819842247392355</v>
      </c>
      <c r="BD14" s="162">
        <v>-5.0411016164915248</v>
      </c>
      <c r="BE14" s="162">
        <v>7.4032234968417399</v>
      </c>
      <c r="BF14" s="162">
        <v>-4.4206022359168671</v>
      </c>
      <c r="BG14" s="162">
        <v>-11.78369986528708</v>
      </c>
      <c r="BH14" s="162">
        <v>36.389484703625875</v>
      </c>
      <c r="BI14" s="161"/>
      <c r="BL14" s="53"/>
      <c r="BM14" s="53"/>
    </row>
    <row r="15" spans="1:65" s="46" customFormat="1" ht="15" customHeight="1" x14ac:dyDescent="0.35">
      <c r="A15"/>
      <c r="B15" s="16" t="s">
        <v>559</v>
      </c>
      <c r="C15" s="14"/>
      <c r="D15" s="14"/>
      <c r="E15" s="14"/>
      <c r="F15" s="17"/>
      <c r="G15" s="17"/>
      <c r="H15" s="17"/>
      <c r="I15" s="17"/>
      <c r="J15" s="17"/>
      <c r="K15" s="17"/>
      <c r="L15" s="17">
        <v>455.18599999999998</v>
      </c>
      <c r="M15" s="17">
        <v>493.798</v>
      </c>
      <c r="N15" s="17">
        <v>517.82899999999995</v>
      </c>
      <c r="O15" s="17">
        <v>592.20699999999999</v>
      </c>
      <c r="P15" s="17">
        <v>619.07600000000002</v>
      </c>
      <c r="Q15" s="17">
        <v>569.505</v>
      </c>
      <c r="R15" s="17">
        <v>426.20699999999999</v>
      </c>
      <c r="S15" s="17">
        <v>524.12400000000002</v>
      </c>
      <c r="T15" s="17">
        <v>297.00900000000001</v>
      </c>
      <c r="U15" s="17">
        <v>608.21100000000001</v>
      </c>
      <c r="V15" s="17">
        <v>584.73800000000006</v>
      </c>
      <c r="W15" s="17">
        <v>699.202</v>
      </c>
      <c r="X15" s="17">
        <v>656.69600000000003</v>
      </c>
      <c r="Y15" s="17">
        <v>712.21500000000003</v>
      </c>
      <c r="Z15" s="17">
        <v>754.44200000000001</v>
      </c>
      <c r="AA15" s="17">
        <v>819.04</v>
      </c>
      <c r="AB15" s="17">
        <v>819.04</v>
      </c>
      <c r="AC15" s="17">
        <v>798.03499999999997</v>
      </c>
      <c r="AD15" s="17">
        <v>923.86500000000001</v>
      </c>
      <c r="AE15" s="17">
        <v>916.55499999999995</v>
      </c>
      <c r="AF15"/>
      <c r="AG15" s="18"/>
      <c r="AH15" s="18"/>
      <c r="AI15" s="18"/>
      <c r="AJ15" s="18"/>
      <c r="AK15" s="18"/>
      <c r="AL15" s="18"/>
      <c r="AM15" s="18"/>
      <c r="AN15" s="18"/>
      <c r="AO15" s="18"/>
      <c r="AP15" s="18">
        <v>8.4826861986089259</v>
      </c>
      <c r="AQ15" s="18">
        <v>4.8665648706556022</v>
      </c>
      <c r="AR15" s="18">
        <v>14.363428853926694</v>
      </c>
      <c r="AS15" s="18">
        <v>4.537095981641559</v>
      </c>
      <c r="AT15" s="18">
        <v>-8.0072559750337629</v>
      </c>
      <c r="AU15" s="18">
        <v>-25.161851081202094</v>
      </c>
      <c r="AV15" s="18">
        <v>22.974047821833061</v>
      </c>
      <c r="AW15" s="18">
        <v>-43.332303042791402</v>
      </c>
      <c r="AX15" s="18" t="s">
        <v>233</v>
      </c>
      <c r="AY15" s="18">
        <v>-3.8593514421804205</v>
      </c>
      <c r="AZ15" s="18">
        <v>19.575262767256433</v>
      </c>
      <c r="BA15" s="18">
        <v>-6.0792160205491355</v>
      </c>
      <c r="BB15" s="18">
        <v>8.4542923970908923</v>
      </c>
      <c r="BC15" s="18">
        <v>5.9289680784594498</v>
      </c>
      <c r="BD15" s="18">
        <v>8.5623546939327291</v>
      </c>
      <c r="BE15" s="18">
        <v>0</v>
      </c>
      <c r="BF15" s="18">
        <v>-2.5645878101191633</v>
      </c>
      <c r="BG15" s="18">
        <v>15.767478869974379</v>
      </c>
      <c r="BH15" s="18">
        <v>-0.79124114453952243</v>
      </c>
      <c r="BI15"/>
      <c r="BJ15" s="7"/>
      <c r="BL15" s="53"/>
      <c r="BM15" s="53"/>
    </row>
    <row r="16" spans="1:65" s="46" customFormat="1" ht="15" customHeight="1" x14ac:dyDescent="0.35">
      <c r="A16"/>
      <c r="B16" s="16" t="s">
        <v>947</v>
      </c>
      <c r="C16" s="14"/>
      <c r="D16" s="14"/>
      <c r="E16" s="14"/>
      <c r="F16" s="17"/>
      <c r="G16" s="17"/>
      <c r="H16" s="17"/>
      <c r="I16" s="17"/>
      <c r="J16" s="17"/>
      <c r="K16" s="17"/>
      <c r="L16" s="17"/>
      <c r="M16" s="17"/>
      <c r="N16" s="17">
        <v>36.384999999999998</v>
      </c>
      <c r="O16" s="17">
        <v>38.155999999999999</v>
      </c>
      <c r="P16" s="17">
        <v>18.702000000000002</v>
      </c>
      <c r="Q16" s="17">
        <v>0</v>
      </c>
      <c r="R16" s="17">
        <v>0</v>
      </c>
      <c r="S16" s="17">
        <v>-30.888000000000002</v>
      </c>
      <c r="T16" s="17">
        <v>-91.849000000000004</v>
      </c>
      <c r="U16" s="17">
        <v>-39.201999999999998</v>
      </c>
      <c r="V16" s="17">
        <v>-51.503999999999998</v>
      </c>
      <c r="W16" s="17">
        <v>-35.334000000000003</v>
      </c>
      <c r="X16" s="17">
        <v>-28.87</v>
      </c>
      <c r="Y16" s="17">
        <v>-18.25</v>
      </c>
      <c r="Z16" s="17">
        <v>-18.163</v>
      </c>
      <c r="AA16" s="17">
        <v>-18.152000000000001</v>
      </c>
      <c r="AB16" s="17">
        <v>-18.152000000000001</v>
      </c>
      <c r="AC16" s="17">
        <v>-18.068000000000001</v>
      </c>
      <c r="AD16" s="17">
        <v>-11.69</v>
      </c>
      <c r="AE16" s="17">
        <v>-11.69</v>
      </c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>
        <v>4.8673904081352228</v>
      </c>
      <c r="AS16" s="18">
        <v>-50.985428241954075</v>
      </c>
      <c r="AT16" s="18" t="s">
        <v>233</v>
      </c>
      <c r="AU16" s="18" t="s">
        <v>233</v>
      </c>
      <c r="AV16" s="18"/>
      <c r="AW16" s="18" t="s">
        <v>233</v>
      </c>
      <c r="AX16" s="18" t="s">
        <v>233</v>
      </c>
      <c r="AY16" s="18" t="s">
        <v>233</v>
      </c>
      <c r="AZ16" s="18" t="s">
        <v>233</v>
      </c>
      <c r="BA16" s="18" t="s">
        <v>233</v>
      </c>
      <c r="BB16" s="18" t="s">
        <v>233</v>
      </c>
      <c r="BC16" s="18" t="s">
        <v>233</v>
      </c>
      <c r="BD16" s="18" t="s">
        <v>233</v>
      </c>
      <c r="BE16" s="18" t="s">
        <v>233</v>
      </c>
      <c r="BF16" s="18" t="s">
        <v>233</v>
      </c>
      <c r="BG16" s="18" t="s">
        <v>233</v>
      </c>
      <c r="BH16" s="18" t="s">
        <v>233</v>
      </c>
      <c r="BI16"/>
      <c r="BJ16" s="7"/>
      <c r="BL16" s="53"/>
      <c r="BM16" s="53"/>
    </row>
    <row r="17" spans="1:65" s="46" customFormat="1" ht="15" customHeight="1" x14ac:dyDescent="0.35">
      <c r="A17"/>
      <c r="B17" s="16" t="s">
        <v>560</v>
      </c>
      <c r="C17" s="14"/>
      <c r="D17" s="14"/>
      <c r="E17" s="14"/>
      <c r="F17" s="17"/>
      <c r="G17" s="17"/>
      <c r="H17" s="17"/>
      <c r="I17" s="17"/>
      <c r="J17" s="17"/>
      <c r="K17" s="17"/>
      <c r="L17" s="17"/>
      <c r="M17" s="17"/>
      <c r="N17" s="17">
        <v>47.997</v>
      </c>
      <c r="O17" s="17">
        <v>25.38</v>
      </c>
      <c r="P17" s="17">
        <v>61.814</v>
      </c>
      <c r="Q17" s="17">
        <v>-26.111000000000001</v>
      </c>
      <c r="R17" s="17">
        <v>-40.441000000000003</v>
      </c>
      <c r="S17" s="17">
        <v>-0.26600000000000001</v>
      </c>
      <c r="T17" s="17">
        <v>251.697</v>
      </c>
      <c r="U17" s="17">
        <v>43.533000000000001</v>
      </c>
      <c r="V17" s="17">
        <v>79.894000000000005</v>
      </c>
      <c r="W17" s="17">
        <v>-12.856</v>
      </c>
      <c r="X17" s="17">
        <v>45.438000000000002</v>
      </c>
      <c r="Y17" s="17">
        <v>35.911999999999999</v>
      </c>
      <c r="Z17" s="17">
        <v>57.972000000000001</v>
      </c>
      <c r="AA17" s="17">
        <v>-46.676000000000002</v>
      </c>
      <c r="AB17" s="17">
        <v>9.16</v>
      </c>
      <c r="AC17" s="17">
        <v>-5.7279999999999998</v>
      </c>
      <c r="AD17" s="17">
        <v>-229.17</v>
      </c>
      <c r="AE17" s="17">
        <v>26.681999999999999</v>
      </c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>
        <v>-47.121695105944127</v>
      </c>
      <c r="AS17" s="18" t="s">
        <v>233</v>
      </c>
      <c r="AT17" s="18" t="s">
        <v>233</v>
      </c>
      <c r="AU17" s="18" t="s">
        <v>233</v>
      </c>
      <c r="AV17" s="18" t="s">
        <v>233</v>
      </c>
      <c r="AW17" s="18" t="s">
        <v>233</v>
      </c>
      <c r="AX17" s="18">
        <v>-82.704203864169997</v>
      </c>
      <c r="AY17" s="18">
        <v>83.525141846415366</v>
      </c>
      <c r="AZ17" s="18" t="s">
        <v>233</v>
      </c>
      <c r="BA17" s="18" t="s">
        <v>233</v>
      </c>
      <c r="BB17" s="18">
        <v>-20.964831198556283</v>
      </c>
      <c r="BC17" s="18">
        <v>61.427934952105147</v>
      </c>
      <c r="BD17" s="18" t="s">
        <v>233</v>
      </c>
      <c r="BE17" s="18" t="s">
        <v>233</v>
      </c>
      <c r="BF17" s="18" t="s">
        <v>233</v>
      </c>
      <c r="BG17" s="18" t="s">
        <v>233</v>
      </c>
      <c r="BH17" s="18" t="s">
        <v>233</v>
      </c>
      <c r="BI17"/>
      <c r="BJ17" s="7"/>
      <c r="BL17" s="53"/>
      <c r="BM17" s="53"/>
    </row>
    <row r="18" spans="1:65" s="46" customFormat="1" ht="15" customHeight="1" x14ac:dyDescent="0.35">
      <c r="A18"/>
      <c r="B18" s="66" t="s">
        <v>561</v>
      </c>
      <c r="C18" s="14"/>
      <c r="D18" s="14"/>
      <c r="E18" s="14"/>
      <c r="F18" s="17"/>
      <c r="G18" s="17"/>
      <c r="H18" s="17"/>
      <c r="I18" s="17"/>
      <c r="J18" s="17"/>
      <c r="K18" s="17"/>
      <c r="L18" s="17">
        <v>503.18299999999999</v>
      </c>
      <c r="M18" s="17">
        <v>555.56299999999999</v>
      </c>
      <c r="N18" s="17">
        <v>617.79899999999986</v>
      </c>
      <c r="O18" s="17">
        <v>584.798</v>
      </c>
      <c r="P18" s="17">
        <v>424.18200000000002</v>
      </c>
      <c r="Q18" s="17">
        <v>263.95100000000002</v>
      </c>
      <c r="R18" s="17">
        <v>667.93600000000004</v>
      </c>
      <c r="S18" s="17">
        <v>567.65700000000004</v>
      </c>
      <c r="T18" s="17">
        <v>376.90300000000002</v>
      </c>
      <c r="U18" s="17">
        <v>595.35500000000002</v>
      </c>
      <c r="V18" s="17">
        <v>641.73599999999999</v>
      </c>
      <c r="W18" s="17">
        <v>735.11500000000001</v>
      </c>
      <c r="X18" s="17">
        <v>714.66800000000001</v>
      </c>
      <c r="Y18" s="17">
        <v>665.53899999999999</v>
      </c>
      <c r="Z18" s="17">
        <v>763.60199999999998</v>
      </c>
      <c r="AA18" s="17">
        <v>813.31200000000001</v>
      </c>
      <c r="AB18" s="17">
        <v>589.87</v>
      </c>
      <c r="AC18" s="17">
        <v>824.71699999999998</v>
      </c>
      <c r="AD18" s="17"/>
      <c r="AE18" s="17"/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>
        <v>10.409731648326751</v>
      </c>
      <c r="AQ18" s="18">
        <v>11.202329888779468</v>
      </c>
      <c r="AR18" s="18">
        <v>-5.341704988191931</v>
      </c>
      <c r="AS18" s="18">
        <v>-27.46521020933724</v>
      </c>
      <c r="AT18" s="18">
        <v>-37.774115827640017</v>
      </c>
      <c r="AU18" s="18" t="s">
        <v>233</v>
      </c>
      <c r="AV18" s="18">
        <v>-15.013264743927561</v>
      </c>
      <c r="AW18" s="18">
        <v>-33.603743105431626</v>
      </c>
      <c r="AX18" s="18">
        <v>57.959740304534584</v>
      </c>
      <c r="AY18" s="18">
        <v>7.7904779501305885</v>
      </c>
      <c r="AZ18" s="18">
        <v>14.550999164765576</v>
      </c>
      <c r="BA18" s="18">
        <v>-2.7814695659862747</v>
      </c>
      <c r="BB18" s="18">
        <v>-6.8743808313790478</v>
      </c>
      <c r="BC18" s="18">
        <v>14.734373192254697</v>
      </c>
      <c r="BD18" s="18">
        <v>6.5099358042540532</v>
      </c>
      <c r="BE18" s="18">
        <v>-27.47309765502046</v>
      </c>
      <c r="BF18" s="18"/>
      <c r="BG18" s="18"/>
      <c r="BH18" s="18"/>
      <c r="BI18"/>
      <c r="BJ18" s="246"/>
      <c r="BL18" s="53"/>
      <c r="BM18" s="53"/>
    </row>
    <row r="19" spans="1:65" s="46" customFormat="1" ht="15" customHeight="1" x14ac:dyDescent="0.35">
      <c r="A19"/>
      <c r="B19" s="184" t="s">
        <v>562</v>
      </c>
      <c r="C19" s="63"/>
      <c r="D19" s="63"/>
      <c r="E19" s="63"/>
      <c r="F19" s="63"/>
      <c r="G19" s="63"/>
      <c r="H19" s="63"/>
      <c r="I19" s="63"/>
      <c r="J19" s="63"/>
      <c r="K19" s="63"/>
      <c r="L19" s="63">
        <v>190.2</v>
      </c>
      <c r="M19" s="63">
        <v>198.20099999999999</v>
      </c>
      <c r="N19" s="63">
        <v>258.18099999999998</v>
      </c>
      <c r="O19" s="63">
        <v>173.14500000000004</v>
      </c>
      <c r="P19" s="63">
        <v>194.56</v>
      </c>
      <c r="Q19" s="63">
        <v>223.52699999999999</v>
      </c>
      <c r="R19" s="63">
        <v>226.78899999999999</v>
      </c>
      <c r="S19" s="63">
        <v>218.41300000000001</v>
      </c>
      <c r="T19" s="63">
        <v>100.47</v>
      </c>
      <c r="U19" s="63">
        <v>167.32900000000001</v>
      </c>
      <c r="V19" s="63">
        <v>181.17499999999998</v>
      </c>
      <c r="W19" s="63">
        <v>220.74300000000005</v>
      </c>
      <c r="X19" s="63">
        <v>213.02199999999999</v>
      </c>
      <c r="Y19" s="63">
        <v>227.76400000000001</v>
      </c>
      <c r="Z19" s="63">
        <v>220.58599999999998</v>
      </c>
      <c r="AA19" s="63">
        <v>211.94400000000002</v>
      </c>
      <c r="AB19" s="63">
        <v>197.822</v>
      </c>
      <c r="AC19" s="63">
        <v>202.8</v>
      </c>
      <c r="AD19" s="63">
        <v>177.61500000000001</v>
      </c>
      <c r="AE19" s="63">
        <v>203.54599999999999</v>
      </c>
      <c r="AF19" s="161"/>
      <c r="AG19" s="183"/>
      <c r="AH19" s="183"/>
      <c r="AI19" s="183"/>
      <c r="AJ19" s="162"/>
      <c r="AK19" s="162"/>
      <c r="AL19" s="162"/>
      <c r="AM19" s="162"/>
      <c r="AN19" s="162"/>
      <c r="AO19" s="162"/>
      <c r="AP19" s="162">
        <v>4.2066246056782362</v>
      </c>
      <c r="AQ19" s="162">
        <v>30.26220856605163</v>
      </c>
      <c r="AR19" s="162">
        <v>-32.936583249735634</v>
      </c>
      <c r="AS19" s="162">
        <v>12.368246267579172</v>
      </c>
      <c r="AT19" s="162">
        <v>14.888466282894729</v>
      </c>
      <c r="AU19" s="162">
        <v>1.4593315348928768</v>
      </c>
      <c r="AV19" s="162">
        <v>-3.6933008214684033</v>
      </c>
      <c r="AW19" s="162">
        <v>-53.999990843035903</v>
      </c>
      <c r="AX19" s="162">
        <v>66.546232706280492</v>
      </c>
      <c r="AY19" s="162">
        <v>8.2747162775131482</v>
      </c>
      <c r="AZ19" s="162">
        <v>21.839657789430149</v>
      </c>
      <c r="BA19" s="162">
        <v>-3.4977326574342373</v>
      </c>
      <c r="BB19" s="162">
        <v>6.9204119762278165</v>
      </c>
      <c r="BC19" s="162">
        <v>-3.1515077009536299</v>
      </c>
      <c r="BD19" s="162">
        <v>-3.9177463664964995</v>
      </c>
      <c r="BE19" s="162">
        <v>-6.663080813799878</v>
      </c>
      <c r="BF19" s="162">
        <v>2.5164036355915966</v>
      </c>
      <c r="BG19" s="162">
        <v>-12.418639053254438</v>
      </c>
      <c r="BH19" s="162">
        <v>14.599555217746239</v>
      </c>
      <c r="BI19" s="161"/>
      <c r="BL19" s="53"/>
      <c r="BM19" s="53"/>
    </row>
    <row r="20" spans="1:65" s="46" customFormat="1" ht="15" customHeight="1" x14ac:dyDescent="0.35">
      <c r="A20"/>
      <c r="B20" s="16" t="s">
        <v>559</v>
      </c>
      <c r="C20" s="14"/>
      <c r="D20" s="14"/>
      <c r="E20" s="14"/>
      <c r="F20" s="17"/>
      <c r="G20" s="17"/>
      <c r="H20" s="17"/>
      <c r="I20" s="17"/>
      <c r="J20" s="17"/>
      <c r="K20" s="17"/>
      <c r="L20" s="17">
        <v>190.2</v>
      </c>
      <c r="M20" s="17">
        <v>198.20099999999999</v>
      </c>
      <c r="N20" s="17">
        <v>207.114</v>
      </c>
      <c r="O20" s="17">
        <v>202.44400000000002</v>
      </c>
      <c r="P20" s="17">
        <v>209.76900000000001</v>
      </c>
      <c r="Q20" s="17">
        <v>207.423</v>
      </c>
      <c r="R20" s="17">
        <v>224.779</v>
      </c>
      <c r="S20" s="17">
        <v>217.53800000000001</v>
      </c>
      <c r="T20" s="17">
        <v>121.25999999999999</v>
      </c>
      <c r="U20" s="17">
        <v>202.66200000000001</v>
      </c>
      <c r="V20" s="17">
        <v>185.678</v>
      </c>
      <c r="W20" s="17">
        <v>209.512</v>
      </c>
      <c r="X20" s="17">
        <v>214.21499999999997</v>
      </c>
      <c r="Y20" s="17">
        <v>206.72</v>
      </c>
      <c r="Z20" s="17">
        <v>216.989</v>
      </c>
      <c r="AA20" s="17">
        <v>215.87599999999998</v>
      </c>
      <c r="AB20" s="17">
        <v>215.35500000000002</v>
      </c>
      <c r="AC20" s="17">
        <v>220.02099999999999</v>
      </c>
      <c r="AD20" s="17">
        <v>249.93700000000001</v>
      </c>
      <c r="AE20" s="17">
        <v>240.40999999999997</v>
      </c>
      <c r="AF20"/>
      <c r="AG20" s="18"/>
      <c r="AH20" s="18"/>
      <c r="AI20" s="18"/>
      <c r="AJ20" s="18"/>
      <c r="AK20" s="18"/>
      <c r="AL20" s="18"/>
      <c r="AM20" s="18"/>
      <c r="AN20" s="18"/>
      <c r="AO20" s="18"/>
      <c r="AP20" s="18">
        <v>4.2066246056782362</v>
      </c>
      <c r="AQ20" s="18">
        <v>4.496950065842257</v>
      </c>
      <c r="AR20" s="18">
        <v>-2.2547968751508769</v>
      </c>
      <c r="AS20" s="18">
        <v>3.6182845626444786</v>
      </c>
      <c r="AT20" s="18">
        <v>-1.1183730675171277</v>
      </c>
      <c r="AU20" s="18">
        <v>8.3674423762070713</v>
      </c>
      <c r="AV20" s="18">
        <v>-3.2213863394712074</v>
      </c>
      <c r="AW20" s="18">
        <v>-44.258014691686064</v>
      </c>
      <c r="AX20" s="18">
        <v>67.130133597229118</v>
      </c>
      <c r="AY20" s="18">
        <v>-8.3804561289240258</v>
      </c>
      <c r="AZ20" s="18">
        <v>12.83620030375166</v>
      </c>
      <c r="BA20" s="18">
        <v>2.2447401580816253</v>
      </c>
      <c r="BB20" s="18">
        <v>-3.4988212776882932</v>
      </c>
      <c r="BC20" s="18">
        <v>4.967589009287928</v>
      </c>
      <c r="BD20" s="18">
        <v>-0.51292922682717923</v>
      </c>
      <c r="BE20" s="18">
        <v>-0.24134225203355547</v>
      </c>
      <c r="BF20" s="18">
        <v>2.1666550579275929</v>
      </c>
      <c r="BG20" s="18">
        <v>13.596883933806332</v>
      </c>
      <c r="BH20" s="18">
        <v>-3.8117605636620602</v>
      </c>
      <c r="BI20"/>
      <c r="BJ20" s="7"/>
      <c r="BL20" s="53"/>
      <c r="BM20" s="53"/>
    </row>
    <row r="21" spans="1:65" s="46" customFormat="1" ht="15" customHeight="1" x14ac:dyDescent="0.35">
      <c r="A21"/>
      <c r="B21" s="16" t="s">
        <v>947</v>
      </c>
      <c r="C21" s="14"/>
      <c r="D21" s="14"/>
      <c r="E21" s="14"/>
      <c r="F21" s="17"/>
      <c r="G21" s="17"/>
      <c r="H21" s="17"/>
      <c r="I21" s="17"/>
      <c r="J21" s="17"/>
      <c r="K21" s="17"/>
      <c r="L21" s="17"/>
      <c r="M21" s="17"/>
      <c r="N21" s="17">
        <v>14.605</v>
      </c>
      <c r="O21" s="17">
        <v>15.260999999999999</v>
      </c>
      <c r="P21" s="17">
        <v>6.3940000000000001</v>
      </c>
      <c r="Q21" s="17">
        <v>0</v>
      </c>
      <c r="R21" s="17">
        <v>0</v>
      </c>
      <c r="S21" s="17">
        <v>-0.04</v>
      </c>
      <c r="T21" s="17">
        <v>-2.274</v>
      </c>
      <c r="U21" s="17">
        <v>-1.1240000000000001</v>
      </c>
      <c r="V21" s="17">
        <v>-1.3370000000000002</v>
      </c>
      <c r="W21" s="17">
        <v>-0.89600000000000002</v>
      </c>
      <c r="X21" s="17">
        <v>-0.78</v>
      </c>
      <c r="Y21" s="17">
        <v>-1.375</v>
      </c>
      <c r="Z21" s="17">
        <v>-0.90300000000000002</v>
      </c>
      <c r="AA21" s="17">
        <v>-1.302</v>
      </c>
      <c r="AB21" s="17">
        <v>-1.054</v>
      </c>
      <c r="AC21" s="17">
        <v>-0.46699999999999997</v>
      </c>
      <c r="AD21" s="17">
        <v>-0.29099999999999998</v>
      </c>
      <c r="AE21" s="17">
        <v>-0.29099999999999998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>
        <v>4.4916124614857846</v>
      </c>
      <c r="AS21" s="18">
        <v>-58.102352401546426</v>
      </c>
      <c r="AT21" s="18" t="s">
        <v>233</v>
      </c>
      <c r="AU21" s="18" t="s">
        <v>233</v>
      </c>
      <c r="AV21" s="18"/>
      <c r="AW21" s="18" t="s">
        <v>233</v>
      </c>
      <c r="AX21" s="18" t="s">
        <v>233</v>
      </c>
      <c r="AY21" s="18" t="s">
        <v>233</v>
      </c>
      <c r="AZ21" s="18" t="s">
        <v>233</v>
      </c>
      <c r="BA21" s="18" t="s">
        <v>233</v>
      </c>
      <c r="BB21" s="18" t="s">
        <v>233</v>
      </c>
      <c r="BC21" s="18" t="s">
        <v>233</v>
      </c>
      <c r="BD21" s="18" t="s">
        <v>233</v>
      </c>
      <c r="BE21" s="18" t="s">
        <v>233</v>
      </c>
      <c r="BF21" s="18" t="s">
        <v>233</v>
      </c>
      <c r="BG21" s="18" t="s">
        <v>233</v>
      </c>
      <c r="BH21" s="18" t="s">
        <v>233</v>
      </c>
      <c r="BI21"/>
      <c r="BJ21" s="7"/>
      <c r="BL21" s="53"/>
      <c r="BM21" s="53"/>
    </row>
    <row r="22" spans="1:65" s="46" customFormat="1" ht="15" customHeight="1" x14ac:dyDescent="0.35">
      <c r="A22"/>
      <c r="B22" s="16" t="s">
        <v>560</v>
      </c>
      <c r="C22" s="14"/>
      <c r="D22" s="14"/>
      <c r="E22" s="14"/>
      <c r="F22" s="17"/>
      <c r="G22" s="17"/>
      <c r="H22" s="17"/>
      <c r="I22" s="17"/>
      <c r="J22" s="17"/>
      <c r="K22" s="17"/>
      <c r="L22" s="17"/>
      <c r="M22" s="17"/>
      <c r="N22" s="17">
        <v>36.462000000000003</v>
      </c>
      <c r="O22" s="17">
        <v>-44.56</v>
      </c>
      <c r="P22" s="17">
        <v>-21.603000000000002</v>
      </c>
      <c r="Q22" s="17">
        <v>16.103999999999999</v>
      </c>
      <c r="R22" s="17">
        <v>2.0099999999999998</v>
      </c>
      <c r="S22" s="17">
        <v>0.91499999999999992</v>
      </c>
      <c r="T22" s="17">
        <v>-18.515999999999998</v>
      </c>
      <c r="U22" s="17">
        <v>-34.209000000000003</v>
      </c>
      <c r="V22" s="17">
        <v>-3.1659999999999986</v>
      </c>
      <c r="W22" s="17">
        <v>12.127000000000001</v>
      </c>
      <c r="X22" s="17">
        <v>-0.41299999999999848</v>
      </c>
      <c r="Y22" s="17">
        <v>22.419</v>
      </c>
      <c r="Z22" s="17">
        <v>4.5</v>
      </c>
      <c r="AA22" s="17">
        <v>-2.63</v>
      </c>
      <c r="AB22" s="17">
        <v>-16.478999999999999</v>
      </c>
      <c r="AC22" s="17">
        <v>-16.754000000000001</v>
      </c>
      <c r="AD22" s="17">
        <v>-72.031000000000006</v>
      </c>
      <c r="AE22" s="17">
        <v>-36.573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 t="s">
        <v>233</v>
      </c>
      <c r="AS22" s="18" t="s">
        <v>233</v>
      </c>
      <c r="AT22" s="18" t="s">
        <v>233</v>
      </c>
      <c r="AU22" s="18">
        <v>-87.518628912071534</v>
      </c>
      <c r="AV22" s="18">
        <v>-54.477611940298502</v>
      </c>
      <c r="AW22" s="18" t="s">
        <v>233</v>
      </c>
      <c r="AX22" s="18" t="s">
        <v>233</v>
      </c>
      <c r="AY22" s="18" t="s">
        <v>233</v>
      </c>
      <c r="AZ22" s="18" t="s">
        <v>233</v>
      </c>
      <c r="BA22" s="18" t="s">
        <v>233</v>
      </c>
      <c r="BB22" s="18" t="s">
        <v>233</v>
      </c>
      <c r="BC22" s="18">
        <v>-79.927739863508634</v>
      </c>
      <c r="BD22" s="18" t="s">
        <v>233</v>
      </c>
      <c r="BE22" s="18" t="s">
        <v>233</v>
      </c>
      <c r="BF22" s="18" t="s">
        <v>233</v>
      </c>
      <c r="BG22" s="18" t="s">
        <v>233</v>
      </c>
      <c r="BH22" s="18" t="s">
        <v>233</v>
      </c>
      <c r="BI22"/>
      <c r="BJ22" s="7"/>
      <c r="BL22" s="53"/>
      <c r="BM22" s="53"/>
    </row>
    <row r="23" spans="1:65" s="46" customFormat="1" ht="15" customHeight="1" x14ac:dyDescent="0.35">
      <c r="A23"/>
      <c r="B23" s="66" t="s">
        <v>561</v>
      </c>
      <c r="C23" s="14"/>
      <c r="D23" s="14"/>
      <c r="E23" s="14"/>
      <c r="F23" s="17"/>
      <c r="G23" s="17"/>
      <c r="H23" s="17"/>
      <c r="I23" s="17"/>
      <c r="J23" s="17"/>
      <c r="K23" s="17"/>
      <c r="L23" s="17">
        <v>192.72899999999998</v>
      </c>
      <c r="M23" s="17">
        <v>196.886</v>
      </c>
      <c r="N23" s="17">
        <v>200.77199999999999</v>
      </c>
      <c r="O23" s="17">
        <v>224.94200000000004</v>
      </c>
      <c r="P23" s="17">
        <v>215.91</v>
      </c>
      <c r="Q23" s="17">
        <v>196.48399999999998</v>
      </c>
      <c r="R23" s="17">
        <v>185.45099999999996</v>
      </c>
      <c r="S23" s="17">
        <v>183.32900000000001</v>
      </c>
      <c r="T23" s="17">
        <v>118.09399999999999</v>
      </c>
      <c r="U23" s="17">
        <v>214.78899999999999</v>
      </c>
      <c r="V23" s="17">
        <v>187.12799999999999</v>
      </c>
      <c r="W23" s="17">
        <v>231.935</v>
      </c>
      <c r="X23" s="17">
        <v>218.715</v>
      </c>
      <c r="Y23" s="17">
        <v>204.08999999999997</v>
      </c>
      <c r="Z23" s="17">
        <v>200.51</v>
      </c>
      <c r="AA23" s="17">
        <v>199.12199999999999</v>
      </c>
      <c r="AB23" s="17">
        <v>143.32400000000001</v>
      </c>
      <c r="AC23" s="17">
        <v>183.44800000000001</v>
      </c>
      <c r="AD23" s="17"/>
      <c r="AE23" s="17"/>
      <c r="AF23"/>
      <c r="AG23" s="18"/>
      <c r="AH23" s="18"/>
      <c r="AI23" s="18"/>
      <c r="AJ23" s="18"/>
      <c r="AK23" s="18"/>
      <c r="AL23" s="18"/>
      <c r="AM23" s="18"/>
      <c r="AN23" s="18"/>
      <c r="AO23" s="18"/>
      <c r="AP23" s="18">
        <v>2.1569146314254786</v>
      </c>
      <c r="AQ23" s="18">
        <v>1.9737309915382484</v>
      </c>
      <c r="AR23" s="18">
        <v>12.038531269300524</v>
      </c>
      <c r="AS23" s="18">
        <v>-4.0152572663175565</v>
      </c>
      <c r="AT23" s="18">
        <v>-8.9972673799268303</v>
      </c>
      <c r="AU23" s="18">
        <v>-5.6152154882840417</v>
      </c>
      <c r="AV23" s="18">
        <v>-1.1442375614043374</v>
      </c>
      <c r="AW23" s="18">
        <v>-35.583568338888021</v>
      </c>
      <c r="AX23" s="18">
        <v>81.879689061256286</v>
      </c>
      <c r="AY23" s="18">
        <v>-12.878220020578338</v>
      </c>
      <c r="AZ23" s="18">
        <v>23.944572698901297</v>
      </c>
      <c r="BA23" s="18">
        <v>-5.6998728091922306</v>
      </c>
      <c r="BB23" s="18">
        <v>-6.6867841711816869</v>
      </c>
      <c r="BC23" s="18">
        <v>-1.7541280807486817</v>
      </c>
      <c r="BD23" s="18">
        <v>-0.69223480125679782</v>
      </c>
      <c r="BE23" s="18">
        <v>-28.02201665310713</v>
      </c>
      <c r="BF23" s="18"/>
      <c r="BG23" s="18"/>
      <c r="BH23" s="18"/>
      <c r="BI23"/>
      <c r="BJ23" s="246"/>
      <c r="BL23" s="53"/>
      <c r="BM23" s="53"/>
    </row>
    <row r="24" spans="1:65" s="46" customFormat="1" ht="15" customHeight="1" x14ac:dyDescent="0.35">
      <c r="A24"/>
      <c r="B24" s="13" t="s">
        <v>35</v>
      </c>
      <c r="C24" s="14"/>
      <c r="D24" s="14"/>
      <c r="E24" s="14"/>
      <c r="F24" s="14"/>
      <c r="G24" s="14"/>
      <c r="H24" s="14"/>
      <c r="I24" s="14"/>
      <c r="J24" s="14"/>
      <c r="K24" s="14"/>
      <c r="L24" s="14">
        <v>9.3079999999999998</v>
      </c>
      <c r="M24" s="14">
        <v>10.555</v>
      </c>
      <c r="N24" s="14">
        <v>11.869000000000002</v>
      </c>
      <c r="O24" s="14">
        <v>12.103</v>
      </c>
      <c r="P24" s="14">
        <v>10.749000000000001</v>
      </c>
      <c r="Q24" s="14">
        <v>9.7679999999999989</v>
      </c>
      <c r="R24" s="14">
        <v>7.9640000000000004</v>
      </c>
      <c r="S24" s="14">
        <v>9.2170000000000005</v>
      </c>
      <c r="T24" s="14">
        <v>5.2430000000000003</v>
      </c>
      <c r="U24" s="14">
        <v>8.1199999999999992</v>
      </c>
      <c r="V24" s="14">
        <v>8.8690000000000015</v>
      </c>
      <c r="W24" s="14">
        <v>9.3759999999999994</v>
      </c>
      <c r="X24" s="14">
        <v>8.9029999999999987</v>
      </c>
      <c r="Y24" s="14">
        <v>10.062000000000001</v>
      </c>
      <c r="Z24" s="14">
        <v>10.274000000000001</v>
      </c>
      <c r="AA24" s="14">
        <v>9.6919999999999984</v>
      </c>
      <c r="AB24" s="14">
        <v>8.8559999999999999</v>
      </c>
      <c r="AC24" s="14">
        <v>8.3549999999999986</v>
      </c>
      <c r="AD24" s="14">
        <v>5.851</v>
      </c>
      <c r="AE24" s="14">
        <v>10.402999999999999</v>
      </c>
      <c r="AF24"/>
      <c r="AG24" s="18"/>
      <c r="AH24" s="18"/>
      <c r="AI24" s="18"/>
      <c r="AJ24" s="15"/>
      <c r="AK24" s="15"/>
      <c r="AL24" s="15"/>
      <c r="AM24" s="15"/>
      <c r="AN24" s="15"/>
      <c r="AO24" s="15"/>
      <c r="AP24" s="15">
        <v>13.397077782552643</v>
      </c>
      <c r="AQ24" s="15">
        <v>12.449076267171973</v>
      </c>
      <c r="AR24" s="15">
        <v>1.971522453450149</v>
      </c>
      <c r="AS24" s="15">
        <v>-11.187308931669827</v>
      </c>
      <c r="AT24" s="15">
        <v>-9.1264303656154215</v>
      </c>
      <c r="AU24" s="15">
        <v>-18.468468468468455</v>
      </c>
      <c r="AV24" s="15">
        <v>15.73329984932195</v>
      </c>
      <c r="AW24" s="15">
        <v>-43.115981338830423</v>
      </c>
      <c r="AX24" s="15">
        <v>54.873164218958586</v>
      </c>
      <c r="AY24" s="15">
        <v>9.2241379310345124</v>
      </c>
      <c r="AZ24" s="15">
        <v>5.7165407599503641</v>
      </c>
      <c r="BA24" s="15">
        <v>-5.0447952218430121</v>
      </c>
      <c r="BB24" s="15">
        <v>13.018083791980262</v>
      </c>
      <c r="BC24" s="15">
        <v>2.1069369906579181</v>
      </c>
      <c r="BD24" s="15">
        <v>-5.6647848939069734</v>
      </c>
      <c r="BE24" s="15">
        <v>-8.6256706562112946</v>
      </c>
      <c r="BF24" s="15">
        <v>-5.6571815718157321</v>
      </c>
      <c r="BG24" s="15">
        <v>-29.970077797725899</v>
      </c>
      <c r="BH24" s="15">
        <v>77.798666894547921</v>
      </c>
      <c r="BI24"/>
      <c r="BJ24" s="7"/>
      <c r="BL24" s="53"/>
      <c r="BM24" s="53"/>
    </row>
    <row r="25" spans="1:65" s="46" customFormat="1" ht="15" customHeight="1" x14ac:dyDescent="0.35">
      <c r="A25"/>
      <c r="B25" s="16" t="s">
        <v>559</v>
      </c>
      <c r="C25" s="14"/>
      <c r="D25" s="14"/>
      <c r="E25" s="14"/>
      <c r="F25" s="17"/>
      <c r="G25" s="17"/>
      <c r="H25" s="17"/>
      <c r="I25" s="17"/>
      <c r="J25" s="17"/>
      <c r="K25" s="17"/>
      <c r="L25" s="17">
        <v>9.3079999999999998</v>
      </c>
      <c r="M25" s="17">
        <v>10.555</v>
      </c>
      <c r="N25" s="17">
        <v>11.076000000000001</v>
      </c>
      <c r="O25" s="17">
        <v>11.087999999999999</v>
      </c>
      <c r="P25" s="17">
        <v>11.916</v>
      </c>
      <c r="Q25" s="17">
        <v>11.180999999999999</v>
      </c>
      <c r="R25" s="17">
        <v>9.8030000000000008</v>
      </c>
      <c r="S25" s="17">
        <v>9.6980000000000004</v>
      </c>
      <c r="T25" s="17">
        <v>4.9219999999999997</v>
      </c>
      <c r="U25" s="17">
        <v>9.0259999999999998</v>
      </c>
      <c r="V25" s="17">
        <v>9.2710000000000008</v>
      </c>
      <c r="W25" s="17">
        <v>9.0579999999999998</v>
      </c>
      <c r="X25" s="17">
        <v>9.7449999999999992</v>
      </c>
      <c r="Y25" s="17">
        <v>10.201000000000001</v>
      </c>
      <c r="Z25" s="17">
        <v>10.47</v>
      </c>
      <c r="AA25" s="17">
        <v>10.462999999999999</v>
      </c>
      <c r="AB25" s="17">
        <v>10.462999999999999</v>
      </c>
      <c r="AC25" s="17">
        <v>9.9019999999999992</v>
      </c>
      <c r="AD25" s="17">
        <v>11.179</v>
      </c>
      <c r="AE25" s="17">
        <v>12.901</v>
      </c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>
        <v>13.397077782552643</v>
      </c>
      <c r="AQ25" s="18">
        <v>4.936049265750837</v>
      </c>
      <c r="AR25" s="18">
        <v>0.10834236186347669</v>
      </c>
      <c r="AS25" s="18">
        <v>7.4675324675324797</v>
      </c>
      <c r="AT25" s="18">
        <v>-6.1681772406848028</v>
      </c>
      <c r="AU25" s="18">
        <v>-12.324479026920656</v>
      </c>
      <c r="AV25" s="18">
        <v>-1.0711006834642498</v>
      </c>
      <c r="AW25" s="18">
        <v>-49.247267477830484</v>
      </c>
      <c r="AX25" s="18">
        <v>83.380739536773675</v>
      </c>
      <c r="AY25" s="18">
        <v>2.7143806780412252</v>
      </c>
      <c r="AZ25" s="18">
        <v>-2.2974867867544058</v>
      </c>
      <c r="BA25" s="18">
        <v>7.5844557297416575</v>
      </c>
      <c r="BB25" s="18">
        <v>4.6793227296049391</v>
      </c>
      <c r="BC25" s="18">
        <v>2.6369963729046182</v>
      </c>
      <c r="BD25" s="18">
        <v>-6.6857688634206769E-2</v>
      </c>
      <c r="BE25" s="18">
        <v>0</v>
      </c>
      <c r="BF25" s="18">
        <v>-5.3617509318551084</v>
      </c>
      <c r="BG25" s="18">
        <v>12.896384568773996</v>
      </c>
      <c r="BH25" s="18">
        <v>15.403882279273635</v>
      </c>
      <c r="BI25"/>
      <c r="BJ25" s="7"/>
      <c r="BL25" s="53"/>
      <c r="BM25" s="53"/>
    </row>
    <row r="26" spans="1:65" s="46" customFormat="1" ht="15" customHeight="1" x14ac:dyDescent="0.35">
      <c r="A26"/>
      <c r="B26" s="16" t="s">
        <v>947</v>
      </c>
      <c r="C26" s="14"/>
      <c r="D26" s="14"/>
      <c r="E26" s="14"/>
      <c r="F26" s="17"/>
      <c r="G26" s="17"/>
      <c r="H26" s="17"/>
      <c r="I26" s="17"/>
      <c r="J26" s="17"/>
      <c r="K26" s="17"/>
      <c r="L26" s="17"/>
      <c r="M26" s="17"/>
      <c r="N26" s="17">
        <v>0.77800000000000002</v>
      </c>
      <c r="O26" s="17">
        <v>0.81599999999999995</v>
      </c>
      <c r="P26" s="17">
        <v>0.35</v>
      </c>
      <c r="Q26" s="17">
        <v>0</v>
      </c>
      <c r="R26" s="17">
        <v>0</v>
      </c>
      <c r="S26" s="17">
        <v>0</v>
      </c>
      <c r="T26" s="17">
        <v>-0.371</v>
      </c>
      <c r="U26" s="17">
        <v>-0.17199999999999999</v>
      </c>
      <c r="V26" s="17">
        <v>-0.20899999999999999</v>
      </c>
      <c r="W26" s="17">
        <v>-0.129</v>
      </c>
      <c r="X26" s="17">
        <v>-0.13300000000000001</v>
      </c>
      <c r="Y26" s="17">
        <v>-0.08</v>
      </c>
      <c r="Z26" s="17">
        <v>-0.08</v>
      </c>
      <c r="AA26" s="17">
        <v>-0.08</v>
      </c>
      <c r="AB26" s="17">
        <v>-0.08</v>
      </c>
      <c r="AC26" s="17">
        <v>-0.08</v>
      </c>
      <c r="AD26" s="17">
        <v>-5.3999999999999999E-2</v>
      </c>
      <c r="AE26" s="17">
        <v>-5.3999999999999999E-2</v>
      </c>
      <c r="AF26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>
        <v>4.8843187660668281</v>
      </c>
      <c r="AS26" s="18">
        <v>-57.107843137254896</v>
      </c>
      <c r="AT26" s="18" t="s">
        <v>233</v>
      </c>
      <c r="AU26" s="18" t="s">
        <v>233</v>
      </c>
      <c r="AV26" s="18" t="s">
        <v>233</v>
      </c>
      <c r="AW26" s="18"/>
      <c r="AX26" s="18" t="s">
        <v>233</v>
      </c>
      <c r="AY26" s="18" t="s">
        <v>233</v>
      </c>
      <c r="AZ26" s="18" t="s">
        <v>233</v>
      </c>
      <c r="BA26" s="18" t="s">
        <v>233</v>
      </c>
      <c r="BB26" s="18" t="s">
        <v>233</v>
      </c>
      <c r="BC26" s="18" t="s">
        <v>233</v>
      </c>
      <c r="BD26" s="18" t="s">
        <v>233</v>
      </c>
      <c r="BE26" s="18" t="s">
        <v>233</v>
      </c>
      <c r="BF26" s="18" t="s">
        <v>233</v>
      </c>
      <c r="BG26" s="18" t="s">
        <v>233</v>
      </c>
      <c r="BH26" s="18" t="s">
        <v>233</v>
      </c>
      <c r="BI26"/>
      <c r="BJ26" s="7"/>
      <c r="BL26" s="53"/>
      <c r="BM26" s="53"/>
    </row>
    <row r="27" spans="1:65" s="46" customFormat="1" ht="15" customHeight="1" x14ac:dyDescent="0.35">
      <c r="A27"/>
      <c r="B27" s="16" t="s">
        <v>560</v>
      </c>
      <c r="C27" s="14"/>
      <c r="D27" s="14"/>
      <c r="E27" s="14"/>
      <c r="F27" s="17"/>
      <c r="G27" s="17"/>
      <c r="H27" s="17"/>
      <c r="I27" s="17"/>
      <c r="J27" s="17"/>
      <c r="K27" s="17"/>
      <c r="L27" s="17"/>
      <c r="M27" s="17"/>
      <c r="N27" s="17">
        <v>1.4999999999999999E-2</v>
      </c>
      <c r="O27" s="17">
        <v>0.19900000000000001</v>
      </c>
      <c r="P27" s="17">
        <v>-1.5169999999999999</v>
      </c>
      <c r="Q27" s="17">
        <v>-1.413</v>
      </c>
      <c r="R27" s="17">
        <v>-1.839</v>
      </c>
      <c r="S27" s="17">
        <v>-0.48099999999999998</v>
      </c>
      <c r="T27" s="17">
        <v>0.69199999999999995</v>
      </c>
      <c r="U27" s="17">
        <v>-0.73399999999999999</v>
      </c>
      <c r="V27" s="17">
        <v>-0.193</v>
      </c>
      <c r="W27" s="17">
        <v>0.44700000000000001</v>
      </c>
      <c r="X27" s="17">
        <v>-0.70900000000000007</v>
      </c>
      <c r="Y27" s="17">
        <v>-5.8999999999999997E-2</v>
      </c>
      <c r="Z27" s="17">
        <v>-0.11600000000000001</v>
      </c>
      <c r="AA27" s="17">
        <v>-0.69099999999999995</v>
      </c>
      <c r="AB27" s="17">
        <v>-1.5269999999999999</v>
      </c>
      <c r="AC27" s="17">
        <v>-1.4670000000000001</v>
      </c>
      <c r="AD27" s="17">
        <v>-5.274</v>
      </c>
      <c r="AE27" s="17">
        <v>-2.444</v>
      </c>
      <c r="AF2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 t="s">
        <v>233</v>
      </c>
      <c r="AS27" s="18" t="s">
        <v>233</v>
      </c>
      <c r="AT27" s="18" t="s">
        <v>233</v>
      </c>
      <c r="AU27" s="18" t="s">
        <v>233</v>
      </c>
      <c r="AV27" s="18" t="s">
        <v>233</v>
      </c>
      <c r="AW27" s="18" t="s">
        <v>233</v>
      </c>
      <c r="AX27" s="18" t="s">
        <v>233</v>
      </c>
      <c r="AY27" s="18" t="s">
        <v>233</v>
      </c>
      <c r="AZ27" s="18" t="s">
        <v>233</v>
      </c>
      <c r="BA27" s="18" t="s">
        <v>233</v>
      </c>
      <c r="BB27" s="18" t="s">
        <v>233</v>
      </c>
      <c r="BC27" s="18" t="s">
        <v>233</v>
      </c>
      <c r="BD27" s="18" t="s">
        <v>233</v>
      </c>
      <c r="BE27" s="18" t="s">
        <v>233</v>
      </c>
      <c r="BF27" s="18" t="s">
        <v>233</v>
      </c>
      <c r="BG27" s="18" t="s">
        <v>233</v>
      </c>
      <c r="BH27" s="18" t="s">
        <v>233</v>
      </c>
      <c r="BI27"/>
      <c r="BJ27" s="7"/>
      <c r="BL27" s="53"/>
      <c r="BM27" s="53"/>
    </row>
    <row r="28" spans="1:65" s="46" customFormat="1" ht="15" customHeight="1" x14ac:dyDescent="0.35">
      <c r="A28"/>
      <c r="B28" s="66" t="s">
        <v>561</v>
      </c>
      <c r="C28" s="14"/>
      <c r="D28" s="14"/>
      <c r="E28" s="14"/>
      <c r="F28" s="17"/>
      <c r="G28" s="17"/>
      <c r="H28" s="17"/>
      <c r="I28" s="17"/>
      <c r="J28" s="17"/>
      <c r="K28" s="17"/>
      <c r="L28" s="17">
        <v>9.3230000000000004</v>
      </c>
      <c r="M28" s="17">
        <v>11.532</v>
      </c>
      <c r="N28" s="17">
        <v>10.375000000000002</v>
      </c>
      <c r="O28" s="17">
        <v>10.024999999999999</v>
      </c>
      <c r="P28" s="17">
        <v>10.066000000000001</v>
      </c>
      <c r="Q28" s="17">
        <v>8.8309999999999995</v>
      </c>
      <c r="R28" s="17">
        <v>10.414000000000001</v>
      </c>
      <c r="S28" s="17">
        <v>8.9640000000000004</v>
      </c>
      <c r="T28" s="17">
        <v>4.7290000000000001</v>
      </c>
      <c r="U28" s="17">
        <v>9.472999999999999</v>
      </c>
      <c r="V28" s="17">
        <v>8.5850000000000009</v>
      </c>
      <c r="W28" s="17">
        <v>8.9990000000000006</v>
      </c>
      <c r="X28" s="17">
        <v>9.6289999999999996</v>
      </c>
      <c r="Y28" s="17">
        <v>9.51</v>
      </c>
      <c r="Z28" s="17">
        <v>8.9430000000000014</v>
      </c>
      <c r="AA28" s="17">
        <v>8.9959999999999987</v>
      </c>
      <c r="AB28" s="17">
        <v>5.1889999999999992</v>
      </c>
      <c r="AC28" s="17">
        <v>7.4579999999999993</v>
      </c>
      <c r="AD28" s="17"/>
      <c r="AE28" s="17"/>
      <c r="AF28"/>
      <c r="AG28" s="18"/>
      <c r="AH28" s="18"/>
      <c r="AI28" s="18"/>
      <c r="AJ28" s="18"/>
      <c r="AK28" s="18"/>
      <c r="AL28" s="18"/>
      <c r="AM28" s="18"/>
      <c r="AN28" s="18"/>
      <c r="AO28" s="18"/>
      <c r="AP28" s="18">
        <v>23.694089885230074</v>
      </c>
      <c r="AQ28" s="18">
        <v>-10.032951786333664</v>
      </c>
      <c r="AR28" s="18">
        <v>-3.3734939759036449</v>
      </c>
      <c r="AS28" s="18">
        <v>0.40897755610974718</v>
      </c>
      <c r="AT28" s="18">
        <v>-12.269024438704561</v>
      </c>
      <c r="AU28" s="18">
        <v>17.925489752009987</v>
      </c>
      <c r="AV28" s="18">
        <v>-13.923564432494727</v>
      </c>
      <c r="AW28" s="18">
        <v>-47.244533690316828</v>
      </c>
      <c r="AX28" s="18" t="s">
        <v>233</v>
      </c>
      <c r="AY28" s="18">
        <v>-9.3740103451915786</v>
      </c>
      <c r="AZ28" s="18">
        <v>4.8223645894001121</v>
      </c>
      <c r="BA28" s="18">
        <v>7.000777864207123</v>
      </c>
      <c r="BB28" s="18">
        <v>-1.2358500363485281</v>
      </c>
      <c r="BC28" s="18">
        <v>-5.962145110410078</v>
      </c>
      <c r="BD28" s="18">
        <v>0.59264229005923363</v>
      </c>
      <c r="BE28" s="18">
        <v>-42.318808359270783</v>
      </c>
      <c r="BF28" s="18"/>
      <c r="BG28" s="18"/>
      <c r="BH28" s="18"/>
      <c r="BI28"/>
      <c r="BJ28" s="246"/>
      <c r="BL28" s="53"/>
      <c r="BM28" s="53"/>
    </row>
    <row r="29" spans="1:65" s="46" customFormat="1" ht="15" customHeight="1" x14ac:dyDescent="0.35">
      <c r="A29"/>
      <c r="B29" s="13" t="s">
        <v>36</v>
      </c>
      <c r="C29" s="14"/>
      <c r="D29" s="14"/>
      <c r="E29" s="14"/>
      <c r="F29" s="14"/>
      <c r="G29" s="14"/>
      <c r="H29" s="14"/>
      <c r="I29" s="14"/>
      <c r="J29" s="14"/>
      <c r="K29" s="14"/>
      <c r="L29" s="14">
        <v>2.468</v>
      </c>
      <c r="M29" s="14">
        <v>2.6579999999999999</v>
      </c>
      <c r="N29" s="14">
        <v>3.4520000000000004</v>
      </c>
      <c r="O29" s="14">
        <v>3.2050000000000001</v>
      </c>
      <c r="P29" s="14">
        <v>3.3880000000000003</v>
      </c>
      <c r="Q29" s="14">
        <v>3.43</v>
      </c>
      <c r="R29" s="14">
        <v>2.88</v>
      </c>
      <c r="S29" s="14">
        <v>3.26</v>
      </c>
      <c r="T29" s="14">
        <v>2.1259999999999999</v>
      </c>
      <c r="U29" s="14">
        <v>3.1799999999999997</v>
      </c>
      <c r="V29" s="14">
        <v>3.33</v>
      </c>
      <c r="W29" s="14">
        <v>3.4569999999999999</v>
      </c>
      <c r="X29" s="14">
        <v>3.7730000000000001</v>
      </c>
      <c r="Y29" s="14">
        <v>3.7220000000000004</v>
      </c>
      <c r="Z29" s="14">
        <v>3.72</v>
      </c>
      <c r="AA29" s="14">
        <v>3.9910000000000001</v>
      </c>
      <c r="AB29" s="14">
        <v>3.7639999999999998</v>
      </c>
      <c r="AC29" s="14">
        <v>3.7360000000000002</v>
      </c>
      <c r="AD29" s="14">
        <v>3.8279999999999994</v>
      </c>
      <c r="AE29" s="14">
        <v>4.0410000000000004</v>
      </c>
      <c r="AF29"/>
      <c r="AG29" s="18"/>
      <c r="AH29" s="18"/>
      <c r="AI29" s="18"/>
      <c r="AJ29" s="15"/>
      <c r="AK29" s="15"/>
      <c r="AL29" s="15"/>
      <c r="AM29" s="15"/>
      <c r="AN29" s="15"/>
      <c r="AO29" s="15"/>
      <c r="AP29" s="15">
        <v>7.6985413290113422</v>
      </c>
      <c r="AQ29" s="15">
        <v>29.872084273890163</v>
      </c>
      <c r="AR29" s="15">
        <v>-7.1552723059096257</v>
      </c>
      <c r="AS29" s="15">
        <v>5.7098283931357336</v>
      </c>
      <c r="AT29" s="15">
        <v>1.2396694214875976</v>
      </c>
      <c r="AU29" s="15">
        <v>-16.034985422740533</v>
      </c>
      <c r="AV29" s="15">
        <v>13.194444444444439</v>
      </c>
      <c r="AW29" s="15">
        <v>-34.785276073619634</v>
      </c>
      <c r="AX29" s="15">
        <v>49.576669802445899</v>
      </c>
      <c r="AY29" s="15">
        <v>4.7169811320754835</v>
      </c>
      <c r="AZ29" s="15">
        <v>3.8138138138138071</v>
      </c>
      <c r="BA29" s="15">
        <v>9.1408735898177707</v>
      </c>
      <c r="BB29" s="15">
        <v>-1.3517095149748135</v>
      </c>
      <c r="BC29" s="15">
        <v>-5.3734551316502517E-2</v>
      </c>
      <c r="BD29" s="15">
        <v>7.2849462365591373</v>
      </c>
      <c r="BE29" s="15">
        <v>-5.6877975444750764</v>
      </c>
      <c r="BF29" s="15">
        <v>-0.74388947927735338</v>
      </c>
      <c r="BG29" s="15">
        <v>2.4625267665952673</v>
      </c>
      <c r="BH29" s="15">
        <v>5.564263322884039</v>
      </c>
      <c r="BI29"/>
      <c r="BJ29" s="7"/>
      <c r="BL29" s="53"/>
      <c r="BM29" s="53"/>
    </row>
    <row r="30" spans="1:65" s="46" customFormat="1" ht="15" customHeight="1" x14ac:dyDescent="0.35">
      <c r="A30"/>
      <c r="B30" s="16" t="s">
        <v>559</v>
      </c>
      <c r="C30" s="14"/>
      <c r="D30" s="14"/>
      <c r="E30" s="14"/>
      <c r="F30" s="17"/>
      <c r="G30" s="17"/>
      <c r="H30" s="17"/>
      <c r="I30" s="17"/>
      <c r="J30" s="17"/>
      <c r="K30" s="17"/>
      <c r="L30" s="17">
        <v>2.468</v>
      </c>
      <c r="M30" s="17">
        <v>2.6579999999999999</v>
      </c>
      <c r="N30" s="17">
        <v>3.0310000000000001</v>
      </c>
      <c r="O30" s="17">
        <v>3.01</v>
      </c>
      <c r="P30" s="17">
        <v>3.3050000000000002</v>
      </c>
      <c r="Q30" s="17">
        <v>3.145</v>
      </c>
      <c r="R30" s="17">
        <v>3.008</v>
      </c>
      <c r="S30" s="17">
        <v>3.2919999999999998</v>
      </c>
      <c r="T30" s="17">
        <v>1.671</v>
      </c>
      <c r="U30" s="17">
        <v>3.3069999999999999</v>
      </c>
      <c r="V30" s="17">
        <v>3.105</v>
      </c>
      <c r="W30" s="17">
        <v>3.3420000000000001</v>
      </c>
      <c r="X30" s="17">
        <v>3.4529999999999998</v>
      </c>
      <c r="Y30" s="17">
        <v>3.49</v>
      </c>
      <c r="Z30" s="17">
        <v>3.528</v>
      </c>
      <c r="AA30" s="17">
        <v>3.8340000000000001</v>
      </c>
      <c r="AB30" s="17">
        <v>3.8359999999999999</v>
      </c>
      <c r="AC30" s="17">
        <v>3.7410000000000001</v>
      </c>
      <c r="AD30" s="17">
        <v>4.4829999999999997</v>
      </c>
      <c r="AE30" s="17">
        <v>4.1340000000000003</v>
      </c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>
        <v>7.6985413290113422</v>
      </c>
      <c r="AQ30" s="18">
        <v>14.033107599699031</v>
      </c>
      <c r="AR30" s="18">
        <v>-0.69284064665128176</v>
      </c>
      <c r="AS30" s="18">
        <v>9.8006644518272559</v>
      </c>
      <c r="AT30" s="18">
        <v>-4.8411497730711082</v>
      </c>
      <c r="AU30" s="18">
        <v>-4.3561208267090628</v>
      </c>
      <c r="AV30" s="18">
        <v>9.4414893617021214</v>
      </c>
      <c r="AW30" s="18">
        <v>-49.240583232077753</v>
      </c>
      <c r="AX30" s="18">
        <v>97.905445840813883</v>
      </c>
      <c r="AY30" s="18">
        <v>-6.1082552162080423</v>
      </c>
      <c r="AZ30" s="18">
        <v>7.6328502415458965</v>
      </c>
      <c r="BA30" s="18">
        <v>3.3213644524236914</v>
      </c>
      <c r="BB30" s="18">
        <v>1.0715320011584235</v>
      </c>
      <c r="BC30" s="18">
        <v>1.088825214899708</v>
      </c>
      <c r="BD30" s="18">
        <v>8.6734693877551035</v>
      </c>
      <c r="BE30" s="18">
        <v>5.2164840897229517E-2</v>
      </c>
      <c r="BF30" s="18">
        <v>-2.4765380604796601</v>
      </c>
      <c r="BG30" s="18">
        <v>19.834268912055588</v>
      </c>
      <c r="BH30" s="18">
        <v>-7.7849654249386431</v>
      </c>
      <c r="BI30"/>
      <c r="BJ30" s="7"/>
      <c r="BL30" s="53"/>
      <c r="BM30" s="53"/>
    </row>
    <row r="31" spans="1:65" s="46" customFormat="1" ht="15" customHeight="1" x14ac:dyDescent="0.35">
      <c r="A31"/>
      <c r="B31" s="16" t="s">
        <v>947</v>
      </c>
      <c r="C31" s="14"/>
      <c r="D31" s="14"/>
      <c r="E31" s="14"/>
      <c r="F31" s="17"/>
      <c r="G31" s="17"/>
      <c r="H31" s="17"/>
      <c r="I31" s="17"/>
      <c r="J31" s="17"/>
      <c r="K31" s="17"/>
      <c r="L31" s="17"/>
      <c r="M31" s="17"/>
      <c r="N31" s="17">
        <v>0.19600000000000001</v>
      </c>
      <c r="O31" s="17">
        <v>0.224</v>
      </c>
      <c r="P31" s="17">
        <v>9.5000000000000001E-2</v>
      </c>
      <c r="Q31" s="17">
        <v>0</v>
      </c>
      <c r="R31" s="17">
        <v>0</v>
      </c>
      <c r="S31" s="17">
        <v>0</v>
      </c>
      <c r="T31" s="17">
        <v>-1.6E-2</v>
      </c>
      <c r="U31" s="17">
        <v>-8.0000000000000002E-3</v>
      </c>
      <c r="V31" s="17">
        <v>-1.2E-2</v>
      </c>
      <c r="W31" s="17">
        <v>-8.0000000000000002E-3</v>
      </c>
      <c r="X31" s="17">
        <v>-0.01</v>
      </c>
      <c r="Y31" s="17">
        <v>-2E-3</v>
      </c>
      <c r="Z31" s="17">
        <v>-5.0000000000000001E-3</v>
      </c>
      <c r="AA31" s="17"/>
      <c r="AB31" s="17"/>
      <c r="AC31" s="17"/>
      <c r="AD31" s="17"/>
      <c r="AE31" s="17"/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>
        <v>14.285714285714285</v>
      </c>
      <c r="AS31" s="18">
        <v>-57.589285714285715</v>
      </c>
      <c r="AT31" s="18" t="s">
        <v>233</v>
      </c>
      <c r="AU31" s="18" t="s">
        <v>233</v>
      </c>
      <c r="AV31" s="18" t="s">
        <v>233</v>
      </c>
      <c r="AW31" s="18"/>
      <c r="AX31" s="18" t="s">
        <v>233</v>
      </c>
      <c r="AY31" s="18" t="s">
        <v>233</v>
      </c>
      <c r="AZ31" s="18" t="s">
        <v>233</v>
      </c>
      <c r="BA31" s="18" t="s">
        <v>233</v>
      </c>
      <c r="BB31" s="18" t="s">
        <v>233</v>
      </c>
      <c r="BC31" s="18" t="s">
        <v>233</v>
      </c>
      <c r="BD31" s="18" t="s">
        <v>233</v>
      </c>
      <c r="BE31" s="18" t="s">
        <v>233</v>
      </c>
      <c r="BF31" s="18" t="s">
        <v>233</v>
      </c>
      <c r="BG31" s="18" t="s">
        <v>233</v>
      </c>
      <c r="BH31" s="18" t="s">
        <v>233</v>
      </c>
      <c r="BI31"/>
      <c r="BJ31" s="7"/>
      <c r="BL31" s="53"/>
      <c r="BM31" s="53"/>
    </row>
    <row r="32" spans="1:65" s="46" customFormat="1" ht="15" customHeight="1" x14ac:dyDescent="0.35">
      <c r="A32"/>
      <c r="B32" s="16" t="s">
        <v>560</v>
      </c>
      <c r="C32" s="14"/>
      <c r="D32" s="14"/>
      <c r="E32" s="14"/>
      <c r="F32" s="17"/>
      <c r="G32" s="17"/>
      <c r="H32" s="17"/>
      <c r="I32" s="17"/>
      <c r="J32" s="17"/>
      <c r="K32" s="17"/>
      <c r="L32" s="17"/>
      <c r="M32" s="17"/>
      <c r="N32" s="17">
        <v>0.22500000000000001</v>
      </c>
      <c r="O32" s="17">
        <v>-2.9000000000000001E-2</v>
      </c>
      <c r="P32" s="17">
        <v>-1.2E-2</v>
      </c>
      <c r="Q32" s="17">
        <v>0.28499999999999998</v>
      </c>
      <c r="R32" s="17">
        <v>-0.128</v>
      </c>
      <c r="S32" s="17">
        <v>-3.2000000000000001E-2</v>
      </c>
      <c r="T32" s="17">
        <v>0.47099999999999997</v>
      </c>
      <c r="U32" s="17">
        <v>-0.11899999999999999</v>
      </c>
      <c r="V32" s="17">
        <v>0.23699999999999999</v>
      </c>
      <c r="W32" s="17">
        <v>0.123</v>
      </c>
      <c r="X32" s="17">
        <v>0.32999999999999996</v>
      </c>
      <c r="Y32" s="17">
        <v>0.23400000000000001</v>
      </c>
      <c r="Z32" s="17">
        <v>0.19699999999999998</v>
      </c>
      <c r="AA32" s="17">
        <v>0.157</v>
      </c>
      <c r="AB32" s="17">
        <v>-7.1999999999999995E-2</v>
      </c>
      <c r="AC32" s="17">
        <v>-5.0000000000000001E-3</v>
      </c>
      <c r="AD32" s="17">
        <v>-0.65500000000000003</v>
      </c>
      <c r="AE32" s="17">
        <v>-9.2999999999999999E-2</v>
      </c>
      <c r="AF32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 t="s">
        <v>233</v>
      </c>
      <c r="AS32" s="18" t="s">
        <v>233</v>
      </c>
      <c r="AT32" s="18" t="s">
        <v>233</v>
      </c>
      <c r="AU32" s="18" t="s">
        <v>233</v>
      </c>
      <c r="AV32" s="18" t="s">
        <v>233</v>
      </c>
      <c r="AW32" s="18" t="s">
        <v>233</v>
      </c>
      <c r="AX32" s="18" t="s">
        <v>233</v>
      </c>
      <c r="AY32" s="18" t="s">
        <v>233</v>
      </c>
      <c r="AZ32" s="18">
        <v>-48.101265822784804</v>
      </c>
      <c r="BA32" s="18" t="s">
        <v>233</v>
      </c>
      <c r="BB32" s="18">
        <v>-29.090909090909076</v>
      </c>
      <c r="BC32" s="18">
        <v>-15.811965811965825</v>
      </c>
      <c r="BD32" s="18">
        <v>-20.304568527918775</v>
      </c>
      <c r="BE32" s="18" t="s">
        <v>233</v>
      </c>
      <c r="BF32" s="18" t="s">
        <v>233</v>
      </c>
      <c r="BG32" s="18" t="s">
        <v>233</v>
      </c>
      <c r="BH32" s="18" t="s">
        <v>233</v>
      </c>
      <c r="BI32"/>
      <c r="BJ32" s="7"/>
      <c r="BL32" s="53"/>
      <c r="BM32" s="53"/>
    </row>
    <row r="33" spans="1:65" s="46" customFormat="1" ht="15" customHeight="1" x14ac:dyDescent="0.35">
      <c r="A33"/>
      <c r="B33" s="66" t="s">
        <v>561</v>
      </c>
      <c r="C33" s="14"/>
      <c r="D33" s="14"/>
      <c r="E33" s="14"/>
      <c r="F33" s="17"/>
      <c r="G33" s="17"/>
      <c r="H33" s="17"/>
      <c r="I33" s="17"/>
      <c r="J33" s="17"/>
      <c r="K33" s="17"/>
      <c r="L33" s="17">
        <v>2.6930000000000001</v>
      </c>
      <c r="M33" s="17">
        <v>2.8250000000000002</v>
      </c>
      <c r="N33" s="17">
        <v>3.2430000000000003</v>
      </c>
      <c r="O33" s="17">
        <v>3.39</v>
      </c>
      <c r="P33" s="17">
        <v>3.177</v>
      </c>
      <c r="Q33" s="17">
        <v>3.01</v>
      </c>
      <c r="R33" s="17">
        <v>3.4790000000000001</v>
      </c>
      <c r="S33" s="17">
        <v>3.173</v>
      </c>
      <c r="T33" s="17">
        <v>1.9079999999999999</v>
      </c>
      <c r="U33" s="17">
        <v>3.4299999999999997</v>
      </c>
      <c r="V33" s="17">
        <v>3.4529999999999998</v>
      </c>
      <c r="W33" s="17">
        <v>3.5790000000000002</v>
      </c>
      <c r="X33" s="17">
        <v>3.65</v>
      </c>
      <c r="Y33" s="17">
        <v>3.6470000000000002</v>
      </c>
      <c r="Z33" s="17">
        <v>3.456</v>
      </c>
      <c r="AA33" s="17">
        <v>3.8290000000000002</v>
      </c>
      <c r="AB33" s="17">
        <v>3.181</v>
      </c>
      <c r="AC33" s="17">
        <v>3.6480000000000001</v>
      </c>
      <c r="AD33" s="17"/>
      <c r="AE33" s="17"/>
      <c r="AF33"/>
      <c r="AG33" s="18"/>
      <c r="AH33" s="18"/>
      <c r="AI33" s="18"/>
      <c r="AJ33" s="18"/>
      <c r="AK33" s="18"/>
      <c r="AL33" s="18"/>
      <c r="AM33" s="18"/>
      <c r="AN33" s="18"/>
      <c r="AO33" s="18"/>
      <c r="AP33" s="18">
        <v>4.9015967322688496</v>
      </c>
      <c r="AQ33" s="18">
        <v>14.796460176991154</v>
      </c>
      <c r="AR33" s="18">
        <v>4.532839962997218</v>
      </c>
      <c r="AS33" s="18">
        <v>-6.2831858407079668</v>
      </c>
      <c r="AT33" s="18">
        <v>-5.2565313188542726</v>
      </c>
      <c r="AU33" s="18">
        <v>15.581395348837221</v>
      </c>
      <c r="AV33" s="18">
        <v>-8.7956309284277108</v>
      </c>
      <c r="AW33" s="18">
        <v>-39.867633154743146</v>
      </c>
      <c r="AX33" s="18">
        <v>79.769392033542971</v>
      </c>
      <c r="AY33" s="18">
        <v>0.67055393586006218</v>
      </c>
      <c r="AZ33" s="18">
        <v>3.6490008688097406</v>
      </c>
      <c r="BA33" s="18">
        <v>1.9837943559653457</v>
      </c>
      <c r="BB33" s="18">
        <v>-8.2191780821908755E-2</v>
      </c>
      <c r="BC33" s="18">
        <v>-5.237181244858796</v>
      </c>
      <c r="BD33" s="18">
        <v>10.792824074074082</v>
      </c>
      <c r="BE33" s="18">
        <v>-16.923478715069212</v>
      </c>
      <c r="BF33" s="18"/>
      <c r="BG33" s="18"/>
      <c r="BH33" s="18"/>
      <c r="BI33"/>
      <c r="BJ33" s="246"/>
      <c r="BL33" s="53"/>
      <c r="BM33" s="53"/>
    </row>
    <row r="34" spans="1:65" s="46" customFormat="1" ht="15" customHeight="1" x14ac:dyDescent="0.35">
      <c r="A34"/>
      <c r="B34" s="13" t="s">
        <v>37</v>
      </c>
      <c r="C34" s="14"/>
      <c r="D34" s="14"/>
      <c r="E34" s="14"/>
      <c r="F34" s="14"/>
      <c r="G34" s="14"/>
      <c r="H34" s="14"/>
      <c r="I34" s="14"/>
      <c r="J34" s="14"/>
      <c r="K34" s="14"/>
      <c r="L34" s="14">
        <v>0.22800000000000001</v>
      </c>
      <c r="M34" s="14">
        <v>0.21299999999999999</v>
      </c>
      <c r="N34" s="14">
        <v>0.23900000000000002</v>
      </c>
      <c r="O34" s="14">
        <v>0.221</v>
      </c>
      <c r="P34" s="14">
        <v>0.25600000000000001</v>
      </c>
      <c r="Q34" s="14">
        <v>0.23500000000000001</v>
      </c>
      <c r="R34" s="14">
        <v>0.17199999999999999</v>
      </c>
      <c r="S34" s="14">
        <v>0.20499999999999999</v>
      </c>
      <c r="T34" s="14">
        <v>0.11899999999999999</v>
      </c>
      <c r="U34" s="14">
        <v>0.18099999999999999</v>
      </c>
      <c r="V34" s="14">
        <v>0.20500000000000002</v>
      </c>
      <c r="W34" s="14">
        <v>0.25800000000000001</v>
      </c>
      <c r="X34" s="14">
        <v>0.25</v>
      </c>
      <c r="Y34" s="14">
        <v>0.28200000000000003</v>
      </c>
      <c r="Z34" s="14">
        <v>0.31</v>
      </c>
      <c r="AA34" s="14">
        <v>0.24099999999999999</v>
      </c>
      <c r="AB34" s="14">
        <v>0.19999999999999998</v>
      </c>
      <c r="AC34" s="14">
        <v>0.23799999999999999</v>
      </c>
      <c r="AD34" s="14">
        <v>0.26100000000000001</v>
      </c>
      <c r="AE34" s="14">
        <v>0.38300000000000001</v>
      </c>
      <c r="AF34"/>
      <c r="AG34" s="18"/>
      <c r="AH34" s="18"/>
      <c r="AI34" s="18"/>
      <c r="AJ34" s="15"/>
      <c r="AK34" s="15"/>
      <c r="AL34" s="15"/>
      <c r="AM34" s="15"/>
      <c r="AN34" s="15"/>
      <c r="AO34" s="15"/>
      <c r="AP34" s="15">
        <v>-6.5789473684210584</v>
      </c>
      <c r="AQ34" s="15">
        <v>12.206572769953063</v>
      </c>
      <c r="AR34" s="15">
        <v>-7.5313807531380812</v>
      </c>
      <c r="AS34" s="15">
        <v>15.837104072398192</v>
      </c>
      <c r="AT34" s="15">
        <v>-8.2031249999999964</v>
      </c>
      <c r="AU34" s="15">
        <v>-26.808510638297882</v>
      </c>
      <c r="AV34" s="15">
        <v>19.186046511627911</v>
      </c>
      <c r="AW34" s="15">
        <v>-41.951219512195124</v>
      </c>
      <c r="AX34" s="15">
        <v>52.100840336134461</v>
      </c>
      <c r="AY34" s="15">
        <v>13.259668508287305</v>
      </c>
      <c r="AZ34" s="15">
        <v>25.85365853658536</v>
      </c>
      <c r="BA34" s="15">
        <v>-3.1007751937984525</v>
      </c>
      <c r="BB34" s="15">
        <v>12.800000000000011</v>
      </c>
      <c r="BC34" s="15">
        <v>9.9290780141843857</v>
      </c>
      <c r="BD34" s="15">
        <v>-22.258064516129032</v>
      </c>
      <c r="BE34" s="15">
        <v>-17.012448132780086</v>
      </c>
      <c r="BF34" s="15">
        <v>19.000000000000004</v>
      </c>
      <c r="BG34" s="15">
        <v>9.6638655462184957</v>
      </c>
      <c r="BH34" s="15">
        <v>46.743295019157081</v>
      </c>
      <c r="BI34"/>
      <c r="BJ34" s="7"/>
      <c r="BL34" s="53"/>
      <c r="BM34" s="53"/>
    </row>
    <row r="35" spans="1:65" s="46" customFormat="1" ht="15" customHeight="1" x14ac:dyDescent="0.35">
      <c r="A35"/>
      <c r="B35" s="16" t="s">
        <v>559</v>
      </c>
      <c r="C35" s="17"/>
      <c r="D35" s="17"/>
      <c r="E35" s="17"/>
      <c r="F35" s="17"/>
      <c r="G35" s="17"/>
      <c r="H35" s="17"/>
      <c r="I35" s="17"/>
      <c r="J35" s="17"/>
      <c r="K35" s="17"/>
      <c r="L35" s="17">
        <v>0.22800000000000001</v>
      </c>
      <c r="M35" s="17">
        <v>0.21299999999999999</v>
      </c>
      <c r="N35" s="17">
        <v>0.24299999999999999</v>
      </c>
      <c r="O35" s="17">
        <v>0.245</v>
      </c>
      <c r="P35" s="17">
        <v>0.25700000000000001</v>
      </c>
      <c r="Q35" s="17">
        <v>0.23400000000000001</v>
      </c>
      <c r="R35" s="17">
        <v>0.222</v>
      </c>
      <c r="S35" s="17">
        <v>0.216</v>
      </c>
      <c r="T35" s="17">
        <v>0.109</v>
      </c>
      <c r="U35" s="17">
        <v>0.20799999999999999</v>
      </c>
      <c r="V35" s="17">
        <v>0.20200000000000001</v>
      </c>
      <c r="W35" s="17">
        <v>0.20300000000000001</v>
      </c>
      <c r="X35" s="17">
        <v>0.20799999999999999</v>
      </c>
      <c r="Y35" s="17">
        <v>0.26400000000000001</v>
      </c>
      <c r="Z35" s="17">
        <v>0.25700000000000001</v>
      </c>
      <c r="AA35" s="17">
        <v>0.29199999999999998</v>
      </c>
      <c r="AB35" s="17">
        <v>0.29199999999999998</v>
      </c>
      <c r="AC35" s="17">
        <v>0.254</v>
      </c>
      <c r="AD35" s="17">
        <v>0.29099999999999998</v>
      </c>
      <c r="AE35" s="17">
        <v>0.35499999999999998</v>
      </c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>
        <v>-6.5789473684210584</v>
      </c>
      <c r="AQ35" s="18">
        <v>14.084507042253522</v>
      </c>
      <c r="AR35" s="18">
        <v>0.82304526748971274</v>
      </c>
      <c r="AS35" s="18">
        <v>4.8979591836734739</v>
      </c>
      <c r="AT35" s="18">
        <v>-8.949416342412448</v>
      </c>
      <c r="AU35" s="18">
        <v>-5.1282051282051322</v>
      </c>
      <c r="AV35" s="18">
        <v>-2.7027027027027049</v>
      </c>
      <c r="AW35" s="18">
        <v>-49.537037037037031</v>
      </c>
      <c r="AX35" s="18">
        <v>90.825688073394488</v>
      </c>
      <c r="AY35" s="18">
        <v>-2.8846153846153739</v>
      </c>
      <c r="AZ35" s="18">
        <v>0.49504950495049543</v>
      </c>
      <c r="BA35" s="18">
        <v>2.4630541871921068</v>
      </c>
      <c r="BB35" s="18">
        <v>26.923076923076934</v>
      </c>
      <c r="BC35" s="18">
        <v>-2.6515151515151536</v>
      </c>
      <c r="BD35" s="18">
        <v>13.618677042801545</v>
      </c>
      <c r="BE35" s="18">
        <v>0</v>
      </c>
      <c r="BF35" s="18">
        <v>-13.013698630136981</v>
      </c>
      <c r="BG35" s="18">
        <v>14.566929133858258</v>
      </c>
      <c r="BH35" s="18">
        <v>21.993127147766327</v>
      </c>
      <c r="BI35"/>
      <c r="BJ35" s="7"/>
      <c r="BK35" s="54"/>
      <c r="BL35" s="53"/>
      <c r="BM35" s="53"/>
    </row>
    <row r="36" spans="1:65" s="54" customFormat="1" ht="15" customHeight="1" x14ac:dyDescent="0.35">
      <c r="A36"/>
      <c r="B36" s="16" t="s">
        <v>947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>
        <v>1.6E-2</v>
      </c>
      <c r="O36" s="17">
        <v>1.7999999999999999E-2</v>
      </c>
      <c r="P36" s="17">
        <v>8.0000000000000002E-3</v>
      </c>
      <c r="Q36" s="17">
        <v>0</v>
      </c>
      <c r="R36" s="17">
        <v>0</v>
      </c>
      <c r="S36" s="17">
        <v>0</v>
      </c>
      <c r="T36" s="17">
        <v>-5.0000000000000001E-3</v>
      </c>
      <c r="U36" s="17">
        <v>-2E-3</v>
      </c>
      <c r="V36" s="17">
        <v>0</v>
      </c>
      <c r="W36" s="17">
        <v>-2E-3</v>
      </c>
      <c r="X36" s="17">
        <v>-1E-3</v>
      </c>
      <c r="Y36" s="17">
        <v>-1E-3</v>
      </c>
      <c r="Z36" s="17">
        <v>-2E-3</v>
      </c>
      <c r="AA36" s="17">
        <v>-2E-3</v>
      </c>
      <c r="AB36" s="17">
        <v>-1E-3</v>
      </c>
      <c r="AC36" s="17">
        <v>-2E-3</v>
      </c>
      <c r="AD36" s="17"/>
      <c r="AE36" s="17"/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>
        <v>12.499999999999989</v>
      </c>
      <c r="AS36" s="18">
        <v>-55.555555555555557</v>
      </c>
      <c r="AT36" s="18" t="s">
        <v>233</v>
      </c>
      <c r="AU36" s="18" t="s">
        <v>233</v>
      </c>
      <c r="AV36" s="18" t="s">
        <v>233</v>
      </c>
      <c r="AW36" s="18"/>
      <c r="AX36" s="18" t="s">
        <v>233</v>
      </c>
      <c r="AY36" s="18" t="s">
        <v>233</v>
      </c>
      <c r="AZ36" s="18"/>
      <c r="BA36" s="18" t="s">
        <v>233</v>
      </c>
      <c r="BB36" s="18" t="s">
        <v>233</v>
      </c>
      <c r="BC36" s="18" t="s">
        <v>233</v>
      </c>
      <c r="BD36" s="18" t="s">
        <v>233</v>
      </c>
      <c r="BE36" s="18" t="s">
        <v>233</v>
      </c>
      <c r="BF36" s="18" t="s">
        <v>233</v>
      </c>
      <c r="BG36" s="18" t="s">
        <v>233</v>
      </c>
      <c r="BH36" s="18" t="s">
        <v>233</v>
      </c>
      <c r="BI36"/>
      <c r="BJ36" s="23"/>
      <c r="BK36" s="46"/>
      <c r="BL36" s="53"/>
      <c r="BM36" s="53"/>
    </row>
    <row r="37" spans="1:65" s="46" customFormat="1" ht="15" customHeight="1" x14ac:dyDescent="0.35">
      <c r="A37"/>
      <c r="B37" s="16" t="s">
        <v>560</v>
      </c>
      <c r="C37" s="14"/>
      <c r="D37" s="14"/>
      <c r="E37" s="14"/>
      <c r="F37" s="17"/>
      <c r="G37" s="17"/>
      <c r="H37" s="17"/>
      <c r="I37" s="17"/>
      <c r="J37" s="17"/>
      <c r="K37" s="17"/>
      <c r="L37" s="17"/>
      <c r="M37" s="17"/>
      <c r="N37" s="17">
        <v>-0.02</v>
      </c>
      <c r="O37" s="17">
        <v>-4.2000000000000003E-2</v>
      </c>
      <c r="P37" s="17">
        <v>-8.9999999999999993E-3</v>
      </c>
      <c r="Q37" s="17">
        <v>1E-3</v>
      </c>
      <c r="R37" s="17">
        <v>-0.05</v>
      </c>
      <c r="S37" s="17">
        <v>-1.0999999999999999E-2</v>
      </c>
      <c r="T37" s="17">
        <v>1.4999999999999999E-2</v>
      </c>
      <c r="U37" s="17">
        <v>-2.5000000000000001E-2</v>
      </c>
      <c r="V37" s="17">
        <v>3.0000000000000001E-3</v>
      </c>
      <c r="W37" s="17">
        <v>5.7000000000000002E-2</v>
      </c>
      <c r="X37" s="17">
        <v>4.2999999999999997E-2</v>
      </c>
      <c r="Y37" s="17">
        <v>1.9E-2</v>
      </c>
      <c r="Z37" s="17">
        <v>5.5E-2</v>
      </c>
      <c r="AA37" s="17">
        <v>-4.9000000000000002E-2</v>
      </c>
      <c r="AB37" s="17">
        <v>-9.0999999999999998E-2</v>
      </c>
      <c r="AC37" s="17">
        <v>-1.4E-2</v>
      </c>
      <c r="AD37" s="17">
        <v>-0.03</v>
      </c>
      <c r="AE37" s="17">
        <v>2.8000000000000001E-2</v>
      </c>
      <c r="AF37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233</v>
      </c>
      <c r="AS37" s="18" t="s">
        <v>233</v>
      </c>
      <c r="AT37" s="18" t="s">
        <v>233</v>
      </c>
      <c r="AU37" s="18" t="s">
        <v>233</v>
      </c>
      <c r="AV37" s="18" t="s">
        <v>233</v>
      </c>
      <c r="AW37" s="18" t="s">
        <v>233</v>
      </c>
      <c r="AX37" s="18" t="s">
        <v>233</v>
      </c>
      <c r="AY37" s="18" t="s">
        <v>233</v>
      </c>
      <c r="AZ37" s="18" t="s">
        <v>233</v>
      </c>
      <c r="BA37" s="18">
        <v>-24.561403508771939</v>
      </c>
      <c r="BB37" s="18">
        <v>-55.813953488372093</v>
      </c>
      <c r="BC37" s="18" t="s">
        <v>233</v>
      </c>
      <c r="BD37" s="18" t="s">
        <v>233</v>
      </c>
      <c r="BE37" s="18" t="s">
        <v>233</v>
      </c>
      <c r="BF37" s="18" t="s">
        <v>233</v>
      </c>
      <c r="BG37" s="18" t="s">
        <v>233</v>
      </c>
      <c r="BH37" s="18" t="s">
        <v>233</v>
      </c>
      <c r="BI37"/>
      <c r="BJ37" s="7"/>
      <c r="BK37" s="7"/>
      <c r="BL37" s="53"/>
      <c r="BM37" s="53"/>
    </row>
    <row r="38" spans="1:65" s="7" customFormat="1" ht="15" customHeight="1" x14ac:dyDescent="0.35">
      <c r="A38"/>
      <c r="B38" s="66" t="s">
        <v>561</v>
      </c>
      <c r="C38" s="17"/>
      <c r="D38" s="17"/>
      <c r="E38" s="17"/>
      <c r="F38" s="17"/>
      <c r="G38" s="17"/>
      <c r="H38" s="17"/>
      <c r="I38" s="17"/>
      <c r="J38" s="17"/>
      <c r="K38" s="17"/>
      <c r="L38" s="17">
        <v>-0.59200000000000008</v>
      </c>
      <c r="M38" s="17">
        <v>0.187</v>
      </c>
      <c r="N38" s="17">
        <v>0.252</v>
      </c>
      <c r="O38" s="17">
        <v>0.254</v>
      </c>
      <c r="P38" s="17">
        <v>0.20700000000000002</v>
      </c>
      <c r="Q38" s="17">
        <v>0.192</v>
      </c>
      <c r="R38" s="17">
        <v>0.23699999999999999</v>
      </c>
      <c r="S38" s="17">
        <v>0.191</v>
      </c>
      <c r="T38" s="17">
        <v>0.112</v>
      </c>
      <c r="U38" s="17">
        <v>0.26500000000000001</v>
      </c>
      <c r="V38" s="17">
        <v>0.245</v>
      </c>
      <c r="W38" s="17">
        <v>0.223</v>
      </c>
      <c r="X38" s="17">
        <v>0.26300000000000001</v>
      </c>
      <c r="Y38" s="17">
        <v>0.21500000000000002</v>
      </c>
      <c r="Z38" s="17">
        <v>0.16600000000000001</v>
      </c>
      <c r="AA38" s="17">
        <v>0.27799999999999997</v>
      </c>
      <c r="AB38" s="17">
        <v>0.26200000000000001</v>
      </c>
      <c r="AC38" s="17">
        <v>0.28200000000000003</v>
      </c>
      <c r="AD38" s="17"/>
      <c r="AE38" s="17"/>
      <c r="AF38"/>
      <c r="AG38" s="15"/>
      <c r="AH38" s="15"/>
      <c r="AI38" s="15"/>
      <c r="AJ38" s="18"/>
      <c r="AK38" s="18"/>
      <c r="AL38" s="18"/>
      <c r="AM38" s="18"/>
      <c r="AN38" s="18"/>
      <c r="AO38" s="18"/>
      <c r="AP38" s="18" t="s">
        <v>233</v>
      </c>
      <c r="AQ38" s="18">
        <v>34.759358288770052</v>
      </c>
      <c r="AR38" s="18">
        <v>0.79365079365079438</v>
      </c>
      <c r="AS38" s="18">
        <v>-18.503937007874008</v>
      </c>
      <c r="AT38" s="18">
        <v>-7.2463768115942084</v>
      </c>
      <c r="AU38" s="18">
        <v>23.437499999999989</v>
      </c>
      <c r="AV38" s="18">
        <v>-19.409282700421937</v>
      </c>
      <c r="AW38" s="18">
        <v>-41.361256544502616</v>
      </c>
      <c r="AX38" s="18" t="s">
        <v>233</v>
      </c>
      <c r="AY38" s="18">
        <v>-7.547169811320761</v>
      </c>
      <c r="AZ38" s="18">
        <v>-8.9795918367346914</v>
      </c>
      <c r="BA38" s="18">
        <v>17.937219730941706</v>
      </c>
      <c r="BB38" s="18">
        <v>-18.250950570342201</v>
      </c>
      <c r="BC38" s="18">
        <v>-22.79069767441861</v>
      </c>
      <c r="BD38" s="18">
        <v>67.469879518072261</v>
      </c>
      <c r="BE38" s="18">
        <v>-5.7553956834532229</v>
      </c>
      <c r="BF38" s="18"/>
      <c r="BG38" s="18"/>
      <c r="BH38" s="18"/>
      <c r="BI38"/>
      <c r="BJ38" s="246"/>
      <c r="BK38" s="55"/>
      <c r="BL38" s="53"/>
      <c r="BM38" s="53"/>
    </row>
    <row r="39" spans="1:65" s="55" customFormat="1" ht="15" customHeight="1" x14ac:dyDescent="0.35">
      <c r="A39"/>
      <c r="B39" s="13" t="s">
        <v>38</v>
      </c>
      <c r="F39" s="14"/>
      <c r="G39" s="14"/>
      <c r="H39" s="14"/>
      <c r="I39" s="14"/>
      <c r="J39" s="14"/>
      <c r="K39" s="14"/>
      <c r="L39" s="14">
        <v>113.995</v>
      </c>
      <c r="M39" s="14">
        <v>117.489</v>
      </c>
      <c r="N39" s="14">
        <v>137.083</v>
      </c>
      <c r="O39" s="14">
        <v>117.79100000000003</v>
      </c>
      <c r="P39" s="14">
        <v>118.032</v>
      </c>
      <c r="Q39" s="14">
        <v>121.06299999999999</v>
      </c>
      <c r="R39" s="14">
        <v>114.654</v>
      </c>
      <c r="S39" s="14">
        <v>113.172</v>
      </c>
      <c r="T39" s="14">
        <v>56.162999999999997</v>
      </c>
      <c r="U39" s="14">
        <v>88.704999999999998</v>
      </c>
      <c r="V39" s="14">
        <v>85.534999999999997</v>
      </c>
      <c r="W39" s="14">
        <v>130.98000000000002</v>
      </c>
      <c r="X39" s="14">
        <v>129.20099999999999</v>
      </c>
      <c r="Y39" s="14">
        <v>126.895</v>
      </c>
      <c r="Z39" s="14">
        <v>125.46199999999999</v>
      </c>
      <c r="AA39" s="14">
        <v>127.684</v>
      </c>
      <c r="AB39" s="14">
        <v>120.83</v>
      </c>
      <c r="AC39" s="14">
        <v>119.38099999999997</v>
      </c>
      <c r="AD39" s="14">
        <v>94.632000000000005</v>
      </c>
      <c r="AE39" s="14">
        <v>125.736</v>
      </c>
      <c r="AF39"/>
      <c r="AJ39" s="15"/>
      <c r="AK39" s="15"/>
      <c r="AL39" s="15"/>
      <c r="AM39" s="15"/>
      <c r="AN39" s="15"/>
      <c r="AO39" s="15"/>
      <c r="AP39" s="15">
        <v>3.0650467125751124</v>
      </c>
      <c r="AQ39" s="15">
        <v>16.677305960558005</v>
      </c>
      <c r="AR39" s="15">
        <v>-14.073225709971311</v>
      </c>
      <c r="AS39" s="15">
        <v>0.20459967230091533</v>
      </c>
      <c r="AT39" s="15">
        <v>2.5679476752067165</v>
      </c>
      <c r="AU39" s="15">
        <v>-5.2939378670609454</v>
      </c>
      <c r="AV39" s="15">
        <v>-1.2925846459783343</v>
      </c>
      <c r="AW39" s="15">
        <v>-50.373767362951966</v>
      </c>
      <c r="AX39" s="15">
        <v>57.942061499563778</v>
      </c>
      <c r="AY39" s="15">
        <v>-3.5736429739022624</v>
      </c>
      <c r="AZ39" s="15">
        <v>53.130297539019139</v>
      </c>
      <c r="BA39" s="15">
        <v>-1.3582226294090889</v>
      </c>
      <c r="BB39" s="15">
        <v>-1.7848159069976219</v>
      </c>
      <c r="BC39" s="15">
        <v>-1.129280113479654</v>
      </c>
      <c r="BD39" s="15">
        <v>1.7710541837369151</v>
      </c>
      <c r="BE39" s="15">
        <v>-5.3679396008896951</v>
      </c>
      <c r="BF39" s="15">
        <v>-1.199205495324031</v>
      </c>
      <c r="BG39" s="15">
        <v>-20.73110461463715</v>
      </c>
      <c r="BH39" s="15">
        <v>32.868374334263251</v>
      </c>
      <c r="BI39"/>
      <c r="BK39" s="46"/>
      <c r="BL39" s="53"/>
      <c r="BM39" s="53"/>
    </row>
    <row r="40" spans="1:65" s="46" customFormat="1" ht="15" customHeight="1" x14ac:dyDescent="0.35">
      <c r="A40"/>
      <c r="B40" s="16" t="s">
        <v>559</v>
      </c>
      <c r="C40" s="17"/>
      <c r="D40" s="17"/>
      <c r="E40" s="17"/>
      <c r="F40" s="17"/>
      <c r="G40" s="17"/>
      <c r="H40" s="17"/>
      <c r="I40" s="17"/>
      <c r="J40" s="17"/>
      <c r="K40" s="17"/>
      <c r="L40" s="17">
        <v>113.995</v>
      </c>
      <c r="M40" s="17">
        <v>117.489</v>
      </c>
      <c r="N40" s="17">
        <v>120.002</v>
      </c>
      <c r="O40" s="17">
        <v>119.92400000000001</v>
      </c>
      <c r="P40" s="17">
        <v>123.002</v>
      </c>
      <c r="Q40" s="17">
        <v>116.36499999999999</v>
      </c>
      <c r="R40" s="17">
        <v>121.877</v>
      </c>
      <c r="S40" s="17">
        <v>112.848</v>
      </c>
      <c r="T40" s="17">
        <v>61.83</v>
      </c>
      <c r="U40" s="17">
        <v>101.00700000000001</v>
      </c>
      <c r="V40" s="17">
        <v>97.152000000000001</v>
      </c>
      <c r="W40" s="17">
        <v>117.947</v>
      </c>
      <c r="X40" s="17">
        <v>113.943</v>
      </c>
      <c r="Y40" s="17">
        <v>119.104</v>
      </c>
      <c r="Z40" s="17">
        <v>123.431</v>
      </c>
      <c r="AA40" s="17">
        <v>123.42100000000001</v>
      </c>
      <c r="AB40" s="17">
        <v>123.422</v>
      </c>
      <c r="AC40" s="17">
        <v>131.71199999999999</v>
      </c>
      <c r="AD40" s="17">
        <v>156.45599999999999</v>
      </c>
      <c r="AE40" s="17">
        <v>146.23099999999999</v>
      </c>
      <c r="AF40"/>
      <c r="AG40" s="18"/>
      <c r="AH40" s="18"/>
      <c r="AI40" s="18"/>
      <c r="AJ40" s="18"/>
      <c r="AK40" s="18"/>
      <c r="AL40" s="18"/>
      <c r="AM40" s="18"/>
      <c r="AN40" s="18"/>
      <c r="AO40" s="18"/>
      <c r="AP40" s="18">
        <v>3.0650467125751124</v>
      </c>
      <c r="AQ40" s="18">
        <v>2.138923643915593</v>
      </c>
      <c r="AR40" s="18">
        <v>-6.499891668471254E-2</v>
      </c>
      <c r="AS40" s="18">
        <v>2.5666255295020086</v>
      </c>
      <c r="AT40" s="18">
        <v>-5.3958472219963909</v>
      </c>
      <c r="AU40" s="18">
        <v>4.7368194903965977</v>
      </c>
      <c r="AV40" s="18">
        <v>-7.40828868449338</v>
      </c>
      <c r="AW40" s="18">
        <v>-45.209485325393452</v>
      </c>
      <c r="AX40" s="18">
        <v>63.362445414847173</v>
      </c>
      <c r="AY40" s="18">
        <v>-3.8165671686120803</v>
      </c>
      <c r="AZ40" s="18">
        <v>21.404603096179184</v>
      </c>
      <c r="BA40" s="18">
        <v>-3.3947450973742486</v>
      </c>
      <c r="BB40" s="18">
        <v>4.5294577113117978</v>
      </c>
      <c r="BC40" s="18">
        <v>3.6329594304137545</v>
      </c>
      <c r="BD40" s="18">
        <v>-8.1016924435440892E-3</v>
      </c>
      <c r="BE40" s="18">
        <v>8.1023488708612305E-4</v>
      </c>
      <c r="BF40" s="18">
        <v>6.716792792208838</v>
      </c>
      <c r="BG40" s="18">
        <v>18.786443148688051</v>
      </c>
      <c r="BH40" s="18">
        <v>-6.5353837500639127</v>
      </c>
      <c r="BI40"/>
      <c r="BJ40" s="7"/>
      <c r="BL40" s="53"/>
      <c r="BM40" s="53"/>
    </row>
    <row r="41" spans="1:65" s="46" customFormat="1" ht="15" customHeight="1" x14ac:dyDescent="0.35">
      <c r="A41"/>
      <c r="B41" s="16" t="s">
        <v>947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>
        <v>8.657</v>
      </c>
      <c r="O41" s="17">
        <v>8.8420000000000005</v>
      </c>
      <c r="P41" s="17">
        <v>3.7869999999999999</v>
      </c>
      <c r="Q41" s="17">
        <v>0</v>
      </c>
      <c r="R41" s="17">
        <v>0</v>
      </c>
      <c r="S41" s="17">
        <v>-0.04</v>
      </c>
      <c r="T41" s="17">
        <v>-1.381</v>
      </c>
      <c r="U41" s="17">
        <v>-0.65600000000000003</v>
      </c>
      <c r="V41" s="17">
        <v>-0.79200000000000004</v>
      </c>
      <c r="W41" s="17">
        <v>-0.505</v>
      </c>
      <c r="X41" s="17">
        <v>-0.504</v>
      </c>
      <c r="Y41" s="17">
        <v>-0.29799999999999999</v>
      </c>
      <c r="Z41" s="17">
        <v>-0.29799999999999999</v>
      </c>
      <c r="AA41" s="17">
        <v>-0.29799999999999999</v>
      </c>
      <c r="AB41" s="17">
        <v>-0.29799999999999999</v>
      </c>
      <c r="AC41" s="17">
        <v>-0.29399999999999998</v>
      </c>
      <c r="AD41" s="17">
        <v>-0.188</v>
      </c>
      <c r="AE41" s="17">
        <v>-0.188</v>
      </c>
      <c r="AF41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>
        <v>2.1369989603788899</v>
      </c>
      <c r="AS41" s="18">
        <v>-57.170323456231628</v>
      </c>
      <c r="AT41" s="18" t="s">
        <v>233</v>
      </c>
      <c r="AU41" s="18" t="s">
        <v>233</v>
      </c>
      <c r="AV41" s="18"/>
      <c r="AW41" s="18" t="s">
        <v>233</v>
      </c>
      <c r="AX41" s="18" t="s">
        <v>233</v>
      </c>
      <c r="AY41" s="18" t="s">
        <v>233</v>
      </c>
      <c r="AZ41" s="18" t="s">
        <v>233</v>
      </c>
      <c r="BA41" s="18" t="s">
        <v>233</v>
      </c>
      <c r="BB41" s="18" t="s">
        <v>233</v>
      </c>
      <c r="BC41" s="18" t="s">
        <v>233</v>
      </c>
      <c r="BD41" s="18" t="s">
        <v>233</v>
      </c>
      <c r="BE41" s="18" t="s">
        <v>233</v>
      </c>
      <c r="BF41" s="18" t="s">
        <v>233</v>
      </c>
      <c r="BG41" s="18" t="s">
        <v>233</v>
      </c>
      <c r="BH41" s="18" t="s">
        <v>233</v>
      </c>
      <c r="BI41"/>
      <c r="BJ41" s="7"/>
      <c r="BL41" s="53"/>
      <c r="BM41" s="53"/>
    </row>
    <row r="42" spans="1:65" s="46" customFormat="1" ht="15" customHeight="1" x14ac:dyDescent="0.35">
      <c r="A42"/>
      <c r="B42" s="16" t="s">
        <v>560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>
        <v>8.4239999999999995</v>
      </c>
      <c r="O42" s="17">
        <v>-10.975</v>
      </c>
      <c r="P42" s="17">
        <v>-8.7569999999999997</v>
      </c>
      <c r="Q42" s="17">
        <v>4.6980000000000004</v>
      </c>
      <c r="R42" s="17">
        <v>-7.2229999999999999</v>
      </c>
      <c r="S42" s="17">
        <v>0.36399999999999999</v>
      </c>
      <c r="T42" s="17">
        <v>-4.2859999999999996</v>
      </c>
      <c r="U42" s="17">
        <v>-11.646000000000001</v>
      </c>
      <c r="V42" s="17">
        <v>-10.824999999999999</v>
      </c>
      <c r="W42" s="17">
        <v>13.538</v>
      </c>
      <c r="X42" s="17">
        <v>15.762</v>
      </c>
      <c r="Y42" s="17">
        <v>8.0890000000000004</v>
      </c>
      <c r="Z42" s="17">
        <v>2.3290000000000002</v>
      </c>
      <c r="AA42" s="17">
        <v>4.5609999999999999</v>
      </c>
      <c r="AB42" s="17">
        <v>-2.294</v>
      </c>
      <c r="AC42" s="17">
        <v>-12.037000000000001</v>
      </c>
      <c r="AD42" s="17">
        <v>-61.636000000000003</v>
      </c>
      <c r="AE42" s="17">
        <v>-20.306999999999999</v>
      </c>
      <c r="AF42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 t="s">
        <v>233</v>
      </c>
      <c r="AS42" s="18" t="s">
        <v>233</v>
      </c>
      <c r="AT42" s="18" t="s">
        <v>233</v>
      </c>
      <c r="AU42" s="18" t="s">
        <v>233</v>
      </c>
      <c r="AV42" s="18" t="s">
        <v>233</v>
      </c>
      <c r="AW42" s="18" t="s">
        <v>233</v>
      </c>
      <c r="AX42" s="18" t="s">
        <v>233</v>
      </c>
      <c r="AY42" s="18" t="s">
        <v>233</v>
      </c>
      <c r="AZ42" s="18" t="s">
        <v>233</v>
      </c>
      <c r="BA42" s="18">
        <v>16.42783276702615</v>
      </c>
      <c r="BB42" s="18">
        <v>-48.680370511356422</v>
      </c>
      <c r="BC42" s="18">
        <v>-71.207813079490663</v>
      </c>
      <c r="BD42" s="18">
        <v>95.835122370115911</v>
      </c>
      <c r="BE42" s="18" t="s">
        <v>233</v>
      </c>
      <c r="BF42" s="18" t="s">
        <v>233</v>
      </c>
      <c r="BG42" s="18" t="s">
        <v>233</v>
      </c>
      <c r="BH42" s="18" t="s">
        <v>233</v>
      </c>
      <c r="BI42"/>
      <c r="BJ42" s="7"/>
      <c r="BL42" s="53"/>
      <c r="BM42" s="53"/>
    </row>
    <row r="43" spans="1:65" s="46" customFormat="1" ht="15" customHeight="1" x14ac:dyDescent="0.35">
      <c r="A43"/>
      <c r="B43" s="66" t="s">
        <v>561</v>
      </c>
      <c r="C43" s="17"/>
      <c r="D43" s="17"/>
      <c r="E43" s="17"/>
      <c r="F43" s="17"/>
      <c r="G43" s="17"/>
      <c r="H43" s="17"/>
      <c r="I43" s="17"/>
      <c r="J43" s="17"/>
      <c r="K43" s="17"/>
      <c r="L43" s="17">
        <v>119.03500000000001</v>
      </c>
      <c r="M43" s="17">
        <v>117.825</v>
      </c>
      <c r="N43" s="17">
        <v>120.08699999999999</v>
      </c>
      <c r="O43" s="17">
        <v>128.40900000000002</v>
      </c>
      <c r="P43" s="17">
        <v>116.292</v>
      </c>
      <c r="Q43" s="17">
        <v>109.70299999999999</v>
      </c>
      <c r="R43" s="17">
        <v>112.47399999999999</v>
      </c>
      <c r="S43" s="17">
        <v>101.202</v>
      </c>
      <c r="T43" s="17">
        <v>51.004999999999995</v>
      </c>
      <c r="U43" s="17">
        <v>114.545</v>
      </c>
      <c r="V43" s="17">
        <v>113.149</v>
      </c>
      <c r="W43" s="17">
        <v>126.036</v>
      </c>
      <c r="X43" s="17">
        <v>116.27199999999999</v>
      </c>
      <c r="Y43" s="17">
        <v>123.66499999999999</v>
      </c>
      <c r="Z43" s="17">
        <v>121.137</v>
      </c>
      <c r="AA43" s="17">
        <v>111.384</v>
      </c>
      <c r="AB43" s="17">
        <v>61.785999999999994</v>
      </c>
      <c r="AC43" s="17">
        <v>111.40499999999999</v>
      </c>
      <c r="AD43" s="17"/>
      <c r="AE43" s="17"/>
      <c r="AF43"/>
      <c r="AG43" s="18"/>
      <c r="AH43" s="18"/>
      <c r="AI43" s="18"/>
      <c r="AJ43" s="18"/>
      <c r="AK43" s="18"/>
      <c r="AL43" s="18"/>
      <c r="AM43" s="18"/>
      <c r="AN43" s="18"/>
      <c r="AO43" s="18"/>
      <c r="AP43" s="18">
        <v>-1.0165077498214876</v>
      </c>
      <c r="AQ43" s="18">
        <v>1.9197963080840112</v>
      </c>
      <c r="AR43" s="18">
        <v>6.9299757675685392</v>
      </c>
      <c r="AS43" s="18">
        <v>-9.4362544681447691</v>
      </c>
      <c r="AT43" s="18">
        <v>-5.6659099508134796</v>
      </c>
      <c r="AU43" s="18">
        <v>2.5259108684356866</v>
      </c>
      <c r="AV43" s="18">
        <v>-10.02187172146451</v>
      </c>
      <c r="AW43" s="18">
        <v>-49.600798403193622</v>
      </c>
      <c r="AX43" s="18" t="s">
        <v>233</v>
      </c>
      <c r="AY43" s="18">
        <v>-1.2187349949801396</v>
      </c>
      <c r="AZ43" s="18">
        <v>11.38940688826238</v>
      </c>
      <c r="BA43" s="18">
        <v>-7.7469929226570269</v>
      </c>
      <c r="BB43" s="18">
        <v>6.3583665886885932</v>
      </c>
      <c r="BC43" s="18">
        <v>-2.0442324020539293</v>
      </c>
      <c r="BD43" s="18">
        <v>-8.0512147403353218</v>
      </c>
      <c r="BE43" s="18">
        <v>-44.528837175896001</v>
      </c>
      <c r="BF43" s="18"/>
      <c r="BG43" s="18"/>
      <c r="BH43" s="18"/>
      <c r="BI43"/>
      <c r="BJ43" s="246"/>
      <c r="BL43" s="53"/>
      <c r="BM43" s="53"/>
    </row>
    <row r="44" spans="1:65" s="46" customFormat="1" ht="15" customHeight="1" x14ac:dyDescent="0.35">
      <c r="A44"/>
      <c r="B44" s="13" t="s">
        <v>39</v>
      </c>
      <c r="C44" s="17"/>
      <c r="D44" s="17"/>
      <c r="E44" s="17"/>
      <c r="F44" s="14"/>
      <c r="G44" s="14"/>
      <c r="H44" s="14"/>
      <c r="I44" s="14"/>
      <c r="J44" s="14"/>
      <c r="K44" s="14"/>
      <c r="L44" s="14">
        <v>64.200999999999993</v>
      </c>
      <c r="M44" s="14">
        <v>67.286000000000001</v>
      </c>
      <c r="N44" s="14">
        <v>105.538</v>
      </c>
      <c r="O44" s="14">
        <v>39.82500000000001</v>
      </c>
      <c r="P44" s="14">
        <v>62.134999999999998</v>
      </c>
      <c r="Q44" s="14">
        <v>89.031000000000006</v>
      </c>
      <c r="R44" s="14">
        <v>101.119</v>
      </c>
      <c r="S44" s="14">
        <v>92.558999999999997</v>
      </c>
      <c r="T44" s="14">
        <v>36.819000000000003</v>
      </c>
      <c r="U44" s="14">
        <v>67.143000000000001</v>
      </c>
      <c r="V44" s="14">
        <v>83.23599999999999</v>
      </c>
      <c r="W44" s="14">
        <v>76.672000000000011</v>
      </c>
      <c r="X44" s="14">
        <v>70.894999999999996</v>
      </c>
      <c r="Y44" s="14">
        <v>86.802999999999997</v>
      </c>
      <c r="Z44" s="14">
        <v>80.819999999999993</v>
      </c>
      <c r="AA44" s="14">
        <v>70.335999999999999</v>
      </c>
      <c r="AB44" s="14">
        <v>64.171999999999997</v>
      </c>
      <c r="AC44" s="14">
        <v>71.090000000000018</v>
      </c>
      <c r="AD44" s="14">
        <v>73.043000000000006</v>
      </c>
      <c r="AE44" s="14">
        <v>62.982999999999997</v>
      </c>
      <c r="AF44"/>
      <c r="AG44" s="18"/>
      <c r="AH44" s="18"/>
      <c r="AI44" s="18"/>
      <c r="AJ44" s="15"/>
      <c r="AK44" s="15"/>
      <c r="AL44" s="15"/>
      <c r="AM44" s="15"/>
      <c r="AN44" s="15"/>
      <c r="AO44" s="15"/>
      <c r="AP44" s="15">
        <v>4.805221102475052</v>
      </c>
      <c r="AQ44" s="15">
        <v>56.849864756412913</v>
      </c>
      <c r="AR44" s="15">
        <v>-62.264776668119538</v>
      </c>
      <c r="AS44" s="15">
        <v>56.020087884494615</v>
      </c>
      <c r="AT44" s="15">
        <v>43.286392532389165</v>
      </c>
      <c r="AU44" s="15">
        <v>13.577293302332887</v>
      </c>
      <c r="AV44" s="15">
        <v>-8.4652735885441928</v>
      </c>
      <c r="AW44" s="15">
        <v>-60.221048196285601</v>
      </c>
      <c r="AX44" s="15">
        <v>82.359651267008871</v>
      </c>
      <c r="AY44" s="15">
        <v>23.968246876070459</v>
      </c>
      <c r="AZ44" s="15">
        <v>-7.8860108606852553</v>
      </c>
      <c r="BA44" s="15">
        <v>-7.5346932387312373</v>
      </c>
      <c r="BB44" s="15">
        <v>22.438817970237679</v>
      </c>
      <c r="BC44" s="15">
        <v>-6.8926189187009719</v>
      </c>
      <c r="BD44" s="15">
        <v>-12.972036624597866</v>
      </c>
      <c r="BE44" s="15">
        <v>-8.7636487716105567</v>
      </c>
      <c r="BF44" s="15">
        <v>10.780402667830238</v>
      </c>
      <c r="BG44" s="15">
        <v>2.7472218314812045</v>
      </c>
      <c r="BH44" s="15">
        <v>-13.772709226072324</v>
      </c>
      <c r="BI44"/>
      <c r="BJ44" s="7"/>
      <c r="BL44" s="53"/>
      <c r="BM44" s="53"/>
    </row>
    <row r="45" spans="1:65" s="46" customFormat="1" ht="15" customHeight="1" x14ac:dyDescent="0.35">
      <c r="A45"/>
      <c r="B45" s="16" t="s">
        <v>559</v>
      </c>
      <c r="C45" s="17"/>
      <c r="D45" s="17"/>
      <c r="E45" s="17"/>
      <c r="F45" s="17"/>
      <c r="G45" s="17"/>
      <c r="H45" s="17"/>
      <c r="I45" s="17"/>
      <c r="J45" s="17"/>
      <c r="K45" s="17"/>
      <c r="L45" s="17">
        <v>64.200999999999993</v>
      </c>
      <c r="M45" s="17">
        <v>67.286000000000001</v>
      </c>
      <c r="N45" s="17">
        <v>72.762</v>
      </c>
      <c r="O45" s="17">
        <v>68.177000000000007</v>
      </c>
      <c r="P45" s="17">
        <v>71.289000000000001</v>
      </c>
      <c r="Q45" s="17">
        <v>76.498000000000005</v>
      </c>
      <c r="R45" s="17">
        <v>89.869</v>
      </c>
      <c r="S45" s="17">
        <v>91.483999999999995</v>
      </c>
      <c r="T45" s="17">
        <v>52.728000000000002</v>
      </c>
      <c r="U45" s="17">
        <v>89.114000000000004</v>
      </c>
      <c r="V45" s="17">
        <v>75.947999999999993</v>
      </c>
      <c r="W45" s="17">
        <v>78.962000000000003</v>
      </c>
      <c r="X45" s="17">
        <v>86.866</v>
      </c>
      <c r="Y45" s="17">
        <v>73.661000000000001</v>
      </c>
      <c r="Z45" s="17">
        <v>79.302999999999997</v>
      </c>
      <c r="AA45" s="17">
        <v>77.866</v>
      </c>
      <c r="AB45" s="17">
        <v>77.341999999999999</v>
      </c>
      <c r="AC45" s="17">
        <v>74.412000000000006</v>
      </c>
      <c r="AD45" s="17">
        <v>77.528000000000006</v>
      </c>
      <c r="AE45" s="17">
        <v>76.789000000000001</v>
      </c>
      <c r="AF45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4.805221102475052</v>
      </c>
      <c r="AQ45" s="18">
        <v>8.1383943167969548</v>
      </c>
      <c r="AR45" s="18">
        <v>-6.3013660976883452</v>
      </c>
      <c r="AS45" s="18">
        <v>4.5645892309723139</v>
      </c>
      <c r="AT45" s="18">
        <v>7.3068776389064274</v>
      </c>
      <c r="AU45" s="18">
        <v>17.478888336949979</v>
      </c>
      <c r="AV45" s="18">
        <v>1.7970601653517841</v>
      </c>
      <c r="AW45" s="18">
        <v>-42.363692011717895</v>
      </c>
      <c r="AX45" s="18">
        <v>69.006979214079806</v>
      </c>
      <c r="AY45" s="18">
        <v>-14.774333999147171</v>
      </c>
      <c r="AZ45" s="18">
        <v>3.9685047664191422</v>
      </c>
      <c r="BA45" s="18">
        <v>10.009878169245962</v>
      </c>
      <c r="BB45" s="18">
        <v>-15.201574839407821</v>
      </c>
      <c r="BC45" s="18">
        <v>7.6594127150052209</v>
      </c>
      <c r="BD45" s="18">
        <v>-1.8120373756352188</v>
      </c>
      <c r="BE45" s="18">
        <v>-0.67295096704595192</v>
      </c>
      <c r="BF45" s="18">
        <v>-3.7883685449044409</v>
      </c>
      <c r="BG45" s="18">
        <v>4.1874966403268283</v>
      </c>
      <c r="BH45" s="18">
        <v>-0.95320400371479241</v>
      </c>
      <c r="BI45"/>
      <c r="BJ45" s="7"/>
      <c r="BL45" s="53"/>
      <c r="BM45" s="53"/>
    </row>
    <row r="46" spans="1:65" s="46" customFormat="1" ht="15" customHeight="1" x14ac:dyDescent="0.35">
      <c r="A46"/>
      <c r="B46" s="16" t="s">
        <v>947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>
        <v>4.9580000000000002</v>
      </c>
      <c r="O46" s="17">
        <v>5.3609999999999998</v>
      </c>
      <c r="P46" s="17">
        <v>2.1539999999999999</v>
      </c>
      <c r="Q46" s="17">
        <v>0</v>
      </c>
      <c r="R46" s="17">
        <v>0</v>
      </c>
      <c r="S46" s="17">
        <v>0</v>
      </c>
      <c r="T46" s="17">
        <v>-0.501</v>
      </c>
      <c r="U46" s="17">
        <v>-0.28599999999999998</v>
      </c>
      <c r="V46" s="17">
        <v>-0.32400000000000001</v>
      </c>
      <c r="W46" s="17">
        <v>-0.252</v>
      </c>
      <c r="X46" s="17">
        <v>-0.13200000000000001</v>
      </c>
      <c r="Y46" s="17">
        <v>-0.99399999999999999</v>
      </c>
      <c r="Z46" s="17">
        <v>-0.51800000000000002</v>
      </c>
      <c r="AA46" s="17">
        <v>-0.92200000000000004</v>
      </c>
      <c r="AB46" s="17">
        <v>-0.67500000000000004</v>
      </c>
      <c r="AC46" s="17">
        <v>-9.0999999999999998E-2</v>
      </c>
      <c r="AD46" s="17">
        <v>-4.9000000000000002E-2</v>
      </c>
      <c r="AE46" s="17">
        <v>-4.9000000000000002E-2</v>
      </c>
      <c r="AF46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>
        <v>8.1282775312625972</v>
      </c>
      <c r="AS46" s="18">
        <v>-59.820928931169561</v>
      </c>
      <c r="AT46" s="18" t="s">
        <v>233</v>
      </c>
      <c r="AU46" s="18" t="s">
        <v>233</v>
      </c>
      <c r="AV46" s="18" t="s">
        <v>233</v>
      </c>
      <c r="AW46" s="18"/>
      <c r="AX46" s="18" t="s">
        <v>233</v>
      </c>
      <c r="AY46" s="18" t="s">
        <v>233</v>
      </c>
      <c r="AZ46" s="18" t="s">
        <v>233</v>
      </c>
      <c r="BA46" s="18" t="s">
        <v>233</v>
      </c>
      <c r="BB46" s="18" t="s">
        <v>233</v>
      </c>
      <c r="BC46" s="18" t="s">
        <v>233</v>
      </c>
      <c r="BD46" s="18" t="s">
        <v>233</v>
      </c>
      <c r="BE46" s="18" t="s">
        <v>233</v>
      </c>
      <c r="BF46" s="18" t="s">
        <v>233</v>
      </c>
      <c r="BG46" s="18" t="s">
        <v>233</v>
      </c>
      <c r="BH46" s="18" t="s">
        <v>233</v>
      </c>
      <c r="BI46"/>
      <c r="BJ46" s="7"/>
      <c r="BL46" s="53"/>
      <c r="BM46" s="53"/>
    </row>
    <row r="47" spans="1:65" s="46" customFormat="1" ht="15" customHeight="1" x14ac:dyDescent="0.35">
      <c r="A47"/>
      <c r="B47" s="16" t="s">
        <v>560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>
        <v>27.818000000000001</v>
      </c>
      <c r="O47" s="17">
        <v>-33.713000000000001</v>
      </c>
      <c r="P47" s="17">
        <v>-11.308</v>
      </c>
      <c r="Q47" s="17">
        <v>12.532999999999999</v>
      </c>
      <c r="R47" s="17">
        <v>11.25</v>
      </c>
      <c r="S47" s="17">
        <v>1.075</v>
      </c>
      <c r="T47" s="17">
        <v>-15.407999999999999</v>
      </c>
      <c r="U47" s="17">
        <v>-21.684999999999999</v>
      </c>
      <c r="V47" s="17">
        <v>7.6120000000000001</v>
      </c>
      <c r="W47" s="17">
        <v>-2.0379999999999998</v>
      </c>
      <c r="X47" s="17">
        <v>-15.838999999999999</v>
      </c>
      <c r="Y47" s="17">
        <v>14.135999999999999</v>
      </c>
      <c r="Z47" s="17">
        <v>2.0350000000000001</v>
      </c>
      <c r="AA47" s="17">
        <v>-6.6079999999999997</v>
      </c>
      <c r="AB47" s="17">
        <v>-12.494999999999999</v>
      </c>
      <c r="AC47" s="17">
        <v>-3.2309999999999999</v>
      </c>
      <c r="AD47" s="17">
        <v>-4.4359999999999999</v>
      </c>
      <c r="AE47" s="17">
        <v>-13.757</v>
      </c>
      <c r="AF47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 t="s">
        <v>233</v>
      </c>
      <c r="AS47" s="18" t="s">
        <v>233</v>
      </c>
      <c r="AT47" s="18" t="s">
        <v>233</v>
      </c>
      <c r="AU47" s="18">
        <v>-10.236974387616689</v>
      </c>
      <c r="AV47" s="18">
        <v>-90.444444444444457</v>
      </c>
      <c r="AW47" s="18" t="s">
        <v>233</v>
      </c>
      <c r="AX47" s="18" t="s">
        <v>233</v>
      </c>
      <c r="AY47" s="18" t="s">
        <v>233</v>
      </c>
      <c r="AZ47" s="18" t="s">
        <v>233</v>
      </c>
      <c r="BA47" s="18" t="s">
        <v>233</v>
      </c>
      <c r="BB47" s="18" t="s">
        <v>233</v>
      </c>
      <c r="BC47" s="18">
        <v>-85.604131295981887</v>
      </c>
      <c r="BD47" s="18" t="s">
        <v>233</v>
      </c>
      <c r="BE47" s="18" t="s">
        <v>233</v>
      </c>
      <c r="BF47" s="18" t="s">
        <v>233</v>
      </c>
      <c r="BG47" s="18" t="s">
        <v>233</v>
      </c>
      <c r="BH47" s="18" t="s">
        <v>233</v>
      </c>
      <c r="BI47"/>
      <c r="BJ47" s="7"/>
      <c r="BL47" s="53"/>
      <c r="BM47" s="53"/>
    </row>
    <row r="48" spans="1:65" s="46" customFormat="1" ht="15" customHeight="1" x14ac:dyDescent="0.35">
      <c r="A48"/>
      <c r="B48" s="66" t="s">
        <v>561</v>
      </c>
      <c r="C48" s="17"/>
      <c r="D48" s="17"/>
      <c r="E48" s="17"/>
      <c r="F48" s="17"/>
      <c r="G48" s="17"/>
      <c r="H48" s="17"/>
      <c r="I48" s="17"/>
      <c r="J48" s="17"/>
      <c r="K48" s="17"/>
      <c r="L48" s="17">
        <v>62.269999999999996</v>
      </c>
      <c r="M48" s="17">
        <v>64.516999999999996</v>
      </c>
      <c r="N48" s="17">
        <v>66.814999999999998</v>
      </c>
      <c r="O48" s="17">
        <v>82.864000000000004</v>
      </c>
      <c r="P48" s="17">
        <v>86.168000000000006</v>
      </c>
      <c r="Q48" s="17">
        <v>74.748000000000005</v>
      </c>
      <c r="R48" s="17">
        <v>58.846999999999994</v>
      </c>
      <c r="S48" s="17">
        <v>69.798999999999992</v>
      </c>
      <c r="T48" s="17">
        <v>60.34</v>
      </c>
      <c r="U48" s="17">
        <v>87.076000000000008</v>
      </c>
      <c r="V48" s="17">
        <v>61.695999999999998</v>
      </c>
      <c r="W48" s="17">
        <v>93.097999999999999</v>
      </c>
      <c r="X48" s="17">
        <v>88.900999999999996</v>
      </c>
      <c r="Y48" s="17">
        <v>67.052999999999997</v>
      </c>
      <c r="Z48" s="17">
        <v>66.807999999999993</v>
      </c>
      <c r="AA48" s="17">
        <v>74.635000000000005</v>
      </c>
      <c r="AB48" s="17">
        <v>72.906000000000006</v>
      </c>
      <c r="AC48" s="17">
        <v>60.655000000000008</v>
      </c>
      <c r="AD48" s="17"/>
      <c r="AE48" s="17"/>
      <c r="AF48"/>
      <c r="AG48" s="18"/>
      <c r="AH48" s="18"/>
      <c r="AI48" s="18"/>
      <c r="AJ48" s="18"/>
      <c r="AK48" s="18"/>
      <c r="AL48" s="18"/>
      <c r="AM48" s="18"/>
      <c r="AN48" s="18"/>
      <c r="AO48" s="18"/>
      <c r="AP48" s="18">
        <v>3.6084792034687649</v>
      </c>
      <c r="AQ48" s="18">
        <v>3.5618519149991505</v>
      </c>
      <c r="AR48" s="18">
        <v>24.020055376786658</v>
      </c>
      <c r="AS48" s="18">
        <v>3.9872562270708656</v>
      </c>
      <c r="AT48" s="18">
        <v>-13.253179834741436</v>
      </c>
      <c r="AU48" s="18">
        <v>-21.272809974848837</v>
      </c>
      <c r="AV48" s="18">
        <v>18.610974221285705</v>
      </c>
      <c r="AW48" s="18">
        <v>-13.551770082665927</v>
      </c>
      <c r="AX48" s="18">
        <v>44.308916141862781</v>
      </c>
      <c r="AY48" s="18">
        <v>-29.146952087831327</v>
      </c>
      <c r="AZ48" s="18">
        <v>50.897951244813285</v>
      </c>
      <c r="BA48" s="18">
        <v>-4.5081526993061107</v>
      </c>
      <c r="BB48" s="18">
        <v>-24.57565156747393</v>
      </c>
      <c r="BC48" s="18">
        <v>-0.36538260778787607</v>
      </c>
      <c r="BD48" s="18">
        <v>11.715662794874884</v>
      </c>
      <c r="BE48" s="18">
        <v>-2.3166074897836122</v>
      </c>
      <c r="BF48" s="18"/>
      <c r="BG48" s="18"/>
      <c r="BH48" s="18"/>
      <c r="BI48"/>
      <c r="BJ48" s="246"/>
      <c r="BK48" s="7"/>
      <c r="BL48" s="53"/>
      <c r="BM48" s="53"/>
    </row>
    <row r="49" spans="1:65" s="7" customFormat="1" ht="6" customHeight="1" x14ac:dyDescent="0.35">
      <c r="A49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/>
      <c r="AG49" s="15"/>
      <c r="AH49" s="15"/>
      <c r="AI49" s="15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/>
      <c r="BK49" s="55"/>
      <c r="BL49" s="53"/>
      <c r="BM49" s="53"/>
    </row>
    <row r="50" spans="1:65" s="55" customFormat="1" ht="15" customHeight="1" x14ac:dyDescent="0.35">
      <c r="A50"/>
      <c r="B50" s="154" t="s">
        <v>563</v>
      </c>
      <c r="F50" s="14"/>
      <c r="G50" s="14"/>
      <c r="H50" s="14"/>
      <c r="I50" s="14"/>
      <c r="J50" s="14"/>
      <c r="K50" s="14"/>
      <c r="L50" s="14">
        <v>1277.7560000000001</v>
      </c>
      <c r="M50" s="14">
        <v>1240.6300000000001</v>
      </c>
      <c r="N50" s="14">
        <v>1426.3809999999999</v>
      </c>
      <c r="O50" s="14">
        <v>1547.8049999999998</v>
      </c>
      <c r="P50" s="14">
        <v>1748.4279999999999</v>
      </c>
      <c r="Q50" s="14">
        <v>1798.961</v>
      </c>
      <c r="R50" s="14">
        <v>1447.6879999999999</v>
      </c>
      <c r="S50" s="14">
        <v>1492.3340000000001</v>
      </c>
      <c r="T50" s="14">
        <v>1256.2339999999999</v>
      </c>
      <c r="U50" s="14">
        <v>1497.5719999999999</v>
      </c>
      <c r="V50" s="14">
        <v>1488.146</v>
      </c>
      <c r="W50" s="14">
        <v>1619.6819999999998</v>
      </c>
      <c r="X50" s="14">
        <v>1715.1239999999998</v>
      </c>
      <c r="Y50" s="14">
        <v>1814.1820000000002</v>
      </c>
      <c r="Z50" s="14">
        <v>1900.384</v>
      </c>
      <c r="AA50" s="14">
        <v>1957.723</v>
      </c>
      <c r="AB50" s="14">
        <v>2045.4270000000001</v>
      </c>
      <c r="AC50" s="14">
        <v>2060.1030000000001</v>
      </c>
      <c r="AD50" s="14">
        <v>2014.8869999999999</v>
      </c>
      <c r="AE50" s="14">
        <v>2485.1879999999996</v>
      </c>
      <c r="AF50"/>
      <c r="AJ50" s="15"/>
      <c r="AK50" s="15"/>
      <c r="AL50" s="15"/>
      <c r="AM50" s="15"/>
      <c r="AN50" s="15"/>
      <c r="AO50" s="15"/>
      <c r="AP50" s="15">
        <v>-2.9055625643706602</v>
      </c>
      <c r="AQ50" s="15">
        <v>14.972312454156336</v>
      </c>
      <c r="AR50" s="15">
        <v>8.512732572853956</v>
      </c>
      <c r="AS50" s="15">
        <v>12.961774900585025</v>
      </c>
      <c r="AT50" s="15">
        <v>2.8901962219776927</v>
      </c>
      <c r="AU50" s="15">
        <v>-19.526437760462855</v>
      </c>
      <c r="AV50" s="15">
        <v>3.0839517907173501</v>
      </c>
      <c r="AW50" s="15">
        <v>-15.820855116884031</v>
      </c>
      <c r="AX50" s="15">
        <v>19.21122975496603</v>
      </c>
      <c r="AY50" s="15">
        <v>-0.62941881926210774</v>
      </c>
      <c r="AZ50" s="15">
        <v>8.8389176868398565</v>
      </c>
      <c r="BA50" s="15">
        <v>5.8926381845325206</v>
      </c>
      <c r="BB50" s="15">
        <v>5.7755590849408245</v>
      </c>
      <c r="BC50" s="15">
        <v>4.7515629633630896</v>
      </c>
      <c r="BD50" s="15">
        <v>3.0172323067337938</v>
      </c>
      <c r="BE50" s="15">
        <v>4.4798983308670417</v>
      </c>
      <c r="BF50" s="15">
        <v>0.71750299570700538</v>
      </c>
      <c r="BG50" s="15">
        <v>-2.1948417142249741</v>
      </c>
      <c r="BH50" s="15">
        <v>23.341308966706308</v>
      </c>
      <c r="BI50"/>
      <c r="BK50" s="46"/>
      <c r="BL50" s="53"/>
      <c r="BM50" s="53"/>
    </row>
    <row r="51" spans="1:65" s="46" customFormat="1" ht="15" customHeight="1" x14ac:dyDescent="0.35">
      <c r="A51"/>
      <c r="B51" s="16" t="s">
        <v>559</v>
      </c>
      <c r="C51" s="17"/>
      <c r="D51" s="17"/>
      <c r="E51" s="17"/>
      <c r="F51" s="17"/>
      <c r="G51" s="17"/>
      <c r="H51" s="17"/>
      <c r="I51" s="17"/>
      <c r="J51" s="17"/>
      <c r="K51" s="17"/>
      <c r="L51" s="17">
        <v>1277.7560000000001</v>
      </c>
      <c r="M51" s="17">
        <v>1240.6300000000001</v>
      </c>
      <c r="N51" s="17">
        <v>1334.249</v>
      </c>
      <c r="O51" s="17">
        <v>1441.9290000000001</v>
      </c>
      <c r="P51" s="17">
        <v>1597.6380000000001</v>
      </c>
      <c r="Q51" s="17">
        <v>1715.2940000000001</v>
      </c>
      <c r="R51" s="17">
        <v>1446.604</v>
      </c>
      <c r="S51" s="17">
        <v>1522.7420000000002</v>
      </c>
      <c r="T51" s="17">
        <v>1158.038</v>
      </c>
      <c r="U51" s="17">
        <v>1544.021</v>
      </c>
      <c r="V51" s="17">
        <v>1478.0320000000002</v>
      </c>
      <c r="W51" s="17">
        <v>1649.307</v>
      </c>
      <c r="X51" s="17">
        <v>1647.3810000000001</v>
      </c>
      <c r="Y51" s="17">
        <v>1729.211</v>
      </c>
      <c r="Z51" s="17">
        <v>1805.232</v>
      </c>
      <c r="AA51" s="17">
        <v>1959.8</v>
      </c>
      <c r="AB51" s="17">
        <v>1959.28</v>
      </c>
      <c r="AC51" s="17">
        <v>2024.79</v>
      </c>
      <c r="AD51" s="17">
        <v>2249.4110000000001</v>
      </c>
      <c r="AE51" s="17">
        <v>2390.2769999999996</v>
      </c>
      <c r="AF51"/>
      <c r="AG51" s="18"/>
      <c r="AH51" s="18"/>
      <c r="AI51" s="18"/>
      <c r="AJ51" s="18"/>
      <c r="AK51" s="18"/>
      <c r="AL51" s="18"/>
      <c r="AM51" s="18"/>
      <c r="AN51" s="18"/>
      <c r="AO51" s="18"/>
      <c r="AP51" s="18">
        <v>-2.9055625643706602</v>
      </c>
      <c r="AQ51" s="18">
        <v>7.5460854565825342</v>
      </c>
      <c r="AR51" s="18">
        <v>8.070457613234117</v>
      </c>
      <c r="AS51" s="18">
        <v>10.798659295984757</v>
      </c>
      <c r="AT51" s="18">
        <v>7.3643716536537021</v>
      </c>
      <c r="AU51" s="18">
        <v>-15.664370073002067</v>
      </c>
      <c r="AV51" s="18">
        <v>5.2632233838700948</v>
      </c>
      <c r="AW51" s="18">
        <v>-23.950478807309452</v>
      </c>
      <c r="AX51" s="18">
        <v>33.330771529086263</v>
      </c>
      <c r="AY51" s="18">
        <v>-4.2738408350663502</v>
      </c>
      <c r="AZ51" s="18">
        <v>11.588044101886823</v>
      </c>
      <c r="BA51" s="18">
        <v>-0.11677631878115663</v>
      </c>
      <c r="BB51" s="18">
        <v>4.9672783648712668</v>
      </c>
      <c r="BC51" s="18">
        <v>4.3962824663965216</v>
      </c>
      <c r="BD51" s="18">
        <v>8.5622235812349885</v>
      </c>
      <c r="BE51" s="18">
        <v>-2.6533319726501779E-2</v>
      </c>
      <c r="BF51" s="18">
        <v>3.3435751908864475</v>
      </c>
      <c r="BG51" s="18">
        <v>11.093545503484316</v>
      </c>
      <c r="BH51" s="18">
        <v>6.2623504552969438</v>
      </c>
      <c r="BI51"/>
      <c r="BJ51" s="7"/>
      <c r="BL51" s="53"/>
      <c r="BM51" s="53"/>
    </row>
    <row r="52" spans="1:65" s="46" customFormat="1" ht="15" customHeight="1" x14ac:dyDescent="0.35">
      <c r="A52"/>
      <c r="B52" s="16" t="s">
        <v>947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>
        <v>91.415000000000006</v>
      </c>
      <c r="O52" s="17">
        <v>98.306999999999988</v>
      </c>
      <c r="P52" s="17">
        <v>45.536000000000001</v>
      </c>
      <c r="Q52" s="17">
        <v>0</v>
      </c>
      <c r="R52" s="17">
        <v>0</v>
      </c>
      <c r="S52" s="17">
        <v>-31.099</v>
      </c>
      <c r="T52" s="17">
        <v>-122.934</v>
      </c>
      <c r="U52" s="17">
        <v>-53.125</v>
      </c>
      <c r="V52" s="17">
        <v>-69.209999999999994</v>
      </c>
      <c r="W52" s="17">
        <v>-46.022000000000006</v>
      </c>
      <c r="X52" s="17">
        <v>-39.529000000000003</v>
      </c>
      <c r="Y52" s="17">
        <v>-25.693999999999999</v>
      </c>
      <c r="Z52" s="17">
        <v>-25.134999999999998</v>
      </c>
      <c r="AA52" s="17">
        <v>-25.524000000000001</v>
      </c>
      <c r="AB52" s="17">
        <v>-25.274999999999999</v>
      </c>
      <c r="AC52" s="17">
        <v>-24.562999999999999</v>
      </c>
      <c r="AD52" s="17">
        <v>-16.363</v>
      </c>
      <c r="AE52" s="17">
        <v>-16.363</v>
      </c>
      <c r="AF52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>
        <v>7.5392441065470459</v>
      </c>
      <c r="AS52" s="18">
        <v>-53.679798997019532</v>
      </c>
      <c r="AT52" s="18" t="s">
        <v>233</v>
      </c>
      <c r="AU52" s="18" t="s">
        <v>233</v>
      </c>
      <c r="AV52" s="18"/>
      <c r="AW52" s="18" t="s">
        <v>233</v>
      </c>
      <c r="AX52" s="18" t="s">
        <v>233</v>
      </c>
      <c r="AY52" s="18" t="s">
        <v>233</v>
      </c>
      <c r="AZ52" s="18" t="s">
        <v>233</v>
      </c>
      <c r="BA52" s="18" t="s">
        <v>233</v>
      </c>
      <c r="BB52" s="18" t="s">
        <v>233</v>
      </c>
      <c r="BC52" s="18" t="s">
        <v>233</v>
      </c>
      <c r="BD52" s="18" t="s">
        <v>233</v>
      </c>
      <c r="BE52" s="18" t="s">
        <v>233</v>
      </c>
      <c r="BF52" s="18" t="s">
        <v>233</v>
      </c>
      <c r="BG52" s="18" t="s">
        <v>233</v>
      </c>
      <c r="BH52" s="18" t="s">
        <v>233</v>
      </c>
      <c r="BI52"/>
      <c r="BJ52" s="7"/>
      <c r="BK52" s="7"/>
      <c r="BL52" s="53"/>
      <c r="BM52" s="53"/>
    </row>
    <row r="53" spans="1:65" s="7" customFormat="1" ht="15" customHeight="1" x14ac:dyDescent="0.35">
      <c r="A53"/>
      <c r="B53" s="16" t="s">
        <v>560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>
        <v>0.71699999999999875</v>
      </c>
      <c r="O53" s="17">
        <v>7.5689999999999955</v>
      </c>
      <c r="P53" s="17">
        <v>105.25399999999999</v>
      </c>
      <c r="Q53" s="17">
        <v>83.667000000000002</v>
      </c>
      <c r="R53" s="17">
        <v>1.0839999999999979</v>
      </c>
      <c r="S53" s="17">
        <v>0.69099999999999995</v>
      </c>
      <c r="T53" s="17">
        <v>221.13000000000002</v>
      </c>
      <c r="U53" s="17">
        <v>6.6759999999999948</v>
      </c>
      <c r="V53" s="17">
        <v>79.324000000000012</v>
      </c>
      <c r="W53" s="17">
        <v>16.397000000000002</v>
      </c>
      <c r="X53" s="17">
        <v>107.27200000000001</v>
      </c>
      <c r="Y53" s="17">
        <v>110.66500000000001</v>
      </c>
      <c r="Z53" s="17">
        <v>120.28700000000001</v>
      </c>
      <c r="AA53" s="17">
        <v>23.446999999999999</v>
      </c>
      <c r="AB53" s="17">
        <v>111.422</v>
      </c>
      <c r="AC53" s="17">
        <v>59.876000000000005</v>
      </c>
      <c r="AD53" s="17">
        <v>-218.161</v>
      </c>
      <c r="AE53" s="17">
        <v>111.274</v>
      </c>
      <c r="AF53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 t="s">
        <v>233</v>
      </c>
      <c r="AS53" s="18" t="s">
        <v>233</v>
      </c>
      <c r="AT53" s="18">
        <v>-20.5094343207859</v>
      </c>
      <c r="AU53" s="18">
        <v>-98.704387631921776</v>
      </c>
      <c r="AV53" s="18">
        <v>-36.254612546125337</v>
      </c>
      <c r="AW53" s="18" t="s">
        <v>233</v>
      </c>
      <c r="AX53" s="18">
        <v>-96.98096142540588</v>
      </c>
      <c r="AY53" s="18" t="s">
        <v>233</v>
      </c>
      <c r="AZ53" s="18">
        <v>-79.329080732186981</v>
      </c>
      <c r="BA53" s="18" t="s">
        <v>233</v>
      </c>
      <c r="BB53" s="18">
        <v>3.1629875456782761</v>
      </c>
      <c r="BC53" s="18">
        <v>8.6947092576695439</v>
      </c>
      <c r="BD53" s="18">
        <v>-80.507453008222001</v>
      </c>
      <c r="BE53" s="18" t="s">
        <v>233</v>
      </c>
      <c r="BF53" s="18">
        <v>-46.261959038609966</v>
      </c>
      <c r="BG53" s="18" t="s">
        <v>233</v>
      </c>
      <c r="BH53" s="18" t="s">
        <v>233</v>
      </c>
      <c r="BI53"/>
      <c r="BK53" s="55"/>
      <c r="BL53" s="53"/>
      <c r="BM53" s="53"/>
    </row>
    <row r="54" spans="1:65" s="55" customFormat="1" ht="15" customHeight="1" x14ac:dyDescent="0.35">
      <c r="A54"/>
      <c r="B54" s="66" t="s">
        <v>561</v>
      </c>
      <c r="F54" s="17"/>
      <c r="G54" s="17"/>
      <c r="H54" s="17"/>
      <c r="I54" s="17"/>
      <c r="J54" s="17"/>
      <c r="K54" s="17"/>
      <c r="L54" s="17">
        <v>1243.3579999999999</v>
      </c>
      <c r="M54" s="17">
        <v>1369.3419999999999</v>
      </c>
      <c r="N54" s="17">
        <v>1537.904</v>
      </c>
      <c r="O54" s="17">
        <v>1571.1320000000001</v>
      </c>
      <c r="P54" s="17">
        <v>1447.4930000000002</v>
      </c>
      <c r="Q54" s="17">
        <v>1255.5450000000001</v>
      </c>
      <c r="R54" s="17">
        <v>1628.0370000000003</v>
      </c>
      <c r="S54" s="17">
        <v>1529.4179999999999</v>
      </c>
      <c r="T54" s="17">
        <v>1237.3620000000001</v>
      </c>
      <c r="U54" s="17">
        <v>1560.4179999999999</v>
      </c>
      <c r="V54" s="17">
        <v>1605.3029999999999</v>
      </c>
      <c r="W54" s="17">
        <v>1759.9770000000001</v>
      </c>
      <c r="X54" s="17">
        <v>1767.6679999999999</v>
      </c>
      <c r="Y54" s="17">
        <v>1752.6579999999999</v>
      </c>
      <c r="Z54" s="17">
        <v>1916.654</v>
      </c>
      <c r="AA54" s="17">
        <v>2019.6759999999999</v>
      </c>
      <c r="AB54" s="17">
        <v>1741.1190000000001</v>
      </c>
      <c r="AC54" s="17">
        <v>2136.0639999999999</v>
      </c>
      <c r="AD54" s="17"/>
      <c r="AE54" s="17"/>
      <c r="AF54"/>
      <c r="AJ54" s="18"/>
      <c r="AK54" s="18"/>
      <c r="AL54" s="18"/>
      <c r="AM54" s="18"/>
      <c r="AN54" s="18"/>
      <c r="AO54" s="18"/>
      <c r="AP54" s="18">
        <v>10.132560372796888</v>
      </c>
      <c r="AQ54" s="18">
        <v>12.309707874292918</v>
      </c>
      <c r="AR54" s="18">
        <v>2.1606030025281204</v>
      </c>
      <c r="AS54" s="18">
        <v>-7.8694215381011841</v>
      </c>
      <c r="AT54" s="18">
        <v>-13.260720431808657</v>
      </c>
      <c r="AU54" s="18">
        <v>29.667753843948258</v>
      </c>
      <c r="AV54" s="18">
        <v>-6.0575404613040345</v>
      </c>
      <c r="AW54" s="18">
        <v>-19.095891378288986</v>
      </c>
      <c r="AX54" s="18">
        <v>26.10844684094063</v>
      </c>
      <c r="AY54" s="18">
        <v>2.8764728425332184</v>
      </c>
      <c r="AZ54" s="18">
        <v>9.6351903659309315</v>
      </c>
      <c r="BA54" s="18">
        <v>0.4369943470852064</v>
      </c>
      <c r="BB54" s="18">
        <v>-0.84914135459826123</v>
      </c>
      <c r="BC54" s="18">
        <v>9.3569880718314753</v>
      </c>
      <c r="BD54" s="18">
        <v>5.3750963919413692</v>
      </c>
      <c r="BE54" s="18">
        <v>-13.792162703324681</v>
      </c>
      <c r="BF54" s="18"/>
      <c r="BG54" s="18"/>
      <c r="BH54" s="18"/>
      <c r="BI54"/>
      <c r="BJ54" s="246"/>
      <c r="BK54" s="45"/>
      <c r="BL54" s="53"/>
    </row>
    <row r="55" spans="1:65" ht="6" customHeight="1" thickBot="1" x14ac:dyDescent="0.4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136"/>
      <c r="Z55" s="32"/>
      <c r="AA55" s="32"/>
      <c r="AB55" s="32"/>
      <c r="AC55" s="32"/>
      <c r="AD55" s="32"/>
      <c r="AE55" s="32"/>
      <c r="AF55"/>
      <c r="AG55" s="34" t="s">
        <v>233</v>
      </c>
      <c r="AH55" s="34" t="s">
        <v>233</v>
      </c>
      <c r="AI55" s="34" t="s">
        <v>233</v>
      </c>
      <c r="AJ55" s="34" t="s">
        <v>233</v>
      </c>
      <c r="AK55" s="34" t="s">
        <v>233</v>
      </c>
      <c r="AL55" s="34" t="s">
        <v>233</v>
      </c>
      <c r="AM55" s="34" t="s">
        <v>233</v>
      </c>
      <c r="AN55" s="34" t="s">
        <v>233</v>
      </c>
      <c r="AO55" s="34" t="s">
        <v>233</v>
      </c>
      <c r="AP55" s="34" t="s">
        <v>233</v>
      </c>
      <c r="AQ55" s="34" t="s">
        <v>233</v>
      </c>
      <c r="AR55" s="34" t="s">
        <v>233</v>
      </c>
      <c r="AS55" s="34" t="s">
        <v>233</v>
      </c>
      <c r="AT55" s="34" t="s">
        <v>233</v>
      </c>
      <c r="AU55" s="34" t="s">
        <v>233</v>
      </c>
      <c r="AV55" s="34" t="s">
        <v>233</v>
      </c>
      <c r="AW55" s="34" t="s">
        <v>233</v>
      </c>
      <c r="AX55" s="34" t="s">
        <v>233</v>
      </c>
      <c r="AY55" s="34" t="s">
        <v>233</v>
      </c>
      <c r="AZ55" s="34" t="s">
        <v>233</v>
      </c>
      <c r="BA55" s="34" t="s">
        <v>233</v>
      </c>
      <c r="BB55" s="34"/>
      <c r="BC55" s="34"/>
      <c r="BD55" s="34"/>
      <c r="BE55" s="34"/>
      <c r="BF55" s="34"/>
      <c r="BG55" s="34"/>
      <c r="BH55" s="34"/>
      <c r="BI55"/>
      <c r="BJ55" s="2"/>
    </row>
    <row r="56" spans="1:65" s="55" customFormat="1" ht="6" customHeight="1" x14ac:dyDescent="0.35">
      <c r="A56"/>
      <c r="Y56" s="52"/>
      <c r="AF56"/>
      <c r="BI56"/>
    </row>
    <row r="57" spans="1:65" ht="12" customHeight="1" x14ac:dyDescent="0.35">
      <c r="B57" s="35" t="s">
        <v>704</v>
      </c>
      <c r="C57" s="58"/>
      <c r="D57" s="2"/>
      <c r="E57" s="2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26"/>
      <c r="Z57" s="59"/>
      <c r="AA57" s="59"/>
      <c r="AB57" s="59"/>
      <c r="AC57" s="59"/>
      <c r="AD57" s="59"/>
      <c r="AE57" s="59"/>
      <c r="AF57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36"/>
      <c r="BC57" s="36"/>
      <c r="BD57" s="36"/>
      <c r="BE57" s="36"/>
      <c r="BF57" s="36"/>
      <c r="BG57" s="36"/>
      <c r="BH57" s="36"/>
      <c r="BI57"/>
      <c r="BJ57" s="2"/>
    </row>
    <row r="58" spans="1:65" s="55" customFormat="1" ht="12" customHeight="1" x14ac:dyDescent="0.35">
      <c r="A58"/>
      <c r="B58" s="35" t="s">
        <v>705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26"/>
      <c r="Z58" s="59"/>
      <c r="AA58" s="59"/>
      <c r="AB58" s="59"/>
      <c r="AC58" s="59"/>
      <c r="AD58" s="59"/>
      <c r="AE58" s="59"/>
      <c r="AF58"/>
      <c r="BI58"/>
    </row>
    <row r="59" spans="1:65" s="55" customFormat="1" ht="12" customHeight="1" x14ac:dyDescent="0.35">
      <c r="A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26"/>
      <c r="Z59" s="59"/>
      <c r="AA59" s="59"/>
      <c r="AB59" s="59"/>
      <c r="AC59" s="59"/>
      <c r="AD59" s="59"/>
      <c r="AE59" s="59"/>
      <c r="AF59"/>
      <c r="BI59"/>
    </row>
    <row r="60" spans="1:65" s="55" customFormat="1" ht="12" customHeight="1" x14ac:dyDescent="0.35">
      <c r="A60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26"/>
      <c r="Z60" s="59"/>
      <c r="AA60" s="59"/>
      <c r="AB60" s="59"/>
      <c r="AC60" s="59"/>
      <c r="AD60" s="59"/>
      <c r="AE60" s="59"/>
      <c r="AF60"/>
      <c r="BI60"/>
    </row>
    <row r="61" spans="1:65" s="55" customFormat="1" ht="12" customHeight="1" x14ac:dyDescent="0.35">
      <c r="A61"/>
      <c r="B61" s="16"/>
      <c r="C61" s="17"/>
      <c r="D61" s="17"/>
      <c r="E61" s="17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26"/>
      <c r="Z61" s="59"/>
      <c r="AA61" s="59"/>
      <c r="AB61" s="59"/>
      <c r="AC61" s="59"/>
      <c r="AD61" s="59"/>
      <c r="AE61" s="59"/>
      <c r="AF61"/>
      <c r="BI61"/>
    </row>
    <row r="62" spans="1:65" s="55" customFormat="1" ht="12" customHeight="1" x14ac:dyDescent="0.35">
      <c r="A62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26"/>
      <c r="Z62" s="59"/>
      <c r="AA62" s="59"/>
      <c r="AB62" s="59"/>
      <c r="AC62" s="59"/>
      <c r="AD62" s="59"/>
      <c r="AE62" s="59"/>
      <c r="AF62"/>
      <c r="BI62"/>
    </row>
    <row r="63" spans="1:65" s="55" customFormat="1" ht="12" customHeight="1" x14ac:dyDescent="0.35">
      <c r="A63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26"/>
      <c r="Z63" s="59"/>
      <c r="AA63" s="59"/>
      <c r="AB63" s="59"/>
      <c r="AC63" s="59"/>
      <c r="AD63" s="59"/>
      <c r="AE63" s="59"/>
      <c r="AF63"/>
      <c r="BI63"/>
    </row>
    <row r="64" spans="1:65" s="55" customFormat="1" ht="12" customHeight="1" x14ac:dyDescent="0.35">
      <c r="A64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26"/>
      <c r="Z64" s="59"/>
      <c r="AA64" s="59"/>
      <c r="AB64" s="59"/>
      <c r="AC64" s="59"/>
      <c r="AD64" s="59"/>
      <c r="AE64" s="59"/>
      <c r="AF64"/>
      <c r="BI64"/>
    </row>
    <row r="65" spans="1:62" s="55" customFormat="1" ht="12" customHeight="1" x14ac:dyDescent="0.35">
      <c r="A65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26"/>
      <c r="Z65" s="59"/>
      <c r="AA65" s="59"/>
      <c r="AB65" s="59"/>
      <c r="AC65" s="59"/>
      <c r="AD65" s="59"/>
      <c r="AE65" s="59"/>
      <c r="AF65"/>
      <c r="BI65"/>
    </row>
    <row r="66" spans="1:62" ht="12" customHeight="1" x14ac:dyDescent="0.35">
      <c r="B66" s="37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26"/>
      <c r="Z66" s="59"/>
      <c r="AA66" s="59"/>
      <c r="AB66" s="59"/>
      <c r="AC66" s="59"/>
      <c r="AD66" s="59"/>
      <c r="AE66" s="59"/>
      <c r="AF6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/>
      <c r="BJ66" s="2"/>
    </row>
    <row r="67" spans="1:62" ht="12" customHeight="1" x14ac:dyDescent="0.35">
      <c r="B67" s="37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26"/>
      <c r="Z67" s="59"/>
      <c r="AA67" s="59"/>
      <c r="AB67" s="59"/>
      <c r="AC67" s="59"/>
      <c r="AD67" s="59"/>
      <c r="AE67" s="59"/>
      <c r="AF67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/>
      <c r="BJ67" s="2"/>
    </row>
    <row r="68" spans="1:62" ht="12" customHeight="1" x14ac:dyDescent="0.35">
      <c r="B68" s="37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26"/>
      <c r="Z68" s="59"/>
      <c r="AA68" s="59"/>
      <c r="AB68" s="59"/>
      <c r="AC68" s="59"/>
      <c r="AD68" s="59"/>
      <c r="AE68" s="59"/>
      <c r="AF68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/>
      <c r="BJ68" s="2"/>
    </row>
    <row r="69" spans="1:62" ht="15" customHeight="1" x14ac:dyDescent="0.35">
      <c r="B69" s="61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26"/>
      <c r="Z69" s="59"/>
      <c r="AA69" s="59"/>
      <c r="AB69" s="59"/>
      <c r="AC69" s="59"/>
      <c r="AD69" s="59"/>
      <c r="AE69" s="59"/>
      <c r="AF69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/>
      <c r="BJ69" s="2"/>
    </row>
    <row r="70" spans="1:62" ht="15" customHeight="1" x14ac:dyDescent="0.35">
      <c r="B70" s="38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26"/>
      <c r="Z70" s="59"/>
      <c r="AA70" s="59"/>
      <c r="AB70" s="59"/>
      <c r="AC70" s="59"/>
      <c r="AD70" s="59"/>
      <c r="AE70" s="59"/>
      <c r="AF70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/>
      <c r="BJ70" s="2"/>
    </row>
    <row r="71" spans="1:62" x14ac:dyDescent="0.35">
      <c r="B71" s="3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26"/>
      <c r="Z71" s="59"/>
      <c r="AA71" s="59"/>
      <c r="AB71" s="59"/>
      <c r="AC71" s="59"/>
      <c r="AD71" s="59"/>
      <c r="AE71" s="59"/>
      <c r="AF71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/>
      <c r="BJ71" s="2"/>
    </row>
    <row r="72" spans="1:62" x14ac:dyDescent="0.35">
      <c r="B72" s="41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26"/>
      <c r="Z72" s="59"/>
      <c r="AA72" s="59"/>
      <c r="AB72" s="59"/>
      <c r="AC72" s="59"/>
      <c r="AD72" s="59"/>
      <c r="AE72" s="59"/>
      <c r="AF72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/>
      <c r="BJ72" s="2"/>
    </row>
    <row r="73" spans="1:62" x14ac:dyDescent="0.35">
      <c r="B73" s="43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26"/>
      <c r="Z73" s="59"/>
      <c r="AA73" s="59"/>
      <c r="AB73" s="59"/>
      <c r="AC73" s="59"/>
      <c r="AD73" s="59"/>
      <c r="AE73" s="59"/>
      <c r="AF73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/>
      <c r="BJ73" s="2"/>
    </row>
    <row r="74" spans="1:62" x14ac:dyDescent="0.35">
      <c r="B74" s="43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26"/>
      <c r="Z74" s="59"/>
      <c r="AA74" s="59"/>
      <c r="AB74" s="59"/>
      <c r="AC74" s="59"/>
      <c r="AD74" s="59"/>
      <c r="AE74" s="59"/>
      <c r="AF74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/>
      <c r="BJ74" s="2"/>
    </row>
    <row r="75" spans="1:62" x14ac:dyDescent="0.35">
      <c r="B75" s="43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26"/>
      <c r="Z75" s="59"/>
      <c r="AA75" s="59"/>
      <c r="AB75" s="59"/>
      <c r="AC75" s="59"/>
      <c r="AD75" s="59"/>
      <c r="AE75" s="59"/>
      <c r="AF75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/>
      <c r="BJ75" s="2"/>
    </row>
    <row r="76" spans="1:62" x14ac:dyDescent="0.35">
      <c r="B76" s="43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26"/>
      <c r="Z76" s="59"/>
      <c r="AA76" s="59"/>
      <c r="AB76" s="59"/>
      <c r="AC76" s="59"/>
      <c r="AD76" s="59"/>
      <c r="AE76" s="59"/>
      <c r="AF7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/>
      <c r="BJ76" s="2"/>
    </row>
    <row r="77" spans="1:62" x14ac:dyDescent="0.35">
      <c r="B77" s="40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26"/>
      <c r="Z77" s="59"/>
      <c r="AA77" s="59"/>
      <c r="AB77" s="59"/>
      <c r="AC77" s="59"/>
      <c r="AD77" s="59"/>
      <c r="AE77" s="59"/>
      <c r="AF77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/>
      <c r="BJ77" s="2"/>
    </row>
    <row r="78" spans="1:62" x14ac:dyDescent="0.35">
      <c r="B78" s="43"/>
      <c r="C78" s="42"/>
      <c r="D78" s="2"/>
      <c r="E78" s="2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26"/>
      <c r="Z78" s="59"/>
      <c r="AA78" s="59"/>
      <c r="AB78" s="59"/>
      <c r="AC78" s="59"/>
      <c r="AD78" s="59"/>
      <c r="AE78" s="59"/>
      <c r="AF78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/>
      <c r="BJ78" s="2"/>
    </row>
    <row r="79" spans="1:62" x14ac:dyDescent="0.35">
      <c r="B79" s="41"/>
      <c r="C79" s="42"/>
      <c r="D79" s="2"/>
      <c r="E79" s="2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2"/>
      <c r="AF79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/>
      <c r="BJ79" s="2"/>
    </row>
    <row r="80" spans="1:62" x14ac:dyDescent="0.35">
      <c r="B80" s="41"/>
      <c r="C80" s="4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F80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/>
      <c r="BJ80" s="2"/>
    </row>
    <row r="81" spans="2:62" x14ac:dyDescent="0.35">
      <c r="B81" s="43"/>
      <c r="C81" s="4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AF81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/>
      <c r="BJ81" s="2"/>
    </row>
    <row r="82" spans="2:62" x14ac:dyDescent="0.35">
      <c r="B82" s="43"/>
      <c r="C82" s="4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F82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/>
      <c r="BJ82" s="2"/>
    </row>
    <row r="83" spans="2:62" x14ac:dyDescent="0.35">
      <c r="B83" s="40"/>
      <c r="C83" s="4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F83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/>
      <c r="BJ83" s="2"/>
    </row>
    <row r="84" spans="2:62" x14ac:dyDescent="0.35">
      <c r="B84" s="43"/>
      <c r="C84" s="4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F84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/>
      <c r="BJ84" s="2"/>
    </row>
    <row r="85" spans="2:62" x14ac:dyDescent="0.35">
      <c r="B85" s="40"/>
      <c r="C85" s="4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F85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/>
      <c r="BJ85" s="2"/>
    </row>
    <row r="86" spans="2:62" x14ac:dyDescent="0.35">
      <c r="B86" s="43"/>
      <c r="C86" s="4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F8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/>
      <c r="BJ86" s="2"/>
    </row>
    <row r="87" spans="2:62" x14ac:dyDescent="0.35">
      <c r="B87" s="43"/>
      <c r="C87" s="4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F87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/>
      <c r="BJ87" s="2"/>
    </row>
    <row r="88" spans="2:62" x14ac:dyDescent="0.35">
      <c r="B88" s="43"/>
      <c r="C88" s="4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F88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/>
      <c r="BJ88" s="2"/>
    </row>
    <row r="89" spans="2:62" x14ac:dyDescent="0.35">
      <c r="B89" s="43"/>
      <c r="C89" s="4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F89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/>
      <c r="BJ89" s="2"/>
    </row>
    <row r="90" spans="2:62" x14ac:dyDescent="0.35">
      <c r="B90" s="40"/>
      <c r="C90" s="4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F90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/>
      <c r="BJ90" s="2"/>
    </row>
    <row r="91" spans="2:62" x14ac:dyDescent="0.35">
      <c r="B91" s="43"/>
      <c r="C91" s="4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AF91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/>
      <c r="BJ91" s="2"/>
    </row>
    <row r="92" spans="2:62" x14ac:dyDescent="0.35">
      <c r="B92" s="44"/>
      <c r="C92" s="4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AF9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/>
      <c r="BJ92" s="2"/>
    </row>
    <row r="93" spans="2:62" x14ac:dyDescent="0.35">
      <c r="B93" s="61"/>
      <c r="C93" s="6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AF93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/>
      <c r="BJ93" s="2"/>
    </row>
    <row r="94" spans="2:62" x14ac:dyDescent="0.35">
      <c r="B94" s="61"/>
      <c r="C94" s="6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AF94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/>
      <c r="BJ94" s="2"/>
    </row>
    <row r="95" spans="2:62" x14ac:dyDescent="0.35">
      <c r="B95" s="61"/>
      <c r="C95" s="6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AF95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/>
      <c r="BJ95" s="2"/>
    </row>
    <row r="96" spans="2:62" x14ac:dyDescent="0.35">
      <c r="B96" s="61"/>
      <c r="C96" s="6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AF96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/>
      <c r="BJ96" s="2"/>
    </row>
    <row r="97" spans="2:62" x14ac:dyDescent="0.35">
      <c r="B97" s="61"/>
      <c r="C97" s="6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AF97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/>
      <c r="BJ97" s="2"/>
    </row>
    <row r="98" spans="2:62" x14ac:dyDescent="0.35">
      <c r="B98" s="61"/>
      <c r="C98" s="6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AF98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/>
      <c r="BJ98" s="2"/>
    </row>
    <row r="99" spans="2:62" x14ac:dyDescent="0.35">
      <c r="B99" s="61"/>
      <c r="C99" s="6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AF99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/>
      <c r="BJ99" s="2"/>
    </row>
    <row r="100" spans="2:62" x14ac:dyDescent="0.35">
      <c r="B100" s="61"/>
      <c r="C100" s="6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AF100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/>
      <c r="BJ100" s="2"/>
    </row>
    <row r="101" spans="2:62" x14ac:dyDescent="0.35">
      <c r="B101" s="61"/>
      <c r="C101" s="6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AF101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/>
      <c r="BJ101" s="2"/>
    </row>
    <row r="102" spans="2:62" x14ac:dyDescent="0.35">
      <c r="B102" s="61"/>
      <c r="C102" s="6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AF10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/>
      <c r="BJ102" s="2"/>
    </row>
    <row r="103" spans="2:62" x14ac:dyDescent="0.35">
      <c r="B103" s="61"/>
      <c r="C103" s="6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AF103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/>
      <c r="BJ103" s="2"/>
    </row>
    <row r="104" spans="2:62" x14ac:dyDescent="0.35">
      <c r="B104" s="61"/>
      <c r="C104" s="6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AF104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/>
      <c r="BJ104" s="2"/>
    </row>
    <row r="105" spans="2:62" x14ac:dyDescent="0.35">
      <c r="B105" s="61"/>
      <c r="C105" s="6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AF105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/>
      <c r="BJ105" s="2"/>
    </row>
    <row r="106" spans="2:62" x14ac:dyDescent="0.35">
      <c r="B106" s="61"/>
      <c r="C106" s="6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AF106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/>
      <c r="BJ106" s="2"/>
    </row>
    <row r="107" spans="2:62" x14ac:dyDescent="0.35">
      <c r="B107" s="61"/>
      <c r="C107" s="6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AF107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/>
      <c r="BJ107" s="2"/>
    </row>
    <row r="108" spans="2:62" x14ac:dyDescent="0.35">
      <c r="B108" s="61"/>
      <c r="C108" s="6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AF108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/>
      <c r="BJ108" s="2"/>
    </row>
    <row r="109" spans="2:62" x14ac:dyDescent="0.35">
      <c r="B109" s="61"/>
      <c r="C109" s="6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AF109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/>
      <c r="BJ109" s="2"/>
    </row>
    <row r="110" spans="2:62" x14ac:dyDescent="0.35">
      <c r="B110" s="61"/>
      <c r="C110" s="6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AF110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/>
      <c r="BJ110" s="2"/>
    </row>
    <row r="111" spans="2:62" x14ac:dyDescent="0.35">
      <c r="B111" s="61"/>
      <c r="C111" s="6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AF111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/>
      <c r="BJ111" s="2"/>
    </row>
    <row r="112" spans="2:62" x14ac:dyDescent="0.35">
      <c r="B112" s="61"/>
      <c r="C112" s="6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AF11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/>
      <c r="BJ112" s="2"/>
    </row>
    <row r="113" spans="2:62" x14ac:dyDescent="0.35">
      <c r="B113" s="61"/>
      <c r="C113" s="6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AF113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/>
      <c r="BJ113" s="2"/>
    </row>
    <row r="114" spans="2:62" x14ac:dyDescent="0.35">
      <c r="B114" s="61"/>
      <c r="C114" s="6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AF114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/>
      <c r="BJ114" s="2"/>
    </row>
    <row r="115" spans="2:62" x14ac:dyDescent="0.35">
      <c r="B115" s="61"/>
      <c r="C115" s="6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AF115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/>
      <c r="BJ115" s="2"/>
    </row>
    <row r="116" spans="2:62" x14ac:dyDescent="0.35">
      <c r="B116" s="2"/>
      <c r="C116" s="6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AF116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/>
      <c r="BJ116" s="2"/>
    </row>
    <row r="117" spans="2:62" x14ac:dyDescent="0.35">
      <c r="C117" s="49"/>
      <c r="AF117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/>
      <c r="BJ117" s="2"/>
    </row>
    <row r="118" spans="2:62" x14ac:dyDescent="0.35">
      <c r="C118" s="49"/>
      <c r="AF118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/>
      <c r="BJ118" s="2"/>
    </row>
    <row r="119" spans="2:62" x14ac:dyDescent="0.35">
      <c r="C119" s="49"/>
      <c r="AF119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/>
      <c r="BJ119" s="2"/>
    </row>
    <row r="120" spans="2:62" x14ac:dyDescent="0.35">
      <c r="C120" s="49"/>
      <c r="AF120"/>
      <c r="BI120"/>
    </row>
    <row r="121" spans="2:62" x14ac:dyDescent="0.35">
      <c r="C121" s="49"/>
      <c r="AF121"/>
      <c r="BI121"/>
    </row>
    <row r="122" spans="2:62" x14ac:dyDescent="0.35">
      <c r="AF122"/>
      <c r="BI122"/>
    </row>
    <row r="123" spans="2:62" x14ac:dyDescent="0.35">
      <c r="AF123"/>
      <c r="BI123"/>
    </row>
    <row r="124" spans="2:62" x14ac:dyDescent="0.35">
      <c r="AF124"/>
      <c r="BI124"/>
    </row>
    <row r="125" spans="2:62" x14ac:dyDescent="0.35">
      <c r="AF125"/>
      <c r="BI125"/>
    </row>
    <row r="126" spans="2:62" x14ac:dyDescent="0.35">
      <c r="AF126"/>
      <c r="BI126"/>
    </row>
  </sheetData>
  <mergeCells count="1">
    <mergeCell ref="BA5:BH5"/>
  </mergeCells>
  <hyperlinks>
    <hyperlink ref="B4" location="Indice!A1" display="Volver al índice" xr:uid="{00000000-0004-0000-29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64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BA65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130" customWidth="1"/>
    <col min="3" max="24" width="10.54296875" style="130" customWidth="1"/>
    <col min="25" max="25" width="10.54296875" style="4" customWidth="1"/>
    <col min="26" max="30" width="10.54296875" style="130" customWidth="1"/>
    <col min="31" max="31" width="10.54296875" style="4" customWidth="1"/>
    <col min="32" max="32" width="1.54296875" customWidth="1"/>
    <col min="33" max="50" width="11.453125" customWidth="1"/>
  </cols>
  <sheetData>
    <row r="1" spans="1:50" s="130" customFormat="1" ht="15" customHeight="1" x14ac:dyDescent="0.35">
      <c r="A1"/>
      <c r="B1" s="1" t="s">
        <v>388</v>
      </c>
      <c r="Y1" s="4"/>
      <c r="AE1" s="4"/>
    </row>
    <row r="2" spans="1:50" s="130" customFormat="1" ht="15" customHeight="1" x14ac:dyDescent="0.35">
      <c r="A2"/>
      <c r="B2" s="3" t="s">
        <v>543</v>
      </c>
      <c r="C2" s="4"/>
      <c r="F2" s="152"/>
      <c r="S2" s="152"/>
      <c r="T2" s="152"/>
      <c r="U2" s="152"/>
      <c r="V2" s="152"/>
      <c r="W2" s="152"/>
      <c r="X2" s="47"/>
      <c r="Y2" s="7"/>
      <c r="Z2" s="2"/>
      <c r="AA2" s="2"/>
      <c r="AB2" s="2"/>
      <c r="AC2" s="2"/>
      <c r="AD2" s="2"/>
      <c r="AE2" s="7"/>
    </row>
    <row r="3" spans="1:50" s="130" customFormat="1" ht="15" customHeight="1" x14ac:dyDescent="0.35">
      <c r="A3"/>
      <c r="B3" s="5" t="s">
        <v>0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/>
      <c r="X3"/>
      <c r="Y3" s="7"/>
      <c r="Z3"/>
      <c r="AA3"/>
      <c r="AB3" s="335"/>
      <c r="AC3"/>
      <c r="AD3"/>
      <c r="AE3"/>
    </row>
    <row r="4" spans="1:50" s="130" customFormat="1" ht="12" customHeight="1" x14ac:dyDescent="0.35">
      <c r="A4"/>
      <c r="B4" s="186" t="s">
        <v>758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/>
      <c r="X4"/>
      <c r="Y4" s="7"/>
      <c r="Z4"/>
      <c r="AA4"/>
      <c r="AB4" s="335"/>
      <c r="AC4"/>
      <c r="AD4"/>
      <c r="AE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0" s="130" customFormat="1" ht="12" customHeight="1" thickBot="1" x14ac:dyDescent="0.4">
      <c r="A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6"/>
      <c r="Y5" s="7"/>
      <c r="Z5" s="7"/>
      <c r="AA5" s="7"/>
      <c r="AB5" s="7"/>
      <c r="AC5" s="7"/>
      <c r="AD5" s="7"/>
      <c r="AE5" s="7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0" s="130" customFormat="1" ht="24" customHeight="1" thickTop="1" thickBot="1" x14ac:dyDescent="0.4">
      <c r="A6"/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 s="130" customFormat="1" ht="6" customHeight="1" thickTop="1" thickBot="1" x14ac:dyDescent="0.4">
      <c r="A7"/>
      <c r="B7" s="134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0" s="130" customFormat="1" ht="6" customHeight="1" x14ac:dyDescent="0.35">
      <c r="A8"/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 s="4" customFormat="1" ht="15" customHeight="1" x14ac:dyDescent="0.35">
      <c r="A9"/>
      <c r="B9" s="13" t="s">
        <v>544</v>
      </c>
      <c r="C9" s="79">
        <v>-629.89700000000005</v>
      </c>
      <c r="D9" s="79">
        <v>-663.17399999999998</v>
      </c>
      <c r="E9" s="79">
        <v>-1271.9950000000001</v>
      </c>
      <c r="F9" s="79">
        <v>-1156.3679999999999</v>
      </c>
      <c r="G9" s="79">
        <v>-1094.6479999999999</v>
      </c>
      <c r="H9" s="79">
        <v>-1251.1790000000001</v>
      </c>
      <c r="I9" s="79">
        <v>-1088.377</v>
      </c>
      <c r="J9" s="79">
        <v>-1206.6479999999999</v>
      </c>
      <c r="K9" s="79">
        <v>-1270.558</v>
      </c>
      <c r="L9" s="79">
        <v>-1350.4490000000001</v>
      </c>
      <c r="M9" s="79">
        <v>-1315.3440000000001</v>
      </c>
      <c r="N9" s="79">
        <v>-1344.7719999999999</v>
      </c>
      <c r="O9" s="79">
        <v>-1288.8629999999998</v>
      </c>
      <c r="P9" s="79">
        <v>-1132.444</v>
      </c>
      <c r="Q9" s="79">
        <v>-798.60100000000011</v>
      </c>
      <c r="R9" s="79">
        <v>-981.09719599999994</v>
      </c>
      <c r="S9" s="79">
        <v>-1251.6470000000002</v>
      </c>
      <c r="T9" s="79">
        <v>-1447.2940000000001</v>
      </c>
      <c r="U9" s="79">
        <v>-1628.3229999999999</v>
      </c>
      <c r="V9" s="79">
        <v>-1899.192</v>
      </c>
      <c r="W9" s="79">
        <v>-2044.163</v>
      </c>
      <c r="X9" s="79">
        <v>-2124.44</v>
      </c>
      <c r="Y9" s="79">
        <v>-2477.308</v>
      </c>
      <c r="Z9" s="79">
        <v>-2524.442</v>
      </c>
      <c r="AA9" s="79">
        <v>-2771.7220000000002</v>
      </c>
      <c r="AB9" s="79">
        <v>-2102.982</v>
      </c>
      <c r="AC9" s="79">
        <v>-3330.9417559999997</v>
      </c>
      <c r="AD9" s="79">
        <v>-3924.7840000000001</v>
      </c>
      <c r="AE9" s="79">
        <v>-3737.1089999999999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0" s="92" customFormat="1" ht="15" customHeight="1" x14ac:dyDescent="0.35">
      <c r="A10"/>
      <c r="B10" s="145" t="s">
        <v>126</v>
      </c>
      <c r="C10" s="79">
        <v>-629.89700000000005</v>
      </c>
      <c r="D10" s="79">
        <v>-663.17399999999998</v>
      </c>
      <c r="E10" s="79">
        <v>-779.41600000000005</v>
      </c>
      <c r="F10" s="79">
        <v>-974.75399999999991</v>
      </c>
      <c r="G10" s="79">
        <v>-1042.079</v>
      </c>
      <c r="H10" s="79">
        <v>-1268.684</v>
      </c>
      <c r="I10" s="79">
        <v>-1177.8920000000001</v>
      </c>
      <c r="J10" s="79">
        <v>-1284.2139999999999</v>
      </c>
      <c r="K10" s="79">
        <v>-1342.1290000000001</v>
      </c>
      <c r="L10" s="79">
        <v>-1459.779</v>
      </c>
      <c r="M10" s="79">
        <v>-1431.8209999999999</v>
      </c>
      <c r="N10" s="79">
        <v>-1472.857</v>
      </c>
      <c r="O10" s="79">
        <v>-1455.7539999999999</v>
      </c>
      <c r="P10" s="79">
        <v>-1308.5930000000001</v>
      </c>
      <c r="Q10" s="79">
        <v>-942.75</v>
      </c>
      <c r="R10" s="79">
        <v>-1140.579</v>
      </c>
      <c r="S10" s="79">
        <v>-1317.703</v>
      </c>
      <c r="T10" s="79">
        <v>-1591.835</v>
      </c>
      <c r="U10" s="79">
        <v>-1794.7729999999999</v>
      </c>
      <c r="V10" s="79">
        <v>-2139.5590000000002</v>
      </c>
      <c r="W10" s="79">
        <v>-2217.2379999999998</v>
      </c>
      <c r="X10" s="79">
        <v>-2365.346</v>
      </c>
      <c r="Y10" s="79">
        <v>-2604.5229999999997</v>
      </c>
      <c r="Z10" s="79">
        <v>-2770.9279999999999</v>
      </c>
      <c r="AA10" s="79">
        <v>-2968.0509999999999</v>
      </c>
      <c r="AB10" s="79">
        <v>-2384.6379999999999</v>
      </c>
      <c r="AC10" s="79">
        <v>-3594.7960000000003</v>
      </c>
      <c r="AD10" s="79">
        <v>-4143.2290000000003</v>
      </c>
      <c r="AE10" s="79">
        <v>-3940.8959999999997</v>
      </c>
    </row>
    <row r="11" spans="1:50" s="4" customFormat="1" ht="15" customHeight="1" x14ac:dyDescent="0.35">
      <c r="A11"/>
      <c r="B11" s="16" t="s">
        <v>545</v>
      </c>
      <c r="C11" s="80"/>
      <c r="D11" s="80"/>
      <c r="E11" s="80">
        <v>-735.346</v>
      </c>
      <c r="F11" s="80">
        <v>-860.13</v>
      </c>
      <c r="G11" s="80">
        <v>-1001.6750000000001</v>
      </c>
      <c r="H11" s="80">
        <v>-1259.9979999999998</v>
      </c>
      <c r="I11" s="80">
        <v>-1259.2269999999999</v>
      </c>
      <c r="J11" s="80">
        <v>-1285.7449999999999</v>
      </c>
      <c r="K11" s="80">
        <v>-1406.124</v>
      </c>
      <c r="L11" s="80">
        <v>-1506.76</v>
      </c>
      <c r="M11" s="80">
        <v>-1436.9839999999999</v>
      </c>
      <c r="N11" s="80">
        <v>-1494.2370000000001</v>
      </c>
      <c r="O11" s="80">
        <v>-1509.6859999999999</v>
      </c>
      <c r="P11" s="80">
        <v>-1346.6780000000001</v>
      </c>
      <c r="Q11" s="80">
        <v>-908.26299999999992</v>
      </c>
      <c r="R11" s="80">
        <v>-1247.192</v>
      </c>
      <c r="S11" s="80">
        <v>-1355.8510000000001</v>
      </c>
      <c r="T11" s="80">
        <v>-1670.9</v>
      </c>
      <c r="U11" s="80">
        <v>-1783.826</v>
      </c>
      <c r="V11" s="80">
        <v>-2041.152</v>
      </c>
      <c r="W11" s="80">
        <v>-2230.3829999999998</v>
      </c>
      <c r="X11" s="80">
        <v>-2359.7449999999999</v>
      </c>
      <c r="Y11" s="80">
        <v>-2519.377</v>
      </c>
      <c r="Z11" s="80">
        <v>-2550.3120000000004</v>
      </c>
      <c r="AA11" s="80">
        <v>-2803.2839999999997</v>
      </c>
      <c r="AB11" s="80">
        <v>-2491.4139999999998</v>
      </c>
      <c r="AC11" s="80">
        <v>-3057.3289999999997</v>
      </c>
      <c r="AD11" s="80">
        <v>-3947.3320000000003</v>
      </c>
      <c r="AE11" s="80">
        <v>-3774.5940000000001</v>
      </c>
    </row>
    <row r="12" spans="1:50" s="4" customFormat="1" ht="15" customHeight="1" x14ac:dyDescent="0.35">
      <c r="A12"/>
      <c r="B12" s="16" t="s">
        <v>546</v>
      </c>
      <c r="C12" s="80"/>
      <c r="D12" s="80"/>
      <c r="E12" s="80">
        <v>-44.07</v>
      </c>
      <c r="F12" s="80">
        <v>-114.62400000000001</v>
      </c>
      <c r="G12" s="80">
        <v>-40.404000000000003</v>
      </c>
      <c r="H12" s="80">
        <v>-8.6859999999999982</v>
      </c>
      <c r="I12" s="80">
        <v>81.334999999999994</v>
      </c>
      <c r="J12" s="80">
        <v>1.5309999999999988</v>
      </c>
      <c r="K12" s="80">
        <v>63.995000000000005</v>
      </c>
      <c r="L12" s="80">
        <v>46.981000000000009</v>
      </c>
      <c r="M12" s="80">
        <v>5.1629999999999967</v>
      </c>
      <c r="N12" s="80">
        <v>21.38</v>
      </c>
      <c r="O12" s="80">
        <v>54.61</v>
      </c>
      <c r="P12" s="80">
        <v>38.536000000000001</v>
      </c>
      <c r="Q12" s="80">
        <v>-45.597999999999999</v>
      </c>
      <c r="R12" s="80">
        <v>106.613</v>
      </c>
      <c r="S12" s="80">
        <v>48.789000000000001</v>
      </c>
      <c r="T12" s="80">
        <v>79.094999999999999</v>
      </c>
      <c r="U12" s="80">
        <v>-10.946999999999974</v>
      </c>
      <c r="V12" s="80">
        <v>-50.392000000000003</v>
      </c>
      <c r="W12" s="80">
        <v>2.5030000000000001</v>
      </c>
      <c r="X12" s="80">
        <v>-11.741999999999997</v>
      </c>
      <c r="Y12" s="80">
        <v>-44.025999999999996</v>
      </c>
      <c r="Z12" s="80">
        <v>-195.63200000000001</v>
      </c>
      <c r="AA12" s="80">
        <v>-148.97900000000001</v>
      </c>
      <c r="AB12" s="80">
        <v>76.62</v>
      </c>
      <c r="AC12" s="80">
        <v>4.4739999999999984</v>
      </c>
      <c r="AD12" s="80">
        <v>-54.146999999999998</v>
      </c>
      <c r="AE12" s="80">
        <v>148.59100000000001</v>
      </c>
    </row>
    <row r="13" spans="1:50" s="4" customFormat="1" ht="15" customHeight="1" x14ac:dyDescent="0.35">
      <c r="A13"/>
      <c r="B13" s="16" t="s">
        <v>1191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80">
        <v>-0.67799999999998306</v>
      </c>
      <c r="P13" s="80">
        <v>-0.45099999999996498</v>
      </c>
      <c r="Q13" s="80">
        <v>11.110999999999919</v>
      </c>
      <c r="R13" s="80">
        <v>0</v>
      </c>
      <c r="S13" s="80">
        <v>-10.640999999999863</v>
      </c>
      <c r="T13" s="80">
        <v>-2.9999999999944293E-2</v>
      </c>
      <c r="U13" s="80">
        <v>8.5265128291212022E-14</v>
      </c>
      <c r="V13" s="80">
        <v>-48.01500000000015</v>
      </c>
      <c r="W13" s="80">
        <v>10.641999999999982</v>
      </c>
      <c r="X13" s="80">
        <v>6.1409999999998846</v>
      </c>
      <c r="Y13" s="80">
        <v>-41.119999999999735</v>
      </c>
      <c r="Z13" s="80">
        <v>-24.983999999999526</v>
      </c>
      <c r="AA13" s="80">
        <v>-15.788000000000267</v>
      </c>
      <c r="AB13" s="80">
        <v>30.155999999999835</v>
      </c>
      <c r="AC13" s="80">
        <v>-541.9410000000006</v>
      </c>
      <c r="AD13" s="80">
        <v>-141.74999999999994</v>
      </c>
      <c r="AE13" s="80">
        <v>-314.89299999999969</v>
      </c>
    </row>
    <row r="14" spans="1:50" s="94" customFormat="1" ht="15" customHeight="1" x14ac:dyDescent="0.35">
      <c r="A14"/>
      <c r="B14" s="13" t="s">
        <v>127</v>
      </c>
      <c r="C14" s="79"/>
      <c r="D14" s="79"/>
      <c r="E14" s="79">
        <v>-492.57900000000001</v>
      </c>
      <c r="F14" s="79">
        <v>-163.791</v>
      </c>
      <c r="G14" s="79">
        <v>-52.569000000000003</v>
      </c>
      <c r="H14" s="79">
        <v>17.50500000000001</v>
      </c>
      <c r="I14" s="79">
        <v>89.515000000000015</v>
      </c>
      <c r="J14" s="79">
        <v>77.566000000000003</v>
      </c>
      <c r="K14" s="79">
        <v>71.570999999999998</v>
      </c>
      <c r="L14" s="79">
        <v>109.33000000000001</v>
      </c>
      <c r="M14" s="79">
        <v>116.477</v>
      </c>
      <c r="N14" s="79">
        <v>128.08500000000001</v>
      </c>
      <c r="O14" s="79">
        <v>168.20199999999997</v>
      </c>
      <c r="P14" s="79">
        <v>180.41200000000001</v>
      </c>
      <c r="Q14" s="79">
        <v>148.47199999999998</v>
      </c>
      <c r="R14" s="79">
        <v>161.45280399999999</v>
      </c>
      <c r="S14" s="79">
        <v>75.858000000000004</v>
      </c>
      <c r="T14" s="79">
        <v>144.54900000000001</v>
      </c>
      <c r="U14" s="79">
        <v>173.54100000000003</v>
      </c>
      <c r="V14" s="79">
        <v>217.10899999999998</v>
      </c>
      <c r="W14" s="79">
        <v>242.86099999999999</v>
      </c>
      <c r="X14" s="79">
        <v>278.02099999999996</v>
      </c>
      <c r="Y14" s="79">
        <v>143.68400000000005</v>
      </c>
      <c r="Z14" s="79">
        <v>249.93799999999999</v>
      </c>
      <c r="AA14" s="79">
        <v>224.21700000000001</v>
      </c>
      <c r="AB14" s="79">
        <v>283.548</v>
      </c>
      <c r="AC14" s="79">
        <v>265.29224399999998</v>
      </c>
      <c r="AD14" s="79">
        <v>352.08599999999996</v>
      </c>
      <c r="AE14" s="79">
        <v>302.80500000000006</v>
      </c>
    </row>
    <row r="15" spans="1:50" s="94" customFormat="1" ht="15" customHeight="1" x14ac:dyDescent="0.35">
      <c r="A15"/>
      <c r="B15" s="16" t="s">
        <v>545</v>
      </c>
      <c r="C15" s="80"/>
      <c r="D15" s="80"/>
      <c r="E15" s="80">
        <v>-492.57900000000001</v>
      </c>
      <c r="F15" s="80">
        <v>-158.041</v>
      </c>
      <c r="G15" s="80">
        <v>-38.423000000000002</v>
      </c>
      <c r="H15" s="80">
        <v>49.717999999999975</v>
      </c>
      <c r="I15" s="80">
        <v>80.698999999999998</v>
      </c>
      <c r="J15" s="80">
        <v>88.54</v>
      </c>
      <c r="K15" s="80">
        <v>90.371999999999971</v>
      </c>
      <c r="L15" s="80">
        <v>129.37200000000001</v>
      </c>
      <c r="M15" s="80">
        <v>123.76099999999998</v>
      </c>
      <c r="N15" s="80">
        <v>134.87499999999997</v>
      </c>
      <c r="O15" s="80">
        <v>174.125</v>
      </c>
      <c r="P15" s="80">
        <v>187.30400000000003</v>
      </c>
      <c r="Q15" s="80">
        <v>157.61000000000001</v>
      </c>
      <c r="R15" s="80">
        <v>154.58680400000003</v>
      </c>
      <c r="S15" s="80">
        <v>71.595000000000013</v>
      </c>
      <c r="T15" s="80">
        <v>113.65799999999999</v>
      </c>
      <c r="U15" s="80">
        <v>170.31900000000002</v>
      </c>
      <c r="V15" s="80">
        <v>160.92700000000002</v>
      </c>
      <c r="W15" s="80">
        <v>128.501</v>
      </c>
      <c r="X15" s="80">
        <v>199.90800000000002</v>
      </c>
      <c r="Y15" s="80">
        <v>89.459000000000003</v>
      </c>
      <c r="Z15" s="80">
        <v>112.834</v>
      </c>
      <c r="AA15" s="80">
        <v>120.91499999999999</v>
      </c>
      <c r="AB15" s="80">
        <v>92.352000000000004</v>
      </c>
      <c r="AC15" s="80">
        <v>91.739243999999999</v>
      </c>
      <c r="AD15" s="80">
        <v>82.314999999999998</v>
      </c>
      <c r="AE15" s="80">
        <v>63.686000000000007</v>
      </c>
    </row>
    <row r="16" spans="1:50" s="94" customFormat="1" ht="15" customHeight="1" x14ac:dyDescent="0.35">
      <c r="A16"/>
      <c r="B16" s="16" t="s">
        <v>547</v>
      </c>
      <c r="C16" s="80"/>
      <c r="D16" s="80"/>
      <c r="E16" s="80">
        <v>0</v>
      </c>
      <c r="F16" s="80">
        <v>-5.75</v>
      </c>
      <c r="G16" s="80">
        <v>-14.146000000000003</v>
      </c>
      <c r="H16" s="80">
        <v>-32.213000000000001</v>
      </c>
      <c r="I16" s="80">
        <v>8.8160000000000007</v>
      </c>
      <c r="J16" s="80">
        <v>-10.974000000000002</v>
      </c>
      <c r="K16" s="80">
        <v>-18.801000000000002</v>
      </c>
      <c r="L16" s="80">
        <v>-20.042000000000002</v>
      </c>
      <c r="M16" s="80">
        <v>-7.2840000000000007</v>
      </c>
      <c r="N16" s="80">
        <v>-6.7899999999999983</v>
      </c>
      <c r="O16" s="80">
        <v>-5.9230000000000054</v>
      </c>
      <c r="P16" s="80">
        <v>-6.8920000000000066</v>
      </c>
      <c r="Q16" s="80">
        <v>-9.1380000000000052</v>
      </c>
      <c r="R16" s="80">
        <v>6.8659999999999997</v>
      </c>
      <c r="S16" s="80">
        <v>4.2629999999999981</v>
      </c>
      <c r="T16" s="80">
        <v>30.891000000000005</v>
      </c>
      <c r="U16" s="80">
        <v>3.2199999999999847</v>
      </c>
      <c r="V16" s="80">
        <v>56.18099999999999</v>
      </c>
      <c r="W16" s="80">
        <v>114.361</v>
      </c>
      <c r="X16" s="80">
        <v>78.113</v>
      </c>
      <c r="Y16" s="80">
        <v>54.225999999999999</v>
      </c>
      <c r="Z16" s="80">
        <v>137.10399999999998</v>
      </c>
      <c r="AA16" s="80">
        <v>103.30200000000001</v>
      </c>
      <c r="AB16" s="80">
        <v>191.19600000000003</v>
      </c>
      <c r="AC16" s="80">
        <v>173.553</v>
      </c>
      <c r="AD16" s="80">
        <v>269.77099999999996</v>
      </c>
      <c r="AE16" s="80">
        <v>239.11899999999997</v>
      </c>
    </row>
    <row r="17" spans="1:53" s="94" customFormat="1" ht="4.4000000000000004" customHeight="1" x14ac:dyDescent="0.35">
      <c r="A17"/>
      <c r="B17" s="16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</row>
    <row r="18" spans="1:53" s="94" customFormat="1" ht="15" customHeight="1" x14ac:dyDescent="0.35">
      <c r="A18"/>
      <c r="B18" s="16" t="s">
        <v>548</v>
      </c>
      <c r="C18" s="80"/>
      <c r="D18" s="80"/>
      <c r="E18" s="80">
        <v>-45.222000000000001</v>
      </c>
      <c r="F18" s="80">
        <v>-9.6769999999999996</v>
      </c>
      <c r="G18" s="80">
        <v>3.0260000000000034</v>
      </c>
      <c r="H18" s="80">
        <v>-4.0370000000000017</v>
      </c>
      <c r="I18" s="80">
        <v>-6.968</v>
      </c>
      <c r="J18" s="80">
        <v>-8.3049999999999997</v>
      </c>
      <c r="K18" s="80">
        <v>5.5339999999999954</v>
      </c>
      <c r="L18" s="80">
        <v>6.6499999999999995</v>
      </c>
      <c r="M18" s="80">
        <v>2.1089999999999964</v>
      </c>
      <c r="N18" s="80">
        <v>11.966000000000001</v>
      </c>
      <c r="O18" s="80">
        <v>-1.1539999999999999</v>
      </c>
      <c r="P18" s="80">
        <v>-10.907</v>
      </c>
      <c r="Q18" s="80">
        <v>-11.958</v>
      </c>
      <c r="R18" s="80">
        <v>-5.7190000000000003</v>
      </c>
      <c r="S18" s="80">
        <v>-8.1819999999999986</v>
      </c>
      <c r="T18" s="80">
        <v>3.1779999999999999</v>
      </c>
      <c r="U18" s="80">
        <v>-2.2939999999999996</v>
      </c>
      <c r="V18" s="80">
        <v>-2.7909999999999986</v>
      </c>
      <c r="W18" s="80">
        <v>-4.5240000000000018</v>
      </c>
      <c r="X18" s="80">
        <v>-5.1920000000000002</v>
      </c>
      <c r="Y18" s="80">
        <v>-3.1550000000000047</v>
      </c>
      <c r="Z18" s="80">
        <v>-9.6889999999999947</v>
      </c>
      <c r="AA18" s="80">
        <v>-19.925999999999995</v>
      </c>
      <c r="AB18" s="80">
        <v>-20.795000000000005</v>
      </c>
      <c r="AC18" s="80">
        <v>-15.52</v>
      </c>
      <c r="AD18" s="80">
        <v>-1.7339999999999947</v>
      </c>
      <c r="AE18" s="80">
        <v>-29.767000000000003</v>
      </c>
    </row>
    <row r="19" spans="1:53" s="94" customFormat="1" ht="15" customHeight="1" x14ac:dyDescent="0.35">
      <c r="A19"/>
      <c r="B19" s="16" t="s">
        <v>36</v>
      </c>
      <c r="C19" s="80"/>
      <c r="D19" s="80"/>
      <c r="E19" s="80">
        <v>-8.827</v>
      </c>
      <c r="F19" s="80">
        <v>-9.1839999999999993</v>
      </c>
      <c r="G19" s="80">
        <v>-8.0539999999999985</v>
      </c>
      <c r="H19" s="80">
        <v>-9.0129999999999999</v>
      </c>
      <c r="I19" s="80">
        <v>-9.6370000000000005</v>
      </c>
      <c r="J19" s="80">
        <v>-11.504</v>
      </c>
      <c r="K19" s="80">
        <v>-11.656000000000001</v>
      </c>
      <c r="L19" s="80">
        <v>-12.222</v>
      </c>
      <c r="M19" s="80">
        <v>-14.987000000000002</v>
      </c>
      <c r="N19" s="80">
        <v>-14.619</v>
      </c>
      <c r="O19" s="80">
        <v>-13.617000000000001</v>
      </c>
      <c r="P19" s="80">
        <v>-16.317999999999998</v>
      </c>
      <c r="Q19" s="80">
        <v>-16.696000000000002</v>
      </c>
      <c r="R19" s="80">
        <v>-19.334196000000002</v>
      </c>
      <c r="S19" s="80">
        <v>-19.923999999999999</v>
      </c>
      <c r="T19" s="80">
        <v>-19.198</v>
      </c>
      <c r="U19" s="80">
        <v>-24.747999999999998</v>
      </c>
      <c r="V19" s="80">
        <v>-15.623999999999999</v>
      </c>
      <c r="W19" s="80">
        <v>-19.835000000000001</v>
      </c>
      <c r="X19" s="80">
        <v>-22.202999999999999</v>
      </c>
      <c r="Y19" s="80">
        <v>-23.949999999999996</v>
      </c>
      <c r="Z19" s="80">
        <v>-26.533000000000001</v>
      </c>
      <c r="AA19" s="80">
        <v>-22.125</v>
      </c>
      <c r="AB19" s="80">
        <v>-23.899999999999995</v>
      </c>
      <c r="AC19" s="80">
        <v>-24.967999999999996</v>
      </c>
      <c r="AD19" s="80">
        <v>-28.998999999999995</v>
      </c>
      <c r="AE19" s="80">
        <v>-27.838000000000001</v>
      </c>
    </row>
    <row r="20" spans="1:53" s="94" customFormat="1" ht="15" customHeight="1" x14ac:dyDescent="0.35">
      <c r="A20"/>
      <c r="B20" s="16" t="s">
        <v>38</v>
      </c>
      <c r="C20" s="80"/>
      <c r="D20" s="80"/>
      <c r="E20" s="80">
        <v>-313.584</v>
      </c>
      <c r="F20" s="80">
        <v>100.64699999999999</v>
      </c>
      <c r="G20" s="80">
        <v>202.416</v>
      </c>
      <c r="H20" s="80">
        <v>212.59399999999999</v>
      </c>
      <c r="I20" s="80">
        <v>209.98700000000002</v>
      </c>
      <c r="J20" s="80">
        <v>218.24299999999999</v>
      </c>
      <c r="K20" s="80">
        <v>212.47300000000001</v>
      </c>
      <c r="L20" s="80">
        <v>222.87299999999999</v>
      </c>
      <c r="M20" s="80">
        <v>227.75899999999996</v>
      </c>
      <c r="N20" s="80">
        <v>249.80699999999999</v>
      </c>
      <c r="O20" s="80">
        <v>245.67500000000001</v>
      </c>
      <c r="P20" s="80">
        <v>223.31800000000001</v>
      </c>
      <c r="Q20" s="80">
        <v>257.15899999999999</v>
      </c>
      <c r="R20" s="80">
        <v>273.53399999999999</v>
      </c>
      <c r="S20" s="80">
        <v>264.77</v>
      </c>
      <c r="T20" s="80">
        <v>271.33600000000001</v>
      </c>
      <c r="U20" s="80">
        <v>232.54500000000002</v>
      </c>
      <c r="V20" s="80">
        <v>313.745</v>
      </c>
      <c r="W20" s="80">
        <v>326.01900000000001</v>
      </c>
      <c r="X20" s="80">
        <v>334.45599999999996</v>
      </c>
      <c r="Y20" s="80">
        <v>213.09499999999997</v>
      </c>
      <c r="Z20" s="80">
        <v>319.51400000000007</v>
      </c>
      <c r="AA20" s="80">
        <v>304.67800000000005</v>
      </c>
      <c r="AB20" s="80">
        <v>354.92699999999996</v>
      </c>
      <c r="AC20" s="80">
        <v>364.19024400000001</v>
      </c>
      <c r="AD20" s="80">
        <v>424.166</v>
      </c>
      <c r="AE20" s="80">
        <v>424.012</v>
      </c>
    </row>
    <row r="21" spans="1:53" s="94" customFormat="1" ht="15" customHeight="1" x14ac:dyDescent="0.35">
      <c r="A21"/>
      <c r="B21" s="16" t="s">
        <v>549</v>
      </c>
      <c r="C21" s="80"/>
      <c r="D21" s="80"/>
      <c r="E21" s="80">
        <v>-124.946</v>
      </c>
      <c r="F21" s="80">
        <v>-245.577</v>
      </c>
      <c r="G21" s="80">
        <v>-249.95699999999999</v>
      </c>
      <c r="H21" s="80">
        <v>-182.03899999999999</v>
      </c>
      <c r="I21" s="80">
        <v>-103.867</v>
      </c>
      <c r="J21" s="80">
        <v>-120.86799999999999</v>
      </c>
      <c r="K21" s="80">
        <v>-134.78</v>
      </c>
      <c r="L21" s="80">
        <v>-107.971</v>
      </c>
      <c r="M21" s="80">
        <v>-98.403999999999996</v>
      </c>
      <c r="N21" s="80">
        <v>-119.069</v>
      </c>
      <c r="O21" s="80">
        <v>-62.701999999999998</v>
      </c>
      <c r="P21" s="80">
        <v>-15.681000000000003</v>
      </c>
      <c r="Q21" s="80">
        <v>-80.033000000000001</v>
      </c>
      <c r="R21" s="80">
        <v>-87.027999999999992</v>
      </c>
      <c r="S21" s="80">
        <v>-160.80599999999998</v>
      </c>
      <c r="T21" s="80">
        <v>-110.767</v>
      </c>
      <c r="U21" s="80">
        <v>-31.961999999999996</v>
      </c>
      <c r="V21" s="80">
        <v>-78.221000000000004</v>
      </c>
      <c r="W21" s="80">
        <v>-58.798999999999999</v>
      </c>
      <c r="X21" s="80">
        <v>-29.040000000000003</v>
      </c>
      <c r="Y21" s="80">
        <v>-42.305999999999997</v>
      </c>
      <c r="Z21" s="80">
        <v>-33.353999999999999</v>
      </c>
      <c r="AA21" s="80">
        <v>-38.409999999999997</v>
      </c>
      <c r="AB21" s="80">
        <v>-26.684000000000001</v>
      </c>
      <c r="AC21" s="80">
        <v>-58.41</v>
      </c>
      <c r="AD21" s="80">
        <v>-41.347000000000001</v>
      </c>
      <c r="AE21" s="80">
        <v>-43.278000000000006</v>
      </c>
    </row>
    <row r="22" spans="1:53" s="94" customFormat="1" ht="15" customHeight="1" x14ac:dyDescent="0.35">
      <c r="A22"/>
      <c r="B22" s="16" t="s">
        <v>1294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>
        <v>-20.323999999999998</v>
      </c>
    </row>
    <row r="23" spans="1:53" s="94" customFormat="1" ht="15" customHeight="1" x14ac:dyDescent="0.35">
      <c r="A23"/>
      <c r="B23" s="13" t="s">
        <v>550</v>
      </c>
      <c r="C23" s="79"/>
      <c r="D23" s="79"/>
      <c r="E23" s="79"/>
      <c r="F23" s="79">
        <v>-17.823</v>
      </c>
      <c r="G23" s="79"/>
      <c r="H23" s="79"/>
      <c r="I23" s="79"/>
      <c r="J23" s="79"/>
      <c r="K23" s="79"/>
      <c r="L23" s="79"/>
      <c r="M23" s="79"/>
      <c r="N23" s="79"/>
      <c r="O23" s="79">
        <v>-1.3109999999999999</v>
      </c>
      <c r="P23" s="79">
        <v>-4.2629999999999999</v>
      </c>
      <c r="Q23" s="79">
        <v>-4.3230000000000004</v>
      </c>
      <c r="R23" s="79">
        <v>-1.9710000000000001</v>
      </c>
      <c r="S23" s="79">
        <v>-9.8019999999999996</v>
      </c>
      <c r="T23" s="79">
        <v>-8.0000000000000002E-3</v>
      </c>
      <c r="U23" s="79">
        <v>-7.0910000000000002</v>
      </c>
      <c r="V23" s="79">
        <v>23.257999999999999</v>
      </c>
      <c r="W23" s="79">
        <v>-69.786000000000001</v>
      </c>
      <c r="X23" s="79">
        <v>-37.115000000000002</v>
      </c>
      <c r="Y23" s="79">
        <v>-16.468999999999998</v>
      </c>
      <c r="Z23" s="79">
        <v>-3.452</v>
      </c>
      <c r="AA23" s="79">
        <v>-27.888000000000002</v>
      </c>
      <c r="AB23" s="79">
        <v>-1.8919999999999999</v>
      </c>
      <c r="AC23" s="79">
        <v>-1.4379999999999999</v>
      </c>
      <c r="AD23" s="79">
        <v>-133.64100000000002</v>
      </c>
      <c r="AE23" s="79">
        <v>-99.017999999999986</v>
      </c>
    </row>
    <row r="24" spans="1:53" s="4" customFormat="1" ht="6" customHeight="1" x14ac:dyDescent="0.35">
      <c r="A24"/>
      <c r="B24" s="109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</row>
    <row r="25" spans="1:53" s="4" customFormat="1" ht="15" customHeight="1" x14ac:dyDescent="0.35">
      <c r="A25"/>
      <c r="B25" s="13" t="s">
        <v>551</v>
      </c>
      <c r="C25" s="79">
        <v>-509.358</v>
      </c>
      <c r="D25" s="79">
        <v>-570.88900000000001</v>
      </c>
      <c r="E25" s="79">
        <v>-1168.92</v>
      </c>
      <c r="F25" s="79">
        <v>-794.423</v>
      </c>
      <c r="G25" s="79">
        <v>-902.9430000000001</v>
      </c>
      <c r="H25" s="79">
        <v>-1029.059</v>
      </c>
      <c r="I25" s="79">
        <v>-915.58699999999988</v>
      </c>
      <c r="J25" s="79">
        <v>-976.47499999999991</v>
      </c>
      <c r="K25" s="79">
        <v>-1074.8910000000001</v>
      </c>
      <c r="L25" s="79">
        <v>-1178.511</v>
      </c>
      <c r="M25" s="79">
        <v>-1160.471</v>
      </c>
      <c r="N25" s="79">
        <v>-1152.838</v>
      </c>
      <c r="O25" s="79">
        <v>-1071.0069999999998</v>
      </c>
      <c r="P25" s="79">
        <v>-973.00199999999995</v>
      </c>
      <c r="Q25" s="79">
        <v>-647.3420000000001</v>
      </c>
      <c r="R25" s="79">
        <v>-912.73019599999998</v>
      </c>
      <c r="S25" s="79">
        <v>-1090.9370000000001</v>
      </c>
      <c r="T25" s="79">
        <v>-1014.6890000000001</v>
      </c>
      <c r="U25" s="79">
        <v>-968.88700000000006</v>
      </c>
      <c r="V25" s="79">
        <v>-1195.375</v>
      </c>
      <c r="W25" s="79">
        <v>-1248.337</v>
      </c>
      <c r="X25" s="79">
        <v>-1323.298</v>
      </c>
      <c r="Y25" s="79">
        <v>-1461.317</v>
      </c>
      <c r="Z25" s="79">
        <v>-1502.35</v>
      </c>
      <c r="AA25" s="79">
        <v>-1606.0509999999999</v>
      </c>
      <c r="AB25" s="79">
        <v>-1212.04</v>
      </c>
      <c r="AC25" s="79">
        <v>-2180.123756</v>
      </c>
      <c r="AD25" s="79">
        <v>-2423.3319999999999</v>
      </c>
      <c r="AE25" s="79">
        <v>-2440.3740000000003</v>
      </c>
      <c r="AY25" s="463"/>
      <c r="AZ25" s="463"/>
      <c r="BA25" s="463"/>
    </row>
    <row r="26" spans="1:53" s="92" customFormat="1" ht="15" customHeight="1" x14ac:dyDescent="0.35">
      <c r="A26"/>
      <c r="B26" s="145" t="s">
        <v>126</v>
      </c>
      <c r="C26" s="79">
        <v>-509.358</v>
      </c>
      <c r="D26" s="79">
        <v>-570.88900000000001</v>
      </c>
      <c r="E26" s="79">
        <v>-676.34100000000001</v>
      </c>
      <c r="F26" s="79">
        <v>-710.51599999999996</v>
      </c>
      <c r="G26" s="79">
        <v>-827.66100000000006</v>
      </c>
      <c r="H26" s="79">
        <v>-1040.49</v>
      </c>
      <c r="I26" s="79">
        <v>-994.86899999999991</v>
      </c>
      <c r="J26" s="79">
        <v>-1057.3879999999999</v>
      </c>
      <c r="K26" s="79">
        <v>-1163.4960000000001</v>
      </c>
      <c r="L26" s="79">
        <v>-1241.3</v>
      </c>
      <c r="M26" s="79">
        <v>-1212.7460000000001</v>
      </c>
      <c r="N26" s="79">
        <v>-1208.903</v>
      </c>
      <c r="O26" s="79">
        <v>-1176.828</v>
      </c>
      <c r="P26" s="79">
        <v>-1092.57</v>
      </c>
      <c r="Q26" s="79">
        <v>-757.80000000000007</v>
      </c>
      <c r="R26" s="79">
        <v>-1036.9929999999999</v>
      </c>
      <c r="S26" s="79">
        <v>-1146.5430000000001</v>
      </c>
      <c r="T26" s="79">
        <v>-1108.5350000000001</v>
      </c>
      <c r="U26" s="79">
        <v>-1148.0060000000001</v>
      </c>
      <c r="V26" s="79">
        <v>-1388.69</v>
      </c>
      <c r="W26" s="79">
        <v>-1405.3319999999999</v>
      </c>
      <c r="X26" s="79">
        <v>-1539.048</v>
      </c>
      <c r="Y26" s="79">
        <v>-1705.5129999999999</v>
      </c>
      <c r="Z26" s="79">
        <v>-1801.01</v>
      </c>
      <c r="AA26" s="79">
        <v>-1906.0250000000001</v>
      </c>
      <c r="AB26" s="79">
        <v>-1571.2850000000001</v>
      </c>
      <c r="AC26" s="79">
        <v>-2547.654</v>
      </c>
      <c r="AD26" s="79">
        <v>-2780.8879999999999</v>
      </c>
      <c r="AE26" s="79">
        <v>-2753.029</v>
      </c>
    </row>
    <row r="27" spans="1:53" s="4" customFormat="1" ht="15" customHeight="1" x14ac:dyDescent="0.35">
      <c r="A27"/>
      <c r="B27" s="16" t="s">
        <v>545</v>
      </c>
      <c r="C27" s="80"/>
      <c r="D27" s="80"/>
      <c r="E27" s="80">
        <v>-632.27099999999996</v>
      </c>
      <c r="F27" s="80">
        <v>-682.995</v>
      </c>
      <c r="G27" s="80">
        <v>-795.29600000000005</v>
      </c>
      <c r="H27" s="80">
        <v>-1001.6019999999999</v>
      </c>
      <c r="I27" s="80">
        <v>-1001.444</v>
      </c>
      <c r="J27" s="80">
        <v>-1022.295</v>
      </c>
      <c r="K27" s="80">
        <v>-1117.6300000000001</v>
      </c>
      <c r="L27" s="80">
        <v>-1197.104</v>
      </c>
      <c r="M27" s="80">
        <v>-1138.5920000000001</v>
      </c>
      <c r="N27" s="80">
        <v>-1181.066</v>
      </c>
      <c r="O27" s="80">
        <v>-1193.902</v>
      </c>
      <c r="P27" s="80">
        <v>-1066.807</v>
      </c>
      <c r="Q27" s="80">
        <v>-719.86900000000003</v>
      </c>
      <c r="R27" s="80">
        <v>-986.65200000000004</v>
      </c>
      <c r="S27" s="80">
        <v>-1074.002</v>
      </c>
      <c r="T27" s="80">
        <v>-1070.9590000000001</v>
      </c>
      <c r="U27" s="80">
        <v>-1098.9929999999999</v>
      </c>
      <c r="V27" s="80">
        <v>-1269.0899999999999</v>
      </c>
      <c r="W27" s="80">
        <v>-1420.674</v>
      </c>
      <c r="X27" s="80">
        <v>-1505.9139999999998</v>
      </c>
      <c r="Y27" s="80">
        <v>-1628.8489999999999</v>
      </c>
      <c r="Z27" s="80">
        <v>-1788.204</v>
      </c>
      <c r="AA27" s="80">
        <v>-1886.8670000000002</v>
      </c>
      <c r="AB27" s="80">
        <v>-1651.164</v>
      </c>
      <c r="AC27" s="80">
        <v>-2033.884</v>
      </c>
      <c r="AD27" s="80">
        <v>-2691.7280000000001</v>
      </c>
      <c r="AE27" s="80">
        <v>-2527.0410000000002</v>
      </c>
    </row>
    <row r="28" spans="1:53" s="4" customFormat="1" ht="15" customHeight="1" x14ac:dyDescent="0.35">
      <c r="A28"/>
      <c r="B28" s="16" t="s">
        <v>546</v>
      </c>
      <c r="C28" s="80"/>
      <c r="D28" s="80"/>
      <c r="E28" s="80">
        <v>-44.07</v>
      </c>
      <c r="F28" s="80">
        <v>-27.521000000000001</v>
      </c>
      <c r="G28" s="80">
        <v>-32.365000000000002</v>
      </c>
      <c r="H28" s="80">
        <v>-38.887999999999998</v>
      </c>
      <c r="I28" s="80">
        <v>6.5789999999999997</v>
      </c>
      <c r="J28" s="80">
        <v>-35.103999999999999</v>
      </c>
      <c r="K28" s="80">
        <v>-45.865000000000002</v>
      </c>
      <c r="L28" s="80">
        <v>-44.195999999999998</v>
      </c>
      <c r="M28" s="80">
        <v>-74.153999999999996</v>
      </c>
      <c r="N28" s="80">
        <v>-27.837</v>
      </c>
      <c r="O28" s="80">
        <v>17.559999999999999</v>
      </c>
      <c r="P28" s="80">
        <v>-25.395</v>
      </c>
      <c r="Q28" s="80">
        <v>-49.042000000000002</v>
      </c>
      <c r="R28" s="80">
        <v>-50.341000000000001</v>
      </c>
      <c r="S28" s="80">
        <v>-61.905000000000001</v>
      </c>
      <c r="T28" s="80">
        <v>-37.576000000000001</v>
      </c>
      <c r="U28" s="80">
        <v>-49.012</v>
      </c>
      <c r="V28" s="80">
        <v>-71.584000000000003</v>
      </c>
      <c r="W28" s="80">
        <v>4.4420000000000002</v>
      </c>
      <c r="X28" s="80">
        <v>-30.050999999999998</v>
      </c>
      <c r="Y28" s="80">
        <v>-45.442999999999998</v>
      </c>
      <c r="Z28" s="80">
        <v>12.178000000000001</v>
      </c>
      <c r="AA28" s="80">
        <v>-12.042</v>
      </c>
      <c r="AB28" s="80">
        <v>22.166</v>
      </c>
      <c r="AC28" s="80">
        <v>8.4809999999999999</v>
      </c>
      <c r="AD28" s="80">
        <v>-19.015999999999998</v>
      </c>
      <c r="AE28" s="80">
        <v>38.154000000000003</v>
      </c>
    </row>
    <row r="29" spans="1:53" s="4" customFormat="1" ht="15" customHeight="1" x14ac:dyDescent="0.35">
      <c r="A29"/>
      <c r="B29" s="16" t="s">
        <v>1191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>
        <v>-0.4859999999999296</v>
      </c>
      <c r="P29" s="80">
        <v>-0.36799999999992039</v>
      </c>
      <c r="Q29" s="80">
        <v>11.110999999999962</v>
      </c>
      <c r="R29" s="80">
        <v>1.0658141036401503E-13</v>
      </c>
      <c r="S29" s="80">
        <v>-10.636000000000166</v>
      </c>
      <c r="T29" s="80">
        <v>0</v>
      </c>
      <c r="U29" s="80">
        <v>-1.0000000001468834E-3</v>
      </c>
      <c r="V29" s="80">
        <v>-48.016000000000133</v>
      </c>
      <c r="W29" s="80">
        <v>10.900000000000098</v>
      </c>
      <c r="X29" s="80">
        <v>-3.0830000000002435</v>
      </c>
      <c r="Y29" s="80">
        <v>-31.220999999999989</v>
      </c>
      <c r="Z29" s="80">
        <v>-24.984000000000041</v>
      </c>
      <c r="AA29" s="80">
        <v>-7.115999999999902</v>
      </c>
      <c r="AB29" s="80">
        <v>57.712999999999909</v>
      </c>
      <c r="AC29" s="80">
        <v>-522.25099999999998</v>
      </c>
      <c r="AD29" s="80">
        <v>-70.143999999999863</v>
      </c>
      <c r="AE29" s="80">
        <v>-264.14199999999983</v>
      </c>
    </row>
    <row r="30" spans="1:53" s="94" customFormat="1" ht="15" customHeight="1" x14ac:dyDescent="0.35">
      <c r="A30"/>
      <c r="B30" s="13" t="s">
        <v>127</v>
      </c>
      <c r="C30" s="79"/>
      <c r="D30" s="79"/>
      <c r="E30" s="79">
        <v>-492.57900000000001</v>
      </c>
      <c r="F30" s="79">
        <v>-83.906999999999996</v>
      </c>
      <c r="G30" s="79">
        <v>-75.282000000000011</v>
      </c>
      <c r="H30" s="79">
        <v>11.430999999999992</v>
      </c>
      <c r="I30" s="79">
        <v>79.282000000000011</v>
      </c>
      <c r="J30" s="79">
        <v>80.913000000000011</v>
      </c>
      <c r="K30" s="79">
        <v>88.605000000000004</v>
      </c>
      <c r="L30" s="79">
        <v>62.789000000000001</v>
      </c>
      <c r="M30" s="79">
        <v>52.274999999999991</v>
      </c>
      <c r="N30" s="79">
        <v>56.064999999999998</v>
      </c>
      <c r="O30" s="79">
        <v>107.13199999999998</v>
      </c>
      <c r="P30" s="79">
        <v>123.831</v>
      </c>
      <c r="Q30" s="79">
        <v>114.78099999999999</v>
      </c>
      <c r="R30" s="79">
        <v>125.43380399999999</v>
      </c>
      <c r="S30" s="79">
        <v>59.721000000000011</v>
      </c>
      <c r="T30" s="79">
        <v>93.845999999999989</v>
      </c>
      <c r="U30" s="79">
        <v>182.81500000000003</v>
      </c>
      <c r="V30" s="79">
        <v>165.34799999999998</v>
      </c>
      <c r="W30" s="79">
        <v>202.80099999999999</v>
      </c>
      <c r="X30" s="79">
        <v>237.88900000000001</v>
      </c>
      <c r="Y30" s="79">
        <v>255.69900000000001</v>
      </c>
      <c r="Z30" s="79">
        <v>302.11200000000002</v>
      </c>
      <c r="AA30" s="79">
        <v>304.77699999999999</v>
      </c>
      <c r="AB30" s="79">
        <v>359.245</v>
      </c>
      <c r="AC30" s="79">
        <v>367.44124400000004</v>
      </c>
      <c r="AD30" s="79">
        <v>489.66999999999996</v>
      </c>
      <c r="AE30" s="79">
        <v>390.25900000000007</v>
      </c>
      <c r="AY30" s="463"/>
      <c r="AZ30" s="463"/>
      <c r="BA30" s="463"/>
    </row>
    <row r="31" spans="1:53" s="94" customFormat="1" ht="15" customHeight="1" x14ac:dyDescent="0.35">
      <c r="A31"/>
      <c r="B31" s="16" t="s">
        <v>545</v>
      </c>
      <c r="C31" s="80"/>
      <c r="D31" s="80"/>
      <c r="E31" s="80">
        <v>-492.57900000000001</v>
      </c>
      <c r="F31" s="80">
        <v>-78.156999999999996</v>
      </c>
      <c r="G31" s="80">
        <v>-66.071000000000012</v>
      </c>
      <c r="H31" s="80">
        <v>23.878999999999976</v>
      </c>
      <c r="I31" s="80">
        <v>58.484999999999999</v>
      </c>
      <c r="J31" s="80">
        <v>76.00500000000001</v>
      </c>
      <c r="K31" s="80">
        <v>84.225999999999985</v>
      </c>
      <c r="L31" s="80">
        <v>59.928000000000011</v>
      </c>
      <c r="M31" s="80">
        <v>43.72699999999999</v>
      </c>
      <c r="N31" s="80">
        <v>52.663999999999987</v>
      </c>
      <c r="O31" s="80">
        <v>83.474000000000004</v>
      </c>
      <c r="P31" s="80">
        <v>92.350000000000009</v>
      </c>
      <c r="Q31" s="80">
        <v>72.786000000000001</v>
      </c>
      <c r="R31" s="80">
        <v>68.898804000000013</v>
      </c>
      <c r="S31" s="80">
        <v>7.0310000000000059</v>
      </c>
      <c r="T31" s="80">
        <v>43.585999999999984</v>
      </c>
      <c r="U31" s="80">
        <v>90.350000000000023</v>
      </c>
      <c r="V31" s="80">
        <v>81.643000000000001</v>
      </c>
      <c r="W31" s="80">
        <v>86.38900000000001</v>
      </c>
      <c r="X31" s="80">
        <v>110.06100000000001</v>
      </c>
      <c r="Y31" s="80">
        <v>115.79399999999998</v>
      </c>
      <c r="Z31" s="80">
        <v>138.30500000000001</v>
      </c>
      <c r="AA31" s="80">
        <v>147.75700000000001</v>
      </c>
      <c r="AB31" s="80">
        <v>118.58799999999999</v>
      </c>
      <c r="AC31" s="80">
        <v>123.85124400000001</v>
      </c>
      <c r="AD31" s="80">
        <v>137.386</v>
      </c>
      <c r="AE31" s="80">
        <v>125.33799999999999</v>
      </c>
    </row>
    <row r="32" spans="1:53" s="94" customFormat="1" ht="15" customHeight="1" x14ac:dyDescent="0.35">
      <c r="A32"/>
      <c r="B32" s="16" t="s">
        <v>547</v>
      </c>
      <c r="C32" s="80"/>
      <c r="D32" s="80"/>
      <c r="E32" s="80"/>
      <c r="F32" s="80">
        <v>-5.75</v>
      </c>
      <c r="G32" s="80">
        <v>-9.2110000000000021</v>
      </c>
      <c r="H32" s="80">
        <v>-12.448</v>
      </c>
      <c r="I32" s="80">
        <v>20.797000000000001</v>
      </c>
      <c r="J32" s="80">
        <v>4.9079999999999995</v>
      </c>
      <c r="K32" s="80">
        <v>4.3789999999999987</v>
      </c>
      <c r="L32" s="80">
        <v>2.8609999999999989</v>
      </c>
      <c r="M32" s="80">
        <v>8.548</v>
      </c>
      <c r="N32" s="80">
        <v>3.4010000000000007</v>
      </c>
      <c r="O32" s="80">
        <v>23.657999999999998</v>
      </c>
      <c r="P32" s="80">
        <v>31.480999999999998</v>
      </c>
      <c r="Q32" s="80">
        <v>41.994999999999997</v>
      </c>
      <c r="R32" s="80">
        <v>56.534999999999997</v>
      </c>
      <c r="S32" s="80">
        <v>52.69</v>
      </c>
      <c r="T32" s="80">
        <v>50.260000000000005</v>
      </c>
      <c r="U32" s="80">
        <v>92.462999999999994</v>
      </c>
      <c r="V32" s="80">
        <v>83.703999999999994</v>
      </c>
      <c r="W32" s="80">
        <v>116.41200000000001</v>
      </c>
      <c r="X32" s="80">
        <v>127.82899999999999</v>
      </c>
      <c r="Y32" s="80">
        <v>139.905</v>
      </c>
      <c r="Z32" s="80">
        <v>163.80699999999999</v>
      </c>
      <c r="AA32" s="80">
        <v>157.02000000000001</v>
      </c>
      <c r="AB32" s="80">
        <v>240.65700000000001</v>
      </c>
      <c r="AC32" s="80">
        <v>243.59</v>
      </c>
      <c r="AD32" s="80">
        <v>352.28399999999999</v>
      </c>
      <c r="AE32" s="80">
        <v>264.92099999999999</v>
      </c>
    </row>
    <row r="33" spans="1:31" s="94" customFormat="1" ht="4.4000000000000004" customHeight="1" x14ac:dyDescent="0.35">
      <c r="A33"/>
      <c r="B33" s="16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</row>
    <row r="34" spans="1:31" s="94" customFormat="1" ht="15" customHeight="1" x14ac:dyDescent="0.35">
      <c r="A34"/>
      <c r="B34" s="16" t="s">
        <v>548</v>
      </c>
      <c r="C34" s="80"/>
      <c r="D34" s="80"/>
      <c r="E34" s="80">
        <v>-45.222000000000001</v>
      </c>
      <c r="F34" s="80">
        <v>-39.488</v>
      </c>
      <c r="G34" s="80">
        <v>-38.735999999999997</v>
      </c>
      <c r="H34" s="80">
        <v>-50.298000000000002</v>
      </c>
      <c r="I34" s="80">
        <v>-41.164000000000001</v>
      </c>
      <c r="J34" s="80">
        <v>-48.497</v>
      </c>
      <c r="K34" s="80">
        <v>-42.756</v>
      </c>
      <c r="L34" s="80">
        <v>-45.022999999999996</v>
      </c>
      <c r="M34" s="80">
        <v>-50.873000000000005</v>
      </c>
      <c r="N34" s="80">
        <v>-51.127000000000002</v>
      </c>
      <c r="O34" s="80">
        <v>-45.725000000000001</v>
      </c>
      <c r="P34" s="80">
        <v>-49.33700000000001</v>
      </c>
      <c r="Q34" s="80">
        <v>-46.162999999999997</v>
      </c>
      <c r="R34" s="80">
        <v>-45.058</v>
      </c>
      <c r="S34" s="80">
        <v>-43.468000000000004</v>
      </c>
      <c r="T34" s="80">
        <v>-36.769000000000005</v>
      </c>
      <c r="U34" s="80">
        <v>-36.341999999999999</v>
      </c>
      <c r="V34" s="80">
        <v>-37.725000000000001</v>
      </c>
      <c r="W34" s="80">
        <v>-42.516000000000005</v>
      </c>
      <c r="X34" s="80">
        <v>-42.664999999999999</v>
      </c>
      <c r="Y34" s="80">
        <v>-41.113000000000007</v>
      </c>
      <c r="Z34" s="80">
        <v>-45.061999999999998</v>
      </c>
      <c r="AA34" s="80">
        <v>-56.72699999999999</v>
      </c>
      <c r="AB34" s="80">
        <v>-44.92</v>
      </c>
      <c r="AC34" s="80">
        <v>-43.337999999999994</v>
      </c>
      <c r="AD34" s="80">
        <v>-43.11699999999999</v>
      </c>
      <c r="AE34" s="80">
        <v>-59.24</v>
      </c>
    </row>
    <row r="35" spans="1:31" s="94" customFormat="1" ht="15" customHeight="1" x14ac:dyDescent="0.35">
      <c r="A35"/>
      <c r="B35" s="16" t="s">
        <v>36</v>
      </c>
      <c r="C35" s="80"/>
      <c r="D35" s="80"/>
      <c r="E35" s="80">
        <v>-8.827</v>
      </c>
      <c r="F35" s="80">
        <v>-9.9589999999999996</v>
      </c>
      <c r="G35" s="80">
        <v>-8.9469999999999992</v>
      </c>
      <c r="H35" s="80">
        <v>-9.9890000000000008</v>
      </c>
      <c r="I35" s="80">
        <v>-10.505000000000001</v>
      </c>
      <c r="J35" s="80">
        <v>-12.516</v>
      </c>
      <c r="K35" s="80">
        <v>-12.757999999999999</v>
      </c>
      <c r="L35" s="80">
        <v>-13.349</v>
      </c>
      <c r="M35" s="80">
        <v>-15.995000000000001</v>
      </c>
      <c r="N35" s="80">
        <v>-15.434000000000001</v>
      </c>
      <c r="O35" s="80">
        <v>-14.712999999999999</v>
      </c>
      <c r="P35" s="80">
        <v>-17.145</v>
      </c>
      <c r="Q35" s="80">
        <v>-16.564</v>
      </c>
      <c r="R35" s="80">
        <v>-16.624196000000001</v>
      </c>
      <c r="S35" s="80">
        <v>-15.727</v>
      </c>
      <c r="T35" s="80">
        <v>-15.021000000000001</v>
      </c>
      <c r="U35" s="80">
        <v>-16.246000000000002</v>
      </c>
      <c r="V35" s="80">
        <v>-11.292000000000002</v>
      </c>
      <c r="W35" s="80">
        <v>-15.169</v>
      </c>
      <c r="X35" s="80">
        <v>-17.797000000000001</v>
      </c>
      <c r="Y35" s="80">
        <v>-17.519999999999996</v>
      </c>
      <c r="Z35" s="80">
        <v>-20.693000000000001</v>
      </c>
      <c r="AA35" s="80">
        <v>-16.257999999999999</v>
      </c>
      <c r="AB35" s="80">
        <v>-18.904</v>
      </c>
      <c r="AC35" s="80">
        <v>-19.873999999999999</v>
      </c>
      <c r="AD35" s="80">
        <v>-22.096999999999998</v>
      </c>
      <c r="AE35" s="80">
        <v>-21.564999999999998</v>
      </c>
    </row>
    <row r="36" spans="1:31" s="94" customFormat="1" ht="15" customHeight="1" x14ac:dyDescent="0.35">
      <c r="A36"/>
      <c r="B36" s="16" t="s">
        <v>38</v>
      </c>
      <c r="C36" s="80"/>
      <c r="D36" s="80"/>
      <c r="E36" s="80">
        <v>-313.584</v>
      </c>
      <c r="F36" s="80">
        <v>150.09299999999999</v>
      </c>
      <c r="G36" s="80">
        <v>159.31</v>
      </c>
      <c r="H36" s="80">
        <v>174.74</v>
      </c>
      <c r="I36" s="80">
        <v>163.232</v>
      </c>
      <c r="J36" s="80">
        <v>176.77</v>
      </c>
      <c r="K36" s="80">
        <v>181.99</v>
      </c>
      <c r="L36" s="80">
        <v>188.166</v>
      </c>
      <c r="M36" s="80">
        <v>189.58699999999999</v>
      </c>
      <c r="N36" s="80">
        <v>209.83199999999999</v>
      </c>
      <c r="O36" s="80">
        <v>213.83599999999998</v>
      </c>
      <c r="P36" s="80">
        <v>200.69900000000001</v>
      </c>
      <c r="Q36" s="80">
        <v>237.85999999999999</v>
      </c>
      <c r="R36" s="80">
        <v>251.51099999999997</v>
      </c>
      <c r="S36" s="80">
        <v>234.87300000000002</v>
      </c>
      <c r="T36" s="80">
        <v>228.32400000000001</v>
      </c>
      <c r="U36" s="80">
        <v>251.85899999999998</v>
      </c>
      <c r="V36" s="80">
        <v>278.21300000000002</v>
      </c>
      <c r="W36" s="80">
        <v>302.31799999999998</v>
      </c>
      <c r="X36" s="80">
        <v>319.27700000000004</v>
      </c>
      <c r="Y36" s="80">
        <v>344.40300000000002</v>
      </c>
      <c r="Z36" s="80">
        <v>388.68799999999999</v>
      </c>
      <c r="AA36" s="80">
        <v>408.55400000000003</v>
      </c>
      <c r="AB36" s="80">
        <v>443.78499999999997</v>
      </c>
      <c r="AC36" s="80">
        <v>467.18724400000002</v>
      </c>
      <c r="AD36" s="80">
        <v>589.87900000000002</v>
      </c>
      <c r="AE36" s="80">
        <v>513.39099999999996</v>
      </c>
    </row>
    <row r="37" spans="1:31" s="94" customFormat="1" ht="15" customHeight="1" x14ac:dyDescent="0.35">
      <c r="A37"/>
      <c r="B37" s="16" t="s">
        <v>549</v>
      </c>
      <c r="C37" s="80"/>
      <c r="D37" s="80"/>
      <c r="E37" s="80">
        <v>-124.946</v>
      </c>
      <c r="F37" s="80">
        <v>-184.55199999999999</v>
      </c>
      <c r="G37" s="80">
        <v>-186.90899999999999</v>
      </c>
      <c r="H37" s="80">
        <v>-103.02200000000001</v>
      </c>
      <c r="I37" s="80">
        <v>-32.281000000000006</v>
      </c>
      <c r="J37" s="80">
        <v>-34.844000000000001</v>
      </c>
      <c r="K37" s="80">
        <v>-37.871000000000002</v>
      </c>
      <c r="L37" s="80">
        <v>-67.004999999999995</v>
      </c>
      <c r="M37" s="80">
        <v>-70.444000000000003</v>
      </c>
      <c r="N37" s="80">
        <v>-87.206000000000003</v>
      </c>
      <c r="O37" s="80">
        <v>-46.265999999999998</v>
      </c>
      <c r="P37" s="80">
        <v>-10.386000000000003</v>
      </c>
      <c r="Q37" s="80">
        <v>-60.352000000000004</v>
      </c>
      <c r="R37" s="80">
        <v>-64.39500000000001</v>
      </c>
      <c r="S37" s="80">
        <v>-115.95699999999999</v>
      </c>
      <c r="T37" s="80">
        <v>-82.688000000000002</v>
      </c>
      <c r="U37" s="80">
        <v>-16.455999999999996</v>
      </c>
      <c r="V37" s="80">
        <v>-63.847999999999999</v>
      </c>
      <c r="W37" s="80">
        <v>-41.832000000000001</v>
      </c>
      <c r="X37" s="80">
        <v>-20.926000000000002</v>
      </c>
      <c r="Y37" s="80">
        <v>-30.070999999999998</v>
      </c>
      <c r="Z37" s="80">
        <v>-20.821000000000002</v>
      </c>
      <c r="AA37" s="80">
        <v>-30.791999999999998</v>
      </c>
      <c r="AB37" s="80">
        <v>-20.716000000000001</v>
      </c>
      <c r="AC37" s="80">
        <v>-36.533999999999999</v>
      </c>
      <c r="AD37" s="80">
        <v>-34.995000000000005</v>
      </c>
      <c r="AE37" s="80">
        <v>-28.396999999999998</v>
      </c>
    </row>
    <row r="38" spans="1:31" s="94" customFormat="1" ht="15" customHeight="1" x14ac:dyDescent="0.35">
      <c r="A38"/>
      <c r="B38" s="16" t="s">
        <v>1312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>
        <v>-13.93</v>
      </c>
    </row>
    <row r="39" spans="1:31" s="94" customFormat="1" ht="15" customHeight="1" x14ac:dyDescent="0.35">
      <c r="A39"/>
      <c r="B39" s="13" t="s">
        <v>550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>
        <v>-1.3109999999999999</v>
      </c>
      <c r="P39" s="79">
        <v>-4.2629999999999999</v>
      </c>
      <c r="Q39" s="79">
        <v>-4.3230000000000004</v>
      </c>
      <c r="R39" s="79">
        <v>-1.171</v>
      </c>
      <c r="S39" s="79">
        <v>-4.1150000000000002</v>
      </c>
      <c r="T39" s="79">
        <v>0</v>
      </c>
      <c r="U39" s="79">
        <v>-3.6960000000000002</v>
      </c>
      <c r="V39" s="79">
        <v>27.966999999999999</v>
      </c>
      <c r="W39" s="79">
        <v>-45.805999999999997</v>
      </c>
      <c r="X39" s="79">
        <v>-22.139000000000003</v>
      </c>
      <c r="Y39" s="79">
        <v>-11.503</v>
      </c>
      <c r="Z39" s="79">
        <v>-3.452</v>
      </c>
      <c r="AA39" s="79">
        <v>-4.8029999999999999</v>
      </c>
      <c r="AB39" s="79">
        <v>0</v>
      </c>
      <c r="AC39" s="79">
        <v>8.8999999999999996E-2</v>
      </c>
      <c r="AD39" s="79">
        <v>-132.114</v>
      </c>
      <c r="AE39" s="79">
        <v>-77.603999999999999</v>
      </c>
    </row>
    <row r="40" spans="1:31" s="4" customFormat="1" ht="6" customHeight="1" x14ac:dyDescent="0.35">
      <c r="A40"/>
      <c r="B40" s="7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</row>
    <row r="41" spans="1:31" s="4" customFormat="1" ht="15" customHeight="1" x14ac:dyDescent="0.35">
      <c r="A41"/>
      <c r="B41" s="13" t="s">
        <v>552</v>
      </c>
      <c r="C41" s="79">
        <v>-120.539</v>
      </c>
      <c r="D41" s="79">
        <v>-92.284999999999997</v>
      </c>
      <c r="E41" s="79">
        <v>-103.075</v>
      </c>
      <c r="F41" s="79">
        <v>-361.94499999999999</v>
      </c>
      <c r="G41" s="79">
        <v>-191.70499999999998</v>
      </c>
      <c r="H41" s="79">
        <v>-222.12</v>
      </c>
      <c r="I41" s="79">
        <v>-172.78999999999996</v>
      </c>
      <c r="J41" s="79">
        <v>-230.173</v>
      </c>
      <c r="K41" s="79">
        <v>-195.667</v>
      </c>
      <c r="L41" s="79">
        <v>-171.93799999999999</v>
      </c>
      <c r="M41" s="79">
        <v>-154.87300000000002</v>
      </c>
      <c r="N41" s="79">
        <v>-191.934</v>
      </c>
      <c r="O41" s="79">
        <v>-217.85599999999999</v>
      </c>
      <c r="P41" s="79">
        <v>-159.44200000000001</v>
      </c>
      <c r="Q41" s="79">
        <v>-151.25900000000001</v>
      </c>
      <c r="R41" s="79">
        <v>-68.366999999999976</v>
      </c>
      <c r="S41" s="79">
        <v>-160.71000000000004</v>
      </c>
      <c r="T41" s="79">
        <v>-432.60499999999996</v>
      </c>
      <c r="U41" s="79">
        <v>-659.43599999999992</v>
      </c>
      <c r="V41" s="79">
        <v>-703.81699999999989</v>
      </c>
      <c r="W41" s="79">
        <v>-795.82600000000002</v>
      </c>
      <c r="X41" s="79">
        <v>-801.14200000000005</v>
      </c>
      <c r="Y41" s="79">
        <v>-1015.991</v>
      </c>
      <c r="Z41" s="79">
        <v>-1022.092</v>
      </c>
      <c r="AA41" s="79">
        <v>-1165.671</v>
      </c>
      <c r="AB41" s="79">
        <v>-890.94200000000001</v>
      </c>
      <c r="AC41" s="79">
        <v>-1150.818</v>
      </c>
      <c r="AD41" s="79">
        <v>-1501.452</v>
      </c>
      <c r="AE41" s="79">
        <v>-1296.7350000000001</v>
      </c>
    </row>
    <row r="42" spans="1:31" s="92" customFormat="1" ht="15" customHeight="1" x14ac:dyDescent="0.35">
      <c r="A42"/>
      <c r="B42" s="145" t="s">
        <v>126</v>
      </c>
      <c r="C42" s="79">
        <v>-120.539</v>
      </c>
      <c r="D42" s="79">
        <v>-92.284999999999997</v>
      </c>
      <c r="E42" s="79">
        <v>-103.075</v>
      </c>
      <c r="F42" s="79">
        <v>-264.238</v>
      </c>
      <c r="G42" s="79">
        <v>-214.41799999999998</v>
      </c>
      <c r="H42" s="79">
        <v>-228.19400000000002</v>
      </c>
      <c r="I42" s="79">
        <v>-183.02299999999997</v>
      </c>
      <c r="J42" s="79">
        <v>-226.82600000000002</v>
      </c>
      <c r="K42" s="79">
        <v>-178.63300000000001</v>
      </c>
      <c r="L42" s="79">
        <v>-218.47899999999998</v>
      </c>
      <c r="M42" s="79">
        <v>-219.07500000000002</v>
      </c>
      <c r="N42" s="79">
        <v>-263.95400000000001</v>
      </c>
      <c r="O42" s="79">
        <v>-278.92599999999999</v>
      </c>
      <c r="P42" s="79">
        <v>-216.023</v>
      </c>
      <c r="Q42" s="79">
        <v>-184.95</v>
      </c>
      <c r="R42" s="79">
        <v>-103.58599999999998</v>
      </c>
      <c r="S42" s="79">
        <v>-171.16000000000003</v>
      </c>
      <c r="T42" s="79">
        <v>-483.29999999999995</v>
      </c>
      <c r="U42" s="79">
        <v>-646.76699999999994</v>
      </c>
      <c r="V42" s="79">
        <v>-750.86899999999991</v>
      </c>
      <c r="W42" s="79">
        <v>-811.90599999999995</v>
      </c>
      <c r="X42" s="79">
        <v>-826.298</v>
      </c>
      <c r="Y42" s="79">
        <v>-899.01</v>
      </c>
      <c r="Z42" s="79">
        <v>-969.91800000000001</v>
      </c>
      <c r="AA42" s="79">
        <v>-1062.0260000000001</v>
      </c>
      <c r="AB42" s="79">
        <v>-813.35299999999995</v>
      </c>
      <c r="AC42" s="79">
        <v>-1047.1420000000001</v>
      </c>
      <c r="AD42" s="79">
        <v>-1362.3409999999999</v>
      </c>
      <c r="AE42" s="79">
        <v>-1187.867</v>
      </c>
    </row>
    <row r="43" spans="1:31" s="4" customFormat="1" ht="15" customHeight="1" x14ac:dyDescent="0.35">
      <c r="A43"/>
      <c r="B43" s="16" t="s">
        <v>545</v>
      </c>
      <c r="C43" s="80"/>
      <c r="D43" s="80"/>
      <c r="E43" s="80">
        <v>-103.075</v>
      </c>
      <c r="F43" s="80">
        <v>-177.13499999999999</v>
      </c>
      <c r="G43" s="80">
        <v>-206.37899999999999</v>
      </c>
      <c r="H43" s="80">
        <v>-258.39600000000002</v>
      </c>
      <c r="I43" s="80">
        <v>-257.779</v>
      </c>
      <c r="J43" s="80">
        <v>-263.46100000000001</v>
      </c>
      <c r="K43" s="80">
        <v>-288.49299999999999</v>
      </c>
      <c r="L43" s="80">
        <v>-309.65600000000001</v>
      </c>
      <c r="M43" s="80">
        <v>-298.392</v>
      </c>
      <c r="N43" s="80">
        <v>-313.17099999999999</v>
      </c>
      <c r="O43" s="80">
        <v>-315.78399999999999</v>
      </c>
      <c r="P43" s="80">
        <v>-279.87099999999998</v>
      </c>
      <c r="Q43" s="80">
        <v>-188.39400000000001</v>
      </c>
      <c r="R43" s="80">
        <v>-260.53999999999996</v>
      </c>
      <c r="S43" s="80">
        <v>-281.84900000000005</v>
      </c>
      <c r="T43" s="80">
        <v>-599.94100000000003</v>
      </c>
      <c r="U43" s="80">
        <v>-684.83199999999988</v>
      </c>
      <c r="V43" s="80">
        <v>-772.06099999999992</v>
      </c>
      <c r="W43" s="80">
        <v>-809.70900000000006</v>
      </c>
      <c r="X43" s="80">
        <v>-853.83100000000002</v>
      </c>
      <c r="Y43" s="80">
        <v>-890.52800000000002</v>
      </c>
      <c r="Z43" s="80">
        <v>-762.10800000000006</v>
      </c>
      <c r="AA43" s="80">
        <v>-916.41699999999992</v>
      </c>
      <c r="AB43" s="80">
        <v>-840.25</v>
      </c>
      <c r="AC43" s="80">
        <v>-1023.4449999999999</v>
      </c>
      <c r="AD43" s="80">
        <v>-1255.604</v>
      </c>
      <c r="AE43" s="80">
        <v>-1247.5530000000001</v>
      </c>
    </row>
    <row r="44" spans="1:31" s="4" customFormat="1" ht="15" customHeight="1" x14ac:dyDescent="0.35">
      <c r="A44"/>
      <c r="B44" s="16" t="s">
        <v>546</v>
      </c>
      <c r="C44" s="80"/>
      <c r="D44" s="80"/>
      <c r="E44" s="80">
        <v>0</v>
      </c>
      <c r="F44" s="80">
        <v>-87.103000000000009</v>
      </c>
      <c r="G44" s="80">
        <v>-8.0389999999999997</v>
      </c>
      <c r="H44" s="80">
        <v>30.201999999999998</v>
      </c>
      <c r="I44" s="80">
        <v>74.756</v>
      </c>
      <c r="J44" s="80">
        <v>36.634999999999998</v>
      </c>
      <c r="K44" s="80">
        <v>109.86</v>
      </c>
      <c r="L44" s="80">
        <v>91.177000000000007</v>
      </c>
      <c r="M44" s="80">
        <v>79.316999999999993</v>
      </c>
      <c r="N44" s="80">
        <v>49.216999999999999</v>
      </c>
      <c r="O44" s="80">
        <v>37.049999999999997</v>
      </c>
      <c r="P44" s="80">
        <v>63.930999999999997</v>
      </c>
      <c r="Q44" s="80">
        <v>3.444</v>
      </c>
      <c r="R44" s="80">
        <v>156.95400000000001</v>
      </c>
      <c r="S44" s="80">
        <v>110.694</v>
      </c>
      <c r="T44" s="80">
        <v>116.67099999999999</v>
      </c>
      <c r="U44" s="80">
        <v>38.065000000000026</v>
      </c>
      <c r="V44" s="80">
        <v>21.192</v>
      </c>
      <c r="W44" s="80">
        <v>-1.9390000000000001</v>
      </c>
      <c r="X44" s="80">
        <v>18.309000000000001</v>
      </c>
      <c r="Y44" s="80">
        <v>1.4170000000000016</v>
      </c>
      <c r="Z44" s="80">
        <v>-207.81</v>
      </c>
      <c r="AA44" s="80">
        <v>-136.93700000000001</v>
      </c>
      <c r="AB44" s="80">
        <v>54.454000000000001</v>
      </c>
      <c r="AC44" s="80">
        <v>-4.0070000000000014</v>
      </c>
      <c r="AD44" s="80">
        <v>-35.131</v>
      </c>
      <c r="AE44" s="80">
        <v>110.437</v>
      </c>
    </row>
    <row r="45" spans="1:31" s="4" customFormat="1" ht="15" customHeight="1" x14ac:dyDescent="0.35">
      <c r="A45"/>
      <c r="B45" s="16" t="s">
        <v>1191</v>
      </c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>
        <v>-0.19199999999999307</v>
      </c>
      <c r="P45" s="80">
        <v>-8.3000000000012619E-2</v>
      </c>
      <c r="Q45" s="80">
        <v>1.6875389974302379E-14</v>
      </c>
      <c r="R45" s="80">
        <v>0</v>
      </c>
      <c r="S45" s="80">
        <v>-4.9999999999812417E-3</v>
      </c>
      <c r="T45" s="80">
        <v>-2.9999999999915872E-2</v>
      </c>
      <c r="U45" s="80">
        <v>-8.5265128291212022E-14</v>
      </c>
      <c r="V45" s="80">
        <v>0</v>
      </c>
      <c r="W45" s="80">
        <v>-0.25799999999988898</v>
      </c>
      <c r="X45" s="80">
        <v>9.2240000000000144</v>
      </c>
      <c r="Y45" s="80">
        <v>-9.8989999999999725</v>
      </c>
      <c r="Z45" s="80">
        <v>0</v>
      </c>
      <c r="AA45" s="80">
        <v>-8.6720000000001392</v>
      </c>
      <c r="AB45" s="80">
        <v>-27.556999999999952</v>
      </c>
      <c r="AC45" s="80">
        <v>-19.690000000000115</v>
      </c>
      <c r="AD45" s="80">
        <v>-71.605999999999852</v>
      </c>
      <c r="AE45" s="80">
        <v>-50.750999999999848</v>
      </c>
    </row>
    <row r="46" spans="1:31" s="94" customFormat="1" ht="15" customHeight="1" x14ac:dyDescent="0.35">
      <c r="A46"/>
      <c r="B46" s="13" t="s">
        <v>127</v>
      </c>
      <c r="C46" s="79"/>
      <c r="D46" s="79"/>
      <c r="E46" s="79">
        <v>0</v>
      </c>
      <c r="F46" s="79">
        <v>-79.884</v>
      </c>
      <c r="G46" s="79">
        <v>22.713000000000008</v>
      </c>
      <c r="H46" s="79">
        <v>6.0740000000000016</v>
      </c>
      <c r="I46" s="79">
        <v>10.233000000000004</v>
      </c>
      <c r="J46" s="79">
        <v>-3.3469999999999906</v>
      </c>
      <c r="K46" s="79">
        <v>-17.034000000000002</v>
      </c>
      <c r="L46" s="79">
        <v>46.540999999999997</v>
      </c>
      <c r="M46" s="79">
        <v>64.201999999999998</v>
      </c>
      <c r="N46" s="79">
        <v>72.02000000000001</v>
      </c>
      <c r="O46" s="79">
        <v>61.069999999999993</v>
      </c>
      <c r="P46" s="79">
        <v>56.580999999999996</v>
      </c>
      <c r="Q46" s="79">
        <v>33.690999999999988</v>
      </c>
      <c r="R46" s="79">
        <v>36.018999999999998</v>
      </c>
      <c r="S46" s="79">
        <v>16.137000000000004</v>
      </c>
      <c r="T46" s="79">
        <v>50.702999999999996</v>
      </c>
      <c r="U46" s="79">
        <v>-9.2739999999999974</v>
      </c>
      <c r="V46" s="79">
        <v>51.76100000000001</v>
      </c>
      <c r="W46" s="79">
        <v>40.06</v>
      </c>
      <c r="X46" s="79">
        <v>40.132000000000019</v>
      </c>
      <c r="Y46" s="79">
        <v>-112.01499999999997</v>
      </c>
      <c r="Z46" s="79">
        <v>-52.173999999999992</v>
      </c>
      <c r="AA46" s="79">
        <v>-80.56</v>
      </c>
      <c r="AB46" s="79">
        <v>-75.697000000000003</v>
      </c>
      <c r="AC46" s="79">
        <v>-102.149</v>
      </c>
      <c r="AD46" s="79">
        <v>-137.58400000000003</v>
      </c>
      <c r="AE46" s="79">
        <v>-87.454000000000008</v>
      </c>
    </row>
    <row r="47" spans="1:31" s="94" customFormat="1" ht="15" customHeight="1" x14ac:dyDescent="0.35">
      <c r="A47"/>
      <c r="B47" s="16" t="s">
        <v>545</v>
      </c>
      <c r="C47" s="80"/>
      <c r="D47" s="80"/>
      <c r="E47" s="80">
        <v>0</v>
      </c>
      <c r="F47" s="80">
        <v>-79.884</v>
      </c>
      <c r="G47" s="80">
        <v>27.64800000000001</v>
      </c>
      <c r="H47" s="80">
        <v>25.838999999999999</v>
      </c>
      <c r="I47" s="80">
        <v>22.213999999999999</v>
      </c>
      <c r="J47" s="80">
        <v>12.534999999999997</v>
      </c>
      <c r="K47" s="80">
        <v>6.1459999999999866</v>
      </c>
      <c r="L47" s="80">
        <v>69.444000000000017</v>
      </c>
      <c r="M47" s="80">
        <v>80.033999999999992</v>
      </c>
      <c r="N47" s="80">
        <v>82.210999999999984</v>
      </c>
      <c r="O47" s="80">
        <v>90.650999999999996</v>
      </c>
      <c r="P47" s="80">
        <v>94.954000000000008</v>
      </c>
      <c r="Q47" s="80">
        <v>84.823999999999998</v>
      </c>
      <c r="R47" s="80">
        <v>85.688000000000002</v>
      </c>
      <c r="S47" s="80">
        <v>64.564000000000007</v>
      </c>
      <c r="T47" s="80">
        <v>70.072000000000003</v>
      </c>
      <c r="U47" s="80">
        <v>79.968999999999994</v>
      </c>
      <c r="V47" s="80">
        <v>79.284000000000006</v>
      </c>
      <c r="W47" s="80">
        <v>42.112000000000002</v>
      </c>
      <c r="X47" s="80">
        <v>89.846999999999994</v>
      </c>
      <c r="Y47" s="80">
        <v>-26.334999999999994</v>
      </c>
      <c r="Z47" s="80">
        <v>-25.470999999999997</v>
      </c>
      <c r="AA47" s="80">
        <v>-26.841999999999999</v>
      </c>
      <c r="AB47" s="80">
        <v>-26.236000000000001</v>
      </c>
      <c r="AC47" s="80">
        <v>-32.112000000000002</v>
      </c>
      <c r="AD47" s="80">
        <v>-55.071000000000005</v>
      </c>
      <c r="AE47" s="80">
        <v>-61.652000000000001</v>
      </c>
    </row>
    <row r="48" spans="1:31" s="94" customFormat="1" ht="15" customHeight="1" x14ac:dyDescent="0.35">
      <c r="A48"/>
      <c r="B48" s="16" t="s">
        <v>547</v>
      </c>
      <c r="C48" s="80"/>
      <c r="D48" s="80"/>
      <c r="E48" s="80"/>
      <c r="F48" s="80"/>
      <c r="G48" s="80">
        <v>-4.9350000000000005</v>
      </c>
      <c r="H48" s="80">
        <v>-19.765000000000001</v>
      </c>
      <c r="I48" s="80">
        <v>-11.981</v>
      </c>
      <c r="J48" s="80">
        <v>-15.882000000000001</v>
      </c>
      <c r="K48" s="80">
        <v>-23.18</v>
      </c>
      <c r="L48" s="80">
        <v>-22.902999999999999</v>
      </c>
      <c r="M48" s="80">
        <v>-15.832000000000001</v>
      </c>
      <c r="N48" s="80">
        <v>-10.190999999999999</v>
      </c>
      <c r="O48" s="80">
        <v>-29.581000000000003</v>
      </c>
      <c r="P48" s="80">
        <v>-38.373000000000005</v>
      </c>
      <c r="Q48" s="80">
        <v>-51.133000000000003</v>
      </c>
      <c r="R48" s="80">
        <v>-49.668999999999997</v>
      </c>
      <c r="S48" s="80">
        <v>-48.427</v>
      </c>
      <c r="T48" s="80">
        <v>-19.369</v>
      </c>
      <c r="U48" s="80">
        <v>-89.243000000000009</v>
      </c>
      <c r="V48" s="80">
        <v>-27.523000000000003</v>
      </c>
      <c r="W48" s="80">
        <v>-2.0510000000000002</v>
      </c>
      <c r="X48" s="80">
        <v>-49.715999999999994</v>
      </c>
      <c r="Y48" s="80">
        <v>-85.679000000000002</v>
      </c>
      <c r="Z48" s="80">
        <v>-26.702999999999999</v>
      </c>
      <c r="AA48" s="80">
        <v>-53.718000000000004</v>
      </c>
      <c r="AB48" s="80">
        <v>-49.460999999999999</v>
      </c>
      <c r="AC48" s="80">
        <v>-70.037000000000006</v>
      </c>
      <c r="AD48" s="80">
        <v>-82.513000000000005</v>
      </c>
      <c r="AE48" s="80">
        <v>-25.802</v>
      </c>
    </row>
    <row r="49" spans="1:32" ht="4.4000000000000004" customHeight="1" x14ac:dyDescent="0.3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 s="12"/>
      <c r="Z49"/>
      <c r="AA49"/>
      <c r="AB49" s="335"/>
      <c r="AC49" s="355"/>
      <c r="AD49" s="355"/>
      <c r="AE49" s="12"/>
    </row>
    <row r="50" spans="1:32" s="94" customFormat="1" ht="15" customHeight="1" x14ac:dyDescent="0.35">
      <c r="A50"/>
      <c r="B50" s="16" t="s">
        <v>548</v>
      </c>
      <c r="C50" s="80"/>
      <c r="D50" s="80"/>
      <c r="E50" s="80">
        <v>0</v>
      </c>
      <c r="F50" s="80">
        <v>29.811</v>
      </c>
      <c r="G50" s="80">
        <v>41.762</v>
      </c>
      <c r="H50" s="80">
        <v>46.261000000000003</v>
      </c>
      <c r="I50" s="80">
        <v>34.196000000000005</v>
      </c>
      <c r="J50" s="80">
        <v>40.192</v>
      </c>
      <c r="K50" s="80">
        <v>48.29</v>
      </c>
      <c r="L50" s="80">
        <v>51.672999999999995</v>
      </c>
      <c r="M50" s="80">
        <v>52.981999999999999</v>
      </c>
      <c r="N50" s="80">
        <v>63.092999999999996</v>
      </c>
      <c r="O50" s="80">
        <v>44.570999999999998</v>
      </c>
      <c r="P50" s="80">
        <v>38.43</v>
      </c>
      <c r="Q50" s="80">
        <v>34.204999999999998</v>
      </c>
      <c r="R50" s="80">
        <v>39.338999999999999</v>
      </c>
      <c r="S50" s="80">
        <v>35.286000000000001</v>
      </c>
      <c r="T50" s="80">
        <v>39.947000000000003</v>
      </c>
      <c r="U50" s="80">
        <v>34.048000000000002</v>
      </c>
      <c r="V50" s="80">
        <v>34.933999999999997</v>
      </c>
      <c r="W50" s="80">
        <v>37.992000000000004</v>
      </c>
      <c r="X50" s="80">
        <v>37.472999999999999</v>
      </c>
      <c r="Y50" s="80">
        <v>37.957999999999998</v>
      </c>
      <c r="Z50" s="80">
        <v>35.372999999999998</v>
      </c>
      <c r="AA50" s="80">
        <v>36.801000000000002</v>
      </c>
      <c r="AB50" s="80">
        <v>24.125</v>
      </c>
      <c r="AC50" s="80">
        <v>27.817999999999998</v>
      </c>
      <c r="AD50" s="80">
        <v>41.382999999999996</v>
      </c>
      <c r="AE50" s="80">
        <v>29.472999999999999</v>
      </c>
    </row>
    <row r="51" spans="1:32" s="94" customFormat="1" ht="15" customHeight="1" x14ac:dyDescent="0.35">
      <c r="A51"/>
      <c r="B51" s="16" t="s">
        <v>36</v>
      </c>
      <c r="C51" s="80"/>
      <c r="D51" s="80"/>
      <c r="E51" s="80">
        <v>0</v>
      </c>
      <c r="F51" s="80">
        <v>0.77500000000000002</v>
      </c>
      <c r="G51" s="80">
        <v>0.89300000000000002</v>
      </c>
      <c r="H51" s="80">
        <v>0.97599999999999998</v>
      </c>
      <c r="I51" s="80">
        <v>0.86799999999999999</v>
      </c>
      <c r="J51" s="80">
        <v>1.012</v>
      </c>
      <c r="K51" s="80">
        <v>1.1019999999999999</v>
      </c>
      <c r="L51" s="80">
        <v>1.127</v>
      </c>
      <c r="M51" s="80">
        <v>1.008</v>
      </c>
      <c r="N51" s="80">
        <v>0.81499999999999995</v>
      </c>
      <c r="O51" s="80">
        <v>1.0960000000000001</v>
      </c>
      <c r="P51" s="80">
        <v>0.82699999999999996</v>
      </c>
      <c r="Q51" s="80">
        <v>-0.13200000000000003</v>
      </c>
      <c r="R51" s="80">
        <v>-2.71</v>
      </c>
      <c r="S51" s="80">
        <v>-4.197000000000001</v>
      </c>
      <c r="T51" s="80">
        <v>-4.1770000000000005</v>
      </c>
      <c r="U51" s="80">
        <v>-8.5019999999999989</v>
      </c>
      <c r="V51" s="80">
        <v>-4.3319999999999999</v>
      </c>
      <c r="W51" s="80">
        <v>-4.6660000000000004</v>
      </c>
      <c r="X51" s="80">
        <v>-4.4060000000000006</v>
      </c>
      <c r="Y51" s="80">
        <v>-6.43</v>
      </c>
      <c r="Z51" s="80">
        <v>-5.84</v>
      </c>
      <c r="AA51" s="80">
        <v>-5.8669999999999991</v>
      </c>
      <c r="AB51" s="80">
        <v>-4.9959999999999996</v>
      </c>
      <c r="AC51" s="80">
        <v>-5.0939999999999994</v>
      </c>
      <c r="AD51" s="80">
        <v>-6.9020000000000001</v>
      </c>
      <c r="AE51" s="80">
        <v>-6.2729999999999997</v>
      </c>
    </row>
    <row r="52" spans="1:32" s="94" customFormat="1" ht="15" customHeight="1" x14ac:dyDescent="0.35">
      <c r="A52"/>
      <c r="B52" s="16" t="s">
        <v>38</v>
      </c>
      <c r="C52" s="80"/>
      <c r="D52" s="80"/>
      <c r="E52" s="80">
        <v>0</v>
      </c>
      <c r="F52" s="80">
        <v>-49.445999999999998</v>
      </c>
      <c r="G52" s="80">
        <v>43.106000000000002</v>
      </c>
      <c r="H52" s="80">
        <v>37.853999999999999</v>
      </c>
      <c r="I52" s="80">
        <v>46.755000000000003</v>
      </c>
      <c r="J52" s="80">
        <v>41.472999999999999</v>
      </c>
      <c r="K52" s="80">
        <v>30.483000000000004</v>
      </c>
      <c r="L52" s="80">
        <v>34.707000000000001</v>
      </c>
      <c r="M52" s="80">
        <v>38.171999999999997</v>
      </c>
      <c r="N52" s="80">
        <v>39.975000000000001</v>
      </c>
      <c r="O52" s="80">
        <v>31.838999999999999</v>
      </c>
      <c r="P52" s="80">
        <v>22.619</v>
      </c>
      <c r="Q52" s="80">
        <v>19.298999999999999</v>
      </c>
      <c r="R52" s="80">
        <v>22.022999999999996</v>
      </c>
      <c r="S52" s="80">
        <v>29.897000000000002</v>
      </c>
      <c r="T52" s="80">
        <v>43.012</v>
      </c>
      <c r="U52" s="80">
        <v>-19.314000000000004</v>
      </c>
      <c r="V52" s="80">
        <v>35.531999999999996</v>
      </c>
      <c r="W52" s="80">
        <v>23.700999999999997</v>
      </c>
      <c r="X52" s="80">
        <v>15.179000000000002</v>
      </c>
      <c r="Y52" s="80">
        <v>-131.30799999999999</v>
      </c>
      <c r="Z52" s="80">
        <v>-69.174000000000007</v>
      </c>
      <c r="AA52" s="80">
        <v>-103.876</v>
      </c>
      <c r="AB52" s="80">
        <v>-88.858000000000004</v>
      </c>
      <c r="AC52" s="80">
        <v>-102.997</v>
      </c>
      <c r="AD52" s="80">
        <v>-165.71300000000002</v>
      </c>
      <c r="AE52" s="80">
        <v>-89.378999999999991</v>
      </c>
    </row>
    <row r="53" spans="1:32" s="94" customFormat="1" ht="15" customHeight="1" x14ac:dyDescent="0.35">
      <c r="A53"/>
      <c r="B53" s="16" t="s">
        <v>549</v>
      </c>
      <c r="C53" s="80"/>
      <c r="D53" s="80"/>
      <c r="E53" s="80">
        <v>0</v>
      </c>
      <c r="F53" s="80">
        <v>-61.024999999999999</v>
      </c>
      <c r="G53" s="80">
        <v>-63.048000000000002</v>
      </c>
      <c r="H53" s="80">
        <v>-79.016999999999996</v>
      </c>
      <c r="I53" s="80">
        <v>-71.585999999999999</v>
      </c>
      <c r="J53" s="80">
        <v>-86.023999999999987</v>
      </c>
      <c r="K53" s="80">
        <v>-96.909000000000006</v>
      </c>
      <c r="L53" s="80">
        <v>-40.966000000000001</v>
      </c>
      <c r="M53" s="80">
        <v>-27.959999999999997</v>
      </c>
      <c r="N53" s="80">
        <v>-31.863000000000003</v>
      </c>
      <c r="O53" s="80">
        <v>-16.436</v>
      </c>
      <c r="P53" s="80">
        <v>-5.294999999999999</v>
      </c>
      <c r="Q53" s="80">
        <v>-19.681000000000001</v>
      </c>
      <c r="R53" s="80">
        <v>-22.632999999999999</v>
      </c>
      <c r="S53" s="80">
        <v>-44.849000000000004</v>
      </c>
      <c r="T53" s="80">
        <v>-28.079000000000001</v>
      </c>
      <c r="U53" s="80">
        <v>-15.505999999999998</v>
      </c>
      <c r="V53" s="80">
        <v>-14.372999999999999</v>
      </c>
      <c r="W53" s="80">
        <v>-16.966999999999999</v>
      </c>
      <c r="X53" s="80">
        <v>-8.113999999999999</v>
      </c>
      <c r="Y53" s="80">
        <v>-12.235000000000001</v>
      </c>
      <c r="Z53" s="80">
        <v>-12.532999999999999</v>
      </c>
      <c r="AA53" s="80">
        <v>-7.6180000000000003</v>
      </c>
      <c r="AB53" s="80">
        <v>-5.968</v>
      </c>
      <c r="AC53" s="80">
        <v>-21.875999999999998</v>
      </c>
      <c r="AD53" s="80">
        <v>-6.3519999999999994</v>
      </c>
      <c r="AE53" s="80">
        <v>-14.881</v>
      </c>
    </row>
    <row r="54" spans="1:32" s="94" customFormat="1" ht="15" customHeight="1" x14ac:dyDescent="0.35">
      <c r="A54"/>
      <c r="B54" s="16" t="s">
        <v>1244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>
        <v>-6.3940000000000001</v>
      </c>
    </row>
    <row r="55" spans="1:32" s="94" customFormat="1" ht="15" customHeight="1" x14ac:dyDescent="0.35">
      <c r="A55"/>
      <c r="B55" s="13" t="s">
        <v>550</v>
      </c>
      <c r="C55" s="151"/>
      <c r="D55" s="151"/>
      <c r="E55" s="151"/>
      <c r="F55" s="79">
        <v>-17.823</v>
      </c>
      <c r="G55" s="151"/>
      <c r="H55" s="151"/>
      <c r="I55" s="151"/>
      <c r="J55" s="151"/>
      <c r="K55" s="151"/>
      <c r="L55" s="151"/>
      <c r="M55" s="151"/>
      <c r="N55" s="151"/>
      <c r="O55" s="79">
        <v>-1.3259999999999998</v>
      </c>
      <c r="P55" s="79">
        <v>-2.4050000000000002</v>
      </c>
      <c r="Q55" s="79">
        <v>0</v>
      </c>
      <c r="R55" s="79">
        <v>-0.8</v>
      </c>
      <c r="S55" s="79">
        <v>-5.6870000000000003</v>
      </c>
      <c r="T55" s="79">
        <v>-8.0000000000000002E-3</v>
      </c>
      <c r="U55" s="79">
        <v>-3.395</v>
      </c>
      <c r="V55" s="79">
        <v>-4.7089999999999996</v>
      </c>
      <c r="W55" s="79">
        <v>-23.98</v>
      </c>
      <c r="X55" s="79">
        <v>-14.975999999999999</v>
      </c>
      <c r="Y55" s="79">
        <v>-4.9659999999999993</v>
      </c>
      <c r="Z55" s="79">
        <v>0</v>
      </c>
      <c r="AA55" s="79">
        <v>-23.085000000000001</v>
      </c>
      <c r="AB55" s="79">
        <v>-1.8919999999999999</v>
      </c>
      <c r="AC55" s="79">
        <v>-1.5269999999999999</v>
      </c>
      <c r="AD55" s="79">
        <v>-1.5269999999999999</v>
      </c>
      <c r="AE55" s="79">
        <v>-21.414000000000001</v>
      </c>
    </row>
    <row r="56" spans="1:32" s="130" customFormat="1" ht="6" customHeight="1" thickBot="1" x14ac:dyDescent="0.4">
      <c r="A56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136"/>
      <c r="Z56" s="32"/>
      <c r="AA56" s="32"/>
      <c r="AB56" s="32"/>
      <c r="AC56" s="32"/>
      <c r="AD56" s="32"/>
      <c r="AE56" s="136"/>
    </row>
    <row r="57" spans="1:32" s="130" customFormat="1" ht="6" customHeight="1" x14ac:dyDescent="0.35">
      <c r="A57"/>
      <c r="B57" s="2"/>
      <c r="C57" s="149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Y57" s="4"/>
      <c r="AE57" s="4"/>
    </row>
    <row r="58" spans="1:32" s="130" customFormat="1" ht="12" customHeight="1" x14ac:dyDescent="0.35">
      <c r="A58"/>
      <c r="B58" s="35" t="s">
        <v>553</v>
      </c>
      <c r="C58" s="61"/>
      <c r="D58" s="2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26"/>
      <c r="Z58" s="59"/>
      <c r="AA58" s="59"/>
      <c r="AB58" s="59"/>
      <c r="AC58" s="59"/>
      <c r="AD58" s="59"/>
      <c r="AE58" s="26"/>
      <c r="AF58" s="150"/>
    </row>
    <row r="59" spans="1:32" s="130" customFormat="1" ht="12" customHeight="1" x14ac:dyDescent="0.35">
      <c r="A59"/>
      <c r="B59" s="35" t="s">
        <v>745</v>
      </c>
      <c r="C59" s="61"/>
      <c r="D59" s="2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26"/>
      <c r="Z59" s="59"/>
      <c r="AA59" s="59"/>
      <c r="AB59" s="59"/>
      <c r="AC59" s="59"/>
      <c r="AD59" s="59"/>
      <c r="AE59" s="26"/>
      <c r="AF59" s="150"/>
    </row>
    <row r="60" spans="1:32" s="130" customFormat="1" ht="12" customHeight="1" x14ac:dyDescent="0.35">
      <c r="A60"/>
      <c r="B60" s="35" t="s">
        <v>554</v>
      </c>
      <c r="C60" s="61"/>
      <c r="D60" s="2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26"/>
      <c r="Z60" s="59"/>
      <c r="AA60" s="59"/>
      <c r="AB60" s="59"/>
      <c r="AC60" s="59"/>
      <c r="AD60" s="59"/>
      <c r="AE60" s="26"/>
      <c r="AF60" s="150"/>
    </row>
    <row r="61" spans="1:32" s="130" customFormat="1" ht="12" customHeight="1" x14ac:dyDescent="0.35">
      <c r="A61"/>
      <c r="B61" s="35" t="s">
        <v>640</v>
      </c>
      <c r="C61" s="61"/>
      <c r="D61" s="2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26"/>
      <c r="Z61" s="59"/>
      <c r="AA61" s="59"/>
      <c r="AB61" s="59"/>
      <c r="AC61" s="59"/>
      <c r="AD61" s="59"/>
      <c r="AE61" s="26"/>
      <c r="AF61" s="150"/>
    </row>
    <row r="62" spans="1:32" ht="12" customHeight="1" x14ac:dyDescent="0.35">
      <c r="B62" s="197" t="s">
        <v>676</v>
      </c>
      <c r="C62" s="80"/>
      <c r="D62" s="80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</row>
    <row r="63" spans="1:32" x14ac:dyDescent="0.35">
      <c r="B63" s="143"/>
      <c r="C63" s="80"/>
      <c r="D63" s="80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  <c r="AD63" s="196"/>
      <c r="AE63" s="196"/>
    </row>
    <row r="64" spans="1:32" s="130" customFormat="1" x14ac:dyDescent="0.35">
      <c r="A64"/>
      <c r="Y64" s="4"/>
      <c r="AE64" s="4"/>
      <c r="AF64"/>
    </row>
    <row r="65" spans="1:32" s="130" customFormat="1" x14ac:dyDescent="0.35">
      <c r="A65"/>
      <c r="Y65" s="4"/>
      <c r="AE65" s="4"/>
      <c r="AF65"/>
    </row>
  </sheetData>
  <hyperlinks>
    <hyperlink ref="B4" location="Indice!A1" display="Volver al índice" xr:uid="{00000000-0004-0000-2A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4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BO44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5" width="10.54296875" style="7" customWidth="1"/>
    <col min="26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7" ht="15" customHeight="1" x14ac:dyDescent="0.35">
      <c r="B1" s="1" t="s">
        <v>458</v>
      </c>
    </row>
    <row r="2" spans="1:67" ht="15" customHeight="1" x14ac:dyDescent="0.35">
      <c r="B2" s="3" t="s">
        <v>150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7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B3" s="335"/>
      <c r="AC3"/>
      <c r="AD3"/>
      <c r="AE3"/>
    </row>
    <row r="4" spans="1:67" ht="12" customHeight="1" thickBot="1" x14ac:dyDescent="0.4">
      <c r="B4" s="186" t="s">
        <v>758</v>
      </c>
      <c r="O4" s="47"/>
      <c r="W4"/>
      <c r="X4"/>
      <c r="Z4"/>
      <c r="AA4"/>
      <c r="AB4" s="335"/>
      <c r="AC4"/>
      <c r="AD4"/>
      <c r="AE4"/>
    </row>
    <row r="5" spans="1:67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7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7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7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7" s="46" customFormat="1" ht="15" customHeight="1" x14ac:dyDescent="0.35">
      <c r="A9"/>
      <c r="B9" s="16" t="s">
        <v>629</v>
      </c>
      <c r="C9" s="17">
        <v>31418.088</v>
      </c>
      <c r="D9" s="17">
        <v>31673.812000000002</v>
      </c>
      <c r="E9" s="17">
        <v>33366.724000000002</v>
      </c>
      <c r="F9" s="17">
        <v>30049.208999999999</v>
      </c>
      <c r="G9" s="17">
        <v>30707.451000000001</v>
      </c>
      <c r="H9" s="17">
        <v>32119.391</v>
      </c>
      <c r="I9" s="17">
        <v>36127.328999999998</v>
      </c>
      <c r="J9" s="17">
        <v>32276.841</v>
      </c>
      <c r="K9" s="17">
        <v>32829.478000000003</v>
      </c>
      <c r="L9" s="17">
        <v>30412.080999999998</v>
      </c>
      <c r="M9" s="17">
        <v>35952.948000000011</v>
      </c>
      <c r="N9" s="17">
        <v>41495.384000000005</v>
      </c>
      <c r="O9" s="17">
        <v>48625.789999999986</v>
      </c>
      <c r="P9" s="17">
        <v>43413.076999999983</v>
      </c>
      <c r="Q9" s="17">
        <v>30432.290999999997</v>
      </c>
      <c r="R9" s="17">
        <v>39326.250999999989</v>
      </c>
      <c r="S9" s="17">
        <v>33544.601000000002</v>
      </c>
      <c r="T9" s="17">
        <v>26519.78</v>
      </c>
      <c r="U9" s="17">
        <v>37930.352000000006</v>
      </c>
      <c r="V9" s="17">
        <v>41221.045000000006</v>
      </c>
      <c r="W9" s="17">
        <v>38730.563999999998</v>
      </c>
      <c r="X9" s="17">
        <v>35799.018000000004</v>
      </c>
      <c r="Y9" s="17">
        <v>36028.492000000006</v>
      </c>
      <c r="Z9" s="17">
        <v>40236.56900000001</v>
      </c>
      <c r="AA9" s="17">
        <v>40735.962999999996</v>
      </c>
      <c r="AB9" s="17">
        <v>36699.573999999993</v>
      </c>
      <c r="AC9" s="17">
        <v>43992.635000000009</v>
      </c>
      <c r="AD9" s="17">
        <v>58428.236999999979</v>
      </c>
      <c r="AE9" s="17">
        <v>58483.059000000016</v>
      </c>
      <c r="AF9"/>
      <c r="AG9" s="18">
        <v>0.81393877310421303</v>
      </c>
      <c r="AH9" s="18">
        <v>5.3448318756201498</v>
      </c>
      <c r="AI9" s="18">
        <v>-9.9425853134398299</v>
      </c>
      <c r="AJ9" s="18">
        <v>2.1905468460084991</v>
      </c>
      <c r="AK9" s="18">
        <v>4.5980371343749722</v>
      </c>
      <c r="AL9" s="18">
        <v>12.478250288120339</v>
      </c>
      <c r="AM9" s="18">
        <v>-10.65810317723737</v>
      </c>
      <c r="AN9" s="18">
        <v>1.7121780907865254</v>
      </c>
      <c r="AO9" s="18">
        <v>-7.3634950881643757</v>
      </c>
      <c r="AP9" s="18">
        <v>18.219295812082091</v>
      </c>
      <c r="AQ9" s="18">
        <v>15.415804011398432</v>
      </c>
      <c r="AR9" s="18">
        <v>17.183612519406932</v>
      </c>
      <c r="AS9" s="18">
        <v>-10.720058224246856</v>
      </c>
      <c r="AT9" s="18">
        <v>-29.900635700160091</v>
      </c>
      <c r="AU9" s="18">
        <v>29.225404028898097</v>
      </c>
      <c r="AV9" s="18">
        <v>-14.701757357954078</v>
      </c>
      <c r="AW9" s="18">
        <v>-20.941733663786916</v>
      </c>
      <c r="AX9" s="18">
        <v>43.026646525725354</v>
      </c>
      <c r="AY9" s="18">
        <v>8.675619461691257</v>
      </c>
      <c r="AZ9" s="18">
        <v>-6.0417706538007634</v>
      </c>
      <c r="BA9" s="18">
        <v>-7.5690764534180168</v>
      </c>
      <c r="BB9" s="18">
        <v>0.641006409728898</v>
      </c>
      <c r="BC9" s="18">
        <v>11.679858818404067</v>
      </c>
      <c r="BD9" s="18">
        <v>1.2411445916275454</v>
      </c>
      <c r="BE9" s="18">
        <v>-9.9086622795685546</v>
      </c>
      <c r="BF9" s="18">
        <v>19.872331488098521</v>
      </c>
      <c r="BG9" s="18">
        <v>32.813678926029247</v>
      </c>
      <c r="BH9" s="18">
        <v>9.3827920907551113E-2</v>
      </c>
      <c r="BI9"/>
      <c r="BJ9" s="7"/>
    </row>
    <row r="10" spans="1:67" s="46" customFormat="1" ht="15" customHeight="1" x14ac:dyDescent="0.35">
      <c r="A10"/>
      <c r="B10" s="16" t="s">
        <v>630</v>
      </c>
      <c r="C10" s="17">
        <v>7604.8770000000004</v>
      </c>
      <c r="D10" s="17">
        <v>8287.41</v>
      </c>
      <c r="E10" s="17">
        <v>12634.356</v>
      </c>
      <c r="F10" s="17">
        <v>13976.646000000001</v>
      </c>
      <c r="G10" s="17">
        <v>14635.624</v>
      </c>
      <c r="H10" s="17">
        <v>17206.559000000001</v>
      </c>
      <c r="I10" s="17">
        <v>17215.204000000002</v>
      </c>
      <c r="J10" s="17">
        <v>21437.040000000001</v>
      </c>
      <c r="K10" s="17">
        <v>21919.562000000002</v>
      </c>
      <c r="L10" s="17">
        <v>26019.913</v>
      </c>
      <c r="M10" s="17">
        <v>32495.274999999998</v>
      </c>
      <c r="N10" s="17">
        <v>37207.602000000006</v>
      </c>
      <c r="O10" s="17">
        <v>44823.173999999999</v>
      </c>
      <c r="P10" s="17">
        <v>27301.403000000006</v>
      </c>
      <c r="Q10" s="17">
        <v>20188.453999999998</v>
      </c>
      <c r="R10" s="17">
        <v>16197.766999999998</v>
      </c>
      <c r="S10" s="17">
        <v>16610.686999999998</v>
      </c>
      <c r="T10" s="17">
        <v>21435.165000000001</v>
      </c>
      <c r="U10" s="17">
        <v>19945.194000000003</v>
      </c>
      <c r="V10" s="17">
        <v>18713.058999999997</v>
      </c>
      <c r="W10" s="17">
        <v>20648.872000000003</v>
      </c>
      <c r="X10" s="17">
        <v>21678.326000000001</v>
      </c>
      <c r="Y10" s="17">
        <v>23143.324999999997</v>
      </c>
      <c r="Z10" s="17">
        <v>24837.777000000002</v>
      </c>
      <c r="AA10" s="17">
        <v>23732.923000000003</v>
      </c>
      <c r="AB10" s="17">
        <v>15857.718000000001</v>
      </c>
      <c r="AC10" s="17">
        <v>26626.737000000001</v>
      </c>
      <c r="AD10" s="17">
        <v>32176.1</v>
      </c>
      <c r="AE10" s="17">
        <v>35059.628000000004</v>
      </c>
      <c r="AF10"/>
      <c r="AG10" s="18">
        <v>8.9749380561973506</v>
      </c>
      <c r="AH10" s="18">
        <v>52.452406722968938</v>
      </c>
      <c r="AI10" s="18">
        <v>10.624126785726165</v>
      </c>
      <c r="AJ10" s="18">
        <v>4.7148507589016644</v>
      </c>
      <c r="AK10" s="18">
        <v>17.566282107274695</v>
      </c>
      <c r="AL10" s="18">
        <v>5.0242468584220913E-2</v>
      </c>
      <c r="AM10" s="18">
        <v>24.52388017011009</v>
      </c>
      <c r="AN10" s="18">
        <v>2.2508797856420513</v>
      </c>
      <c r="AO10" s="18">
        <v>18.706354625151718</v>
      </c>
      <c r="AP10" s="18">
        <v>24.886178520274058</v>
      </c>
      <c r="AQ10" s="18">
        <v>14.50157599835671</v>
      </c>
      <c r="AR10" s="18">
        <v>20.467785051022613</v>
      </c>
      <c r="AS10" s="18">
        <v>-39.090875179879035</v>
      </c>
      <c r="AT10" s="18">
        <v>-26.053419305960237</v>
      </c>
      <c r="AU10" s="18">
        <v>-19.76717484161987</v>
      </c>
      <c r="AV10" s="18">
        <v>2.5492402749094989</v>
      </c>
      <c r="AW10" s="18">
        <v>29.044421823131117</v>
      </c>
      <c r="AX10" s="18">
        <v>-6.9510591590967348</v>
      </c>
      <c r="AY10" s="18">
        <v>-6.1776034868350012</v>
      </c>
      <c r="AZ10" s="18">
        <v>10.34471702355027</v>
      </c>
      <c r="BA10" s="18">
        <v>4.9855217272885302</v>
      </c>
      <c r="BB10" s="18">
        <v>6.7578972656836882</v>
      </c>
      <c r="BC10" s="18">
        <v>7.3215581598582098</v>
      </c>
      <c r="BD10" s="18">
        <v>-4.4482805365391567</v>
      </c>
      <c r="BE10" s="18">
        <v>-33.182617244407702</v>
      </c>
      <c r="BF10" s="18">
        <v>67.910269308610467</v>
      </c>
      <c r="BG10" s="18">
        <v>20.841318258410702</v>
      </c>
      <c r="BH10" s="18">
        <v>8.9617076028480955</v>
      </c>
      <c r="BI10"/>
      <c r="BJ10" s="7"/>
      <c r="BO10" s="53"/>
    </row>
    <row r="11" spans="1:67" s="46" customFormat="1" ht="15" customHeight="1" x14ac:dyDescent="0.35">
      <c r="A11"/>
      <c r="B11" s="16" t="s">
        <v>631</v>
      </c>
      <c r="C11" s="17"/>
      <c r="D11" s="17"/>
      <c r="E11" s="17"/>
      <c r="F11" s="17"/>
      <c r="G11" s="17">
        <v>723.00800000000004</v>
      </c>
      <c r="H11" s="17">
        <v>1098.4929999999999</v>
      </c>
      <c r="I11" s="17">
        <v>905.68899999999996</v>
      </c>
      <c r="J11" s="17">
        <v>1051.6289999999999</v>
      </c>
      <c r="K11" s="17">
        <v>947.83399999999995</v>
      </c>
      <c r="L11" s="17">
        <v>1395.4290000000001</v>
      </c>
      <c r="M11" s="17">
        <v>1350.529</v>
      </c>
      <c r="N11" s="17">
        <v>1497.9580000000001</v>
      </c>
      <c r="O11" s="17">
        <v>2427.2550000000001</v>
      </c>
      <c r="P11" s="17">
        <v>2262.1260000000002</v>
      </c>
      <c r="Q11" s="17">
        <v>2341.6609999999996</v>
      </c>
      <c r="R11" s="17">
        <v>2563.9670000000006</v>
      </c>
      <c r="S11" s="17">
        <v>2040.2880000000005</v>
      </c>
      <c r="T11" s="17">
        <v>1708.3610000000001</v>
      </c>
      <c r="U11" s="17">
        <v>1416.4480000000003</v>
      </c>
      <c r="V11" s="17">
        <v>1419.5939999999998</v>
      </c>
      <c r="W11" s="17">
        <v>1639.337</v>
      </c>
      <c r="X11" s="17">
        <v>1960.4960000000001</v>
      </c>
      <c r="Y11" s="17">
        <v>2273.7719999999999</v>
      </c>
      <c r="Z11" s="17">
        <v>2664.8510000000001</v>
      </c>
      <c r="AA11" s="17">
        <v>2368.9670000000006</v>
      </c>
      <c r="AB11" s="17">
        <v>1511.2429999999999</v>
      </c>
      <c r="AC11" s="17">
        <v>1827.501</v>
      </c>
      <c r="AD11" s="17">
        <v>2954.3879999999999</v>
      </c>
      <c r="AE11" s="17">
        <v>3217.8020000000001</v>
      </c>
      <c r="AF11"/>
      <c r="AG11" s="18"/>
      <c r="AH11" s="18"/>
      <c r="AI11" s="18"/>
      <c r="AJ11" s="18"/>
      <c r="AK11" s="18">
        <v>51.933726874391418</v>
      </c>
      <c r="AL11" s="18">
        <v>-17.551682168206806</v>
      </c>
      <c r="AM11" s="18">
        <v>16.1136990733022</v>
      </c>
      <c r="AN11" s="18">
        <v>-9.8699256106478597</v>
      </c>
      <c r="AO11" s="18">
        <v>47.222931441581558</v>
      </c>
      <c r="AP11" s="18">
        <v>-3.2176484794281963</v>
      </c>
      <c r="AQ11" s="18">
        <v>10.916389059398213</v>
      </c>
      <c r="AR11" s="18">
        <v>62.037587168665603</v>
      </c>
      <c r="AS11" s="18">
        <v>-6.8031171014170289</v>
      </c>
      <c r="AT11" s="18">
        <v>3.5159403145536277</v>
      </c>
      <c r="AU11" s="18">
        <v>9.4935176355587316</v>
      </c>
      <c r="AV11" s="18">
        <v>-20.424560846531953</v>
      </c>
      <c r="AW11" s="18">
        <v>-16.268634624131508</v>
      </c>
      <c r="AX11" s="18">
        <v>-17.087313512776266</v>
      </c>
      <c r="AY11" s="18">
        <v>0.2221048707753128</v>
      </c>
      <c r="AZ11" s="18">
        <v>15.479284922308787</v>
      </c>
      <c r="BA11" s="18">
        <v>19.590785787181044</v>
      </c>
      <c r="BB11" s="18">
        <v>15.979425614742382</v>
      </c>
      <c r="BC11" s="18">
        <v>17.199569701799483</v>
      </c>
      <c r="BD11" s="18">
        <v>-11.103209898039312</v>
      </c>
      <c r="BE11" s="18">
        <v>-36.206667294225731</v>
      </c>
      <c r="BF11" s="18">
        <v>20.927011738019633</v>
      </c>
      <c r="BG11" s="18">
        <v>61.662729596317597</v>
      </c>
      <c r="BH11" s="18">
        <v>8.9160259248277551</v>
      </c>
      <c r="BI11"/>
      <c r="BJ11" s="7"/>
    </row>
    <row r="12" spans="1:67" s="54" customFormat="1" ht="15" customHeight="1" x14ac:dyDescent="0.35">
      <c r="A12"/>
      <c r="B12" s="16" t="s">
        <v>29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6"/>
      <c r="U12" s="17">
        <v>1569.84</v>
      </c>
      <c r="V12" s="17">
        <v>1624.8670000000002</v>
      </c>
      <c r="W12" s="17">
        <v>1863.7949999999978</v>
      </c>
      <c r="X12" s="17">
        <v>1574.4910000000132</v>
      </c>
      <c r="Y12" s="17">
        <v>1806.6569999999979</v>
      </c>
      <c r="Z12" s="17">
        <v>1871.7219999999995</v>
      </c>
      <c r="AA12" s="17">
        <v>1019.3009999999915</v>
      </c>
      <c r="AB12" s="17">
        <v>1441.4340000000145</v>
      </c>
      <c r="AC12" s="17">
        <v>1397.8119999999928</v>
      </c>
      <c r="AD12" s="17">
        <v>127.84800000003412</v>
      </c>
      <c r="AE12" s="17">
        <v>289.49300000000676</v>
      </c>
      <c r="AF12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>
        <v>3.5052616827192753</v>
      </c>
      <c r="AZ12" s="18">
        <v>14.704465042369474</v>
      </c>
      <c r="BA12" s="18">
        <v>-15.522307979149261</v>
      </c>
      <c r="BB12" s="18">
        <v>14.745463772100493</v>
      </c>
      <c r="BC12" s="18">
        <v>3.6014030333373586</v>
      </c>
      <c r="BD12" s="18">
        <v>-45.542073021528211</v>
      </c>
      <c r="BE12" s="18">
        <v>41.413968984630301</v>
      </c>
      <c r="BF12" s="18">
        <v>-3.0262918732332684</v>
      </c>
      <c r="BG12" s="18">
        <v>-90.853705648539659</v>
      </c>
      <c r="BH12" s="18" t="s">
        <v>233</v>
      </c>
      <c r="BI12"/>
      <c r="BJ12" s="23"/>
    </row>
    <row r="13" spans="1:67" s="46" customFormat="1" ht="15" customHeight="1" x14ac:dyDescent="0.35">
      <c r="A13"/>
      <c r="B13" s="16" t="s">
        <v>30</v>
      </c>
      <c r="C13" s="17">
        <v>171.35</v>
      </c>
      <c r="D13" s="17">
        <v>169.46299999999999</v>
      </c>
      <c r="E13" s="17">
        <v>834.19899999999996</v>
      </c>
      <c r="F13" s="17">
        <v>241.76400000000001</v>
      </c>
      <c r="G13" s="17">
        <v>284.05500000000001</v>
      </c>
      <c r="H13" s="17">
        <v>332.11599999999999</v>
      </c>
      <c r="I13" s="17">
        <v>349.45699999999999</v>
      </c>
      <c r="J13" s="17">
        <v>40.835000000000001</v>
      </c>
      <c r="K13" s="17">
        <v>48.597000000000001</v>
      </c>
      <c r="L13" s="17">
        <v>49.045999999999999</v>
      </c>
      <c r="M13" s="17">
        <v>62.881</v>
      </c>
      <c r="N13" s="17">
        <v>76.881</v>
      </c>
      <c r="O13" s="17">
        <v>114.306</v>
      </c>
      <c r="P13" s="17">
        <v>106.846</v>
      </c>
      <c r="Q13" s="17">
        <v>74.11</v>
      </c>
      <c r="R13" s="17">
        <v>88.467000000000013</v>
      </c>
      <c r="S13" s="17">
        <v>118.02299999999998</v>
      </c>
      <c r="T13" s="17">
        <v>1318.9380000000001</v>
      </c>
      <c r="U13" s="17">
        <v>166.60599999999999</v>
      </c>
      <c r="V13" s="17">
        <v>194.90200000000002</v>
      </c>
      <c r="W13" s="17">
        <v>255.947</v>
      </c>
      <c r="X13" s="17">
        <v>197.274</v>
      </c>
      <c r="Y13" s="17">
        <v>192.57799999999997</v>
      </c>
      <c r="Z13" s="17">
        <v>200.96099999999998</v>
      </c>
      <c r="AA13" s="17">
        <v>39.799999999999969</v>
      </c>
      <c r="AB13" s="17">
        <v>118.71499999999999</v>
      </c>
      <c r="AC13" s="17">
        <v>183.63399999999999</v>
      </c>
      <c r="AD13" s="17">
        <v>377.07400000000001</v>
      </c>
      <c r="AE13" s="17">
        <v>903.86400000000003</v>
      </c>
      <c r="AF13"/>
      <c r="AG13" s="18">
        <v>-1.1012547417566387</v>
      </c>
      <c r="AH13" s="18" t="s">
        <v>233</v>
      </c>
      <c r="AI13" s="18">
        <v>-71.018426059009897</v>
      </c>
      <c r="AJ13" s="18">
        <v>17.492678810741051</v>
      </c>
      <c r="AK13" s="18">
        <v>16.919610638784732</v>
      </c>
      <c r="AL13" s="18">
        <v>5.2213684375338767</v>
      </c>
      <c r="AM13" s="18">
        <v>-88.314728278443411</v>
      </c>
      <c r="AN13" s="18">
        <v>19.008203746785846</v>
      </c>
      <c r="AO13" s="18">
        <v>0.92392534518591285</v>
      </c>
      <c r="AP13" s="18">
        <v>28.208212698283244</v>
      </c>
      <c r="AQ13" s="18">
        <v>22.264276967605475</v>
      </c>
      <c r="AR13" s="18">
        <v>48.679127482733051</v>
      </c>
      <c r="AS13" s="18">
        <v>-6.5263415743705435</v>
      </c>
      <c r="AT13" s="18">
        <v>-30.638489040300996</v>
      </c>
      <c r="AU13" s="18">
        <v>19.372554311159107</v>
      </c>
      <c r="AV13" s="18">
        <v>33.409067787988697</v>
      </c>
      <c r="AW13" s="18" t="s">
        <v>233</v>
      </c>
      <c r="AX13" s="18">
        <v>-87.368170452288126</v>
      </c>
      <c r="AY13" s="18">
        <v>16.983782096683207</v>
      </c>
      <c r="AZ13" s="18">
        <v>31.320868949523344</v>
      </c>
      <c r="BA13" s="18">
        <v>-22.923886585894735</v>
      </c>
      <c r="BB13" s="18">
        <v>-2.3804454717803796</v>
      </c>
      <c r="BC13" s="18">
        <v>4.3530413650572815</v>
      </c>
      <c r="BD13" s="18">
        <v>-80.195162245410813</v>
      </c>
      <c r="BE13" s="18" t="s">
        <v>233</v>
      </c>
      <c r="BF13" s="18">
        <v>54.684749189234722</v>
      </c>
      <c r="BG13" s="18" t="s">
        <v>233</v>
      </c>
      <c r="BH13" s="18" t="s">
        <v>233</v>
      </c>
      <c r="BI13"/>
      <c r="BJ13" s="7"/>
      <c r="BM13" s="53"/>
      <c r="BN13" s="53"/>
      <c r="BO13" s="53"/>
    </row>
    <row r="14" spans="1:67" s="7" customFormat="1" ht="15" customHeight="1" x14ac:dyDescent="0.35">
      <c r="A14"/>
      <c r="B14" s="13" t="s">
        <v>31</v>
      </c>
      <c r="C14" s="14">
        <v>39194.315000000002</v>
      </c>
      <c r="D14" s="14">
        <v>40130.684999999998</v>
      </c>
      <c r="E14" s="14">
        <v>46835.279000000002</v>
      </c>
      <c r="F14" s="14">
        <v>44267.618999999999</v>
      </c>
      <c r="G14" s="14">
        <v>46350.137999999999</v>
      </c>
      <c r="H14" s="14">
        <v>50756.559000000001</v>
      </c>
      <c r="I14" s="14">
        <v>54597.678999999996</v>
      </c>
      <c r="J14" s="14">
        <v>54806.345000000001</v>
      </c>
      <c r="K14" s="14">
        <v>55745.470999999998</v>
      </c>
      <c r="L14" s="14">
        <v>57876.468999999997</v>
      </c>
      <c r="M14" s="14">
        <v>69861.633000000002</v>
      </c>
      <c r="N14" s="14">
        <v>80277.824999999997</v>
      </c>
      <c r="O14" s="14">
        <v>95990.52499999998</v>
      </c>
      <c r="P14" s="14">
        <v>73083.45199999999</v>
      </c>
      <c r="Q14" s="14">
        <v>53036.515999999996</v>
      </c>
      <c r="R14" s="14">
        <v>58176.45199999999</v>
      </c>
      <c r="S14" s="14">
        <v>52313.599000000002</v>
      </c>
      <c r="T14" s="14">
        <v>50982.243999999999</v>
      </c>
      <c r="U14" s="14">
        <v>61028.44</v>
      </c>
      <c r="V14" s="14">
        <v>63173.467000000004</v>
      </c>
      <c r="W14" s="14">
        <v>63138.514999999999</v>
      </c>
      <c r="X14" s="14">
        <v>61209.605000000018</v>
      </c>
      <c r="Y14" s="14">
        <v>63444.824000000001</v>
      </c>
      <c r="Z14" s="14">
        <v>69811.88</v>
      </c>
      <c r="AA14" s="14">
        <v>67896.953999999998</v>
      </c>
      <c r="AB14" s="14">
        <v>55628.684000000008</v>
      </c>
      <c r="AC14" s="14">
        <v>74028.319000000003</v>
      </c>
      <c r="AD14" s="14">
        <v>94063.646999999997</v>
      </c>
      <c r="AE14" s="14">
        <v>97953.84600000002</v>
      </c>
      <c r="AF14"/>
      <c r="AG14" s="15">
        <v>2.3890454521274203</v>
      </c>
      <c r="AH14" s="15">
        <v>16.706901464552637</v>
      </c>
      <c r="AI14" s="15">
        <v>-5.4823202825374509</v>
      </c>
      <c r="AJ14" s="15">
        <v>4.7043844847404159</v>
      </c>
      <c r="AK14" s="15">
        <v>9.5068131188735663</v>
      </c>
      <c r="AL14" s="15">
        <v>7.5677312955750118</v>
      </c>
      <c r="AM14" s="15">
        <v>0.38218840767939005</v>
      </c>
      <c r="AN14" s="15">
        <v>1.7135351755348702</v>
      </c>
      <c r="AO14" s="15">
        <v>3.8227284867680096</v>
      </c>
      <c r="AP14" s="15">
        <v>20.708181074419041</v>
      </c>
      <c r="AQ14" s="15">
        <v>14.909745954549896</v>
      </c>
      <c r="AR14" s="15">
        <v>19.572901981337914</v>
      </c>
      <c r="AS14" s="15">
        <v>-23.863889691196079</v>
      </c>
      <c r="AT14" s="15">
        <v>-27.43019856259663</v>
      </c>
      <c r="AU14" s="15">
        <v>9.6913153194300961</v>
      </c>
      <c r="AV14" s="15">
        <v>-10.077708073362723</v>
      </c>
      <c r="AW14" s="15">
        <v>-2.5449501189929662</v>
      </c>
      <c r="AX14" s="15">
        <v>19.705284059289355</v>
      </c>
      <c r="AY14" s="15">
        <v>3.5147990019079658</v>
      </c>
      <c r="AZ14" s="15">
        <v>-5.5327025189237711E-2</v>
      </c>
      <c r="BA14" s="15">
        <v>-3.0550449278067147</v>
      </c>
      <c r="BB14" s="15">
        <v>3.6517455062812152</v>
      </c>
      <c r="BC14" s="15">
        <v>10.035579892222579</v>
      </c>
      <c r="BD14" s="15">
        <v>-2.7429801346132012</v>
      </c>
      <c r="BE14" s="15">
        <v>-18.068954904810592</v>
      </c>
      <c r="BF14" s="15">
        <v>33.075804921072717</v>
      </c>
      <c r="BG14" s="15">
        <v>27.064410310330015</v>
      </c>
      <c r="BH14" s="15">
        <v>4.1357093032976096</v>
      </c>
      <c r="BI14"/>
    </row>
    <row r="15" spans="1:67" s="55" customFormat="1" ht="6" customHeight="1" x14ac:dyDescent="0.35">
      <c r="A15"/>
      <c r="B15" s="229"/>
      <c r="Y15" s="52"/>
      <c r="AF15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/>
    </row>
    <row r="16" spans="1:67" s="46" customFormat="1" ht="15" customHeight="1" x14ac:dyDescent="0.35">
      <c r="A16"/>
      <c r="B16" s="16" t="s">
        <v>632</v>
      </c>
      <c r="C16" s="17">
        <v>20336.626</v>
      </c>
      <c r="D16" s="17">
        <v>21784.266</v>
      </c>
      <c r="E16" s="17">
        <v>24148.938999999998</v>
      </c>
      <c r="F16" s="17">
        <v>26241.857</v>
      </c>
      <c r="G16" s="17">
        <v>30734.598000000002</v>
      </c>
      <c r="H16" s="17">
        <v>33389.159</v>
      </c>
      <c r="I16" s="17">
        <v>34672.692999999999</v>
      </c>
      <c r="J16" s="17">
        <v>25728.923999999999</v>
      </c>
      <c r="K16" s="17">
        <v>27140.383999999998</v>
      </c>
      <c r="L16" s="17">
        <v>29123.538</v>
      </c>
      <c r="M16" s="17">
        <v>32009.380000000008</v>
      </c>
      <c r="N16" s="17">
        <v>35423.921000000002</v>
      </c>
      <c r="O16" s="17">
        <v>33752.375</v>
      </c>
      <c r="P16" s="17">
        <v>24928.443999999996</v>
      </c>
      <c r="Q16" s="17">
        <v>15777.659000000003</v>
      </c>
      <c r="R16" s="17">
        <v>38493.14</v>
      </c>
      <c r="S16" s="17">
        <v>25354.605</v>
      </c>
      <c r="T16" s="17">
        <v>16384.369999999995</v>
      </c>
      <c r="U16" s="17">
        <v>25493.943999999996</v>
      </c>
      <c r="V16" s="17">
        <v>28443.837</v>
      </c>
      <c r="W16" s="17">
        <v>32565.188000000002</v>
      </c>
      <c r="X16" s="17">
        <v>31528.205999999995</v>
      </c>
      <c r="Y16" s="17">
        <v>29235.315000000002</v>
      </c>
      <c r="Z16" s="17">
        <v>33592.942000000003</v>
      </c>
      <c r="AA16" s="17">
        <v>35898.146000000008</v>
      </c>
      <c r="AB16" s="17">
        <v>25764.563999999998</v>
      </c>
      <c r="AC16" s="17">
        <v>36312.852999999996</v>
      </c>
      <c r="AD16" s="17">
        <v>49920.208999999988</v>
      </c>
      <c r="AE16" s="17">
        <v>40304.070000000007</v>
      </c>
      <c r="AF16"/>
      <c r="AG16" s="18">
        <v>7.1183882714861326</v>
      </c>
      <c r="AH16" s="18">
        <v>10.854958344706215</v>
      </c>
      <c r="AI16" s="18">
        <v>8.6667078831082467</v>
      </c>
      <c r="AJ16" s="18">
        <v>17.12051475625373</v>
      </c>
      <c r="AK16" s="18">
        <v>8.6370448053363109</v>
      </c>
      <c r="AL16" s="18">
        <v>3.8441639096091031</v>
      </c>
      <c r="AM16" s="18">
        <v>-25.794849566487382</v>
      </c>
      <c r="AN16" s="18">
        <v>5.485888177834406</v>
      </c>
      <c r="AO16" s="18">
        <v>7.3070226272406549</v>
      </c>
      <c r="AP16" s="18">
        <v>9.9089677909325697</v>
      </c>
      <c r="AQ16" s="18">
        <v>10.667313768651542</v>
      </c>
      <c r="AR16" s="18">
        <v>-4.718692772604145</v>
      </c>
      <c r="AS16" s="18">
        <v>-26.143141038223249</v>
      </c>
      <c r="AT16" s="18">
        <v>-36.708207700408394</v>
      </c>
      <c r="AU16" s="18" t="s">
        <v>233</v>
      </c>
      <c r="AV16" s="18">
        <v>-34.132146663015803</v>
      </c>
      <c r="AW16" s="18">
        <v>-35.379115549226675</v>
      </c>
      <c r="AX16" s="18">
        <v>55.599171649566038</v>
      </c>
      <c r="AY16" s="18">
        <v>11.570955831706559</v>
      </c>
      <c r="AZ16" s="18">
        <v>14.489434038030812</v>
      </c>
      <c r="BA16" s="18">
        <v>-3.184326772503224</v>
      </c>
      <c r="BB16" s="18">
        <v>-7.2725070370321498</v>
      </c>
      <c r="BC16" s="18">
        <v>14.905353337222467</v>
      </c>
      <c r="BD16" s="18">
        <v>6.862167654145936</v>
      </c>
      <c r="BE16" s="18">
        <v>-28.228705738730927</v>
      </c>
      <c r="BF16" s="18">
        <v>40.941073173215727</v>
      </c>
      <c r="BG16" s="18">
        <v>37.472561024053917</v>
      </c>
      <c r="BH16" s="18">
        <v>-19.263018309879236</v>
      </c>
      <c r="BI16"/>
      <c r="BJ16" s="7"/>
    </row>
    <row r="17" spans="1:62" s="46" customFormat="1" ht="15" customHeight="1" x14ac:dyDescent="0.35">
      <c r="A17"/>
      <c r="B17" s="16" t="s">
        <v>34</v>
      </c>
      <c r="C17" s="17">
        <v>11488.749</v>
      </c>
      <c r="D17" s="17">
        <v>12343.995000000001</v>
      </c>
      <c r="E17" s="17">
        <v>12446.1</v>
      </c>
      <c r="F17" s="17">
        <v>14371.553</v>
      </c>
      <c r="G17" s="17">
        <v>15425.017</v>
      </c>
      <c r="H17" s="17">
        <v>16056.442999999999</v>
      </c>
      <c r="I17" s="17">
        <v>16576.162</v>
      </c>
      <c r="J17" s="17">
        <v>10382.949000000001</v>
      </c>
      <c r="K17" s="17">
        <v>9786.9009999999998</v>
      </c>
      <c r="L17" s="17">
        <v>9750.9590000000007</v>
      </c>
      <c r="M17" s="17">
        <v>9795.0420000000013</v>
      </c>
      <c r="N17" s="17">
        <v>9894.8259999999973</v>
      </c>
      <c r="O17" s="17">
        <v>11467.817999999999</v>
      </c>
      <c r="P17" s="17">
        <v>11219.969999999992</v>
      </c>
      <c r="Q17" s="17">
        <v>10140.728999999999</v>
      </c>
      <c r="R17" s="17">
        <v>10338.367999999999</v>
      </c>
      <c r="S17" s="17">
        <v>6334.4449999999997</v>
      </c>
      <c r="T17" s="17">
        <v>4284.9629999999961</v>
      </c>
      <c r="U17" s="17">
        <v>7553.5510000000004</v>
      </c>
      <c r="V17" s="17">
        <v>6411.5389999999998</v>
      </c>
      <c r="W17" s="17">
        <v>7340.1030000000028</v>
      </c>
      <c r="X17" s="17">
        <v>7739.0999999999949</v>
      </c>
      <c r="Y17" s="17">
        <v>7349.3229999999985</v>
      </c>
      <c r="Z17" s="17">
        <v>7380.4439999999977</v>
      </c>
      <c r="AA17" s="17">
        <v>7267.0919999999987</v>
      </c>
      <c r="AB17" s="17">
        <v>4983.9760000000006</v>
      </c>
      <c r="AC17" s="17">
        <v>6112.2689999999948</v>
      </c>
      <c r="AD17" s="17">
        <v>8053.652</v>
      </c>
      <c r="AE17" s="17">
        <v>7449.2710000000025</v>
      </c>
      <c r="AF17"/>
      <c r="AG17" s="18">
        <v>7.4442047606749959</v>
      </c>
      <c r="AH17" s="18">
        <v>0.82716332921391789</v>
      </c>
      <c r="AI17" s="18">
        <v>15.470332071894003</v>
      </c>
      <c r="AJ17" s="18">
        <v>7.3302029363145369</v>
      </c>
      <c r="AK17" s="18">
        <v>4.0935189893145632</v>
      </c>
      <c r="AL17" s="18">
        <v>3.2368252420539281</v>
      </c>
      <c r="AM17" s="18">
        <v>-37.362165017450955</v>
      </c>
      <c r="AN17" s="18">
        <v>-5.7406426632741878</v>
      </c>
      <c r="AO17" s="18">
        <v>-0.36724597500270106</v>
      </c>
      <c r="AP17" s="18">
        <v>0.45208886633612688</v>
      </c>
      <c r="AQ17" s="18">
        <v>1.0187194705239242</v>
      </c>
      <c r="AR17" s="18">
        <v>15.897116331302868</v>
      </c>
      <c r="AS17" s="18">
        <v>-2.1612481118902238</v>
      </c>
      <c r="AT17" s="18">
        <v>-9.6189294623781834</v>
      </c>
      <c r="AU17" s="18">
        <v>1.9489624463882156</v>
      </c>
      <c r="AV17" s="18">
        <v>-38.72877227817775</v>
      </c>
      <c r="AW17" s="18">
        <v>-32.354563028015932</v>
      </c>
      <c r="AX17" s="18">
        <v>76.28042529188717</v>
      </c>
      <c r="AY17" s="18">
        <v>-15.118875877054389</v>
      </c>
      <c r="AZ17" s="18">
        <v>14.482700643324529</v>
      </c>
      <c r="BA17" s="18">
        <v>5.4358501508765196</v>
      </c>
      <c r="BB17" s="18">
        <v>-5.0364641883422703</v>
      </c>
      <c r="BC17" s="18">
        <v>0.42345396984183703</v>
      </c>
      <c r="BD17" s="18">
        <v>-1.5358425590655385</v>
      </c>
      <c r="BE17" s="18">
        <v>-31.417188608593346</v>
      </c>
      <c r="BF17" s="18">
        <v>22.638411581436067</v>
      </c>
      <c r="BG17" s="18">
        <v>31.762067409009759</v>
      </c>
      <c r="BH17" s="18">
        <v>-7.5044340132898411</v>
      </c>
      <c r="BI17"/>
      <c r="BJ17" s="7"/>
    </row>
    <row r="18" spans="1:62" s="46" customFormat="1" ht="15" customHeight="1" x14ac:dyDescent="0.35">
      <c r="A18"/>
      <c r="B18" s="16" t="s">
        <v>58</v>
      </c>
      <c r="C18" s="17">
        <v>524.245</v>
      </c>
      <c r="D18" s="17">
        <v>584.37</v>
      </c>
      <c r="E18" s="17">
        <v>565.08199999999999</v>
      </c>
      <c r="F18" s="17">
        <v>678.60699999999997</v>
      </c>
      <c r="G18" s="17">
        <v>715.15800000000002</v>
      </c>
      <c r="H18" s="17">
        <v>755.34900000000005</v>
      </c>
      <c r="I18" s="17">
        <v>778.53399999999999</v>
      </c>
      <c r="J18" s="17">
        <v>548.93899999999996</v>
      </c>
      <c r="K18" s="17">
        <v>453.16</v>
      </c>
      <c r="L18" s="17">
        <v>467.80799999999999</v>
      </c>
      <c r="M18" s="17">
        <v>575.42200000000014</v>
      </c>
      <c r="N18" s="17">
        <v>510.01799999999992</v>
      </c>
      <c r="O18" s="17">
        <v>499.35999999999996</v>
      </c>
      <c r="P18" s="17">
        <v>518.49</v>
      </c>
      <c r="Q18" s="17">
        <v>457.76499999999987</v>
      </c>
      <c r="R18" s="17">
        <v>528.23099999999988</v>
      </c>
      <c r="S18" s="17">
        <v>314.31599999999992</v>
      </c>
      <c r="T18" s="17">
        <v>163.16199999999992</v>
      </c>
      <c r="U18" s="17">
        <v>329.56400000000008</v>
      </c>
      <c r="V18" s="17">
        <v>298.33199999999999</v>
      </c>
      <c r="W18" s="17">
        <v>312.58100000000007</v>
      </c>
      <c r="X18" s="17">
        <v>334.47199999999992</v>
      </c>
      <c r="Y18" s="17">
        <v>328.75899999999996</v>
      </c>
      <c r="Z18" s="17">
        <v>307.11699999999985</v>
      </c>
      <c r="AA18" s="17">
        <v>309.93099999999998</v>
      </c>
      <c r="AB18" s="17">
        <v>175.4129999999999</v>
      </c>
      <c r="AC18" s="17">
        <v>255.21699999999993</v>
      </c>
      <c r="AD18" s="17">
        <v>599.1880000000001</v>
      </c>
      <c r="AE18" s="17">
        <v>289.27999999999986</v>
      </c>
      <c r="AF18"/>
      <c r="AG18" s="18">
        <v>11.468874285877787</v>
      </c>
      <c r="AH18" s="18">
        <v>-3.3006485616989254</v>
      </c>
      <c r="AI18" s="18">
        <v>20.09000463649523</v>
      </c>
      <c r="AJ18" s="18">
        <v>5.386180808627091</v>
      </c>
      <c r="AK18" s="18">
        <v>5.6198770062000332</v>
      </c>
      <c r="AL18" s="18">
        <v>3.0694420724724525</v>
      </c>
      <c r="AM18" s="18">
        <v>-29.490683772320804</v>
      </c>
      <c r="AN18" s="18">
        <v>-17.448022457868717</v>
      </c>
      <c r="AO18" s="18">
        <v>3.2324123929737767</v>
      </c>
      <c r="AP18" s="18">
        <v>23.003881934468872</v>
      </c>
      <c r="AQ18" s="18">
        <v>-11.366266844159627</v>
      </c>
      <c r="AR18" s="18">
        <v>-2.0897301663862766</v>
      </c>
      <c r="AS18" s="18">
        <v>3.8309035565523977</v>
      </c>
      <c r="AT18" s="18">
        <v>-11.711894154178506</v>
      </c>
      <c r="AU18" s="18">
        <v>15.393487925027038</v>
      </c>
      <c r="AV18" s="18">
        <v>-40.496487332246687</v>
      </c>
      <c r="AW18" s="18">
        <v>-48.089820435485322</v>
      </c>
      <c r="AX18" s="18" t="s">
        <v>233</v>
      </c>
      <c r="AY18" s="18">
        <v>-9.4767632387032794</v>
      </c>
      <c r="AZ18" s="18">
        <v>4.7762224635641104</v>
      </c>
      <c r="BA18" s="18">
        <v>7.0033047434104576</v>
      </c>
      <c r="BB18" s="18">
        <v>-1.7080652491090336</v>
      </c>
      <c r="BC18" s="18">
        <v>-6.5829376534178863</v>
      </c>
      <c r="BD18" s="18">
        <v>0.91626318308662058</v>
      </c>
      <c r="BE18" s="18">
        <v>-43.402563796457947</v>
      </c>
      <c r="BF18" s="18">
        <v>45.494917708493716</v>
      </c>
      <c r="BG18" s="18" t="s">
        <v>233</v>
      </c>
      <c r="BH18" s="18">
        <v>-51.721329532634201</v>
      </c>
      <c r="BI18"/>
      <c r="BJ18" s="7"/>
    </row>
    <row r="19" spans="1:62" s="46" customFormat="1" ht="15" customHeight="1" x14ac:dyDescent="0.35">
      <c r="A19"/>
      <c r="B19" s="16" t="s">
        <v>59</v>
      </c>
      <c r="C19" s="17">
        <v>191.75299999999999</v>
      </c>
      <c r="D19" s="17">
        <v>184.96199999999999</v>
      </c>
      <c r="E19" s="17">
        <v>164.953</v>
      </c>
      <c r="F19" s="17">
        <v>177.29300000000001</v>
      </c>
      <c r="G19" s="17">
        <v>181.113</v>
      </c>
      <c r="H19" s="17">
        <v>191.66</v>
      </c>
      <c r="I19" s="17">
        <v>198.10300000000001</v>
      </c>
      <c r="J19" s="17">
        <v>140.239</v>
      </c>
      <c r="K19" s="17">
        <v>140.68899999999999</v>
      </c>
      <c r="L19" s="17">
        <v>135.68</v>
      </c>
      <c r="M19" s="17">
        <v>141.19299999999998</v>
      </c>
      <c r="N19" s="17">
        <v>160.73199999999997</v>
      </c>
      <c r="O19" s="17">
        <v>170.85900000000004</v>
      </c>
      <c r="P19" s="17">
        <v>163.57099999999997</v>
      </c>
      <c r="Q19" s="17">
        <v>155.27999999999997</v>
      </c>
      <c r="R19" s="17">
        <v>176.38099999999997</v>
      </c>
      <c r="S19" s="17">
        <v>111.44000000000005</v>
      </c>
      <c r="T19" s="17">
        <v>65.776000000000039</v>
      </c>
      <c r="U19" s="17">
        <v>118.81199999999995</v>
      </c>
      <c r="V19" s="17">
        <v>119.97399999999999</v>
      </c>
      <c r="W19" s="17">
        <v>124.42000000000004</v>
      </c>
      <c r="X19" s="17">
        <v>113.06800000000001</v>
      </c>
      <c r="Y19" s="17">
        <v>126.27300000000002</v>
      </c>
      <c r="Z19" s="17">
        <v>132.13499999999996</v>
      </c>
      <c r="AA19" s="17">
        <v>132.22600000000006</v>
      </c>
      <c r="AB19" s="17">
        <v>109.4</v>
      </c>
      <c r="AC19" s="17">
        <v>125.75300000000001</v>
      </c>
      <c r="AD19" s="17">
        <v>158.446</v>
      </c>
      <c r="AE19" s="17">
        <v>137.64900000000003</v>
      </c>
      <c r="AF19"/>
      <c r="AG19" s="18">
        <v>-3.5415352041428281</v>
      </c>
      <c r="AH19" s="18">
        <v>-10.817897730344605</v>
      </c>
      <c r="AI19" s="18">
        <v>7.4809188071753798</v>
      </c>
      <c r="AJ19" s="18">
        <v>2.1546253941215916</v>
      </c>
      <c r="AK19" s="18">
        <v>5.8234361972911932</v>
      </c>
      <c r="AL19" s="18">
        <v>3.3616821454659358</v>
      </c>
      <c r="AM19" s="18">
        <v>-29.209047818559036</v>
      </c>
      <c r="AN19" s="18">
        <v>0.32088078209341808</v>
      </c>
      <c r="AO19" s="18">
        <v>-3.5603352074433583</v>
      </c>
      <c r="AP19" s="18">
        <v>4.0632370283018693</v>
      </c>
      <c r="AQ19" s="18">
        <v>13.838504741736481</v>
      </c>
      <c r="AR19" s="18">
        <v>6.3005499838240473</v>
      </c>
      <c r="AS19" s="18">
        <v>-4.2655054752749733</v>
      </c>
      <c r="AT19" s="18">
        <v>-5.0687469050137235</v>
      </c>
      <c r="AU19" s="18">
        <v>13.589000515198354</v>
      </c>
      <c r="AV19" s="18">
        <v>-36.818591571654501</v>
      </c>
      <c r="AW19" s="18">
        <v>-40.976310122038761</v>
      </c>
      <c r="AX19" s="18">
        <v>80.631233276574861</v>
      </c>
      <c r="AY19" s="18">
        <v>0.97801568865100752</v>
      </c>
      <c r="AZ19" s="18">
        <v>3.7058029239669055</v>
      </c>
      <c r="BA19" s="18">
        <v>-9.1239350586722612</v>
      </c>
      <c r="BB19" s="18">
        <v>11.678812749849659</v>
      </c>
      <c r="BC19" s="18">
        <v>4.6423225867762206</v>
      </c>
      <c r="BD19" s="18">
        <v>6.886895977605742E-2</v>
      </c>
      <c r="BE19" s="18">
        <v>-17.262868119734424</v>
      </c>
      <c r="BF19" s="18">
        <v>14.947897623400372</v>
      </c>
      <c r="BG19" s="18">
        <v>25.997789317153451</v>
      </c>
      <c r="BH19" s="18">
        <v>-13.125607462479312</v>
      </c>
      <c r="BI19"/>
      <c r="BJ19" s="7"/>
    </row>
    <row r="20" spans="1:62" s="46" customFormat="1" ht="15" customHeight="1" x14ac:dyDescent="0.35">
      <c r="A20"/>
      <c r="B20" s="16" t="s">
        <v>60</v>
      </c>
      <c r="C20" s="17">
        <v>22.61</v>
      </c>
      <c r="D20" s="17">
        <v>26.288</v>
      </c>
      <c r="E20" s="17">
        <v>23.527999999999999</v>
      </c>
      <c r="F20" s="17">
        <v>21.638000000000002</v>
      </c>
      <c r="G20" s="17">
        <v>19.82</v>
      </c>
      <c r="H20" s="17">
        <v>17.568999999999999</v>
      </c>
      <c r="I20" s="17">
        <v>16.638000000000002</v>
      </c>
      <c r="J20" s="17">
        <v>10.891</v>
      </c>
      <c r="K20" s="17">
        <v>11.632</v>
      </c>
      <c r="L20" s="17">
        <v>10.36</v>
      </c>
      <c r="M20" s="17">
        <v>9.2689999999999948</v>
      </c>
      <c r="N20" s="17">
        <v>12.517999999999999</v>
      </c>
      <c r="O20" s="17">
        <v>12.805999999999999</v>
      </c>
      <c r="P20" s="17">
        <v>10.629</v>
      </c>
      <c r="Q20" s="17">
        <v>9.9189999999999987</v>
      </c>
      <c r="R20" s="17">
        <v>11.921999999999997</v>
      </c>
      <c r="S20" s="17">
        <v>6.718</v>
      </c>
      <c r="T20" s="17">
        <v>4.0480000000000036</v>
      </c>
      <c r="U20" s="17">
        <v>9.2949999999999999</v>
      </c>
      <c r="V20" s="17">
        <v>8.5399999999999991</v>
      </c>
      <c r="W20" s="17">
        <v>7.6400000000000006</v>
      </c>
      <c r="X20" s="17">
        <v>9.088000000000001</v>
      </c>
      <c r="Y20" s="17">
        <v>7.3669999999999991</v>
      </c>
      <c r="Z20" s="17">
        <v>5.6229999999999976</v>
      </c>
      <c r="AA20" s="17">
        <v>9.668000000000001</v>
      </c>
      <c r="AB20" s="17">
        <v>9.1829999999999981</v>
      </c>
      <c r="AC20" s="17">
        <v>9.7639999999999958</v>
      </c>
      <c r="AD20" s="17">
        <v>12.985000000000001</v>
      </c>
      <c r="AE20" s="17">
        <v>3.3789999999999978</v>
      </c>
      <c r="AF20"/>
      <c r="AG20" s="18">
        <v>16.267138434321101</v>
      </c>
      <c r="AH20" s="18">
        <v>-10.499087035909927</v>
      </c>
      <c r="AI20" s="18">
        <v>-8.0329819789187233</v>
      </c>
      <c r="AJ20" s="18">
        <v>-8.4018855716794576</v>
      </c>
      <c r="AK20" s="18">
        <v>-11.357214934409694</v>
      </c>
      <c r="AL20" s="18">
        <v>-5.2991063805566476</v>
      </c>
      <c r="AM20" s="18">
        <v>-34.541411227310981</v>
      </c>
      <c r="AN20" s="18">
        <v>6.8037829400422334</v>
      </c>
      <c r="AO20" s="18">
        <v>-10.935350756533701</v>
      </c>
      <c r="AP20" s="18">
        <v>-10.530888030888077</v>
      </c>
      <c r="AQ20" s="18">
        <v>35.052324954148304</v>
      </c>
      <c r="AR20" s="18">
        <v>2.3006870107045878</v>
      </c>
      <c r="AS20" s="18">
        <v>-16.999843823207868</v>
      </c>
      <c r="AT20" s="18">
        <v>-6.6798381785680769</v>
      </c>
      <c r="AU20" s="18">
        <v>20.193567899989905</v>
      </c>
      <c r="AV20" s="18">
        <v>-43.65039422915617</v>
      </c>
      <c r="AW20" s="18">
        <v>-39.743971420065442</v>
      </c>
      <c r="AX20" s="18" t="s">
        <v>233</v>
      </c>
      <c r="AY20" s="18">
        <v>-8.1226465841850555</v>
      </c>
      <c r="AZ20" s="18">
        <v>-10.538641686182654</v>
      </c>
      <c r="BA20" s="18">
        <v>18.952879581151837</v>
      </c>
      <c r="BB20" s="18">
        <v>-18.937059859154949</v>
      </c>
      <c r="BC20" s="18">
        <v>-23.673136962128435</v>
      </c>
      <c r="BD20" s="18">
        <v>71.936688600391335</v>
      </c>
      <c r="BE20" s="18">
        <v>-5.0165494414563812</v>
      </c>
      <c r="BF20" s="18">
        <v>6.3269084177283883</v>
      </c>
      <c r="BG20" s="18">
        <v>32.988529291274133</v>
      </c>
      <c r="BH20" s="18">
        <v>-73.977666538313457</v>
      </c>
      <c r="BI20"/>
      <c r="BJ20" s="7"/>
    </row>
    <row r="21" spans="1:62" s="46" customFormat="1" ht="15" customHeight="1" x14ac:dyDescent="0.35">
      <c r="A21"/>
      <c r="B21" s="16" t="s">
        <v>61</v>
      </c>
      <c r="C21" s="17">
        <v>7730.4340000000002</v>
      </c>
      <c r="D21" s="17">
        <v>8184.1260000000002</v>
      </c>
      <c r="E21" s="17">
        <v>7924.982</v>
      </c>
      <c r="F21" s="17">
        <v>8398.4439999999995</v>
      </c>
      <c r="G21" s="17">
        <v>8942.6229999999996</v>
      </c>
      <c r="H21" s="17">
        <v>9077.4989999999998</v>
      </c>
      <c r="I21" s="17">
        <v>9244.1350000000002</v>
      </c>
      <c r="J21" s="17">
        <v>6346.0659999999998</v>
      </c>
      <c r="K21" s="17">
        <v>5948.518</v>
      </c>
      <c r="L21" s="17">
        <v>5949.616</v>
      </c>
      <c r="M21" s="17">
        <v>5832.7170000000006</v>
      </c>
      <c r="N21" s="17">
        <v>5871.2760000000007</v>
      </c>
      <c r="O21" s="17">
        <v>6394.9269999999997</v>
      </c>
      <c r="P21" s="17">
        <v>5956.5949999999975</v>
      </c>
      <c r="Q21" s="17">
        <v>5637.2179999999998</v>
      </c>
      <c r="R21" s="17">
        <v>5889.1890000000021</v>
      </c>
      <c r="S21" s="17">
        <v>3517.0479999999998</v>
      </c>
      <c r="T21" s="17">
        <v>1752.2170000000015</v>
      </c>
      <c r="U21" s="17">
        <v>3975.6099999999979</v>
      </c>
      <c r="V21" s="17">
        <v>3939.0470000000005</v>
      </c>
      <c r="W21" s="17">
        <v>3491.3189999999995</v>
      </c>
      <c r="X21" s="17">
        <v>3787.0470000000005</v>
      </c>
      <c r="Y21" s="17">
        <v>4204.9709999999995</v>
      </c>
      <c r="Z21" s="17">
        <v>4144.1550000000007</v>
      </c>
      <c r="AA21" s="17">
        <v>3801.3410000000003</v>
      </c>
      <c r="AB21" s="17">
        <v>2048.8769999999986</v>
      </c>
      <c r="AC21" s="17">
        <v>3792.0160000000014</v>
      </c>
      <c r="AD21" s="17">
        <v>5474.1840000000011</v>
      </c>
      <c r="AE21" s="17">
        <v>3962.065999999998</v>
      </c>
      <c r="AF21"/>
      <c r="AG21" s="18">
        <v>5.8689072308230035</v>
      </c>
      <c r="AH21" s="18">
        <v>-3.1664224133401691</v>
      </c>
      <c r="AI21" s="18">
        <v>5.9742974810542098</v>
      </c>
      <c r="AJ21" s="18">
        <v>6.4795216828260109</v>
      </c>
      <c r="AK21" s="18">
        <v>1.5082375719070369</v>
      </c>
      <c r="AL21" s="18">
        <v>1.8357038651284945</v>
      </c>
      <c r="AM21" s="18">
        <v>-31.350353494404832</v>
      </c>
      <c r="AN21" s="18">
        <v>-6.2644794428548289</v>
      </c>
      <c r="AO21" s="18">
        <v>1.8458379044998374E-2</v>
      </c>
      <c r="AP21" s="18">
        <v>-1.9648158805542986</v>
      </c>
      <c r="AQ21" s="18">
        <v>0.66108127653030646</v>
      </c>
      <c r="AR21" s="18">
        <v>8.9188619305241108</v>
      </c>
      <c r="AS21" s="18">
        <v>-6.8543706597432958</v>
      </c>
      <c r="AT21" s="18">
        <v>-5.3617377041749155</v>
      </c>
      <c r="AU21" s="18">
        <v>4.4697756943230207</v>
      </c>
      <c r="AV21" s="18">
        <v>-40.279586883694876</v>
      </c>
      <c r="AW21" s="18">
        <v>-50.17932652610935</v>
      </c>
      <c r="AX21" s="18" t="s">
        <v>233</v>
      </c>
      <c r="AY21" s="18">
        <v>-0.91968276566356844</v>
      </c>
      <c r="AZ21" s="18">
        <v>-11.36640410738945</v>
      </c>
      <c r="BA21" s="18">
        <v>8.4703803920524319</v>
      </c>
      <c r="BB21" s="18">
        <v>11.035616933193568</v>
      </c>
      <c r="BC21" s="18">
        <v>-1.4462882145917035</v>
      </c>
      <c r="BD21" s="18">
        <v>-8.2722291999213411</v>
      </c>
      <c r="BE21" s="18">
        <v>-46.101204811670449</v>
      </c>
      <c r="BF21" s="18">
        <v>85.077776752826253</v>
      </c>
      <c r="BG21" s="18">
        <v>44.360783287834202</v>
      </c>
      <c r="BH21" s="18">
        <v>-27.622710526354297</v>
      </c>
      <c r="BI21"/>
      <c r="BJ21" s="7"/>
    </row>
    <row r="22" spans="1:62" s="46" customFormat="1" ht="15" customHeight="1" x14ac:dyDescent="0.35">
      <c r="A22"/>
      <c r="B22" s="16" t="s">
        <v>62</v>
      </c>
      <c r="C22" s="17">
        <v>2292.3020000000001</v>
      </c>
      <c r="D22" s="17">
        <v>2687.7440000000001</v>
      </c>
      <c r="E22" s="17">
        <v>3014.288</v>
      </c>
      <c r="F22" s="17">
        <v>3679.7159999999999</v>
      </c>
      <c r="G22" s="17">
        <v>3811.4459999999999</v>
      </c>
      <c r="H22" s="17">
        <v>4186.2079999999996</v>
      </c>
      <c r="I22" s="17">
        <v>4477.1760000000004</v>
      </c>
      <c r="J22" s="17">
        <v>3217.6770000000001</v>
      </c>
      <c r="K22" s="17">
        <v>3180.498</v>
      </c>
      <c r="L22" s="17">
        <v>3199.2950000000001</v>
      </c>
      <c r="M22" s="17">
        <v>3299.2919999999999</v>
      </c>
      <c r="N22" s="17">
        <v>3343.5189999999993</v>
      </c>
      <c r="O22" s="17">
        <v>4309.1359999999986</v>
      </c>
      <c r="P22" s="17">
        <v>4537.1819999999998</v>
      </c>
      <c r="Q22" s="17">
        <v>3904.8629999999994</v>
      </c>
      <c r="R22" s="17">
        <v>3788.3489999999997</v>
      </c>
      <c r="S22" s="17">
        <v>2456.1669999999995</v>
      </c>
      <c r="T22" s="17">
        <v>2150.2989999999991</v>
      </c>
      <c r="U22" s="17">
        <v>2947.5079999999998</v>
      </c>
      <c r="V22" s="17">
        <v>2174.433</v>
      </c>
      <c r="W22" s="17">
        <v>3123.2860000000005</v>
      </c>
      <c r="X22" s="17">
        <v>3137.5899999999992</v>
      </c>
      <c r="Y22" s="17">
        <v>2424.804000000001</v>
      </c>
      <c r="Z22" s="17">
        <v>2424.6980000000003</v>
      </c>
      <c r="AA22" s="17">
        <v>2719.3050000000003</v>
      </c>
      <c r="AB22" s="17">
        <v>2686.7960000000003</v>
      </c>
      <c r="AC22" s="17">
        <v>2213.5460000000003</v>
      </c>
      <c r="AD22" s="17">
        <v>2787.9720000000016</v>
      </c>
      <c r="AE22" s="17">
        <v>3314.6340000000009</v>
      </c>
      <c r="AF22"/>
      <c r="AG22" s="18">
        <v>17.250868341082455</v>
      </c>
      <c r="AH22" s="18">
        <v>12.149371368701775</v>
      </c>
      <c r="AI22" s="18">
        <v>22.075793686601941</v>
      </c>
      <c r="AJ22" s="18">
        <v>3.5798958397876364</v>
      </c>
      <c r="AK22" s="18">
        <v>9.8325412455010426</v>
      </c>
      <c r="AL22" s="18">
        <v>6.9506340822052026</v>
      </c>
      <c r="AM22" s="18">
        <v>-28.131549887697069</v>
      </c>
      <c r="AN22" s="18">
        <v>-1.1554609117074239</v>
      </c>
      <c r="AO22" s="18">
        <v>0.59100807483607987</v>
      </c>
      <c r="AP22" s="18">
        <v>3.125594857617064</v>
      </c>
      <c r="AQ22" s="18">
        <v>1.3404997193337058</v>
      </c>
      <c r="AR22" s="18">
        <v>28.880260587722081</v>
      </c>
      <c r="AS22" s="18">
        <v>5.2921513732683598</v>
      </c>
      <c r="AT22" s="18">
        <v>-13.936381657160775</v>
      </c>
      <c r="AU22" s="18">
        <v>-2.9838178701787923</v>
      </c>
      <c r="AV22" s="18">
        <v>-35.165239527825982</v>
      </c>
      <c r="AW22" s="18">
        <v>-12.453062027134168</v>
      </c>
      <c r="AX22" s="18">
        <v>37.074332453300734</v>
      </c>
      <c r="AY22" s="18">
        <v>-26.228088269819789</v>
      </c>
      <c r="AZ22" s="18">
        <v>43.636800949948814</v>
      </c>
      <c r="BA22" s="18">
        <v>0.45797919242742163</v>
      </c>
      <c r="BB22" s="18">
        <v>-22.717627223442147</v>
      </c>
      <c r="BC22" s="18">
        <v>-4.3714873449844449E-3</v>
      </c>
      <c r="BD22" s="18">
        <v>12.150255413251461</v>
      </c>
      <c r="BE22" s="18">
        <v>-1.1954892886233803</v>
      </c>
      <c r="BF22" s="18">
        <v>-17.613916352413803</v>
      </c>
      <c r="BG22" s="18">
        <v>25.950488492220231</v>
      </c>
      <c r="BH22" s="18">
        <v>18.890505356581741</v>
      </c>
      <c r="BI22"/>
      <c r="BJ22" s="7"/>
    </row>
    <row r="23" spans="1:62" s="46" customFormat="1" ht="15" customHeight="1" x14ac:dyDescent="0.35">
      <c r="A23"/>
      <c r="B23" s="16" t="s">
        <v>63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>
        <v>147.64200000000002</v>
      </c>
      <c r="V23" s="17">
        <v>264.51299999999998</v>
      </c>
      <c r="W23" s="17">
        <v>308.822</v>
      </c>
      <c r="X23" s="17">
        <v>229.10099999999997</v>
      </c>
      <c r="Y23" s="17">
        <v>312.05900000000003</v>
      </c>
      <c r="Z23" s="17">
        <v>271.11199999999997</v>
      </c>
      <c r="AA23" s="17">
        <v>139.214</v>
      </c>
      <c r="AB23" s="17">
        <v>41.466999999999992</v>
      </c>
      <c r="AC23" s="17">
        <v>28.96</v>
      </c>
      <c r="AD23" s="17">
        <v>57.814999999999998</v>
      </c>
      <c r="AE23" s="17">
        <v>33.885000000000005</v>
      </c>
      <c r="AF23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>
        <v>79.158369569634615</v>
      </c>
      <c r="AZ23" s="18">
        <v>16.751161568618567</v>
      </c>
      <c r="BA23" s="18">
        <v>-25.814546891089375</v>
      </c>
      <c r="BB23" s="18">
        <v>36.210230422390147</v>
      </c>
      <c r="BC23" s="18">
        <v>-13.121557141438016</v>
      </c>
      <c r="BD23" s="18">
        <v>-48.650742128714327</v>
      </c>
      <c r="BE23" s="18">
        <v>-70.213484276006724</v>
      </c>
      <c r="BF23" s="18">
        <v>-30.161333108254741</v>
      </c>
      <c r="BG23" s="18">
        <v>99.637430939226505</v>
      </c>
      <c r="BH23" s="18">
        <v>-41.390642566807905</v>
      </c>
      <c r="BI23"/>
      <c r="BJ23" s="7"/>
    </row>
    <row r="24" spans="1:62" s="46" customFormat="1" ht="15" customHeight="1" x14ac:dyDescent="0.35">
      <c r="A24"/>
      <c r="B24" s="16" t="s">
        <v>1310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>
        <v>590.91599999999994</v>
      </c>
      <c r="AF24" s="355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 t="s">
        <v>233</v>
      </c>
      <c r="BI24" s="355"/>
      <c r="BJ24" s="7"/>
    </row>
    <row r="25" spans="1:62" s="46" customFormat="1" ht="15" customHeight="1" x14ac:dyDescent="0.35">
      <c r="A25"/>
      <c r="B25" s="16" t="s">
        <v>64</v>
      </c>
      <c r="C25" s="17"/>
      <c r="D25" s="17"/>
      <c r="E25" s="17"/>
      <c r="F25" s="17">
        <v>505.27</v>
      </c>
      <c r="G25" s="17">
        <v>598.44500000000005</v>
      </c>
      <c r="H25" s="17">
        <v>648.93899999999996</v>
      </c>
      <c r="I25" s="17">
        <v>657.94100000000003</v>
      </c>
      <c r="J25" s="17">
        <v>119.057</v>
      </c>
      <c r="K25" s="17">
        <v>52.871000000000002</v>
      </c>
      <c r="L25" s="17">
        <v>-12.736000000000001</v>
      </c>
      <c r="M25" s="17">
        <v>-67.19199999999978</v>
      </c>
      <c r="N25" s="17">
        <v>-4.7069999999999936</v>
      </c>
      <c r="O25" s="17">
        <v>81.868999999999915</v>
      </c>
      <c r="P25" s="17">
        <v>34.276000000000295</v>
      </c>
      <c r="Q25" s="17">
        <v>-23.053000000000111</v>
      </c>
      <c r="R25" s="17">
        <v>-55.840999999999894</v>
      </c>
      <c r="S25" s="17">
        <v>-71.954000000000178</v>
      </c>
      <c r="T25" s="17">
        <v>149.7330000000004</v>
      </c>
      <c r="U25" s="17">
        <v>25.827000000000226</v>
      </c>
      <c r="V25" s="17">
        <v>-392.48999999999933</v>
      </c>
      <c r="W25" s="17">
        <v>-27.304000000000087</v>
      </c>
      <c r="X25" s="17">
        <v>123.12400000000002</v>
      </c>
      <c r="Y25" s="17">
        <v>-59.637000000000171</v>
      </c>
      <c r="Z25" s="17">
        <v>95.367999999999483</v>
      </c>
      <c r="AA25" s="17">
        <v>155.65399999999977</v>
      </c>
      <c r="AB25" s="17">
        <v>-87.007000000000289</v>
      </c>
      <c r="AC25" s="17">
        <v>-313.29100000000017</v>
      </c>
      <c r="AD25" s="17">
        <v>-1037.4779999999998</v>
      </c>
      <c r="AE25" s="17">
        <v>-882.85899999999981</v>
      </c>
      <c r="AF25"/>
      <c r="AG25" s="18"/>
      <c r="AH25" s="18"/>
      <c r="AI25" s="18"/>
      <c r="AJ25" s="18">
        <v>18.440635699724915</v>
      </c>
      <c r="AK25" s="18">
        <v>8.4375339421333475</v>
      </c>
      <c r="AL25" s="18">
        <v>1.3871873935762939</v>
      </c>
      <c r="AM25" s="18">
        <v>-81.904608467932533</v>
      </c>
      <c r="AN25" s="18">
        <v>-55.591859361482314</v>
      </c>
      <c r="AO25" s="18" t="s">
        <v>233</v>
      </c>
      <c r="AP25" s="18" t="s">
        <v>233</v>
      </c>
      <c r="AQ25" s="18" t="s">
        <v>233</v>
      </c>
      <c r="AR25" s="18" t="s">
        <v>233</v>
      </c>
      <c r="AS25" s="18">
        <v>-58.133115098510629</v>
      </c>
      <c r="AT25" s="18" t="s">
        <v>233</v>
      </c>
      <c r="AU25" s="18" t="s">
        <v>233</v>
      </c>
      <c r="AV25" s="18" t="s">
        <v>233</v>
      </c>
      <c r="AW25" s="18" t="s">
        <v>233</v>
      </c>
      <c r="AX25" s="18">
        <v>-82.751297309210287</v>
      </c>
      <c r="AY25" s="18" t="s">
        <v>233</v>
      </c>
      <c r="AZ25" s="18" t="s">
        <v>233</v>
      </c>
      <c r="BA25" s="18" t="s">
        <v>233</v>
      </c>
      <c r="BB25" s="18" t="s">
        <v>233</v>
      </c>
      <c r="BC25" s="18" t="s">
        <v>233</v>
      </c>
      <c r="BD25" s="18">
        <v>63.214076000336185</v>
      </c>
      <c r="BE25" s="18" t="s">
        <v>233</v>
      </c>
      <c r="BF25" s="18" t="s">
        <v>233</v>
      </c>
      <c r="BG25" s="18" t="s">
        <v>233</v>
      </c>
      <c r="BH25" s="18" t="s">
        <v>233</v>
      </c>
      <c r="BI25"/>
      <c r="BJ25" s="7"/>
    </row>
    <row r="26" spans="1:62" s="55" customFormat="1" ht="15" customHeight="1" x14ac:dyDescent="0.35">
      <c r="A26"/>
      <c r="B26" s="16" t="s">
        <v>42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17">
        <v>30.566000000000003</v>
      </c>
      <c r="W26" s="17">
        <v>98.945999999999998</v>
      </c>
      <c r="X26" s="17">
        <v>94.725999999999985</v>
      </c>
      <c r="Y26" s="17">
        <v>119.988</v>
      </c>
      <c r="Z26" s="17">
        <v>109.62999999999998</v>
      </c>
      <c r="AA26" s="17">
        <v>80.801999999999992</v>
      </c>
      <c r="AB26" s="17">
        <v>67.281999999999996</v>
      </c>
      <c r="AC26" s="17">
        <v>65.393000000000001</v>
      </c>
      <c r="AD26" s="17">
        <v>95.094999999999999</v>
      </c>
      <c r="AE26" s="17">
        <v>109.86500000000001</v>
      </c>
      <c r="AF26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>
        <v>-4.2649526004083169</v>
      </c>
      <c r="BB26" s="18">
        <v>26.668496505711232</v>
      </c>
      <c r="BC26" s="18">
        <v>-8.6325299196586478</v>
      </c>
      <c r="BD26" s="18">
        <v>-26.295721973912244</v>
      </c>
      <c r="BE26" s="18">
        <v>-16.732259102497459</v>
      </c>
      <c r="BF26" s="18">
        <v>-2.8075859813917479</v>
      </c>
      <c r="BG26" s="18">
        <v>45.420763690303239</v>
      </c>
      <c r="BH26" s="18">
        <v>15.531836584468174</v>
      </c>
      <c r="BI26"/>
    </row>
    <row r="27" spans="1:62" s="46" customFormat="1" ht="15" customHeight="1" x14ac:dyDescent="0.35">
      <c r="A27"/>
      <c r="B27" s="16" t="s">
        <v>813</v>
      </c>
      <c r="C27" s="17">
        <v>731.11300000000006</v>
      </c>
      <c r="D27" s="17">
        <v>596.90099999999995</v>
      </c>
      <c r="E27" s="17">
        <v>674.10299999999995</v>
      </c>
      <c r="F27" s="17">
        <v>798.14300000000003</v>
      </c>
      <c r="G27" s="17">
        <v>867.00199999999995</v>
      </c>
      <c r="H27" s="17">
        <v>969.21900000000005</v>
      </c>
      <c r="I27" s="17">
        <v>952.78399999999999</v>
      </c>
      <c r="J27" s="17">
        <v>923.08399999999995</v>
      </c>
      <c r="K27" s="17">
        <v>1020.192</v>
      </c>
      <c r="L27" s="17">
        <v>1231.96</v>
      </c>
      <c r="M27" s="17">
        <v>1458.471</v>
      </c>
      <c r="N27" s="17">
        <v>1595.3910000000003</v>
      </c>
      <c r="O27" s="17">
        <v>1720.4259999999997</v>
      </c>
      <c r="P27" s="17">
        <v>1566.0499999999997</v>
      </c>
      <c r="Q27" s="17">
        <v>1318.5350000000001</v>
      </c>
      <c r="R27" s="17">
        <v>1521.59</v>
      </c>
      <c r="S27" s="17">
        <v>1531.1769999999999</v>
      </c>
      <c r="T27" s="17">
        <v>1429.1829999999998</v>
      </c>
      <c r="U27" s="17">
        <v>1310.6039999999998</v>
      </c>
      <c r="V27" s="17">
        <v>1525.61</v>
      </c>
      <c r="W27" s="17">
        <v>1756.6680000000001</v>
      </c>
      <c r="X27" s="17">
        <v>1856.0239999999999</v>
      </c>
      <c r="Y27" s="17">
        <v>1928.1779999999999</v>
      </c>
      <c r="Z27" s="17">
        <v>1906.4189999999999</v>
      </c>
      <c r="AA27" s="17">
        <v>1984.288</v>
      </c>
      <c r="AB27" s="17">
        <v>1662.9630000000002</v>
      </c>
      <c r="AC27" s="17">
        <v>1954.856</v>
      </c>
      <c r="AD27" s="17">
        <v>2794.431</v>
      </c>
      <c r="AE27" s="17">
        <v>2638.7450000000003</v>
      </c>
      <c r="AF27"/>
      <c r="AG27" s="18">
        <v>-18.357217010229622</v>
      </c>
      <c r="AH27" s="18">
        <v>12.933803092975218</v>
      </c>
      <c r="AI27" s="18">
        <v>18.400748846986303</v>
      </c>
      <c r="AJ27" s="18">
        <v>8.6274013553962039</v>
      </c>
      <c r="AK27" s="18">
        <v>11.789707520859249</v>
      </c>
      <c r="AL27" s="18">
        <v>-1.6956951937591049</v>
      </c>
      <c r="AM27" s="18">
        <v>-3.1171808090816016</v>
      </c>
      <c r="AN27" s="18">
        <v>10.519952680362792</v>
      </c>
      <c r="AO27" s="18">
        <v>20.757661302970423</v>
      </c>
      <c r="AP27" s="18">
        <v>18.386230072404945</v>
      </c>
      <c r="AQ27" s="18">
        <v>9.3879137809390993</v>
      </c>
      <c r="AR27" s="18">
        <v>7.8372637177970397</v>
      </c>
      <c r="AS27" s="18">
        <v>-8.9731264233393357</v>
      </c>
      <c r="AT27" s="18">
        <v>-15.805050924299969</v>
      </c>
      <c r="AU27" s="18">
        <v>15.400046263466638</v>
      </c>
      <c r="AV27" s="18">
        <v>0.63006460347399695</v>
      </c>
      <c r="AW27" s="18">
        <v>-6.6611502132020108</v>
      </c>
      <c r="AX27" s="18">
        <v>-8.2969780636909309</v>
      </c>
      <c r="AY27" s="18">
        <v>16.405107873926841</v>
      </c>
      <c r="AZ27" s="18">
        <v>15.145286147835963</v>
      </c>
      <c r="BA27" s="18">
        <v>5.6559349860075869</v>
      </c>
      <c r="BB27" s="18">
        <v>3.8875574884807524</v>
      </c>
      <c r="BC27" s="18">
        <v>-1.1284746532737131</v>
      </c>
      <c r="BD27" s="18">
        <v>4.0845690270606907</v>
      </c>
      <c r="BE27" s="18">
        <v>-16.193465867857881</v>
      </c>
      <c r="BF27" s="18">
        <v>17.552585355176259</v>
      </c>
      <c r="BG27" s="18">
        <v>42.948176233952779</v>
      </c>
      <c r="BH27" s="18">
        <v>-5.5712951939052955</v>
      </c>
      <c r="BI27"/>
      <c r="BJ27" s="7"/>
    </row>
    <row r="28" spans="1:62" s="46" customFormat="1" ht="15" customHeight="1" x14ac:dyDescent="0.35">
      <c r="A28"/>
      <c r="B28" s="16" t="s">
        <v>816</v>
      </c>
      <c r="C28" s="17"/>
      <c r="D28" s="17"/>
      <c r="E28" s="17">
        <v>379.28100000000001</v>
      </c>
      <c r="F28" s="17">
        <v>666.24699999999996</v>
      </c>
      <c r="G28" s="17">
        <v>688.173</v>
      </c>
      <c r="H28" s="17">
        <v>789.16</v>
      </c>
      <c r="I28" s="17">
        <v>878.46</v>
      </c>
      <c r="J28" s="17">
        <v>1003.726</v>
      </c>
      <c r="K28" s="17">
        <v>1125.7429999999999</v>
      </c>
      <c r="L28" s="17">
        <v>1233.1510000000001</v>
      </c>
      <c r="M28" s="17">
        <v>1314.002</v>
      </c>
      <c r="N28" s="17">
        <v>1387.056</v>
      </c>
      <c r="O28" s="17">
        <v>1491.3209999999999</v>
      </c>
      <c r="P28" s="17">
        <v>1501.702</v>
      </c>
      <c r="Q28" s="17">
        <v>1406.097</v>
      </c>
      <c r="R28" s="17">
        <v>1435.0040000000001</v>
      </c>
      <c r="S28" s="17">
        <v>1419.0010000000002</v>
      </c>
      <c r="T28" s="17">
        <v>1378.1350000000002</v>
      </c>
      <c r="U28" s="17">
        <v>1325.2339999999999</v>
      </c>
      <c r="V28" s="17">
        <v>1317.0830000000001</v>
      </c>
      <c r="W28" s="17">
        <v>1354.6239999999998</v>
      </c>
      <c r="X28" s="17">
        <v>1376.19</v>
      </c>
      <c r="Y28" s="17">
        <v>1449.2510000000002</v>
      </c>
      <c r="Z28" s="17">
        <v>1504.2280000000001</v>
      </c>
      <c r="AA28" s="17">
        <v>1546.9699999999998</v>
      </c>
      <c r="AB28" s="17">
        <v>1542.7460000000001</v>
      </c>
      <c r="AC28" s="17">
        <v>2052.1709999999998</v>
      </c>
      <c r="AD28" s="17">
        <v>2249.2919999999999</v>
      </c>
      <c r="AE28" s="17">
        <v>2353.4340000000002</v>
      </c>
      <c r="AF28"/>
      <c r="AG28" s="18"/>
      <c r="AH28" s="18"/>
      <c r="AI28" s="18">
        <v>75.660526100701048</v>
      </c>
      <c r="AJ28" s="18">
        <v>3.2909716666641722</v>
      </c>
      <c r="AK28" s="18">
        <v>14.674653030560625</v>
      </c>
      <c r="AL28" s="18">
        <v>11.315829489583871</v>
      </c>
      <c r="AM28" s="18">
        <v>14.259727249960154</v>
      </c>
      <c r="AN28" s="18">
        <v>12.156405234097745</v>
      </c>
      <c r="AO28" s="18">
        <v>9.5410764268576518</v>
      </c>
      <c r="AP28" s="18">
        <v>6.5564557787326843</v>
      </c>
      <c r="AQ28" s="18">
        <v>5.5596566824099272</v>
      </c>
      <c r="AR28" s="18">
        <v>7.5170000346056591</v>
      </c>
      <c r="AS28" s="18">
        <v>0.69609426810191011</v>
      </c>
      <c r="AT28" s="18">
        <v>-6.366442876149863</v>
      </c>
      <c r="AU28" s="18">
        <v>2.0558325634718053</v>
      </c>
      <c r="AV28" s="18">
        <v>-1.1151885290912031</v>
      </c>
      <c r="AW28" s="18">
        <v>-2.8799134038665217</v>
      </c>
      <c r="AX28" s="18">
        <v>-3.8385934614533617</v>
      </c>
      <c r="AY28" s="18">
        <v>-0.61506118919374542</v>
      </c>
      <c r="AZ28" s="18">
        <v>2.8503139133979949</v>
      </c>
      <c r="BA28" s="18">
        <v>1.5920284890862897</v>
      </c>
      <c r="BB28" s="18">
        <v>5.3089326328486726</v>
      </c>
      <c r="BC28" s="18">
        <v>3.7934767683444659</v>
      </c>
      <c r="BD28" s="18">
        <v>2.8414575449998094</v>
      </c>
      <c r="BE28" s="18">
        <v>-0.2730498975416269</v>
      </c>
      <c r="BF28" s="18">
        <v>33.020665747958489</v>
      </c>
      <c r="BG28" s="18">
        <v>9.6054860925332299</v>
      </c>
      <c r="BH28" s="18">
        <v>4.6299902369278989</v>
      </c>
      <c r="BI28"/>
      <c r="BJ28" s="7"/>
    </row>
    <row r="29" spans="1:62" s="46" customFormat="1" ht="15" customHeight="1" x14ac:dyDescent="0.35">
      <c r="A29"/>
      <c r="B29" s="16" t="s">
        <v>1167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>
        <v>295.75</v>
      </c>
      <c r="AD29" s="17">
        <v>195.90299999999996</v>
      </c>
      <c r="AE29" s="17">
        <v>197.97</v>
      </c>
      <c r="AF29" s="355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>
        <v>-33.760608622147096</v>
      </c>
      <c r="BH29" s="18">
        <v>1.0551140105052175</v>
      </c>
      <c r="BI29" s="355"/>
      <c r="BJ29" s="7"/>
    </row>
    <row r="30" spans="1:62" s="46" customFormat="1" ht="15" customHeight="1" x14ac:dyDescent="0.35">
      <c r="A30"/>
      <c r="B30" s="16" t="s">
        <v>1166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>
        <v>166.33700000000002</v>
      </c>
      <c r="AD30" s="17">
        <v>278.428</v>
      </c>
      <c r="AE30" s="17">
        <v>303.04600000000005</v>
      </c>
      <c r="AF30" s="355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>
        <v>67.387893252854127</v>
      </c>
      <c r="BH30" s="18">
        <v>8.841783153993152</v>
      </c>
      <c r="BI30" s="355"/>
      <c r="BJ30" s="7"/>
    </row>
    <row r="31" spans="1:62" s="46" customFormat="1" ht="15" customHeight="1" x14ac:dyDescent="0.35">
      <c r="A31"/>
      <c r="B31" s="16" t="s">
        <v>817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>
        <v>101.22800000000001</v>
      </c>
      <c r="U31" s="17">
        <v>74.481999999999999</v>
      </c>
      <c r="V31" s="17">
        <v>76.115000000000009</v>
      </c>
      <c r="W31" s="17">
        <v>52.253000000000007</v>
      </c>
      <c r="X31" s="17">
        <v>71.317999999999998</v>
      </c>
      <c r="Y31" s="17">
        <v>52.990999999999993</v>
      </c>
      <c r="Z31" s="17">
        <v>49.253</v>
      </c>
      <c r="AA31" s="17">
        <v>53.067999999999998</v>
      </c>
      <c r="AB31" s="17">
        <v>39.499999999999993</v>
      </c>
      <c r="AC31" s="17">
        <v>44.244999999999997</v>
      </c>
      <c r="AD31" s="17">
        <v>36.393000000000001</v>
      </c>
      <c r="AE31" s="17">
        <v>41.111000000000004</v>
      </c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>
        <v>-26.421543446477266</v>
      </c>
      <c r="AY31" s="18">
        <v>2.1924760344781422</v>
      </c>
      <c r="AZ31" s="18">
        <v>-31.349931025422059</v>
      </c>
      <c r="BA31" s="18">
        <v>36.485943390810071</v>
      </c>
      <c r="BB31" s="18">
        <v>-25.697579853613401</v>
      </c>
      <c r="BC31" s="18">
        <v>-7.0540280424977695</v>
      </c>
      <c r="BD31" s="18">
        <v>7.7457210728280463</v>
      </c>
      <c r="BE31" s="18">
        <v>-25.567196804100409</v>
      </c>
      <c r="BF31" s="18">
        <v>12.012658227848116</v>
      </c>
      <c r="BG31" s="18">
        <v>-17.746638038196402</v>
      </c>
      <c r="BH31" s="18">
        <v>12.964031544527803</v>
      </c>
      <c r="BI31"/>
      <c r="BJ31" s="7"/>
    </row>
    <row r="32" spans="1:62" s="46" customFormat="1" ht="15" customHeight="1" x14ac:dyDescent="0.35">
      <c r="A32"/>
      <c r="B32" s="16" t="s">
        <v>30</v>
      </c>
      <c r="C32" s="17">
        <v>334.28399999999999</v>
      </c>
      <c r="D32" s="17">
        <v>248.911</v>
      </c>
      <c r="E32" s="17">
        <v>142.452</v>
      </c>
      <c r="F32" s="17">
        <v>68.516999999999996</v>
      </c>
      <c r="G32" s="17">
        <v>67.581000000000003</v>
      </c>
      <c r="H32" s="17">
        <v>66.066999999999993</v>
      </c>
      <c r="I32" s="17">
        <v>39.511000000000003</v>
      </c>
      <c r="J32" s="17">
        <v>34.061</v>
      </c>
      <c r="K32" s="17">
        <v>22.786999999999999</v>
      </c>
      <c r="L32" s="17">
        <v>28.05</v>
      </c>
      <c r="M32" s="17">
        <v>40.522999999999996</v>
      </c>
      <c r="N32" s="17">
        <v>24.957000000000001</v>
      </c>
      <c r="O32" s="17">
        <v>12.539</v>
      </c>
      <c r="P32" s="17">
        <v>18.013000000000002</v>
      </c>
      <c r="Q32" s="17">
        <v>14.748000000000001</v>
      </c>
      <c r="R32" s="17">
        <v>44.103000000000002</v>
      </c>
      <c r="S32" s="17">
        <v>14.568999999999999</v>
      </c>
      <c r="T32" s="17">
        <v>12.190000000000003</v>
      </c>
      <c r="U32" s="17">
        <v>11.173</v>
      </c>
      <c r="V32" s="17">
        <v>6.5410000000000004</v>
      </c>
      <c r="W32" s="17">
        <v>12.331</v>
      </c>
      <c r="X32" s="17">
        <v>11.974000000000002</v>
      </c>
      <c r="Y32" s="17">
        <v>12.968999999999998</v>
      </c>
      <c r="Z32" s="17">
        <v>3.4630000000000005</v>
      </c>
      <c r="AA32" s="17">
        <v>7.161999999999999</v>
      </c>
      <c r="AB32" s="17">
        <v>5.7390000000000008</v>
      </c>
      <c r="AC32" s="17">
        <v>8.452</v>
      </c>
      <c r="AD32" s="17">
        <v>11.269999999999998</v>
      </c>
      <c r="AE32" s="17">
        <v>14.517999999999995</v>
      </c>
      <c r="AF32"/>
      <c r="AG32" s="18">
        <v>-25.539062593483383</v>
      </c>
      <c r="AH32" s="18">
        <v>-42.76990570926958</v>
      </c>
      <c r="AI32" s="18">
        <v>-51.901693201920651</v>
      </c>
      <c r="AJ32" s="18">
        <v>-1.3660843294364799</v>
      </c>
      <c r="AK32" s="18">
        <v>-2.240274633402894</v>
      </c>
      <c r="AL32" s="18">
        <v>-40.195559053687909</v>
      </c>
      <c r="AM32" s="18">
        <v>-13.7936270911898</v>
      </c>
      <c r="AN32" s="18">
        <v>-33.09943924136109</v>
      </c>
      <c r="AO32" s="18">
        <v>23.096502391714584</v>
      </c>
      <c r="AP32" s="18">
        <v>44.467023172905506</v>
      </c>
      <c r="AQ32" s="18">
        <v>-38.412753251240026</v>
      </c>
      <c r="AR32" s="18">
        <v>-49.75758304283368</v>
      </c>
      <c r="AS32" s="18">
        <v>43.655793922960378</v>
      </c>
      <c r="AT32" s="18">
        <v>-18.12579803475268</v>
      </c>
      <c r="AU32" s="18" t="s">
        <v>233</v>
      </c>
      <c r="AV32" s="18">
        <v>-66.965966034056635</v>
      </c>
      <c r="AW32" s="18">
        <v>-16.329192120255311</v>
      </c>
      <c r="AX32" s="18">
        <v>-8.3429040196882909</v>
      </c>
      <c r="AY32" s="18">
        <v>-41.457084041886688</v>
      </c>
      <c r="AZ32" s="18">
        <v>88.518575141415667</v>
      </c>
      <c r="BA32" s="18">
        <v>-2.8951423242234817</v>
      </c>
      <c r="BB32" s="18">
        <v>8.3096709537330522</v>
      </c>
      <c r="BC32" s="18">
        <v>-73.29786413755879</v>
      </c>
      <c r="BD32" s="18" t="s">
        <v>233</v>
      </c>
      <c r="BE32" s="18">
        <v>-19.868751745322516</v>
      </c>
      <c r="BF32" s="18">
        <v>47.273044084335226</v>
      </c>
      <c r="BG32" s="18">
        <v>33.341221012778014</v>
      </c>
      <c r="BH32" s="18">
        <v>28.819875776397495</v>
      </c>
      <c r="BI32"/>
      <c r="BJ32" s="7"/>
    </row>
    <row r="33" spans="1:62" s="7" customFormat="1" ht="15" hidden="1" customHeight="1" x14ac:dyDescent="0.35">
      <c r="A33"/>
      <c r="B33" s="13" t="s">
        <v>43</v>
      </c>
      <c r="C33" s="14">
        <v>32890.771999999997</v>
      </c>
      <c r="D33" s="14">
        <v>34974.072999999997</v>
      </c>
      <c r="E33" s="14">
        <v>37790.875</v>
      </c>
      <c r="F33" s="14">
        <v>42146.317000000003</v>
      </c>
      <c r="G33" s="14">
        <v>47782.370999999999</v>
      </c>
      <c r="H33" s="14">
        <v>51270.048000000003</v>
      </c>
      <c r="I33" s="14">
        <v>53119.61</v>
      </c>
      <c r="J33" s="14">
        <v>38072.743999999999</v>
      </c>
      <c r="K33" s="14">
        <v>39096.006999999998</v>
      </c>
      <c r="L33" s="14">
        <v>41367.658000000003</v>
      </c>
      <c r="M33" s="14">
        <v>44617.418000000005</v>
      </c>
      <c r="N33" s="14">
        <v>48326.151000000005</v>
      </c>
      <c r="O33" s="14">
        <v>48444.478999999999</v>
      </c>
      <c r="P33" s="14">
        <v>39234.178999999989</v>
      </c>
      <c r="Q33" s="14">
        <v>28657.768000000004</v>
      </c>
      <c r="R33" s="14">
        <v>51832.205000000002</v>
      </c>
      <c r="S33" s="14">
        <v>34653.797000000006</v>
      </c>
      <c r="T33" s="14">
        <v>23590.068999999989</v>
      </c>
      <c r="U33" s="14">
        <v>35768.987999999998</v>
      </c>
      <c r="V33" s="14">
        <v>37811.29099999999</v>
      </c>
      <c r="W33" s="14">
        <v>43180.113000000005</v>
      </c>
      <c r="X33" s="14">
        <v>42677.537999999986</v>
      </c>
      <c r="Y33" s="14">
        <v>40148.014999999999</v>
      </c>
      <c r="Z33" s="14">
        <v>44546.379000000001</v>
      </c>
      <c r="AA33" s="14">
        <v>46837.528000000006</v>
      </c>
      <c r="AB33" s="14">
        <v>34066.770000000004</v>
      </c>
      <c r="AC33" s="14">
        <v>47012.325999999986</v>
      </c>
      <c r="AD33" s="14">
        <v>63634.672999999988</v>
      </c>
      <c r="AE33" s="14">
        <v>53412.030000000006</v>
      </c>
      <c r="AF33"/>
      <c r="AG33" s="15">
        <v>6.3339984844381263</v>
      </c>
      <c r="AH33" s="15">
        <v>8.0539718665309685</v>
      </c>
      <c r="AI33" s="15">
        <v>11.525115520611797</v>
      </c>
      <c r="AJ33" s="15">
        <v>13.37258959068712</v>
      </c>
      <c r="AK33" s="15">
        <v>7.2990873558786005</v>
      </c>
      <c r="AL33" s="15">
        <v>3.6074902836057379</v>
      </c>
      <c r="AM33" s="15">
        <v>-28.32638643243051</v>
      </c>
      <c r="AN33" s="15">
        <v>2.6876523530849235</v>
      </c>
      <c r="AO33" s="15">
        <v>5.8104424832950468</v>
      </c>
      <c r="AP33" s="15">
        <v>7.855798846528856</v>
      </c>
      <c r="AQ33" s="15">
        <v>8.3122985736198363</v>
      </c>
      <c r="AR33" s="15">
        <v>0.24485293687054457</v>
      </c>
      <c r="AS33" s="15">
        <v>-19.012073594598903</v>
      </c>
      <c r="AT33" s="15">
        <v>-26.957136021630497</v>
      </c>
      <c r="AU33" s="15">
        <v>80.866161663392603</v>
      </c>
      <c r="AV33" s="15">
        <v>-33.14234460988105</v>
      </c>
      <c r="AW33" s="15">
        <v>-31.926452388464142</v>
      </c>
      <c r="AX33" s="15">
        <v>51.627314019301998</v>
      </c>
      <c r="AY33" s="15">
        <v>5.709703053382424</v>
      </c>
      <c r="AZ33" s="15">
        <v>14.198991512879092</v>
      </c>
      <c r="BA33" s="15">
        <v>-1.1639038554623951</v>
      </c>
      <c r="BB33" s="15">
        <v>-5.9270593350534595</v>
      </c>
      <c r="BC33" s="15">
        <v>10.955371018965698</v>
      </c>
      <c r="BD33" s="15">
        <v>5.143288975294726</v>
      </c>
      <c r="BE33" s="15">
        <v>-27.266080310643211</v>
      </c>
      <c r="BF33" s="15">
        <v>38.000538354531351</v>
      </c>
      <c r="BG33" s="15">
        <v>35.357423072408729</v>
      </c>
      <c r="BH33" s="15">
        <v>-16.064580075708072</v>
      </c>
      <c r="BI33"/>
    </row>
    <row r="34" spans="1:62" s="55" customFormat="1" ht="6" customHeight="1" x14ac:dyDescent="0.35">
      <c r="A34"/>
      <c r="B34" s="229"/>
      <c r="Y34" s="52"/>
      <c r="AF34"/>
      <c r="BI34"/>
    </row>
    <row r="35" spans="1:62" s="46" customFormat="1" ht="15" customHeight="1" x14ac:dyDescent="0.35">
      <c r="A35"/>
      <c r="B35" s="16" t="s">
        <v>44</v>
      </c>
      <c r="C35" s="17">
        <v>530.76400000000001</v>
      </c>
      <c r="D35" s="17">
        <v>458.05799999999999</v>
      </c>
      <c r="E35" s="17">
        <v>502.55399999999997</v>
      </c>
      <c r="F35" s="17">
        <v>625.30600000000004</v>
      </c>
      <c r="G35" s="17">
        <v>604.05700000000002</v>
      </c>
      <c r="H35" s="17">
        <v>651.346</v>
      </c>
      <c r="I35" s="17">
        <v>1075.817</v>
      </c>
      <c r="J35" s="17">
        <v>766.6</v>
      </c>
      <c r="K35" s="17">
        <v>635.16</v>
      </c>
      <c r="L35" s="17">
        <v>638.64400000000001</v>
      </c>
      <c r="M35" s="17">
        <v>787.678</v>
      </c>
      <c r="N35" s="17">
        <v>874.05700000000002</v>
      </c>
      <c r="O35" s="17">
        <v>1146.3910000000001</v>
      </c>
      <c r="P35" s="17">
        <v>1021.831</v>
      </c>
      <c r="Q35" s="17">
        <v>1062.5319999999999</v>
      </c>
      <c r="R35" s="17">
        <v>781.88099999999997</v>
      </c>
      <c r="S35" s="17">
        <v>687.93299999999999</v>
      </c>
      <c r="T35" s="17">
        <v>743.98199999999997</v>
      </c>
      <c r="U35" s="17">
        <v>821.53100000000006</v>
      </c>
      <c r="V35" s="17">
        <v>794.4860000000001</v>
      </c>
      <c r="W35" s="17">
        <v>1225.6490000000001</v>
      </c>
      <c r="X35" s="17">
        <v>830.22800000000018</v>
      </c>
      <c r="Y35" s="17">
        <v>763.13200000000006</v>
      </c>
      <c r="Z35" s="17">
        <v>679.50400000000013</v>
      </c>
      <c r="AA35" s="17">
        <v>1020.1849999999999</v>
      </c>
      <c r="AB35" s="17">
        <v>680.6930000000001</v>
      </c>
      <c r="AC35" s="17">
        <v>783.83199999999988</v>
      </c>
      <c r="AD35" s="17">
        <v>711.42000000000019</v>
      </c>
      <c r="AE35" s="17">
        <v>810.6</v>
      </c>
      <c r="AF35"/>
      <c r="AG35" s="18">
        <v>-13.698366882456236</v>
      </c>
      <c r="AH35" s="18">
        <v>9.7140536787917657</v>
      </c>
      <c r="AI35" s="18">
        <v>24.425633862231734</v>
      </c>
      <c r="AJ35" s="18">
        <v>-3.3981762529065804</v>
      </c>
      <c r="AK35" s="18">
        <v>7.8285658472627562</v>
      </c>
      <c r="AL35" s="18">
        <v>65.168282295431311</v>
      </c>
      <c r="AM35" s="18">
        <v>-28.742527771916595</v>
      </c>
      <c r="AN35" s="18">
        <v>-17.145838768588579</v>
      </c>
      <c r="AO35" s="18">
        <v>0.5485232067510607</v>
      </c>
      <c r="AP35" s="18">
        <v>23.336005661996353</v>
      </c>
      <c r="AQ35" s="18">
        <v>10.966283176628014</v>
      </c>
      <c r="AR35" s="18">
        <v>31.157464558947535</v>
      </c>
      <c r="AS35" s="18">
        <v>-10.865402816316601</v>
      </c>
      <c r="AT35" s="18">
        <v>3.9831439836920106</v>
      </c>
      <c r="AU35" s="18">
        <v>-26.4134162547575</v>
      </c>
      <c r="AV35" s="18">
        <v>-12.015639208524057</v>
      </c>
      <c r="AW35" s="18">
        <v>8.147450405780793</v>
      </c>
      <c r="AX35" s="18">
        <v>10.423504869741484</v>
      </c>
      <c r="AY35" s="18">
        <v>-3.2920242814939371</v>
      </c>
      <c r="AZ35" s="18">
        <v>54.269427025775151</v>
      </c>
      <c r="BA35" s="18">
        <v>-32.262172938581919</v>
      </c>
      <c r="BB35" s="18">
        <v>-8.0816354061775915</v>
      </c>
      <c r="BC35" s="18">
        <v>-10.958523558178653</v>
      </c>
      <c r="BD35" s="18">
        <v>50.136717370317136</v>
      </c>
      <c r="BE35" s="18">
        <v>-33.277493787891395</v>
      </c>
      <c r="BF35" s="18">
        <v>15.152058270027716</v>
      </c>
      <c r="BG35" s="18">
        <v>-9.2382041049612305</v>
      </c>
      <c r="BH35" s="18">
        <v>13.941131820865285</v>
      </c>
      <c r="BI35"/>
      <c r="BJ35" s="7"/>
    </row>
    <row r="36" spans="1:62" s="46" customFormat="1" ht="15" customHeight="1" x14ac:dyDescent="0.35">
      <c r="A36"/>
      <c r="B36" s="16" t="s">
        <v>30</v>
      </c>
      <c r="C36" s="17">
        <v>494.61500000000001</v>
      </c>
      <c r="D36" s="17">
        <v>552.25900000000001</v>
      </c>
      <c r="E36" s="17">
        <v>478.435</v>
      </c>
      <c r="F36" s="17">
        <v>519.37699999999995</v>
      </c>
      <c r="G36" s="17">
        <v>478.971</v>
      </c>
      <c r="H36" s="17">
        <v>439.74200000000002</v>
      </c>
      <c r="I36" s="17">
        <v>514.55899999999997</v>
      </c>
      <c r="J36" s="17">
        <v>479.48</v>
      </c>
      <c r="K36" s="17">
        <v>573.01800000000003</v>
      </c>
      <c r="L36" s="17">
        <v>514.18299999999999</v>
      </c>
      <c r="M36" s="17">
        <v>580.18700000000001</v>
      </c>
      <c r="N36" s="17">
        <v>648.51499999999999</v>
      </c>
      <c r="O36" s="17">
        <v>689.20899999999995</v>
      </c>
      <c r="P36" s="17">
        <v>743.46</v>
      </c>
      <c r="Q36" s="17">
        <v>844.66800000000001</v>
      </c>
      <c r="R36" s="17">
        <v>1033.8470000000043</v>
      </c>
      <c r="S36" s="17">
        <v>1249.7719999999995</v>
      </c>
      <c r="T36" s="17">
        <v>1147.9810000000043</v>
      </c>
      <c r="U36" s="17">
        <v>1251.0169999999989</v>
      </c>
      <c r="V36" s="17">
        <v>1345.0989999999974</v>
      </c>
      <c r="W36" s="17">
        <v>1303.1340000000007</v>
      </c>
      <c r="X36" s="17">
        <v>1469.9519999999961</v>
      </c>
      <c r="Y36" s="17">
        <v>1215.2189999999996</v>
      </c>
      <c r="Z36" s="17">
        <v>1293.5480000000036</v>
      </c>
      <c r="AA36" s="17">
        <v>1144.2219999999993</v>
      </c>
      <c r="AB36" s="17">
        <v>1024.4379999999965</v>
      </c>
      <c r="AC36" s="17">
        <v>1205.2740000000026</v>
      </c>
      <c r="AD36" s="17">
        <v>1151.286999999988</v>
      </c>
      <c r="AE36" s="17">
        <v>1048.3219999999937</v>
      </c>
      <c r="AF36"/>
      <c r="AG36" s="18">
        <v>11.654316994025658</v>
      </c>
      <c r="AH36" s="18">
        <v>-13.367640907617623</v>
      </c>
      <c r="AI36" s="18">
        <v>8.5574842977624872</v>
      </c>
      <c r="AJ36" s="18">
        <v>-7.7797053007738022</v>
      </c>
      <c r="AK36" s="18">
        <v>-8.1902662165350275</v>
      </c>
      <c r="AL36" s="18">
        <v>17.01383993341549</v>
      </c>
      <c r="AM36" s="18">
        <v>-6.8172940323655702</v>
      </c>
      <c r="AN36" s="18">
        <v>19.508217235338286</v>
      </c>
      <c r="AO36" s="18">
        <v>-10.26756576582237</v>
      </c>
      <c r="AP36" s="18">
        <v>12.836674880344161</v>
      </c>
      <c r="AQ36" s="18">
        <v>11.776892622551001</v>
      </c>
      <c r="AR36" s="18">
        <v>6.2749512347439858</v>
      </c>
      <c r="AS36" s="18">
        <v>7.871487458811492</v>
      </c>
      <c r="AT36" s="18">
        <v>13.613106286821075</v>
      </c>
      <c r="AU36" s="18">
        <v>22.396847045230114</v>
      </c>
      <c r="AV36" s="18">
        <v>20.885585584713628</v>
      </c>
      <c r="AW36" s="18">
        <v>-8.1447656052460129</v>
      </c>
      <c r="AX36" s="18">
        <v>8.9754098717656667</v>
      </c>
      <c r="AY36" s="18">
        <v>7.5204413689021488</v>
      </c>
      <c r="AZ36" s="18">
        <v>-3.1198447103147662</v>
      </c>
      <c r="BA36" s="18">
        <v>12.801292883156709</v>
      </c>
      <c r="BB36" s="18">
        <v>-17.329341366248503</v>
      </c>
      <c r="BC36" s="18">
        <v>6.4456694636937106</v>
      </c>
      <c r="BD36" s="18">
        <v>-11.543908691444301</v>
      </c>
      <c r="BE36" s="18">
        <v>-10.468597876985664</v>
      </c>
      <c r="BF36" s="18">
        <v>17.652215165779364</v>
      </c>
      <c r="BG36" s="18">
        <v>-4.4792304488452013</v>
      </c>
      <c r="BH36" s="18">
        <v>-8.9434693521246498</v>
      </c>
      <c r="BI36"/>
      <c r="BJ36" s="7"/>
    </row>
    <row r="37" spans="1:62" s="7" customFormat="1" ht="15" customHeight="1" x14ac:dyDescent="0.35">
      <c r="A37"/>
      <c r="B37" s="13" t="s">
        <v>50</v>
      </c>
      <c r="C37" s="14">
        <v>1025.3789999999999</v>
      </c>
      <c r="D37" s="14">
        <v>1010.317</v>
      </c>
      <c r="E37" s="14">
        <v>980.98900000000003</v>
      </c>
      <c r="F37" s="14">
        <v>1144.683</v>
      </c>
      <c r="G37" s="14">
        <v>1083.028</v>
      </c>
      <c r="H37" s="14">
        <v>1091.088</v>
      </c>
      <c r="I37" s="14">
        <v>1590.376</v>
      </c>
      <c r="J37" s="14">
        <v>1246.08</v>
      </c>
      <c r="K37" s="14">
        <v>1208.1780000000001</v>
      </c>
      <c r="L37" s="14">
        <v>1152.827</v>
      </c>
      <c r="M37" s="14">
        <v>1367.865</v>
      </c>
      <c r="N37" s="14">
        <v>1522.5719999999999</v>
      </c>
      <c r="O37" s="14">
        <v>1835.6</v>
      </c>
      <c r="P37" s="14">
        <v>1765.2909999999997</v>
      </c>
      <c r="Q37" s="14">
        <v>1907.2000000000003</v>
      </c>
      <c r="R37" s="14">
        <v>1815.7280000000042</v>
      </c>
      <c r="S37" s="14">
        <v>1937.7049999999995</v>
      </c>
      <c r="T37" s="14">
        <v>1891.9630000000043</v>
      </c>
      <c r="U37" s="14">
        <v>2072.5479999999989</v>
      </c>
      <c r="V37" s="14">
        <v>2139.5849999999973</v>
      </c>
      <c r="W37" s="14">
        <v>2528.7830000000008</v>
      </c>
      <c r="X37" s="14">
        <v>2300.1799999999962</v>
      </c>
      <c r="Y37" s="14">
        <v>1978.3509999999997</v>
      </c>
      <c r="Z37" s="14">
        <v>1973.0520000000038</v>
      </c>
      <c r="AA37" s="14">
        <v>2164.4069999999992</v>
      </c>
      <c r="AB37" s="14">
        <v>1705.1309999999967</v>
      </c>
      <c r="AC37" s="14">
        <v>1989.1060000000025</v>
      </c>
      <c r="AD37" s="14">
        <v>1862.7069999999881</v>
      </c>
      <c r="AE37" s="14">
        <v>1858.9219999999937</v>
      </c>
      <c r="AF37"/>
      <c r="AG37" s="15">
        <v>-1.4689202724065833</v>
      </c>
      <c r="AH37" s="15">
        <v>-2.9028512833100875</v>
      </c>
      <c r="AI37" s="15">
        <v>16.686629513684654</v>
      </c>
      <c r="AJ37" s="15">
        <v>-5.3862073604657335</v>
      </c>
      <c r="AK37" s="15">
        <v>0.74420975265643596</v>
      </c>
      <c r="AL37" s="15">
        <v>45.760561934509411</v>
      </c>
      <c r="AM37" s="15">
        <v>-21.648717032953218</v>
      </c>
      <c r="AN37" s="15">
        <v>-3.0416987673343461</v>
      </c>
      <c r="AO37" s="15">
        <v>-4.5813613556942858</v>
      </c>
      <c r="AP37" s="15">
        <v>18.653102330184844</v>
      </c>
      <c r="AQ37" s="15">
        <v>11.310107357085668</v>
      </c>
      <c r="AR37" s="15">
        <v>20.559159107089847</v>
      </c>
      <c r="AS37" s="15">
        <v>-3.8303007191109284</v>
      </c>
      <c r="AT37" s="15">
        <v>8.0388445870964382</v>
      </c>
      <c r="AU37" s="15">
        <v>-4.7961409395971106</v>
      </c>
      <c r="AV37" s="15">
        <v>6.7178013446945268</v>
      </c>
      <c r="AW37" s="15">
        <v>-2.3606276497193948</v>
      </c>
      <c r="AX37" s="15">
        <v>9.5448483929122379</v>
      </c>
      <c r="AY37" s="15">
        <v>3.2345209857623796</v>
      </c>
      <c r="AZ37" s="15">
        <v>18.190349997780132</v>
      </c>
      <c r="BA37" s="15">
        <v>-9.0400402090651717</v>
      </c>
      <c r="BB37" s="15">
        <v>-13.991470232764264</v>
      </c>
      <c r="BC37" s="15">
        <v>-0.26784933512788611</v>
      </c>
      <c r="BD37" s="15">
        <v>9.6984266000082684</v>
      </c>
      <c r="BE37" s="15">
        <v>-21.21948413583964</v>
      </c>
      <c r="BF37" s="15">
        <v>16.654145634558656</v>
      </c>
      <c r="BG37" s="15">
        <v>-6.3545633063302951</v>
      </c>
      <c r="BH37" s="15">
        <v>-0.20319889279389736</v>
      </c>
      <c r="BI37"/>
    </row>
    <row r="38" spans="1:62" s="55" customFormat="1" ht="6" customHeight="1" x14ac:dyDescent="0.35">
      <c r="A38"/>
      <c r="B38" s="229"/>
      <c r="Y38" s="52"/>
      <c r="AF3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/>
    </row>
    <row r="39" spans="1:62" s="46" customFormat="1" ht="15" customHeight="1" x14ac:dyDescent="0.35">
      <c r="A39"/>
      <c r="B39" s="62" t="s">
        <v>51</v>
      </c>
      <c r="C39" s="63">
        <v>73110.466</v>
      </c>
      <c r="D39" s="63">
        <v>76115.074999999997</v>
      </c>
      <c r="E39" s="63">
        <v>85607.142999999996</v>
      </c>
      <c r="F39" s="63">
        <v>87558.619000000006</v>
      </c>
      <c r="G39" s="63">
        <v>95215.536999999997</v>
      </c>
      <c r="H39" s="63">
        <v>103117.69500000001</v>
      </c>
      <c r="I39" s="63">
        <v>109307.66499999999</v>
      </c>
      <c r="J39" s="63">
        <v>94125.168999999994</v>
      </c>
      <c r="K39" s="63">
        <v>96049.656000000003</v>
      </c>
      <c r="L39" s="63">
        <v>100396.954</v>
      </c>
      <c r="M39" s="63">
        <v>115846.91600000001</v>
      </c>
      <c r="N39" s="63">
        <v>130126.548</v>
      </c>
      <c r="O39" s="63">
        <v>146270.60399999996</v>
      </c>
      <c r="P39" s="63">
        <v>114082.92199999998</v>
      </c>
      <c r="Q39" s="63">
        <v>83601.483999999997</v>
      </c>
      <c r="R39" s="63">
        <v>111824.38499999999</v>
      </c>
      <c r="S39" s="63">
        <v>88905.10100000001</v>
      </c>
      <c r="T39" s="63">
        <v>76464.275999999998</v>
      </c>
      <c r="U39" s="63">
        <v>98869.975999999995</v>
      </c>
      <c r="V39" s="63">
        <v>103124.34299999999</v>
      </c>
      <c r="W39" s="63">
        <v>108847.41099999999</v>
      </c>
      <c r="X39" s="63">
        <v>106187.323</v>
      </c>
      <c r="Y39" s="63">
        <v>105571.19</v>
      </c>
      <c r="Z39" s="63">
        <v>116331.31100000002</v>
      </c>
      <c r="AA39" s="63">
        <v>116898.889</v>
      </c>
      <c r="AB39" s="63">
        <v>91400.585000000006</v>
      </c>
      <c r="AC39" s="63">
        <v>123029.75099999999</v>
      </c>
      <c r="AD39" s="63">
        <v>159561.02699999997</v>
      </c>
      <c r="AE39" s="63">
        <v>153224.79800000001</v>
      </c>
      <c r="AF39"/>
      <c r="AG39" s="15">
        <v>4.1096838310399999</v>
      </c>
      <c r="AH39" s="15">
        <v>12.470680742283969</v>
      </c>
      <c r="AI39" s="15">
        <v>2.2795714605263835</v>
      </c>
      <c r="AJ39" s="15">
        <v>8.7449049419109617</v>
      </c>
      <c r="AK39" s="15">
        <v>8.2992316684618501</v>
      </c>
      <c r="AL39" s="15">
        <v>6.0028203694816735</v>
      </c>
      <c r="AM39" s="15">
        <v>-13.889690169486284</v>
      </c>
      <c r="AN39" s="15">
        <v>2.0446040314679363</v>
      </c>
      <c r="AO39" s="15">
        <v>4.5260942943928866</v>
      </c>
      <c r="AP39" s="15">
        <v>15.388875244163298</v>
      </c>
      <c r="AQ39" s="15">
        <v>12.326294469504896</v>
      </c>
      <c r="AR39" s="15">
        <v>12.406427626128966</v>
      </c>
      <c r="AS39" s="15">
        <v>-22.005571262972289</v>
      </c>
      <c r="AT39" s="15">
        <v>-26.718668724140837</v>
      </c>
      <c r="AU39" s="15">
        <v>33.758851696938777</v>
      </c>
      <c r="AV39" s="15">
        <v>-20.495783634311948</v>
      </c>
      <c r="AW39" s="15">
        <v>-13.993375925640093</v>
      </c>
      <c r="AX39" s="15">
        <v>29.30218027566232</v>
      </c>
      <c r="AY39" s="15">
        <v>4.3029918405158698</v>
      </c>
      <c r="AZ39" s="15">
        <v>5.549677053457688</v>
      </c>
      <c r="BA39" s="15">
        <v>-2.4438688762197467</v>
      </c>
      <c r="BB39" s="15">
        <v>-0.58023216198792549</v>
      </c>
      <c r="BC39" s="15">
        <v>10.192289203143408</v>
      </c>
      <c r="BD39" s="15">
        <v>0.48789787987516053</v>
      </c>
      <c r="BE39" s="15">
        <v>-21.81227231338357</v>
      </c>
      <c r="BF39" s="15">
        <v>34.604992954913776</v>
      </c>
      <c r="BG39" s="15">
        <v>29.693042295111194</v>
      </c>
      <c r="BH39" s="15">
        <v>-3.9710379903734037</v>
      </c>
      <c r="BI39"/>
      <c r="BJ39" s="7"/>
    </row>
    <row r="40" spans="1:62" ht="6" customHeight="1" thickBot="1" x14ac:dyDescent="0.4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136"/>
      <c r="Z40" s="32"/>
      <c r="AA40" s="32"/>
      <c r="AB40" s="32"/>
      <c r="AC40" s="32"/>
      <c r="AD40" s="32"/>
      <c r="AE40" s="32"/>
      <c r="AF40"/>
      <c r="AG40" s="34" t="s">
        <v>233</v>
      </c>
      <c r="AH40" s="34" t="s">
        <v>233</v>
      </c>
      <c r="AI40" s="34" t="s">
        <v>233</v>
      </c>
      <c r="AJ40" s="34" t="s">
        <v>233</v>
      </c>
      <c r="AK40" s="34" t="s">
        <v>233</v>
      </c>
      <c r="AL40" s="34" t="s">
        <v>233</v>
      </c>
      <c r="AM40" s="34" t="s">
        <v>233</v>
      </c>
      <c r="AN40" s="34" t="s">
        <v>233</v>
      </c>
      <c r="AO40" s="34" t="s">
        <v>233</v>
      </c>
      <c r="AP40" s="34" t="s">
        <v>233</v>
      </c>
      <c r="AQ40" s="34" t="s">
        <v>233</v>
      </c>
      <c r="AR40" s="34" t="s">
        <v>233</v>
      </c>
      <c r="AS40" s="34" t="s">
        <v>233</v>
      </c>
      <c r="AT40" s="34" t="s">
        <v>233</v>
      </c>
      <c r="AU40" s="34" t="s">
        <v>233</v>
      </c>
      <c r="AV40" s="34" t="s">
        <v>233</v>
      </c>
      <c r="AW40" s="34" t="s">
        <v>233</v>
      </c>
      <c r="AX40" s="34" t="s">
        <v>233</v>
      </c>
      <c r="AY40" s="34" t="s">
        <v>233</v>
      </c>
      <c r="AZ40" s="34" t="s">
        <v>233</v>
      </c>
      <c r="BA40" s="34" t="s">
        <v>233</v>
      </c>
      <c r="BB40" s="34"/>
      <c r="BC40" s="34"/>
      <c r="BD40" s="34"/>
      <c r="BE40" s="34"/>
      <c r="BF40" s="34"/>
      <c r="BG40" s="34"/>
      <c r="BH40" s="34"/>
      <c r="BI40"/>
      <c r="BJ40" s="2"/>
    </row>
    <row r="41" spans="1:62" s="55" customFormat="1" ht="6" customHeight="1" x14ac:dyDescent="0.35">
      <c r="A41"/>
      <c r="Y41" s="52"/>
      <c r="AF41"/>
      <c r="BI41"/>
    </row>
    <row r="42" spans="1:62" ht="12" customHeight="1" x14ac:dyDescent="0.35">
      <c r="B42" s="35" t="s">
        <v>55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26"/>
      <c r="Z42" s="59"/>
      <c r="AA42" s="59"/>
      <c r="AB42" s="59"/>
      <c r="AC42" s="59"/>
      <c r="AD42" s="59"/>
      <c r="AE42" s="59"/>
      <c r="AF42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36"/>
      <c r="BC42" s="36"/>
      <c r="BD42" s="36"/>
      <c r="BE42" s="36"/>
      <c r="BF42" s="36"/>
      <c r="BG42" s="36"/>
      <c r="BH42" s="36"/>
      <c r="BI42"/>
      <c r="BJ42" s="2"/>
    </row>
    <row r="43" spans="1:62" s="55" customFormat="1" ht="12" customHeight="1" x14ac:dyDescent="0.35">
      <c r="A43"/>
      <c r="B43" s="5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26"/>
      <c r="Z43" s="59"/>
      <c r="AA43" s="59"/>
      <c r="AB43" s="59"/>
      <c r="AC43" s="59"/>
      <c r="AD43" s="59"/>
      <c r="AE43" s="59"/>
      <c r="AF43"/>
      <c r="BI43"/>
    </row>
    <row r="44" spans="1:62" s="55" customFormat="1" ht="12" customHeight="1" x14ac:dyDescent="0.35">
      <c r="A44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26"/>
      <c r="Z44" s="59"/>
      <c r="AA44" s="59"/>
      <c r="AB44" s="59"/>
      <c r="AC44" s="59"/>
      <c r="AD44" s="59"/>
      <c r="AE44" s="59"/>
      <c r="AF44"/>
      <c r="BI44"/>
    </row>
  </sheetData>
  <mergeCells count="1">
    <mergeCell ref="BA5:BH5"/>
  </mergeCells>
  <hyperlinks>
    <hyperlink ref="B4" location="Indice!A1" display="Volver al índice" xr:uid="{00000000-0004-0000-2B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BJ104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5" width="10.54296875" style="7" customWidth="1"/>
    <col min="26" max="30" width="10.54296875" style="2" customWidth="1"/>
    <col min="31" max="31" width="10.54296875" style="7" customWidth="1"/>
    <col min="32" max="32" width="1.54296875" style="45" customWidth="1"/>
    <col min="33" max="55" width="6.54296875" style="45" hidden="1" customWidth="1"/>
    <col min="56" max="59" width="6.54296875" style="45" customWidth="1"/>
    <col min="60" max="60" width="6.54296875" style="46" customWidth="1"/>
    <col min="61" max="61" width="1.453125" style="45" customWidth="1"/>
    <col min="62" max="233" width="11.453125" style="45"/>
    <col min="234" max="234" width="2.453125" style="45" customWidth="1"/>
    <col min="235" max="235" width="48.54296875" style="45" customWidth="1"/>
    <col min="236" max="252" width="11.453125" style="45" customWidth="1"/>
    <col min="253" max="258" width="10.54296875" style="45" customWidth="1"/>
    <col min="259" max="260" width="11.453125" style="45" customWidth="1"/>
    <col min="261" max="261" width="1.54296875" style="45" customWidth="1"/>
    <col min="262" max="277" width="11.453125" style="45" customWidth="1"/>
    <col min="278" max="283" width="6.54296875" style="45" customWidth="1"/>
    <col min="284" max="285" width="11.453125" style="45" customWidth="1"/>
    <col min="286" max="286" width="1.453125" style="45" customWidth="1"/>
    <col min="287" max="489" width="11.453125" style="45"/>
    <col min="490" max="490" width="2.453125" style="45" customWidth="1"/>
    <col min="491" max="491" width="48.54296875" style="45" customWidth="1"/>
    <col min="492" max="508" width="11.453125" style="45" customWidth="1"/>
    <col min="509" max="514" width="10.54296875" style="45" customWidth="1"/>
    <col min="515" max="516" width="11.453125" style="45" customWidth="1"/>
    <col min="517" max="517" width="1.54296875" style="45" customWidth="1"/>
    <col min="518" max="533" width="11.453125" style="45" customWidth="1"/>
    <col min="534" max="539" width="6.54296875" style="45" customWidth="1"/>
    <col min="540" max="541" width="11.453125" style="45" customWidth="1"/>
    <col min="542" max="542" width="1.453125" style="45" customWidth="1"/>
    <col min="543" max="745" width="11.453125" style="45"/>
    <col min="746" max="746" width="2.453125" style="45" customWidth="1"/>
    <col min="747" max="747" width="48.54296875" style="45" customWidth="1"/>
    <col min="748" max="764" width="11.453125" style="45" customWidth="1"/>
    <col min="765" max="770" width="10.54296875" style="45" customWidth="1"/>
    <col min="771" max="772" width="11.453125" style="45" customWidth="1"/>
    <col min="773" max="773" width="1.54296875" style="45" customWidth="1"/>
    <col min="774" max="789" width="11.453125" style="45" customWidth="1"/>
    <col min="790" max="795" width="6.54296875" style="45" customWidth="1"/>
    <col min="796" max="797" width="11.453125" style="45" customWidth="1"/>
    <col min="798" max="798" width="1.453125" style="45" customWidth="1"/>
    <col min="799" max="1001" width="11.453125" style="45"/>
    <col min="1002" max="1002" width="2.453125" style="45" customWidth="1"/>
    <col min="1003" max="1003" width="48.54296875" style="45" customWidth="1"/>
    <col min="1004" max="1020" width="11.453125" style="45" customWidth="1"/>
    <col min="1021" max="1026" width="10.54296875" style="45" customWidth="1"/>
    <col min="1027" max="1028" width="11.453125" style="45" customWidth="1"/>
    <col min="1029" max="1029" width="1.54296875" style="45" customWidth="1"/>
    <col min="1030" max="1045" width="11.453125" style="45" customWidth="1"/>
    <col min="1046" max="1051" width="6.54296875" style="45" customWidth="1"/>
    <col min="1052" max="1053" width="11.453125" style="45" customWidth="1"/>
    <col min="1054" max="1054" width="1.453125" style="45" customWidth="1"/>
    <col min="1055" max="1257" width="11.453125" style="45"/>
    <col min="1258" max="1258" width="2.453125" style="45" customWidth="1"/>
    <col min="1259" max="1259" width="48.54296875" style="45" customWidth="1"/>
    <col min="1260" max="1276" width="11.453125" style="45" customWidth="1"/>
    <col min="1277" max="1282" width="10.54296875" style="45" customWidth="1"/>
    <col min="1283" max="1284" width="11.453125" style="45" customWidth="1"/>
    <col min="1285" max="1285" width="1.54296875" style="45" customWidth="1"/>
    <col min="1286" max="1301" width="11.453125" style="45" customWidth="1"/>
    <col min="1302" max="1307" width="6.54296875" style="45" customWidth="1"/>
    <col min="1308" max="1309" width="11.453125" style="45" customWidth="1"/>
    <col min="1310" max="1310" width="1.453125" style="45" customWidth="1"/>
    <col min="1311" max="1513" width="11.453125" style="45"/>
    <col min="1514" max="1514" width="2.453125" style="45" customWidth="1"/>
    <col min="1515" max="1515" width="48.54296875" style="45" customWidth="1"/>
    <col min="1516" max="1532" width="11.453125" style="45" customWidth="1"/>
    <col min="1533" max="1538" width="10.54296875" style="45" customWidth="1"/>
    <col min="1539" max="1540" width="11.453125" style="45" customWidth="1"/>
    <col min="1541" max="1541" width="1.54296875" style="45" customWidth="1"/>
    <col min="1542" max="1557" width="11.453125" style="45" customWidth="1"/>
    <col min="1558" max="1563" width="6.54296875" style="45" customWidth="1"/>
    <col min="1564" max="1565" width="11.453125" style="45" customWidth="1"/>
    <col min="1566" max="1566" width="1.453125" style="45" customWidth="1"/>
    <col min="1567" max="1769" width="11.453125" style="45"/>
    <col min="1770" max="1770" width="2.453125" style="45" customWidth="1"/>
    <col min="1771" max="1771" width="48.54296875" style="45" customWidth="1"/>
    <col min="1772" max="1788" width="11.453125" style="45" customWidth="1"/>
    <col min="1789" max="1794" width="10.54296875" style="45" customWidth="1"/>
    <col min="1795" max="1796" width="11.453125" style="45" customWidth="1"/>
    <col min="1797" max="1797" width="1.54296875" style="45" customWidth="1"/>
    <col min="1798" max="1813" width="11.453125" style="45" customWidth="1"/>
    <col min="1814" max="1819" width="6.54296875" style="45" customWidth="1"/>
    <col min="1820" max="1821" width="11.453125" style="45" customWidth="1"/>
    <col min="1822" max="1822" width="1.453125" style="45" customWidth="1"/>
    <col min="1823" max="2025" width="11.453125" style="45"/>
    <col min="2026" max="2026" width="2.453125" style="45" customWidth="1"/>
    <col min="2027" max="2027" width="48.54296875" style="45" customWidth="1"/>
    <col min="2028" max="2044" width="11.453125" style="45" customWidth="1"/>
    <col min="2045" max="2050" width="10.54296875" style="45" customWidth="1"/>
    <col min="2051" max="2052" width="11.453125" style="45" customWidth="1"/>
    <col min="2053" max="2053" width="1.54296875" style="45" customWidth="1"/>
    <col min="2054" max="2069" width="11.453125" style="45" customWidth="1"/>
    <col min="2070" max="2075" width="6.54296875" style="45" customWidth="1"/>
    <col min="2076" max="2077" width="11.453125" style="45" customWidth="1"/>
    <col min="2078" max="2078" width="1.453125" style="45" customWidth="1"/>
    <col min="2079" max="2281" width="11.453125" style="45"/>
    <col min="2282" max="2282" width="2.453125" style="45" customWidth="1"/>
    <col min="2283" max="2283" width="48.54296875" style="45" customWidth="1"/>
    <col min="2284" max="2300" width="11.453125" style="45" customWidth="1"/>
    <col min="2301" max="2306" width="10.54296875" style="45" customWidth="1"/>
    <col min="2307" max="2308" width="11.453125" style="45" customWidth="1"/>
    <col min="2309" max="2309" width="1.54296875" style="45" customWidth="1"/>
    <col min="2310" max="2325" width="11.453125" style="45" customWidth="1"/>
    <col min="2326" max="2331" width="6.54296875" style="45" customWidth="1"/>
    <col min="2332" max="2333" width="11.453125" style="45" customWidth="1"/>
    <col min="2334" max="2334" width="1.453125" style="45" customWidth="1"/>
    <col min="2335" max="2537" width="11.453125" style="45"/>
    <col min="2538" max="2538" width="2.453125" style="45" customWidth="1"/>
    <col min="2539" max="2539" width="48.54296875" style="45" customWidth="1"/>
    <col min="2540" max="2556" width="11.453125" style="45" customWidth="1"/>
    <col min="2557" max="2562" width="10.54296875" style="45" customWidth="1"/>
    <col min="2563" max="2564" width="11.453125" style="45" customWidth="1"/>
    <col min="2565" max="2565" width="1.54296875" style="45" customWidth="1"/>
    <col min="2566" max="2581" width="11.453125" style="45" customWidth="1"/>
    <col min="2582" max="2587" width="6.54296875" style="45" customWidth="1"/>
    <col min="2588" max="2589" width="11.453125" style="45" customWidth="1"/>
    <col min="2590" max="2590" width="1.453125" style="45" customWidth="1"/>
    <col min="2591" max="2793" width="11.453125" style="45"/>
    <col min="2794" max="2794" width="2.453125" style="45" customWidth="1"/>
    <col min="2795" max="2795" width="48.54296875" style="45" customWidth="1"/>
    <col min="2796" max="2812" width="11.453125" style="45" customWidth="1"/>
    <col min="2813" max="2818" width="10.54296875" style="45" customWidth="1"/>
    <col min="2819" max="2820" width="11.453125" style="45" customWidth="1"/>
    <col min="2821" max="2821" width="1.54296875" style="45" customWidth="1"/>
    <col min="2822" max="2837" width="11.453125" style="45" customWidth="1"/>
    <col min="2838" max="2843" width="6.54296875" style="45" customWidth="1"/>
    <col min="2844" max="2845" width="11.453125" style="45" customWidth="1"/>
    <col min="2846" max="2846" width="1.453125" style="45" customWidth="1"/>
    <col min="2847" max="3049" width="11.453125" style="45"/>
    <col min="3050" max="3050" width="2.453125" style="45" customWidth="1"/>
    <col min="3051" max="3051" width="48.54296875" style="45" customWidth="1"/>
    <col min="3052" max="3068" width="11.453125" style="45" customWidth="1"/>
    <col min="3069" max="3074" width="10.54296875" style="45" customWidth="1"/>
    <col min="3075" max="3076" width="11.453125" style="45" customWidth="1"/>
    <col min="3077" max="3077" width="1.54296875" style="45" customWidth="1"/>
    <col min="3078" max="3093" width="11.453125" style="45" customWidth="1"/>
    <col min="3094" max="3099" width="6.54296875" style="45" customWidth="1"/>
    <col min="3100" max="3101" width="11.453125" style="45" customWidth="1"/>
    <col min="3102" max="3102" width="1.453125" style="45" customWidth="1"/>
    <col min="3103" max="3305" width="11.453125" style="45"/>
    <col min="3306" max="3306" width="2.453125" style="45" customWidth="1"/>
    <col min="3307" max="3307" width="48.54296875" style="45" customWidth="1"/>
    <col min="3308" max="3324" width="11.453125" style="45" customWidth="1"/>
    <col min="3325" max="3330" width="10.54296875" style="45" customWidth="1"/>
    <col min="3331" max="3332" width="11.453125" style="45" customWidth="1"/>
    <col min="3333" max="3333" width="1.54296875" style="45" customWidth="1"/>
    <col min="3334" max="3349" width="11.453125" style="45" customWidth="1"/>
    <col min="3350" max="3355" width="6.54296875" style="45" customWidth="1"/>
    <col min="3356" max="3357" width="11.453125" style="45" customWidth="1"/>
    <col min="3358" max="3358" width="1.453125" style="45" customWidth="1"/>
    <col min="3359" max="3561" width="11.453125" style="45"/>
    <col min="3562" max="3562" width="2.453125" style="45" customWidth="1"/>
    <col min="3563" max="3563" width="48.54296875" style="45" customWidth="1"/>
    <col min="3564" max="3580" width="11.453125" style="45" customWidth="1"/>
    <col min="3581" max="3586" width="10.54296875" style="45" customWidth="1"/>
    <col min="3587" max="3588" width="11.453125" style="45" customWidth="1"/>
    <col min="3589" max="3589" width="1.54296875" style="45" customWidth="1"/>
    <col min="3590" max="3605" width="11.453125" style="45" customWidth="1"/>
    <col min="3606" max="3611" width="6.54296875" style="45" customWidth="1"/>
    <col min="3612" max="3613" width="11.453125" style="45" customWidth="1"/>
    <col min="3614" max="3614" width="1.453125" style="45" customWidth="1"/>
    <col min="3615" max="3817" width="11.453125" style="45"/>
    <col min="3818" max="3818" width="2.453125" style="45" customWidth="1"/>
    <col min="3819" max="3819" width="48.54296875" style="45" customWidth="1"/>
    <col min="3820" max="3836" width="11.453125" style="45" customWidth="1"/>
    <col min="3837" max="3842" width="10.54296875" style="45" customWidth="1"/>
    <col min="3843" max="3844" width="11.453125" style="45" customWidth="1"/>
    <col min="3845" max="3845" width="1.54296875" style="45" customWidth="1"/>
    <col min="3846" max="3861" width="11.453125" style="45" customWidth="1"/>
    <col min="3862" max="3867" width="6.54296875" style="45" customWidth="1"/>
    <col min="3868" max="3869" width="11.453125" style="45" customWidth="1"/>
    <col min="3870" max="3870" width="1.453125" style="45" customWidth="1"/>
    <col min="3871" max="4073" width="11.453125" style="45"/>
    <col min="4074" max="4074" width="2.453125" style="45" customWidth="1"/>
    <col min="4075" max="4075" width="48.54296875" style="45" customWidth="1"/>
    <col min="4076" max="4092" width="11.453125" style="45" customWidth="1"/>
    <col min="4093" max="4098" width="10.54296875" style="45" customWidth="1"/>
    <col min="4099" max="4100" width="11.453125" style="45" customWidth="1"/>
    <col min="4101" max="4101" width="1.54296875" style="45" customWidth="1"/>
    <col min="4102" max="4117" width="11.453125" style="45" customWidth="1"/>
    <col min="4118" max="4123" width="6.54296875" style="45" customWidth="1"/>
    <col min="4124" max="4125" width="11.453125" style="45" customWidth="1"/>
    <col min="4126" max="4126" width="1.453125" style="45" customWidth="1"/>
    <col min="4127" max="4329" width="11.453125" style="45"/>
    <col min="4330" max="4330" width="2.453125" style="45" customWidth="1"/>
    <col min="4331" max="4331" width="48.54296875" style="45" customWidth="1"/>
    <col min="4332" max="4348" width="11.453125" style="45" customWidth="1"/>
    <col min="4349" max="4354" width="10.54296875" style="45" customWidth="1"/>
    <col min="4355" max="4356" width="11.453125" style="45" customWidth="1"/>
    <col min="4357" max="4357" width="1.54296875" style="45" customWidth="1"/>
    <col min="4358" max="4373" width="11.453125" style="45" customWidth="1"/>
    <col min="4374" max="4379" width="6.54296875" style="45" customWidth="1"/>
    <col min="4380" max="4381" width="11.453125" style="45" customWidth="1"/>
    <col min="4382" max="4382" width="1.453125" style="45" customWidth="1"/>
    <col min="4383" max="4585" width="11.453125" style="45"/>
    <col min="4586" max="4586" width="2.453125" style="45" customWidth="1"/>
    <col min="4587" max="4587" width="48.54296875" style="45" customWidth="1"/>
    <col min="4588" max="4604" width="11.453125" style="45" customWidth="1"/>
    <col min="4605" max="4610" width="10.54296875" style="45" customWidth="1"/>
    <col min="4611" max="4612" width="11.453125" style="45" customWidth="1"/>
    <col min="4613" max="4613" width="1.54296875" style="45" customWidth="1"/>
    <col min="4614" max="4629" width="11.453125" style="45" customWidth="1"/>
    <col min="4630" max="4635" width="6.54296875" style="45" customWidth="1"/>
    <col min="4636" max="4637" width="11.453125" style="45" customWidth="1"/>
    <col min="4638" max="4638" width="1.453125" style="45" customWidth="1"/>
    <col min="4639" max="4841" width="11.453125" style="45"/>
    <col min="4842" max="4842" width="2.453125" style="45" customWidth="1"/>
    <col min="4843" max="4843" width="48.54296875" style="45" customWidth="1"/>
    <col min="4844" max="4860" width="11.453125" style="45" customWidth="1"/>
    <col min="4861" max="4866" width="10.54296875" style="45" customWidth="1"/>
    <col min="4867" max="4868" width="11.453125" style="45" customWidth="1"/>
    <col min="4869" max="4869" width="1.54296875" style="45" customWidth="1"/>
    <col min="4870" max="4885" width="11.453125" style="45" customWidth="1"/>
    <col min="4886" max="4891" width="6.54296875" style="45" customWidth="1"/>
    <col min="4892" max="4893" width="11.453125" style="45" customWidth="1"/>
    <col min="4894" max="4894" width="1.453125" style="45" customWidth="1"/>
    <col min="4895" max="5097" width="11.453125" style="45"/>
    <col min="5098" max="5098" width="2.453125" style="45" customWidth="1"/>
    <col min="5099" max="5099" width="48.54296875" style="45" customWidth="1"/>
    <col min="5100" max="5116" width="11.453125" style="45" customWidth="1"/>
    <col min="5117" max="5122" width="10.54296875" style="45" customWidth="1"/>
    <col min="5123" max="5124" width="11.453125" style="45" customWidth="1"/>
    <col min="5125" max="5125" width="1.54296875" style="45" customWidth="1"/>
    <col min="5126" max="5141" width="11.453125" style="45" customWidth="1"/>
    <col min="5142" max="5147" width="6.54296875" style="45" customWidth="1"/>
    <col min="5148" max="5149" width="11.453125" style="45" customWidth="1"/>
    <col min="5150" max="5150" width="1.453125" style="45" customWidth="1"/>
    <col min="5151" max="5353" width="11.453125" style="45"/>
    <col min="5354" max="5354" width="2.453125" style="45" customWidth="1"/>
    <col min="5355" max="5355" width="48.54296875" style="45" customWidth="1"/>
    <col min="5356" max="5372" width="11.453125" style="45" customWidth="1"/>
    <col min="5373" max="5378" width="10.54296875" style="45" customWidth="1"/>
    <col min="5379" max="5380" width="11.453125" style="45" customWidth="1"/>
    <col min="5381" max="5381" width="1.54296875" style="45" customWidth="1"/>
    <col min="5382" max="5397" width="11.453125" style="45" customWidth="1"/>
    <col min="5398" max="5403" width="6.54296875" style="45" customWidth="1"/>
    <col min="5404" max="5405" width="11.453125" style="45" customWidth="1"/>
    <col min="5406" max="5406" width="1.453125" style="45" customWidth="1"/>
    <col min="5407" max="5609" width="11.453125" style="45"/>
    <col min="5610" max="5610" width="2.453125" style="45" customWidth="1"/>
    <col min="5611" max="5611" width="48.54296875" style="45" customWidth="1"/>
    <col min="5612" max="5628" width="11.453125" style="45" customWidth="1"/>
    <col min="5629" max="5634" width="10.54296875" style="45" customWidth="1"/>
    <col min="5635" max="5636" width="11.453125" style="45" customWidth="1"/>
    <col min="5637" max="5637" width="1.54296875" style="45" customWidth="1"/>
    <col min="5638" max="5653" width="11.453125" style="45" customWidth="1"/>
    <col min="5654" max="5659" width="6.54296875" style="45" customWidth="1"/>
    <col min="5660" max="5661" width="11.453125" style="45" customWidth="1"/>
    <col min="5662" max="5662" width="1.453125" style="45" customWidth="1"/>
    <col min="5663" max="5865" width="11.453125" style="45"/>
    <col min="5866" max="5866" width="2.453125" style="45" customWidth="1"/>
    <col min="5867" max="5867" width="48.54296875" style="45" customWidth="1"/>
    <col min="5868" max="5884" width="11.453125" style="45" customWidth="1"/>
    <col min="5885" max="5890" width="10.54296875" style="45" customWidth="1"/>
    <col min="5891" max="5892" width="11.453125" style="45" customWidth="1"/>
    <col min="5893" max="5893" width="1.54296875" style="45" customWidth="1"/>
    <col min="5894" max="5909" width="11.453125" style="45" customWidth="1"/>
    <col min="5910" max="5915" width="6.54296875" style="45" customWidth="1"/>
    <col min="5916" max="5917" width="11.453125" style="45" customWidth="1"/>
    <col min="5918" max="5918" width="1.453125" style="45" customWidth="1"/>
    <col min="5919" max="6121" width="11.453125" style="45"/>
    <col min="6122" max="6122" width="2.453125" style="45" customWidth="1"/>
    <col min="6123" max="6123" width="48.54296875" style="45" customWidth="1"/>
    <col min="6124" max="6140" width="11.453125" style="45" customWidth="1"/>
    <col min="6141" max="6146" width="10.54296875" style="45" customWidth="1"/>
    <col min="6147" max="6148" width="11.453125" style="45" customWidth="1"/>
    <col min="6149" max="6149" width="1.54296875" style="45" customWidth="1"/>
    <col min="6150" max="6165" width="11.453125" style="45" customWidth="1"/>
    <col min="6166" max="6171" width="6.54296875" style="45" customWidth="1"/>
    <col min="6172" max="6173" width="11.453125" style="45" customWidth="1"/>
    <col min="6174" max="6174" width="1.453125" style="45" customWidth="1"/>
    <col min="6175" max="6377" width="11.453125" style="45"/>
    <col min="6378" max="6378" width="2.453125" style="45" customWidth="1"/>
    <col min="6379" max="6379" width="48.54296875" style="45" customWidth="1"/>
    <col min="6380" max="6396" width="11.453125" style="45" customWidth="1"/>
    <col min="6397" max="6402" width="10.54296875" style="45" customWidth="1"/>
    <col min="6403" max="6404" width="11.453125" style="45" customWidth="1"/>
    <col min="6405" max="6405" width="1.54296875" style="45" customWidth="1"/>
    <col min="6406" max="6421" width="11.453125" style="45" customWidth="1"/>
    <col min="6422" max="6427" width="6.54296875" style="45" customWidth="1"/>
    <col min="6428" max="6429" width="11.453125" style="45" customWidth="1"/>
    <col min="6430" max="6430" width="1.453125" style="45" customWidth="1"/>
    <col min="6431" max="6633" width="11.453125" style="45"/>
    <col min="6634" max="6634" width="2.453125" style="45" customWidth="1"/>
    <col min="6635" max="6635" width="48.54296875" style="45" customWidth="1"/>
    <col min="6636" max="6652" width="11.453125" style="45" customWidth="1"/>
    <col min="6653" max="6658" width="10.54296875" style="45" customWidth="1"/>
    <col min="6659" max="6660" width="11.453125" style="45" customWidth="1"/>
    <col min="6661" max="6661" width="1.54296875" style="45" customWidth="1"/>
    <col min="6662" max="6677" width="11.453125" style="45" customWidth="1"/>
    <col min="6678" max="6683" width="6.54296875" style="45" customWidth="1"/>
    <col min="6684" max="6685" width="11.453125" style="45" customWidth="1"/>
    <col min="6686" max="6686" width="1.453125" style="45" customWidth="1"/>
    <col min="6687" max="6889" width="11.453125" style="45"/>
    <col min="6890" max="6890" width="2.453125" style="45" customWidth="1"/>
    <col min="6891" max="6891" width="48.54296875" style="45" customWidth="1"/>
    <col min="6892" max="6908" width="11.453125" style="45" customWidth="1"/>
    <col min="6909" max="6914" width="10.54296875" style="45" customWidth="1"/>
    <col min="6915" max="6916" width="11.453125" style="45" customWidth="1"/>
    <col min="6917" max="6917" width="1.54296875" style="45" customWidth="1"/>
    <col min="6918" max="6933" width="11.453125" style="45" customWidth="1"/>
    <col min="6934" max="6939" width="6.54296875" style="45" customWidth="1"/>
    <col min="6940" max="6941" width="11.453125" style="45" customWidth="1"/>
    <col min="6942" max="6942" width="1.453125" style="45" customWidth="1"/>
    <col min="6943" max="7145" width="11.453125" style="45"/>
    <col min="7146" max="7146" width="2.453125" style="45" customWidth="1"/>
    <col min="7147" max="7147" width="48.54296875" style="45" customWidth="1"/>
    <col min="7148" max="7164" width="11.453125" style="45" customWidth="1"/>
    <col min="7165" max="7170" width="10.54296875" style="45" customWidth="1"/>
    <col min="7171" max="7172" width="11.453125" style="45" customWidth="1"/>
    <col min="7173" max="7173" width="1.54296875" style="45" customWidth="1"/>
    <col min="7174" max="7189" width="11.453125" style="45" customWidth="1"/>
    <col min="7190" max="7195" width="6.54296875" style="45" customWidth="1"/>
    <col min="7196" max="7197" width="11.453125" style="45" customWidth="1"/>
    <col min="7198" max="7198" width="1.453125" style="45" customWidth="1"/>
    <col min="7199" max="7401" width="11.453125" style="45"/>
    <col min="7402" max="7402" width="2.453125" style="45" customWidth="1"/>
    <col min="7403" max="7403" width="48.54296875" style="45" customWidth="1"/>
    <col min="7404" max="7420" width="11.453125" style="45" customWidth="1"/>
    <col min="7421" max="7426" width="10.54296875" style="45" customWidth="1"/>
    <col min="7427" max="7428" width="11.453125" style="45" customWidth="1"/>
    <col min="7429" max="7429" width="1.54296875" style="45" customWidth="1"/>
    <col min="7430" max="7445" width="11.453125" style="45" customWidth="1"/>
    <col min="7446" max="7451" width="6.54296875" style="45" customWidth="1"/>
    <col min="7452" max="7453" width="11.453125" style="45" customWidth="1"/>
    <col min="7454" max="7454" width="1.453125" style="45" customWidth="1"/>
    <col min="7455" max="7657" width="11.453125" style="45"/>
    <col min="7658" max="7658" width="2.453125" style="45" customWidth="1"/>
    <col min="7659" max="7659" width="48.54296875" style="45" customWidth="1"/>
    <col min="7660" max="7676" width="11.453125" style="45" customWidth="1"/>
    <col min="7677" max="7682" width="10.54296875" style="45" customWidth="1"/>
    <col min="7683" max="7684" width="11.453125" style="45" customWidth="1"/>
    <col min="7685" max="7685" width="1.54296875" style="45" customWidth="1"/>
    <col min="7686" max="7701" width="11.453125" style="45" customWidth="1"/>
    <col min="7702" max="7707" width="6.54296875" style="45" customWidth="1"/>
    <col min="7708" max="7709" width="11.453125" style="45" customWidth="1"/>
    <col min="7710" max="7710" width="1.453125" style="45" customWidth="1"/>
    <col min="7711" max="7913" width="11.453125" style="45"/>
    <col min="7914" max="7914" width="2.453125" style="45" customWidth="1"/>
    <col min="7915" max="7915" width="48.54296875" style="45" customWidth="1"/>
    <col min="7916" max="7932" width="11.453125" style="45" customWidth="1"/>
    <col min="7933" max="7938" width="10.54296875" style="45" customWidth="1"/>
    <col min="7939" max="7940" width="11.453125" style="45" customWidth="1"/>
    <col min="7941" max="7941" width="1.54296875" style="45" customWidth="1"/>
    <col min="7942" max="7957" width="11.453125" style="45" customWidth="1"/>
    <col min="7958" max="7963" width="6.54296875" style="45" customWidth="1"/>
    <col min="7964" max="7965" width="11.453125" style="45" customWidth="1"/>
    <col min="7966" max="7966" width="1.453125" style="45" customWidth="1"/>
    <col min="7967" max="8169" width="11.453125" style="45"/>
    <col min="8170" max="8170" width="2.453125" style="45" customWidth="1"/>
    <col min="8171" max="8171" width="48.54296875" style="45" customWidth="1"/>
    <col min="8172" max="8188" width="11.453125" style="45" customWidth="1"/>
    <col min="8189" max="8194" width="10.54296875" style="45" customWidth="1"/>
    <col min="8195" max="8196" width="11.453125" style="45" customWidth="1"/>
    <col min="8197" max="8197" width="1.54296875" style="45" customWidth="1"/>
    <col min="8198" max="8213" width="11.453125" style="45" customWidth="1"/>
    <col min="8214" max="8219" width="6.54296875" style="45" customWidth="1"/>
    <col min="8220" max="8221" width="11.453125" style="45" customWidth="1"/>
    <col min="8222" max="8222" width="1.453125" style="45" customWidth="1"/>
    <col min="8223" max="8425" width="11.453125" style="45"/>
    <col min="8426" max="8426" width="2.453125" style="45" customWidth="1"/>
    <col min="8427" max="8427" width="48.54296875" style="45" customWidth="1"/>
    <col min="8428" max="8444" width="11.453125" style="45" customWidth="1"/>
    <col min="8445" max="8450" width="10.54296875" style="45" customWidth="1"/>
    <col min="8451" max="8452" width="11.453125" style="45" customWidth="1"/>
    <col min="8453" max="8453" width="1.54296875" style="45" customWidth="1"/>
    <col min="8454" max="8469" width="11.453125" style="45" customWidth="1"/>
    <col min="8470" max="8475" width="6.54296875" style="45" customWidth="1"/>
    <col min="8476" max="8477" width="11.453125" style="45" customWidth="1"/>
    <col min="8478" max="8478" width="1.453125" style="45" customWidth="1"/>
    <col min="8479" max="8681" width="11.453125" style="45"/>
    <col min="8682" max="8682" width="2.453125" style="45" customWidth="1"/>
    <col min="8683" max="8683" width="48.54296875" style="45" customWidth="1"/>
    <col min="8684" max="8700" width="11.453125" style="45" customWidth="1"/>
    <col min="8701" max="8706" width="10.54296875" style="45" customWidth="1"/>
    <col min="8707" max="8708" width="11.453125" style="45" customWidth="1"/>
    <col min="8709" max="8709" width="1.54296875" style="45" customWidth="1"/>
    <col min="8710" max="8725" width="11.453125" style="45" customWidth="1"/>
    <col min="8726" max="8731" width="6.54296875" style="45" customWidth="1"/>
    <col min="8732" max="8733" width="11.453125" style="45" customWidth="1"/>
    <col min="8734" max="8734" width="1.453125" style="45" customWidth="1"/>
    <col min="8735" max="8937" width="11.453125" style="45"/>
    <col min="8938" max="8938" width="2.453125" style="45" customWidth="1"/>
    <col min="8939" max="8939" width="48.54296875" style="45" customWidth="1"/>
    <col min="8940" max="8956" width="11.453125" style="45" customWidth="1"/>
    <col min="8957" max="8962" width="10.54296875" style="45" customWidth="1"/>
    <col min="8963" max="8964" width="11.453125" style="45" customWidth="1"/>
    <col min="8965" max="8965" width="1.54296875" style="45" customWidth="1"/>
    <col min="8966" max="8981" width="11.453125" style="45" customWidth="1"/>
    <col min="8982" max="8987" width="6.54296875" style="45" customWidth="1"/>
    <col min="8988" max="8989" width="11.453125" style="45" customWidth="1"/>
    <col min="8990" max="8990" width="1.453125" style="45" customWidth="1"/>
    <col min="8991" max="9193" width="11.453125" style="45"/>
    <col min="9194" max="9194" width="2.453125" style="45" customWidth="1"/>
    <col min="9195" max="9195" width="48.54296875" style="45" customWidth="1"/>
    <col min="9196" max="9212" width="11.453125" style="45" customWidth="1"/>
    <col min="9213" max="9218" width="10.54296875" style="45" customWidth="1"/>
    <col min="9219" max="9220" width="11.453125" style="45" customWidth="1"/>
    <col min="9221" max="9221" width="1.54296875" style="45" customWidth="1"/>
    <col min="9222" max="9237" width="11.453125" style="45" customWidth="1"/>
    <col min="9238" max="9243" width="6.54296875" style="45" customWidth="1"/>
    <col min="9244" max="9245" width="11.453125" style="45" customWidth="1"/>
    <col min="9246" max="9246" width="1.453125" style="45" customWidth="1"/>
    <col min="9247" max="9449" width="11.453125" style="45"/>
    <col min="9450" max="9450" width="2.453125" style="45" customWidth="1"/>
    <col min="9451" max="9451" width="48.54296875" style="45" customWidth="1"/>
    <col min="9452" max="9468" width="11.453125" style="45" customWidth="1"/>
    <col min="9469" max="9474" width="10.54296875" style="45" customWidth="1"/>
    <col min="9475" max="9476" width="11.453125" style="45" customWidth="1"/>
    <col min="9477" max="9477" width="1.54296875" style="45" customWidth="1"/>
    <col min="9478" max="9493" width="11.453125" style="45" customWidth="1"/>
    <col min="9494" max="9499" width="6.54296875" style="45" customWidth="1"/>
    <col min="9500" max="9501" width="11.453125" style="45" customWidth="1"/>
    <col min="9502" max="9502" width="1.453125" style="45" customWidth="1"/>
    <col min="9503" max="9705" width="11.453125" style="45"/>
    <col min="9706" max="9706" width="2.453125" style="45" customWidth="1"/>
    <col min="9707" max="9707" width="48.54296875" style="45" customWidth="1"/>
    <col min="9708" max="9724" width="11.453125" style="45" customWidth="1"/>
    <col min="9725" max="9730" width="10.54296875" style="45" customWidth="1"/>
    <col min="9731" max="9732" width="11.453125" style="45" customWidth="1"/>
    <col min="9733" max="9733" width="1.54296875" style="45" customWidth="1"/>
    <col min="9734" max="9749" width="11.453125" style="45" customWidth="1"/>
    <col min="9750" max="9755" width="6.54296875" style="45" customWidth="1"/>
    <col min="9756" max="9757" width="11.453125" style="45" customWidth="1"/>
    <col min="9758" max="9758" width="1.453125" style="45" customWidth="1"/>
    <col min="9759" max="9961" width="11.453125" style="45"/>
    <col min="9962" max="9962" width="2.453125" style="45" customWidth="1"/>
    <col min="9963" max="9963" width="48.54296875" style="45" customWidth="1"/>
    <col min="9964" max="9980" width="11.453125" style="45" customWidth="1"/>
    <col min="9981" max="9986" width="10.54296875" style="45" customWidth="1"/>
    <col min="9987" max="9988" width="11.453125" style="45" customWidth="1"/>
    <col min="9989" max="9989" width="1.54296875" style="45" customWidth="1"/>
    <col min="9990" max="10005" width="11.453125" style="45" customWidth="1"/>
    <col min="10006" max="10011" width="6.54296875" style="45" customWidth="1"/>
    <col min="10012" max="10013" width="11.453125" style="45" customWidth="1"/>
    <col min="10014" max="10014" width="1.453125" style="45" customWidth="1"/>
    <col min="10015" max="10217" width="11.453125" style="45"/>
    <col min="10218" max="10218" width="2.453125" style="45" customWidth="1"/>
    <col min="10219" max="10219" width="48.54296875" style="45" customWidth="1"/>
    <col min="10220" max="10236" width="11.453125" style="45" customWidth="1"/>
    <col min="10237" max="10242" width="10.54296875" style="45" customWidth="1"/>
    <col min="10243" max="10244" width="11.453125" style="45" customWidth="1"/>
    <col min="10245" max="10245" width="1.54296875" style="45" customWidth="1"/>
    <col min="10246" max="10261" width="11.453125" style="45" customWidth="1"/>
    <col min="10262" max="10267" width="6.54296875" style="45" customWidth="1"/>
    <col min="10268" max="10269" width="11.453125" style="45" customWidth="1"/>
    <col min="10270" max="10270" width="1.453125" style="45" customWidth="1"/>
    <col min="10271" max="10473" width="11.453125" style="45"/>
    <col min="10474" max="10474" width="2.453125" style="45" customWidth="1"/>
    <col min="10475" max="10475" width="48.54296875" style="45" customWidth="1"/>
    <col min="10476" max="10492" width="11.453125" style="45" customWidth="1"/>
    <col min="10493" max="10498" width="10.54296875" style="45" customWidth="1"/>
    <col min="10499" max="10500" width="11.453125" style="45" customWidth="1"/>
    <col min="10501" max="10501" width="1.54296875" style="45" customWidth="1"/>
    <col min="10502" max="10517" width="11.453125" style="45" customWidth="1"/>
    <col min="10518" max="10523" width="6.54296875" style="45" customWidth="1"/>
    <col min="10524" max="10525" width="11.453125" style="45" customWidth="1"/>
    <col min="10526" max="10526" width="1.453125" style="45" customWidth="1"/>
    <col min="10527" max="10729" width="11.453125" style="45"/>
    <col min="10730" max="10730" width="2.453125" style="45" customWidth="1"/>
    <col min="10731" max="10731" width="48.54296875" style="45" customWidth="1"/>
    <col min="10732" max="10748" width="11.453125" style="45" customWidth="1"/>
    <col min="10749" max="10754" width="10.54296875" style="45" customWidth="1"/>
    <col min="10755" max="10756" width="11.453125" style="45" customWidth="1"/>
    <col min="10757" max="10757" width="1.54296875" style="45" customWidth="1"/>
    <col min="10758" max="10773" width="11.453125" style="45" customWidth="1"/>
    <col min="10774" max="10779" width="6.54296875" style="45" customWidth="1"/>
    <col min="10780" max="10781" width="11.453125" style="45" customWidth="1"/>
    <col min="10782" max="10782" width="1.453125" style="45" customWidth="1"/>
    <col min="10783" max="10985" width="11.453125" style="45"/>
    <col min="10986" max="10986" width="2.453125" style="45" customWidth="1"/>
    <col min="10987" max="10987" width="48.54296875" style="45" customWidth="1"/>
    <col min="10988" max="11004" width="11.453125" style="45" customWidth="1"/>
    <col min="11005" max="11010" width="10.54296875" style="45" customWidth="1"/>
    <col min="11011" max="11012" width="11.453125" style="45" customWidth="1"/>
    <col min="11013" max="11013" width="1.54296875" style="45" customWidth="1"/>
    <col min="11014" max="11029" width="11.453125" style="45" customWidth="1"/>
    <col min="11030" max="11035" width="6.54296875" style="45" customWidth="1"/>
    <col min="11036" max="11037" width="11.453125" style="45" customWidth="1"/>
    <col min="11038" max="11038" width="1.453125" style="45" customWidth="1"/>
    <col min="11039" max="11241" width="11.453125" style="45"/>
    <col min="11242" max="11242" width="2.453125" style="45" customWidth="1"/>
    <col min="11243" max="11243" width="48.54296875" style="45" customWidth="1"/>
    <col min="11244" max="11260" width="11.453125" style="45" customWidth="1"/>
    <col min="11261" max="11266" width="10.54296875" style="45" customWidth="1"/>
    <col min="11267" max="11268" width="11.453125" style="45" customWidth="1"/>
    <col min="11269" max="11269" width="1.54296875" style="45" customWidth="1"/>
    <col min="11270" max="11285" width="11.453125" style="45" customWidth="1"/>
    <col min="11286" max="11291" width="6.54296875" style="45" customWidth="1"/>
    <col min="11292" max="11293" width="11.453125" style="45" customWidth="1"/>
    <col min="11294" max="11294" width="1.453125" style="45" customWidth="1"/>
    <col min="11295" max="11497" width="11.453125" style="45"/>
    <col min="11498" max="11498" width="2.453125" style="45" customWidth="1"/>
    <col min="11499" max="11499" width="48.54296875" style="45" customWidth="1"/>
    <col min="11500" max="11516" width="11.453125" style="45" customWidth="1"/>
    <col min="11517" max="11522" width="10.54296875" style="45" customWidth="1"/>
    <col min="11523" max="11524" width="11.453125" style="45" customWidth="1"/>
    <col min="11525" max="11525" width="1.54296875" style="45" customWidth="1"/>
    <col min="11526" max="11541" width="11.453125" style="45" customWidth="1"/>
    <col min="11542" max="11547" width="6.54296875" style="45" customWidth="1"/>
    <col min="11548" max="11549" width="11.453125" style="45" customWidth="1"/>
    <col min="11550" max="11550" width="1.453125" style="45" customWidth="1"/>
    <col min="11551" max="11753" width="11.453125" style="45"/>
    <col min="11754" max="11754" width="2.453125" style="45" customWidth="1"/>
    <col min="11755" max="11755" width="48.54296875" style="45" customWidth="1"/>
    <col min="11756" max="11772" width="11.453125" style="45" customWidth="1"/>
    <col min="11773" max="11778" width="10.54296875" style="45" customWidth="1"/>
    <col min="11779" max="11780" width="11.453125" style="45" customWidth="1"/>
    <col min="11781" max="11781" width="1.54296875" style="45" customWidth="1"/>
    <col min="11782" max="11797" width="11.453125" style="45" customWidth="1"/>
    <col min="11798" max="11803" width="6.54296875" style="45" customWidth="1"/>
    <col min="11804" max="11805" width="11.453125" style="45" customWidth="1"/>
    <col min="11806" max="11806" width="1.453125" style="45" customWidth="1"/>
    <col min="11807" max="12009" width="11.453125" style="45"/>
    <col min="12010" max="12010" width="2.453125" style="45" customWidth="1"/>
    <col min="12011" max="12011" width="48.54296875" style="45" customWidth="1"/>
    <col min="12012" max="12028" width="11.453125" style="45" customWidth="1"/>
    <col min="12029" max="12034" width="10.54296875" style="45" customWidth="1"/>
    <col min="12035" max="12036" width="11.453125" style="45" customWidth="1"/>
    <col min="12037" max="12037" width="1.54296875" style="45" customWidth="1"/>
    <col min="12038" max="12053" width="11.453125" style="45" customWidth="1"/>
    <col min="12054" max="12059" width="6.54296875" style="45" customWidth="1"/>
    <col min="12060" max="12061" width="11.453125" style="45" customWidth="1"/>
    <col min="12062" max="12062" width="1.453125" style="45" customWidth="1"/>
    <col min="12063" max="12265" width="11.453125" style="45"/>
    <col min="12266" max="12266" width="2.453125" style="45" customWidth="1"/>
    <col min="12267" max="12267" width="48.54296875" style="45" customWidth="1"/>
    <col min="12268" max="12284" width="11.453125" style="45" customWidth="1"/>
    <col min="12285" max="12290" width="10.54296875" style="45" customWidth="1"/>
    <col min="12291" max="12292" width="11.453125" style="45" customWidth="1"/>
    <col min="12293" max="12293" width="1.54296875" style="45" customWidth="1"/>
    <col min="12294" max="12309" width="11.453125" style="45" customWidth="1"/>
    <col min="12310" max="12315" width="6.54296875" style="45" customWidth="1"/>
    <col min="12316" max="12317" width="11.453125" style="45" customWidth="1"/>
    <col min="12318" max="12318" width="1.453125" style="45" customWidth="1"/>
    <col min="12319" max="12521" width="11.453125" style="45"/>
    <col min="12522" max="12522" width="2.453125" style="45" customWidth="1"/>
    <col min="12523" max="12523" width="48.54296875" style="45" customWidth="1"/>
    <col min="12524" max="12540" width="11.453125" style="45" customWidth="1"/>
    <col min="12541" max="12546" width="10.54296875" style="45" customWidth="1"/>
    <col min="12547" max="12548" width="11.453125" style="45" customWidth="1"/>
    <col min="12549" max="12549" width="1.54296875" style="45" customWidth="1"/>
    <col min="12550" max="12565" width="11.453125" style="45" customWidth="1"/>
    <col min="12566" max="12571" width="6.54296875" style="45" customWidth="1"/>
    <col min="12572" max="12573" width="11.453125" style="45" customWidth="1"/>
    <col min="12574" max="12574" width="1.453125" style="45" customWidth="1"/>
    <col min="12575" max="12777" width="11.453125" style="45"/>
    <col min="12778" max="12778" width="2.453125" style="45" customWidth="1"/>
    <col min="12779" max="12779" width="48.54296875" style="45" customWidth="1"/>
    <col min="12780" max="12796" width="11.453125" style="45" customWidth="1"/>
    <col min="12797" max="12802" width="10.54296875" style="45" customWidth="1"/>
    <col min="12803" max="12804" width="11.453125" style="45" customWidth="1"/>
    <col min="12805" max="12805" width="1.54296875" style="45" customWidth="1"/>
    <col min="12806" max="12821" width="11.453125" style="45" customWidth="1"/>
    <col min="12822" max="12827" width="6.54296875" style="45" customWidth="1"/>
    <col min="12828" max="12829" width="11.453125" style="45" customWidth="1"/>
    <col min="12830" max="12830" width="1.453125" style="45" customWidth="1"/>
    <col min="12831" max="13033" width="11.453125" style="45"/>
    <col min="13034" max="13034" width="2.453125" style="45" customWidth="1"/>
    <col min="13035" max="13035" width="48.54296875" style="45" customWidth="1"/>
    <col min="13036" max="13052" width="11.453125" style="45" customWidth="1"/>
    <col min="13053" max="13058" width="10.54296875" style="45" customWidth="1"/>
    <col min="13059" max="13060" width="11.453125" style="45" customWidth="1"/>
    <col min="13061" max="13061" width="1.54296875" style="45" customWidth="1"/>
    <col min="13062" max="13077" width="11.453125" style="45" customWidth="1"/>
    <col min="13078" max="13083" width="6.54296875" style="45" customWidth="1"/>
    <col min="13084" max="13085" width="11.453125" style="45" customWidth="1"/>
    <col min="13086" max="13086" width="1.453125" style="45" customWidth="1"/>
    <col min="13087" max="13289" width="11.453125" style="45"/>
    <col min="13290" max="13290" width="2.453125" style="45" customWidth="1"/>
    <col min="13291" max="13291" width="48.54296875" style="45" customWidth="1"/>
    <col min="13292" max="13308" width="11.453125" style="45" customWidth="1"/>
    <col min="13309" max="13314" width="10.54296875" style="45" customWidth="1"/>
    <col min="13315" max="13316" width="11.453125" style="45" customWidth="1"/>
    <col min="13317" max="13317" width="1.54296875" style="45" customWidth="1"/>
    <col min="13318" max="13333" width="11.453125" style="45" customWidth="1"/>
    <col min="13334" max="13339" width="6.54296875" style="45" customWidth="1"/>
    <col min="13340" max="13341" width="11.453125" style="45" customWidth="1"/>
    <col min="13342" max="13342" width="1.453125" style="45" customWidth="1"/>
    <col min="13343" max="13545" width="11.453125" style="45"/>
    <col min="13546" max="13546" width="2.453125" style="45" customWidth="1"/>
    <col min="13547" max="13547" width="48.54296875" style="45" customWidth="1"/>
    <col min="13548" max="13564" width="11.453125" style="45" customWidth="1"/>
    <col min="13565" max="13570" width="10.54296875" style="45" customWidth="1"/>
    <col min="13571" max="13572" width="11.453125" style="45" customWidth="1"/>
    <col min="13573" max="13573" width="1.54296875" style="45" customWidth="1"/>
    <col min="13574" max="13589" width="11.453125" style="45" customWidth="1"/>
    <col min="13590" max="13595" width="6.54296875" style="45" customWidth="1"/>
    <col min="13596" max="13597" width="11.453125" style="45" customWidth="1"/>
    <col min="13598" max="13598" width="1.453125" style="45" customWidth="1"/>
    <col min="13599" max="13801" width="11.453125" style="45"/>
    <col min="13802" max="13802" width="2.453125" style="45" customWidth="1"/>
    <col min="13803" max="13803" width="48.54296875" style="45" customWidth="1"/>
    <col min="13804" max="13820" width="11.453125" style="45" customWidth="1"/>
    <col min="13821" max="13826" width="10.54296875" style="45" customWidth="1"/>
    <col min="13827" max="13828" width="11.453125" style="45" customWidth="1"/>
    <col min="13829" max="13829" width="1.54296875" style="45" customWidth="1"/>
    <col min="13830" max="13845" width="11.453125" style="45" customWidth="1"/>
    <col min="13846" max="13851" width="6.54296875" style="45" customWidth="1"/>
    <col min="13852" max="13853" width="11.453125" style="45" customWidth="1"/>
    <col min="13854" max="13854" width="1.453125" style="45" customWidth="1"/>
    <col min="13855" max="14057" width="11.453125" style="45"/>
    <col min="14058" max="14058" width="2.453125" style="45" customWidth="1"/>
    <col min="14059" max="14059" width="48.54296875" style="45" customWidth="1"/>
    <col min="14060" max="14076" width="11.453125" style="45" customWidth="1"/>
    <col min="14077" max="14082" width="10.54296875" style="45" customWidth="1"/>
    <col min="14083" max="14084" width="11.453125" style="45" customWidth="1"/>
    <col min="14085" max="14085" width="1.54296875" style="45" customWidth="1"/>
    <col min="14086" max="14101" width="11.453125" style="45" customWidth="1"/>
    <col min="14102" max="14107" width="6.54296875" style="45" customWidth="1"/>
    <col min="14108" max="14109" width="11.453125" style="45" customWidth="1"/>
    <col min="14110" max="14110" width="1.453125" style="45" customWidth="1"/>
    <col min="14111" max="14313" width="11.453125" style="45"/>
    <col min="14314" max="14314" width="2.453125" style="45" customWidth="1"/>
    <col min="14315" max="14315" width="48.54296875" style="45" customWidth="1"/>
    <col min="14316" max="14332" width="11.453125" style="45" customWidth="1"/>
    <col min="14333" max="14338" width="10.54296875" style="45" customWidth="1"/>
    <col min="14339" max="14340" width="11.453125" style="45" customWidth="1"/>
    <col min="14341" max="14341" width="1.54296875" style="45" customWidth="1"/>
    <col min="14342" max="14357" width="11.453125" style="45" customWidth="1"/>
    <col min="14358" max="14363" width="6.54296875" style="45" customWidth="1"/>
    <col min="14364" max="14365" width="11.453125" style="45" customWidth="1"/>
    <col min="14366" max="14366" width="1.453125" style="45" customWidth="1"/>
    <col min="14367" max="14569" width="11.453125" style="45"/>
    <col min="14570" max="14570" width="2.453125" style="45" customWidth="1"/>
    <col min="14571" max="14571" width="48.54296875" style="45" customWidth="1"/>
    <col min="14572" max="14588" width="11.453125" style="45" customWidth="1"/>
    <col min="14589" max="14594" width="10.54296875" style="45" customWidth="1"/>
    <col min="14595" max="14596" width="11.453125" style="45" customWidth="1"/>
    <col min="14597" max="14597" width="1.54296875" style="45" customWidth="1"/>
    <col min="14598" max="14613" width="11.453125" style="45" customWidth="1"/>
    <col min="14614" max="14619" width="6.54296875" style="45" customWidth="1"/>
    <col min="14620" max="14621" width="11.453125" style="45" customWidth="1"/>
    <col min="14622" max="14622" width="1.453125" style="45" customWidth="1"/>
    <col min="14623" max="14825" width="11.453125" style="45"/>
    <col min="14826" max="14826" width="2.453125" style="45" customWidth="1"/>
    <col min="14827" max="14827" width="48.54296875" style="45" customWidth="1"/>
    <col min="14828" max="14844" width="11.453125" style="45" customWidth="1"/>
    <col min="14845" max="14850" width="10.54296875" style="45" customWidth="1"/>
    <col min="14851" max="14852" width="11.453125" style="45" customWidth="1"/>
    <col min="14853" max="14853" width="1.54296875" style="45" customWidth="1"/>
    <col min="14854" max="14869" width="11.453125" style="45" customWidth="1"/>
    <col min="14870" max="14875" width="6.54296875" style="45" customWidth="1"/>
    <col min="14876" max="14877" width="11.453125" style="45" customWidth="1"/>
    <col min="14878" max="14878" width="1.453125" style="45" customWidth="1"/>
    <col min="14879" max="15081" width="11.453125" style="45"/>
    <col min="15082" max="15082" width="2.453125" style="45" customWidth="1"/>
    <col min="15083" max="15083" width="48.54296875" style="45" customWidth="1"/>
    <col min="15084" max="15100" width="11.453125" style="45" customWidth="1"/>
    <col min="15101" max="15106" width="10.54296875" style="45" customWidth="1"/>
    <col min="15107" max="15108" width="11.453125" style="45" customWidth="1"/>
    <col min="15109" max="15109" width="1.54296875" style="45" customWidth="1"/>
    <col min="15110" max="15125" width="11.453125" style="45" customWidth="1"/>
    <col min="15126" max="15131" width="6.54296875" style="45" customWidth="1"/>
    <col min="15132" max="15133" width="11.453125" style="45" customWidth="1"/>
    <col min="15134" max="15134" width="1.453125" style="45" customWidth="1"/>
    <col min="15135" max="15337" width="11.453125" style="45"/>
    <col min="15338" max="15338" width="2.453125" style="45" customWidth="1"/>
    <col min="15339" max="15339" width="48.54296875" style="45" customWidth="1"/>
    <col min="15340" max="15356" width="11.453125" style="45" customWidth="1"/>
    <col min="15357" max="15362" width="10.54296875" style="45" customWidth="1"/>
    <col min="15363" max="15364" width="11.453125" style="45" customWidth="1"/>
    <col min="15365" max="15365" width="1.54296875" style="45" customWidth="1"/>
    <col min="15366" max="15381" width="11.453125" style="45" customWidth="1"/>
    <col min="15382" max="15387" width="6.54296875" style="45" customWidth="1"/>
    <col min="15388" max="15389" width="11.453125" style="45" customWidth="1"/>
    <col min="15390" max="15390" width="1.453125" style="45" customWidth="1"/>
    <col min="15391" max="15593" width="11.453125" style="45"/>
    <col min="15594" max="15594" width="2.453125" style="45" customWidth="1"/>
    <col min="15595" max="15595" width="48.54296875" style="45" customWidth="1"/>
    <col min="15596" max="15612" width="11.453125" style="45" customWidth="1"/>
    <col min="15613" max="15618" width="10.54296875" style="45" customWidth="1"/>
    <col min="15619" max="15620" width="11.453125" style="45" customWidth="1"/>
    <col min="15621" max="15621" width="1.54296875" style="45" customWidth="1"/>
    <col min="15622" max="15637" width="11.453125" style="45" customWidth="1"/>
    <col min="15638" max="15643" width="6.54296875" style="45" customWidth="1"/>
    <col min="15644" max="15645" width="11.453125" style="45" customWidth="1"/>
    <col min="15646" max="15646" width="1.453125" style="45" customWidth="1"/>
    <col min="15647" max="15849" width="11.453125" style="45"/>
    <col min="15850" max="15850" width="2.453125" style="45" customWidth="1"/>
    <col min="15851" max="15851" width="48.54296875" style="45" customWidth="1"/>
    <col min="15852" max="15868" width="11.453125" style="45" customWidth="1"/>
    <col min="15869" max="15874" width="10.54296875" style="45" customWidth="1"/>
    <col min="15875" max="15876" width="11.453125" style="45" customWidth="1"/>
    <col min="15877" max="15877" width="1.54296875" style="45" customWidth="1"/>
    <col min="15878" max="15893" width="11.453125" style="45" customWidth="1"/>
    <col min="15894" max="15899" width="6.54296875" style="45" customWidth="1"/>
    <col min="15900" max="15901" width="11.453125" style="45" customWidth="1"/>
    <col min="15902" max="15902" width="1.453125" style="45" customWidth="1"/>
    <col min="15903" max="16105" width="11.453125" style="45"/>
    <col min="16106" max="16106" width="2.453125" style="45" customWidth="1"/>
    <col min="16107" max="16107" width="48.54296875" style="45" customWidth="1"/>
    <col min="16108" max="16124" width="11.453125" style="45" customWidth="1"/>
    <col min="16125" max="16130" width="10.54296875" style="45" customWidth="1"/>
    <col min="16131" max="16132" width="11.453125" style="45" customWidth="1"/>
    <col min="16133" max="16133" width="1.54296875" style="45" customWidth="1"/>
    <col min="16134" max="16149" width="11.453125" style="45" customWidth="1"/>
    <col min="16150" max="16155" width="6.54296875" style="45" customWidth="1"/>
    <col min="16156" max="16157" width="11.453125" style="45" customWidth="1"/>
    <col min="16158" max="16158" width="1.453125" style="45" customWidth="1"/>
    <col min="16159" max="16384" width="11.453125" style="45"/>
  </cols>
  <sheetData>
    <row r="1" spans="1:62" ht="15" customHeight="1" x14ac:dyDescent="0.35">
      <c r="B1" s="1" t="s">
        <v>557</v>
      </c>
      <c r="Z1"/>
    </row>
    <row r="2" spans="1:62" ht="15" customHeight="1" x14ac:dyDescent="0.35">
      <c r="B2" s="3" t="s">
        <v>151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/>
      <c r="Y2" s="12"/>
      <c r="Z2"/>
      <c r="AA2"/>
      <c r="AB2" s="335"/>
      <c r="AC2" s="355"/>
      <c r="AD2" s="355"/>
      <c r="AE2" s="12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Y3" s="12"/>
      <c r="Z3"/>
      <c r="AA3"/>
      <c r="AB3" s="335"/>
      <c r="AC3"/>
      <c r="AD3"/>
      <c r="AE3" s="12"/>
    </row>
    <row r="4" spans="1:62" ht="12" customHeight="1" thickBot="1" x14ac:dyDescent="0.4">
      <c r="B4" s="186" t="s">
        <v>758</v>
      </c>
      <c r="W4"/>
      <c r="X4"/>
      <c r="Y4" s="12"/>
      <c r="AA4"/>
      <c r="AB4" s="335"/>
      <c r="AC4"/>
      <c r="AD4"/>
      <c r="AE4" s="12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2" s="46" customFormat="1" ht="15" customHeight="1" x14ac:dyDescent="0.35">
      <c r="A9"/>
      <c r="B9" s="13" t="s">
        <v>152</v>
      </c>
      <c r="C9" s="14">
        <v>73110.466</v>
      </c>
      <c r="D9" s="14">
        <v>76115.074999999983</v>
      </c>
      <c r="E9" s="14">
        <v>85607.143000000011</v>
      </c>
      <c r="F9" s="14">
        <v>91596.699000000008</v>
      </c>
      <c r="G9" s="14">
        <v>99967.752000000022</v>
      </c>
      <c r="H9" s="14">
        <v>107764.213</v>
      </c>
      <c r="I9" s="14">
        <v>114551.77100000001</v>
      </c>
      <c r="J9" s="14">
        <v>123143.705</v>
      </c>
      <c r="K9" s="14">
        <v>130176.22800000002</v>
      </c>
      <c r="L9" s="14">
        <v>140853.74500000002</v>
      </c>
      <c r="M9" s="14">
        <v>160704.75899999999</v>
      </c>
      <c r="N9" s="14">
        <v>179379.55</v>
      </c>
      <c r="O9" s="14">
        <v>200676.02999999997</v>
      </c>
      <c r="P9" s="14">
        <v>173453.315</v>
      </c>
      <c r="Q9" s="14">
        <v>144023.40100000001</v>
      </c>
      <c r="R9" s="14">
        <v>159536.23699999999</v>
      </c>
      <c r="S9" s="14">
        <v>161759.99400000001</v>
      </c>
      <c r="T9" s="14">
        <v>168566.58199999999</v>
      </c>
      <c r="U9" s="14">
        <v>168847.37299999996</v>
      </c>
      <c r="V9" s="14">
        <v>174987.34099999999</v>
      </c>
      <c r="W9" s="14">
        <v>182008.64200000002</v>
      </c>
      <c r="X9" s="14">
        <v>186248.52</v>
      </c>
      <c r="Y9" s="14">
        <v>193950.54899999997</v>
      </c>
      <c r="Z9" s="14">
        <v>208684.965</v>
      </c>
      <c r="AA9" s="14">
        <v>212807.546</v>
      </c>
      <c r="AB9" s="14">
        <v>194050.63800000001</v>
      </c>
      <c r="AC9" s="14">
        <v>223384.80600000001</v>
      </c>
      <c r="AD9" s="14">
        <v>255463.43700000001</v>
      </c>
      <c r="AE9" s="14">
        <v>271935.07500000007</v>
      </c>
      <c r="AF9"/>
      <c r="AG9" s="15">
        <v>4.1096838310399804</v>
      </c>
      <c r="AH9" s="15">
        <v>12.47068074228401</v>
      </c>
      <c r="AI9" s="15">
        <v>6.9965610229510817</v>
      </c>
      <c r="AJ9" s="15">
        <v>9.1390334928991415</v>
      </c>
      <c r="AK9" s="15">
        <v>7.7989760137849045</v>
      </c>
      <c r="AL9" s="15">
        <v>6.2985269516142663</v>
      </c>
      <c r="AM9" s="15">
        <v>7.500481157990996</v>
      </c>
      <c r="AN9" s="15">
        <v>5.7108262253438093</v>
      </c>
      <c r="AO9" s="15">
        <v>8.2023555022657479</v>
      </c>
      <c r="AP9" s="15">
        <v>14.093351937500818</v>
      </c>
      <c r="AQ9" s="15">
        <v>11.620558791292545</v>
      </c>
      <c r="AR9" s="15">
        <v>11.872300939544102</v>
      </c>
      <c r="AS9" s="15">
        <v>-13.565504061446687</v>
      </c>
      <c r="AT9" s="15">
        <v>-16.967051912498754</v>
      </c>
      <c r="AU9" s="15">
        <v>10.771052406962658</v>
      </c>
      <c r="AV9" s="15">
        <v>1.3938883364786976</v>
      </c>
      <c r="AW9" s="15">
        <v>4.207831511170796</v>
      </c>
      <c r="AX9" s="15">
        <v>0.16657572139652707</v>
      </c>
      <c r="AY9" s="15">
        <v>3.6364012604448539</v>
      </c>
      <c r="AZ9" s="15">
        <v>4.0124622500550116</v>
      </c>
      <c r="BA9" s="15">
        <v>2.3294926841990105</v>
      </c>
      <c r="BB9" s="15">
        <v>4.135350444663926</v>
      </c>
      <c r="BC9" s="15">
        <v>7.596996283831106</v>
      </c>
      <c r="BD9" s="15">
        <v>1.9755045601871728</v>
      </c>
      <c r="BE9" s="15">
        <v>-8.8140239162383818</v>
      </c>
      <c r="BF9" s="15">
        <v>15.116759368758172</v>
      </c>
      <c r="BG9" s="15">
        <v>14.360256444657205</v>
      </c>
      <c r="BH9" s="15">
        <v>6.447747745600112</v>
      </c>
      <c r="BI9"/>
      <c r="BJ9" s="7"/>
    </row>
    <row r="10" spans="1:62" s="46" customFormat="1" ht="15" customHeight="1" x14ac:dyDescent="0.35">
      <c r="A10"/>
      <c r="B10" s="16" t="s">
        <v>31</v>
      </c>
      <c r="C10" s="17">
        <v>39194.315000000002</v>
      </c>
      <c r="D10" s="17">
        <v>40130.684999999998</v>
      </c>
      <c r="E10" s="17">
        <v>46835.278999999995</v>
      </c>
      <c r="F10" s="17">
        <v>48305.699000000008</v>
      </c>
      <c r="G10" s="17">
        <v>51102.35300000001</v>
      </c>
      <c r="H10" s="17">
        <v>55403.076999999997</v>
      </c>
      <c r="I10" s="17">
        <v>59841.785000000011</v>
      </c>
      <c r="J10" s="17">
        <v>66873.06</v>
      </c>
      <c r="K10" s="17">
        <v>69367.264999999999</v>
      </c>
      <c r="L10" s="17">
        <v>75186.724000000017</v>
      </c>
      <c r="M10" s="17">
        <v>88631.28899999999</v>
      </c>
      <c r="N10" s="17">
        <v>101595.50000000001</v>
      </c>
      <c r="O10" s="17">
        <v>119979.00099999999</v>
      </c>
      <c r="P10" s="17">
        <v>101011.519</v>
      </c>
      <c r="Q10" s="17">
        <v>86461.14899999999</v>
      </c>
      <c r="R10" s="17">
        <v>85827.258999999991</v>
      </c>
      <c r="S10" s="17">
        <v>88572.316999999995</v>
      </c>
      <c r="T10" s="17">
        <v>95081.06700000001</v>
      </c>
      <c r="U10" s="17">
        <v>93049.634000000005</v>
      </c>
      <c r="V10" s="17">
        <v>94614.297999999995</v>
      </c>
      <c r="W10" s="17">
        <v>96753.472999999998</v>
      </c>
      <c r="X10" s="17">
        <v>97826.521999999997</v>
      </c>
      <c r="Y10" s="17">
        <v>104453.989</v>
      </c>
      <c r="Z10" s="17">
        <v>112433.96599999999</v>
      </c>
      <c r="AA10" s="17">
        <v>114053.19799999999</v>
      </c>
      <c r="AB10" s="17">
        <v>106900.73300000001</v>
      </c>
      <c r="AC10" s="17">
        <v>124581.549</v>
      </c>
      <c r="AD10" s="17">
        <v>145120.83300000001</v>
      </c>
      <c r="AE10" s="17">
        <v>159751.16700000002</v>
      </c>
      <c r="AF10"/>
      <c r="AG10" s="18">
        <v>2.3890454521274203</v>
      </c>
      <c r="AH10" s="18">
        <v>16.706901464552615</v>
      </c>
      <c r="AI10" s="18">
        <v>3.1395564014895969</v>
      </c>
      <c r="AJ10" s="18">
        <v>5.7894908010750497</v>
      </c>
      <c r="AK10" s="18">
        <v>8.4159021014159308</v>
      </c>
      <c r="AL10" s="18">
        <v>8.0116633233204961</v>
      </c>
      <c r="AM10" s="18">
        <v>11.749774843781791</v>
      </c>
      <c r="AN10" s="18">
        <v>3.7297605343616724</v>
      </c>
      <c r="AO10" s="18">
        <v>8.3893447435184569</v>
      </c>
      <c r="AP10" s="18">
        <v>17.881567761883026</v>
      </c>
      <c r="AQ10" s="18">
        <v>14.627126770095858</v>
      </c>
      <c r="AR10" s="18">
        <v>18.094798490090579</v>
      </c>
      <c r="AS10" s="18">
        <v>-15.809001443510928</v>
      </c>
      <c r="AT10" s="18">
        <v>-14.404664085885106</v>
      </c>
      <c r="AU10" s="18">
        <v>-0.73315009958981636</v>
      </c>
      <c r="AV10" s="18">
        <v>3.1983521692100232</v>
      </c>
      <c r="AW10" s="18">
        <v>7.348514999331015</v>
      </c>
      <c r="AX10" s="18">
        <v>-2.1365273488148846</v>
      </c>
      <c r="AY10" s="18">
        <v>1.681536974127152</v>
      </c>
      <c r="AZ10" s="18">
        <v>2.2609426325818145</v>
      </c>
      <c r="BA10" s="18">
        <v>1.1090547623029501</v>
      </c>
      <c r="BB10" s="18">
        <v>6.7747139165389161</v>
      </c>
      <c r="BC10" s="18">
        <v>7.639705363478253</v>
      </c>
      <c r="BD10" s="18">
        <v>1.4401626640120511</v>
      </c>
      <c r="BE10" s="18">
        <v>-6.2711656713036508</v>
      </c>
      <c r="BF10" s="18">
        <v>16.5394712494628</v>
      </c>
      <c r="BG10" s="18">
        <v>16.486617934089111</v>
      </c>
      <c r="BH10" s="18">
        <v>10.081484303497625</v>
      </c>
      <c r="BI10"/>
      <c r="BJ10" s="7"/>
    </row>
    <row r="11" spans="1:62" s="46" customFormat="1" ht="15" customHeight="1" x14ac:dyDescent="0.35">
      <c r="A11"/>
      <c r="B11" s="16" t="s">
        <v>43</v>
      </c>
      <c r="C11" s="17">
        <v>32890.771999999997</v>
      </c>
      <c r="D11" s="17">
        <v>34974.072999999989</v>
      </c>
      <c r="E11" s="17">
        <v>37790.875000000007</v>
      </c>
      <c r="F11" s="17">
        <v>42146.317000000003</v>
      </c>
      <c r="G11" s="17">
        <v>47782.370999999999</v>
      </c>
      <c r="H11" s="17">
        <v>51270.048000000003</v>
      </c>
      <c r="I11" s="17">
        <v>53119.609999999993</v>
      </c>
      <c r="J11" s="17">
        <v>55024.56500000001</v>
      </c>
      <c r="K11" s="17">
        <v>59600.785000000011</v>
      </c>
      <c r="L11" s="17">
        <v>64514.19400000001</v>
      </c>
      <c r="M11" s="17">
        <v>70705.60500000001</v>
      </c>
      <c r="N11" s="17">
        <v>76261.478000000003</v>
      </c>
      <c r="O11" s="17">
        <v>78861.429000000018</v>
      </c>
      <c r="P11" s="17">
        <v>70676.505000000005</v>
      </c>
      <c r="Q11" s="17">
        <v>55655.052000000011</v>
      </c>
      <c r="R11" s="17">
        <v>71893.25</v>
      </c>
      <c r="S11" s="17">
        <v>71249.972000000009</v>
      </c>
      <c r="T11" s="17">
        <v>71593.551999999996</v>
      </c>
      <c r="U11" s="17">
        <v>73725.191000000006</v>
      </c>
      <c r="V11" s="17">
        <v>78233.458000000013</v>
      </c>
      <c r="W11" s="17">
        <v>82726.385999999999</v>
      </c>
      <c r="X11" s="17">
        <v>86121.817999999999</v>
      </c>
      <c r="Y11" s="17">
        <v>87518.208999999988</v>
      </c>
      <c r="Z11" s="17">
        <v>94277.947000000015</v>
      </c>
      <c r="AA11" s="17">
        <v>96589.941000000006</v>
      </c>
      <c r="AB11" s="17">
        <v>85444.774000000005</v>
      </c>
      <c r="AC11" s="17">
        <v>96814.151000000013</v>
      </c>
      <c r="AD11" s="17">
        <v>108479.897</v>
      </c>
      <c r="AE11" s="17">
        <v>110324.986</v>
      </c>
      <c r="AF11"/>
      <c r="AG11" s="18">
        <v>6.3339984844381041</v>
      </c>
      <c r="AH11" s="18">
        <v>8.0539718665310129</v>
      </c>
      <c r="AI11" s="18">
        <v>11.525115520611774</v>
      </c>
      <c r="AJ11" s="18">
        <v>13.37258959068712</v>
      </c>
      <c r="AK11" s="18">
        <v>7.2990873558786005</v>
      </c>
      <c r="AL11" s="18">
        <v>3.6074902836057237</v>
      </c>
      <c r="AM11" s="18">
        <v>3.5861614947851019</v>
      </c>
      <c r="AN11" s="18">
        <v>8.3166854658460281</v>
      </c>
      <c r="AO11" s="18">
        <v>8.2438662510904823</v>
      </c>
      <c r="AP11" s="18">
        <v>9.5969748920679354</v>
      </c>
      <c r="AQ11" s="18">
        <v>7.8577546999279502</v>
      </c>
      <c r="AR11" s="18">
        <v>3.4092586036688344</v>
      </c>
      <c r="AS11" s="18">
        <v>-10.378868483349461</v>
      </c>
      <c r="AT11" s="18">
        <v>-21.253814121114214</v>
      </c>
      <c r="AU11" s="18">
        <v>29.17650315015425</v>
      </c>
      <c r="AV11" s="18">
        <v>-0.89476828492242477</v>
      </c>
      <c r="AW11" s="18">
        <v>0.48221773336274032</v>
      </c>
      <c r="AX11" s="18">
        <v>2.9774175752587473</v>
      </c>
      <c r="AY11" s="18">
        <v>6.1149614383501651</v>
      </c>
      <c r="AZ11" s="18">
        <v>5.7429750836272433</v>
      </c>
      <c r="BA11" s="18">
        <v>4.1044123455362849</v>
      </c>
      <c r="BB11" s="18">
        <v>1.6214137513910687</v>
      </c>
      <c r="BC11" s="18">
        <v>7.7238075107318833</v>
      </c>
      <c r="BD11" s="18">
        <v>2.452316871091806</v>
      </c>
      <c r="BE11" s="18">
        <v>-11.538641482346492</v>
      </c>
      <c r="BF11" s="18">
        <v>13.306111617780164</v>
      </c>
      <c r="BG11" s="18">
        <v>12.049628984506597</v>
      </c>
      <c r="BH11" s="18">
        <v>1.7008579939931241</v>
      </c>
      <c r="BI11"/>
      <c r="BJ11" s="7"/>
    </row>
    <row r="12" spans="1:62" s="54" customFormat="1" ht="15" customHeight="1" x14ac:dyDescent="0.35">
      <c r="A12"/>
      <c r="B12" s="16" t="s">
        <v>50</v>
      </c>
      <c r="C12" s="17">
        <v>1025.3789999999999</v>
      </c>
      <c r="D12" s="17">
        <v>1010.317</v>
      </c>
      <c r="E12" s="17">
        <v>980.98900000000015</v>
      </c>
      <c r="F12" s="17">
        <v>1144.683</v>
      </c>
      <c r="G12" s="17">
        <v>1083.028</v>
      </c>
      <c r="H12" s="17">
        <v>1091.088</v>
      </c>
      <c r="I12" s="17">
        <v>1590.3760000000002</v>
      </c>
      <c r="J12" s="17">
        <v>1246.08</v>
      </c>
      <c r="K12" s="17">
        <v>1208.1779999999999</v>
      </c>
      <c r="L12" s="17">
        <v>1152.827</v>
      </c>
      <c r="M12" s="17">
        <v>1367.865</v>
      </c>
      <c r="N12" s="17">
        <v>1522.5719999999999</v>
      </c>
      <c r="O12" s="17">
        <v>1835.6</v>
      </c>
      <c r="P12" s="17">
        <v>1765.2909999999997</v>
      </c>
      <c r="Q12" s="17">
        <v>1907.2000000000003</v>
      </c>
      <c r="R12" s="17">
        <v>1815.7280000000042</v>
      </c>
      <c r="S12" s="17">
        <v>1937.7049999999995</v>
      </c>
      <c r="T12" s="17">
        <v>1891.9630000000043</v>
      </c>
      <c r="U12" s="17">
        <v>2072.5479999999989</v>
      </c>
      <c r="V12" s="17">
        <v>2139.5849999999973</v>
      </c>
      <c r="W12" s="17">
        <v>2528.7830000000004</v>
      </c>
      <c r="X12" s="17">
        <v>2300.1799999999962</v>
      </c>
      <c r="Y12" s="17">
        <v>1978.3509999999999</v>
      </c>
      <c r="Z12" s="17">
        <v>1973.0520000000001</v>
      </c>
      <c r="AA12" s="17">
        <v>2164.4069999999992</v>
      </c>
      <c r="AB12" s="17">
        <v>1705.1309999999964</v>
      </c>
      <c r="AC12" s="17">
        <v>1989.1060000000025</v>
      </c>
      <c r="AD12" s="17">
        <v>1862.7069999999881</v>
      </c>
      <c r="AE12" s="17">
        <v>1858.9219999999937</v>
      </c>
      <c r="AF12"/>
      <c r="AG12" s="18">
        <v>-1.4689202724065833</v>
      </c>
      <c r="AH12" s="18">
        <v>-2.9028512833100759</v>
      </c>
      <c r="AI12" s="18">
        <v>16.68662951368464</v>
      </c>
      <c r="AJ12" s="18">
        <v>-5.3862073604657335</v>
      </c>
      <c r="AK12" s="18">
        <v>0.74420975265643596</v>
      </c>
      <c r="AL12" s="18">
        <v>45.760561934509433</v>
      </c>
      <c r="AM12" s="18">
        <v>-21.648717032953229</v>
      </c>
      <c r="AN12" s="18">
        <v>-3.0416987673343643</v>
      </c>
      <c r="AO12" s="18">
        <v>-4.5813613556942681</v>
      </c>
      <c r="AP12" s="18">
        <v>18.653102330184844</v>
      </c>
      <c r="AQ12" s="18">
        <v>11.310107357085668</v>
      </c>
      <c r="AR12" s="18">
        <v>20.559159107089847</v>
      </c>
      <c r="AS12" s="18">
        <v>-3.8303007191109284</v>
      </c>
      <c r="AT12" s="18">
        <v>8.0388445870964382</v>
      </c>
      <c r="AU12" s="18">
        <v>-4.7961409395971106</v>
      </c>
      <c r="AV12" s="18">
        <v>6.7178013446945268</v>
      </c>
      <c r="AW12" s="18">
        <v>-2.3606276497193948</v>
      </c>
      <c r="AX12" s="18">
        <v>9.5448483929122379</v>
      </c>
      <c r="AY12" s="18">
        <v>3.2345209857623796</v>
      </c>
      <c r="AZ12" s="18">
        <v>18.19034999778011</v>
      </c>
      <c r="BA12" s="18">
        <v>-9.0400402090651575</v>
      </c>
      <c r="BB12" s="18">
        <v>-13.991470232764255</v>
      </c>
      <c r="BC12" s="18">
        <v>-0.26784933512808146</v>
      </c>
      <c r="BD12" s="18">
        <v>9.6984266000084691</v>
      </c>
      <c r="BE12" s="18">
        <v>-21.219484135839654</v>
      </c>
      <c r="BF12" s="18">
        <v>16.654145634558674</v>
      </c>
      <c r="BG12" s="18">
        <v>-6.3545633063302951</v>
      </c>
      <c r="BH12" s="18">
        <v>-0.20319889279389736</v>
      </c>
      <c r="BI12"/>
      <c r="BJ12" s="23"/>
    </row>
    <row r="13" spans="1:62" customFormat="1" ht="6" customHeight="1" x14ac:dyDescent="0.35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BE13" s="335"/>
      <c r="BF13" s="355"/>
      <c r="BG13" s="355"/>
      <c r="BH13" s="12"/>
    </row>
    <row r="14" spans="1:62" s="7" customFormat="1" ht="15" customHeight="1" x14ac:dyDescent="0.35">
      <c r="A14"/>
      <c r="B14" s="13" t="s">
        <v>153</v>
      </c>
      <c r="C14" s="14">
        <v>11494.175999999999</v>
      </c>
      <c r="D14" s="14">
        <v>11723.561000000002</v>
      </c>
      <c r="E14" s="14">
        <v>14640.232</v>
      </c>
      <c r="F14" s="14">
        <v>17610.113000000001</v>
      </c>
      <c r="G14" s="14">
        <v>15115.816999999999</v>
      </c>
      <c r="H14" s="14">
        <v>15700.856000000002</v>
      </c>
      <c r="I14" s="14">
        <v>15524.817000000003</v>
      </c>
      <c r="J14" s="14">
        <v>14357.474999999999</v>
      </c>
      <c r="K14" s="14">
        <v>13594.865</v>
      </c>
      <c r="L14" s="14">
        <v>14486.996999999999</v>
      </c>
      <c r="M14" s="14">
        <v>13021.234000000002</v>
      </c>
      <c r="N14" s="14">
        <v>11713.099</v>
      </c>
      <c r="O14" s="14">
        <v>13477.216</v>
      </c>
      <c r="P14" s="14">
        <v>15483.133000000002</v>
      </c>
      <c r="Q14" s="14">
        <v>18495.133000000002</v>
      </c>
      <c r="R14" s="14">
        <v>15358.413999999999</v>
      </c>
      <c r="S14" s="14">
        <v>15416.662</v>
      </c>
      <c r="T14" s="14">
        <v>46978.535000000003</v>
      </c>
      <c r="U14" s="14">
        <v>22149.305</v>
      </c>
      <c r="V14" s="14">
        <v>30955.714999999997</v>
      </c>
      <c r="W14" s="14">
        <v>35980.311000000002</v>
      </c>
      <c r="X14" s="14">
        <v>27217.775000000005</v>
      </c>
      <c r="Y14" s="14">
        <v>25458.202999999998</v>
      </c>
      <c r="Z14" s="14">
        <v>25746.962</v>
      </c>
      <c r="AA14" s="14">
        <v>27902.923999999999</v>
      </c>
      <c r="AB14" s="14">
        <v>28060.913</v>
      </c>
      <c r="AC14" s="14">
        <v>49533.142</v>
      </c>
      <c r="AD14" s="14">
        <v>41668.356</v>
      </c>
      <c r="AE14" s="14">
        <v>40703.320000000007</v>
      </c>
      <c r="AF14"/>
      <c r="AG14" s="15">
        <v>1.9956628469931386</v>
      </c>
      <c r="AH14" s="15">
        <v>24.878712193334415</v>
      </c>
      <c r="AI14" s="15">
        <v>20.285750936187355</v>
      </c>
      <c r="AJ14" s="15">
        <v>-14.163997698367988</v>
      </c>
      <c r="AK14" s="15">
        <v>3.870376308472129</v>
      </c>
      <c r="AL14" s="15">
        <v>-1.1212063851805203</v>
      </c>
      <c r="AM14" s="15">
        <v>-7.5191997432240525</v>
      </c>
      <c r="AN14" s="15">
        <v>-5.3115885627521475</v>
      </c>
      <c r="AO14" s="15">
        <v>6.5622718577933616</v>
      </c>
      <c r="AP14" s="15">
        <v>-10.117783554452295</v>
      </c>
      <c r="AQ14" s="15">
        <v>-10.046167667365488</v>
      </c>
      <c r="AR14" s="15">
        <v>15.061061124814193</v>
      </c>
      <c r="AS14" s="15">
        <v>14.883763827781651</v>
      </c>
      <c r="AT14" s="15">
        <v>19.453427158443965</v>
      </c>
      <c r="AU14" s="15">
        <v>-16.959699613947098</v>
      </c>
      <c r="AV14" s="15">
        <v>0.37925791035455492</v>
      </c>
      <c r="AW14" s="15" t="s">
        <v>233</v>
      </c>
      <c r="AX14" s="15">
        <v>-52.852286687952279</v>
      </c>
      <c r="AY14" s="15">
        <v>39.759306217508843</v>
      </c>
      <c r="AZ14" s="15">
        <v>16.231561764927754</v>
      </c>
      <c r="BA14" s="15">
        <v>-24.353697220682712</v>
      </c>
      <c r="BB14" s="15">
        <v>-6.4647900131440101</v>
      </c>
      <c r="BC14" s="15">
        <v>1.1342473779473039</v>
      </c>
      <c r="BD14" s="15">
        <v>8.3736558899648035</v>
      </c>
      <c r="BE14" s="15">
        <v>0.56620947682759482</v>
      </c>
      <c r="BF14" s="15">
        <v>76.517913013022778</v>
      </c>
      <c r="BG14" s="15">
        <v>-15.876800013760652</v>
      </c>
      <c r="BH14" s="15">
        <v>-2.3159925004000463</v>
      </c>
      <c r="BI14"/>
    </row>
    <row r="15" spans="1:62" s="55" customFormat="1" ht="15" customHeight="1" x14ac:dyDescent="0.35">
      <c r="A15"/>
      <c r="B15" s="16" t="s">
        <v>154</v>
      </c>
      <c r="C15" s="17">
        <v>579.37100000000009</v>
      </c>
      <c r="D15" s="17">
        <v>595.43200000000002</v>
      </c>
      <c r="E15" s="17">
        <v>643.39099999999996</v>
      </c>
      <c r="F15" s="17">
        <v>607.79599999999994</v>
      </c>
      <c r="G15" s="17">
        <v>686.20500000000004</v>
      </c>
      <c r="H15" s="17">
        <v>649.26400000000001</v>
      </c>
      <c r="I15" s="17">
        <v>764.59299999999996</v>
      </c>
      <c r="J15" s="17">
        <v>741.745</v>
      </c>
      <c r="K15" s="17">
        <v>784.14300000000003</v>
      </c>
      <c r="L15" s="17">
        <v>810.92399999999998</v>
      </c>
      <c r="M15" s="17">
        <v>801.91899999999998</v>
      </c>
      <c r="N15" s="17">
        <v>897.77100000000007</v>
      </c>
      <c r="O15" s="17">
        <v>989.404</v>
      </c>
      <c r="P15" s="17">
        <v>1012.571</v>
      </c>
      <c r="Q15" s="17">
        <v>1060.0540000000001</v>
      </c>
      <c r="R15" s="17">
        <v>1085.4079999999999</v>
      </c>
      <c r="S15" s="17">
        <v>1068.4110000000001</v>
      </c>
      <c r="T15" s="17">
        <v>1058.3610000000001</v>
      </c>
      <c r="U15" s="17">
        <v>976.74400000000003</v>
      </c>
      <c r="V15" s="17">
        <v>982.15800000000002</v>
      </c>
      <c r="W15" s="17">
        <v>1035.809</v>
      </c>
      <c r="X15" s="17">
        <v>1027.588</v>
      </c>
      <c r="Y15" s="17">
        <v>947.96399999999994</v>
      </c>
      <c r="Z15" s="17">
        <v>929.21299999999997</v>
      </c>
      <c r="AA15" s="17">
        <v>895.32799999999997</v>
      </c>
      <c r="AB15" s="17">
        <v>849.83799999999997</v>
      </c>
      <c r="AC15" s="17">
        <v>1767.481</v>
      </c>
      <c r="AD15" s="17">
        <v>2032.1980000000001</v>
      </c>
      <c r="AE15" s="17">
        <v>2116.8380000000002</v>
      </c>
      <c r="AF15"/>
      <c r="AG15" s="18">
        <v>2.7721442737037094</v>
      </c>
      <c r="AH15" s="18">
        <v>8.0544881699337516</v>
      </c>
      <c r="AI15" s="18">
        <v>-5.5324056444681426</v>
      </c>
      <c r="AJ15" s="18">
        <v>12.900545577792567</v>
      </c>
      <c r="AK15" s="18">
        <v>-5.3833766877245184</v>
      </c>
      <c r="AL15" s="18">
        <v>17.763036299563804</v>
      </c>
      <c r="AM15" s="18">
        <v>-2.9882564972475496</v>
      </c>
      <c r="AN15" s="18">
        <v>5.7159805593566562</v>
      </c>
      <c r="AO15" s="18">
        <v>3.4153209299834275</v>
      </c>
      <c r="AP15" s="18">
        <v>-1.1104616462208536</v>
      </c>
      <c r="AQ15" s="18">
        <v>11.952828153466882</v>
      </c>
      <c r="AR15" s="18">
        <v>10.206723095310487</v>
      </c>
      <c r="AS15" s="18">
        <v>2.3415106468136404</v>
      </c>
      <c r="AT15" s="18">
        <v>4.6893501789010417</v>
      </c>
      <c r="AU15" s="18">
        <v>2.3917649478233951</v>
      </c>
      <c r="AV15" s="18">
        <v>-1.5659549220200923</v>
      </c>
      <c r="AW15" s="18">
        <v>-0.94064924453229648</v>
      </c>
      <c r="AX15" s="18">
        <v>-7.7116409240325439</v>
      </c>
      <c r="AY15" s="18">
        <v>0.55429058176963331</v>
      </c>
      <c r="AZ15" s="18">
        <v>5.4625630499369704</v>
      </c>
      <c r="BA15" s="18">
        <v>-0.7936791435486662</v>
      </c>
      <c r="BB15" s="18">
        <v>-7.7486307742013363</v>
      </c>
      <c r="BC15" s="18">
        <v>-1.9780287015118694</v>
      </c>
      <c r="BD15" s="18">
        <v>-3.6466343023612446</v>
      </c>
      <c r="BE15" s="18">
        <v>-5.0808195432288512</v>
      </c>
      <c r="BF15" s="18" t="s">
        <v>233</v>
      </c>
      <c r="BG15" s="18">
        <v>14.977077547085379</v>
      </c>
      <c r="BH15" s="18">
        <v>4.1649484941920081</v>
      </c>
      <c r="BI15"/>
    </row>
    <row r="16" spans="1:62" s="46" customFormat="1" ht="15" customHeight="1" x14ac:dyDescent="0.35">
      <c r="A16"/>
      <c r="B16" s="16" t="s">
        <v>50</v>
      </c>
      <c r="C16" s="17">
        <v>1020.785</v>
      </c>
      <c r="D16" s="17">
        <v>1527.779</v>
      </c>
      <c r="E16" s="17">
        <v>1848.6709999999998</v>
      </c>
      <c r="F16" s="17">
        <v>2972.9369999999999</v>
      </c>
      <c r="G16" s="17">
        <v>1598.0119999999999</v>
      </c>
      <c r="H16" s="17">
        <v>899.93200000000002</v>
      </c>
      <c r="I16" s="17">
        <v>1054.5040000000001</v>
      </c>
      <c r="J16" s="17">
        <v>1864.68</v>
      </c>
      <c r="K16" s="17">
        <v>2865.4219999999996</v>
      </c>
      <c r="L16" s="17">
        <v>3509.8729999999996</v>
      </c>
      <c r="M16" s="17">
        <v>3754.6050000000005</v>
      </c>
      <c r="N16" s="17">
        <v>1738.2080000000003</v>
      </c>
      <c r="O16" s="17">
        <v>1504.462</v>
      </c>
      <c r="P16" s="17">
        <v>3515.44</v>
      </c>
      <c r="Q16" s="17">
        <v>7985.0879999999997</v>
      </c>
      <c r="R16" s="17">
        <v>4577.34</v>
      </c>
      <c r="S16" s="17">
        <v>2480.6</v>
      </c>
      <c r="T16" s="17">
        <v>6345.73</v>
      </c>
      <c r="U16" s="17">
        <v>5113.1890000000003</v>
      </c>
      <c r="V16" s="17">
        <v>9364.1159999999982</v>
      </c>
      <c r="W16" s="17">
        <v>14881.766</v>
      </c>
      <c r="X16" s="17">
        <v>11374.242</v>
      </c>
      <c r="Y16" s="17">
        <v>12863.571</v>
      </c>
      <c r="Z16" s="17">
        <v>10609.712</v>
      </c>
      <c r="AA16" s="17">
        <v>10591.174999999999</v>
      </c>
      <c r="AB16" s="17">
        <v>12186.717000000001</v>
      </c>
      <c r="AC16" s="17">
        <v>11466.878999999999</v>
      </c>
      <c r="AD16" s="17">
        <v>7507.3609999999999</v>
      </c>
      <c r="AE16" s="17">
        <v>11207.717000000006</v>
      </c>
      <c r="AF16"/>
      <c r="AG16" s="18">
        <v>49.667069951067077</v>
      </c>
      <c r="AH16" s="18">
        <v>21.003823196941433</v>
      </c>
      <c r="AI16" s="18">
        <v>60.814823189199167</v>
      </c>
      <c r="AJ16" s="18">
        <v>-46.248036873973447</v>
      </c>
      <c r="AK16" s="18">
        <v>-43.684277715060965</v>
      </c>
      <c r="AL16" s="18">
        <v>17.175964406199594</v>
      </c>
      <c r="AM16" s="18">
        <v>76.830054698701929</v>
      </c>
      <c r="AN16" s="18">
        <v>53.66829697320717</v>
      </c>
      <c r="AO16" s="18">
        <v>22.490613947962991</v>
      </c>
      <c r="AP16" s="18">
        <v>6.9726739400542668</v>
      </c>
      <c r="AQ16" s="18">
        <v>-53.704637371973881</v>
      </c>
      <c r="AR16" s="18">
        <v>-13.447527568622412</v>
      </c>
      <c r="AS16" s="18" t="s">
        <v>233</v>
      </c>
      <c r="AT16" s="18" t="s">
        <v>233</v>
      </c>
      <c r="AU16" s="18">
        <v>-42.676398807376941</v>
      </c>
      <c r="AV16" s="18">
        <v>-45.806953383406089</v>
      </c>
      <c r="AW16" s="18" t="s">
        <v>233</v>
      </c>
      <c r="AX16" s="18">
        <v>-19.423155413167581</v>
      </c>
      <c r="AY16" s="18">
        <v>83.136512262699412</v>
      </c>
      <c r="AZ16" s="18">
        <v>58.923340975272012</v>
      </c>
      <c r="BA16" s="18">
        <v>-23.569272625305356</v>
      </c>
      <c r="BB16" s="18">
        <v>13.09387473908151</v>
      </c>
      <c r="BC16" s="18">
        <v>-17.521254401285617</v>
      </c>
      <c r="BD16" s="18">
        <v>-0.17471727790537822</v>
      </c>
      <c r="BE16" s="18">
        <v>15.064825196448943</v>
      </c>
      <c r="BF16" s="18">
        <v>-5.9115428708158291</v>
      </c>
      <c r="BG16" s="18">
        <v>-34.526700606141794</v>
      </c>
      <c r="BH16" s="18">
        <v>49.289703798711777</v>
      </c>
      <c r="BI16"/>
      <c r="BJ16" s="17"/>
    </row>
    <row r="17" spans="1:62" s="46" customFormat="1" ht="15" customHeight="1" x14ac:dyDescent="0.35">
      <c r="A17"/>
      <c r="B17" s="16" t="s">
        <v>155</v>
      </c>
      <c r="C17" s="17">
        <v>2389.65</v>
      </c>
      <c r="D17" s="17">
        <v>1922.96</v>
      </c>
      <c r="E17" s="17">
        <v>2602.69</v>
      </c>
      <c r="F17" s="17">
        <v>3701.05</v>
      </c>
      <c r="G17" s="17">
        <v>4316.53</v>
      </c>
      <c r="H17" s="17">
        <v>5972.1</v>
      </c>
      <c r="I17" s="17">
        <v>5960.96</v>
      </c>
      <c r="J17" s="17">
        <v>4960.3900000000003</v>
      </c>
      <c r="K17" s="17">
        <v>5397.1</v>
      </c>
      <c r="L17" s="17">
        <v>5586</v>
      </c>
      <c r="M17" s="17">
        <v>5636.68</v>
      </c>
      <c r="N17" s="17">
        <v>5929.61</v>
      </c>
      <c r="O17" s="17">
        <v>6727.49</v>
      </c>
      <c r="P17" s="17">
        <v>7167.7439999999997</v>
      </c>
      <c r="Q17" s="17">
        <v>5552.7730000000001</v>
      </c>
      <c r="R17" s="17">
        <v>5240.1000000000004</v>
      </c>
      <c r="S17" s="17">
        <v>4220.2020000000002</v>
      </c>
      <c r="T17" s="17">
        <v>32113.186000000002</v>
      </c>
      <c r="U17" s="17">
        <v>8688.2839999999997</v>
      </c>
      <c r="V17" s="17">
        <v>13858.579</v>
      </c>
      <c r="W17" s="17">
        <v>10947.687</v>
      </c>
      <c r="X17" s="17">
        <v>8226.0550000000003</v>
      </c>
      <c r="Y17" s="17">
        <v>5616.3490000000002</v>
      </c>
      <c r="Z17" s="17">
        <v>6372.0510000000004</v>
      </c>
      <c r="AA17" s="17">
        <v>7817.5839999999998</v>
      </c>
      <c r="AB17" s="17">
        <v>8103.4250000000002</v>
      </c>
      <c r="AC17" s="17">
        <v>10286.418</v>
      </c>
      <c r="AD17" s="17">
        <v>11381.717000000001</v>
      </c>
      <c r="AE17" s="17">
        <v>9607.5400000000009</v>
      </c>
      <c r="AF17"/>
      <c r="AG17" s="18">
        <v>-19.529638231540186</v>
      </c>
      <c r="AH17" s="18">
        <v>35.348109165037236</v>
      </c>
      <c r="AI17" s="18">
        <v>42.200953628745651</v>
      </c>
      <c r="AJ17" s="18">
        <v>16.629875305656491</v>
      </c>
      <c r="AK17" s="18">
        <v>38.354187275427272</v>
      </c>
      <c r="AL17" s="18">
        <v>-0.18653404999916826</v>
      </c>
      <c r="AM17" s="18">
        <v>-16.785383562379209</v>
      </c>
      <c r="AN17" s="18">
        <v>8.8039448511104972</v>
      </c>
      <c r="AO17" s="18">
        <v>3.5000277927034817</v>
      </c>
      <c r="AP17" s="18">
        <v>0.90726817042607033</v>
      </c>
      <c r="AQ17" s="18">
        <v>5.1968534669344253</v>
      </c>
      <c r="AR17" s="18">
        <v>13.455859660247473</v>
      </c>
      <c r="AS17" s="18">
        <v>6.5441048593160298</v>
      </c>
      <c r="AT17" s="18">
        <v>-22.531092070252502</v>
      </c>
      <c r="AU17" s="18">
        <v>-5.6309343097583815</v>
      </c>
      <c r="AV17" s="18">
        <v>-19.463330852464651</v>
      </c>
      <c r="AW17" s="18" t="s">
        <v>233</v>
      </c>
      <c r="AX17" s="18">
        <v>-72.944808403625856</v>
      </c>
      <c r="AY17" s="18">
        <v>59.508816700743211</v>
      </c>
      <c r="AZ17" s="18">
        <v>-21.004260249192935</v>
      </c>
      <c r="BA17" s="18">
        <v>-24.860338078719273</v>
      </c>
      <c r="BB17" s="18">
        <v>-31.724879058066108</v>
      </c>
      <c r="BC17" s="18">
        <v>13.455396023288444</v>
      </c>
      <c r="BD17" s="18">
        <v>22.685521506340724</v>
      </c>
      <c r="BE17" s="18">
        <v>3.6563853998882565</v>
      </c>
      <c r="BF17" s="18">
        <v>26.939139931572139</v>
      </c>
      <c r="BG17" s="18">
        <v>10.648011776305424</v>
      </c>
      <c r="BH17" s="18">
        <v>-15.587955666091499</v>
      </c>
      <c r="BI17"/>
      <c r="BJ17" s="7"/>
    </row>
    <row r="18" spans="1:62" s="46" customFormat="1" ht="15" customHeight="1" x14ac:dyDescent="0.35">
      <c r="A18"/>
      <c r="B18" s="16" t="s">
        <v>156</v>
      </c>
      <c r="C18" s="17">
        <v>5229.72</v>
      </c>
      <c r="D18" s="17">
        <v>5599.55</v>
      </c>
      <c r="E18" s="17">
        <v>7718.14</v>
      </c>
      <c r="F18" s="17">
        <v>8216.39</v>
      </c>
      <c r="G18" s="17">
        <v>6694.82</v>
      </c>
      <c r="H18" s="17">
        <v>6141.53</v>
      </c>
      <c r="I18" s="17">
        <v>6167.88</v>
      </c>
      <c r="J18" s="17">
        <v>4972.8599999999997</v>
      </c>
      <c r="K18" s="17">
        <v>2895.9</v>
      </c>
      <c r="L18" s="17">
        <v>2513.1</v>
      </c>
      <c r="M18" s="17">
        <v>1511.78</v>
      </c>
      <c r="N18" s="17">
        <v>2052.67</v>
      </c>
      <c r="O18" s="17">
        <v>2895.99</v>
      </c>
      <c r="P18" s="17">
        <v>3109.01</v>
      </c>
      <c r="Q18" s="17">
        <v>3293.1729999999998</v>
      </c>
      <c r="R18" s="17">
        <v>3618.125</v>
      </c>
      <c r="S18" s="17">
        <v>7000.7910000000002</v>
      </c>
      <c r="T18" s="17">
        <v>6653.3230000000003</v>
      </c>
      <c r="U18" s="17">
        <v>6685.43</v>
      </c>
      <c r="V18" s="17">
        <v>6276.9250000000002</v>
      </c>
      <c r="W18" s="17">
        <v>8367.875</v>
      </c>
      <c r="X18" s="17">
        <v>5824.0940000000001</v>
      </c>
      <c r="Y18" s="17">
        <v>5687.6319999999996</v>
      </c>
      <c r="Z18" s="17">
        <v>7112.9430000000002</v>
      </c>
      <c r="AA18" s="17">
        <v>7921.9639999999999</v>
      </c>
      <c r="AB18" s="17">
        <v>6504.7690000000002</v>
      </c>
      <c r="AC18" s="17">
        <v>8948.8580000000002</v>
      </c>
      <c r="AD18" s="17">
        <v>8651.018</v>
      </c>
      <c r="AE18" s="17">
        <v>10910.181</v>
      </c>
      <c r="AF18"/>
      <c r="AG18" s="18">
        <v>7.0716979111692391</v>
      </c>
      <c r="AH18" s="18">
        <v>37.835004598583815</v>
      </c>
      <c r="AI18" s="18">
        <v>6.4555709017975715</v>
      </c>
      <c r="AJ18" s="18">
        <v>-18.518716857403309</v>
      </c>
      <c r="AK18" s="18">
        <v>-8.2644492308979185</v>
      </c>
      <c r="AL18" s="18">
        <v>0.42904618230311281</v>
      </c>
      <c r="AM18" s="18">
        <v>-19.374890562073197</v>
      </c>
      <c r="AN18" s="18">
        <v>-41.765905334153786</v>
      </c>
      <c r="AO18" s="18">
        <v>-13.218688490624681</v>
      </c>
      <c r="AP18" s="18">
        <v>-39.844017349090763</v>
      </c>
      <c r="AQ18" s="18">
        <v>35.778353993305913</v>
      </c>
      <c r="AR18" s="18">
        <v>41.084051503651324</v>
      </c>
      <c r="AS18" s="18">
        <v>7.3556883829018904</v>
      </c>
      <c r="AT18" s="18">
        <v>5.9235254952541014</v>
      </c>
      <c r="AU18" s="18">
        <v>9.8674439514717349</v>
      </c>
      <c r="AV18" s="18">
        <v>93.492237001209205</v>
      </c>
      <c r="AW18" s="18">
        <v>-4.9632677221759636</v>
      </c>
      <c r="AX18" s="18">
        <v>0.48257088976440748</v>
      </c>
      <c r="AY18" s="18">
        <v>-6.110377342968218</v>
      </c>
      <c r="AZ18" s="18">
        <v>33.311693225584179</v>
      </c>
      <c r="BA18" s="18">
        <v>-30.399366625337976</v>
      </c>
      <c r="BB18" s="18">
        <v>-2.3430597102313326</v>
      </c>
      <c r="BC18" s="18">
        <v>25.059831578414368</v>
      </c>
      <c r="BD18" s="18">
        <v>11.373927782072762</v>
      </c>
      <c r="BE18" s="18">
        <v>-17.88944004289845</v>
      </c>
      <c r="BF18" s="18">
        <v>37.5735095281631</v>
      </c>
      <c r="BG18" s="18">
        <v>-3.3280406542122383</v>
      </c>
      <c r="BH18" s="18">
        <v>26.114417979479416</v>
      </c>
      <c r="BI18"/>
      <c r="BJ18" s="7"/>
    </row>
    <row r="19" spans="1:62" s="46" customFormat="1" ht="15" customHeight="1" x14ac:dyDescent="0.35">
      <c r="A19"/>
      <c r="B19" s="16" t="s">
        <v>157</v>
      </c>
      <c r="C19" s="17">
        <v>52.14</v>
      </c>
      <c r="D19" s="17">
        <v>62.23</v>
      </c>
      <c r="E19" s="17">
        <v>135.22</v>
      </c>
      <c r="F19" s="17">
        <v>151.62</v>
      </c>
      <c r="G19" s="17">
        <v>89.41</v>
      </c>
      <c r="H19" s="17">
        <v>75.680000000000007</v>
      </c>
      <c r="I19" s="17">
        <v>115.2</v>
      </c>
      <c r="J19" s="17">
        <v>63.06</v>
      </c>
      <c r="K19" s="17">
        <v>91.8</v>
      </c>
      <c r="L19" s="17">
        <v>82.1</v>
      </c>
      <c r="M19" s="17">
        <v>148.09</v>
      </c>
      <c r="N19" s="17">
        <v>163.51</v>
      </c>
      <c r="O19" s="17">
        <v>190.37</v>
      </c>
      <c r="P19" s="17">
        <v>157.4</v>
      </c>
      <c r="Q19" s="17">
        <v>124.25700000000001</v>
      </c>
      <c r="R19" s="17">
        <v>132.15799999999999</v>
      </c>
      <c r="S19" s="17">
        <v>164.81</v>
      </c>
      <c r="T19" s="17">
        <v>136.828</v>
      </c>
      <c r="U19" s="17">
        <v>295.60899999999998</v>
      </c>
      <c r="V19" s="17">
        <v>133.255</v>
      </c>
      <c r="W19" s="17">
        <v>184.52500000000001</v>
      </c>
      <c r="X19" s="17">
        <v>184.06</v>
      </c>
      <c r="Y19" s="17">
        <v>214.54300000000001</v>
      </c>
      <c r="Z19" s="17">
        <v>230.22200000000001</v>
      </c>
      <c r="AA19" s="17">
        <v>170.80199999999999</v>
      </c>
      <c r="AB19" s="17">
        <v>72.811999999999998</v>
      </c>
      <c r="AC19" s="17">
        <v>138.95400000000001</v>
      </c>
      <c r="AD19" s="17">
        <v>152.54499999999999</v>
      </c>
      <c r="AE19" s="17">
        <v>443.30599999999998</v>
      </c>
      <c r="AF19"/>
      <c r="AG19" s="18">
        <v>19.351745301112384</v>
      </c>
      <c r="AH19" s="18" t="s">
        <v>233</v>
      </c>
      <c r="AI19" s="18">
        <v>12.128383375240352</v>
      </c>
      <c r="AJ19" s="18">
        <v>-41.030207096689097</v>
      </c>
      <c r="AK19" s="18">
        <v>-15.356224136002675</v>
      </c>
      <c r="AL19" s="18">
        <v>52.219873150105698</v>
      </c>
      <c r="AM19" s="18">
        <v>-45.260416666666664</v>
      </c>
      <c r="AN19" s="18">
        <v>45.575642245480488</v>
      </c>
      <c r="AO19" s="18">
        <v>-10.566448801742922</v>
      </c>
      <c r="AP19" s="18">
        <v>80.377588306942769</v>
      </c>
      <c r="AQ19" s="18">
        <v>10.412586940374087</v>
      </c>
      <c r="AR19" s="18">
        <v>16.427129839153579</v>
      </c>
      <c r="AS19" s="18">
        <v>-17.318905289699007</v>
      </c>
      <c r="AT19" s="18">
        <v>-21.056543837357051</v>
      </c>
      <c r="AU19" s="18">
        <v>6.3585954916020677</v>
      </c>
      <c r="AV19" s="18">
        <v>24.706790356996944</v>
      </c>
      <c r="AW19" s="18">
        <v>-16.97833869304047</v>
      </c>
      <c r="AX19" s="18" t="s">
        <v>233</v>
      </c>
      <c r="AY19" s="18">
        <v>-54.921873150005581</v>
      </c>
      <c r="AZ19" s="18">
        <v>38.475104123672665</v>
      </c>
      <c r="BA19" s="18">
        <v>-0.25199837420403925</v>
      </c>
      <c r="BB19" s="18">
        <v>16.561447354123658</v>
      </c>
      <c r="BC19" s="18">
        <v>7.3080920841043522</v>
      </c>
      <c r="BD19" s="18">
        <v>-25.809870472847955</v>
      </c>
      <c r="BE19" s="18">
        <v>-57.370522593412261</v>
      </c>
      <c r="BF19" s="18">
        <v>90.839422073284638</v>
      </c>
      <c r="BG19" s="18">
        <v>9.7809346978136507</v>
      </c>
      <c r="BH19" s="18" t="s">
        <v>233</v>
      </c>
      <c r="BI19"/>
      <c r="BJ19" s="7"/>
    </row>
    <row r="20" spans="1:62" s="46" customFormat="1" ht="15" customHeight="1" x14ac:dyDescent="0.35">
      <c r="A20"/>
      <c r="B20" s="16" t="s">
        <v>158</v>
      </c>
      <c r="C20" s="17">
        <v>2222.5100000000002</v>
      </c>
      <c r="D20" s="17">
        <v>2015.61</v>
      </c>
      <c r="E20" s="17">
        <v>1692.12</v>
      </c>
      <c r="F20" s="17">
        <v>1960.32</v>
      </c>
      <c r="G20" s="17">
        <v>1730.84</v>
      </c>
      <c r="H20" s="17">
        <v>1962.35</v>
      </c>
      <c r="I20" s="17">
        <v>1461.68</v>
      </c>
      <c r="J20" s="17">
        <v>1754.74</v>
      </c>
      <c r="K20" s="17">
        <v>1560.5</v>
      </c>
      <c r="L20" s="17">
        <v>1985</v>
      </c>
      <c r="M20" s="17">
        <v>1168.1600000000001</v>
      </c>
      <c r="N20" s="17">
        <v>931.33</v>
      </c>
      <c r="O20" s="17">
        <v>1169.5</v>
      </c>
      <c r="P20" s="17">
        <v>520.96799999999996</v>
      </c>
      <c r="Q20" s="17">
        <v>479.78800000000001</v>
      </c>
      <c r="R20" s="17">
        <v>705.28300000000002</v>
      </c>
      <c r="S20" s="17">
        <v>481.84800000000001</v>
      </c>
      <c r="T20" s="17">
        <v>671.10699999999997</v>
      </c>
      <c r="U20" s="17">
        <v>390.04899999999998</v>
      </c>
      <c r="V20" s="17">
        <v>340.68200000000002</v>
      </c>
      <c r="W20" s="17">
        <v>562.649</v>
      </c>
      <c r="X20" s="17">
        <v>581.73599999999999</v>
      </c>
      <c r="Y20" s="17">
        <v>128.14400000000001</v>
      </c>
      <c r="Z20" s="17">
        <v>492.82100000000003</v>
      </c>
      <c r="AA20" s="17">
        <v>506.07100000000003</v>
      </c>
      <c r="AB20" s="17">
        <v>343.35199999999998</v>
      </c>
      <c r="AC20" s="17">
        <v>16924.552</v>
      </c>
      <c r="AD20" s="17">
        <v>11943.517</v>
      </c>
      <c r="AE20" s="17">
        <v>6417.7380000000003</v>
      </c>
      <c r="AF20"/>
      <c r="AG20" s="18">
        <v>-9.3092944463692096</v>
      </c>
      <c r="AH20" s="18">
        <v>-16.049235715242531</v>
      </c>
      <c r="AI20" s="18">
        <v>15.849939720587196</v>
      </c>
      <c r="AJ20" s="18">
        <v>-11.706252040483188</v>
      </c>
      <c r="AK20" s="18">
        <v>13.375586420466364</v>
      </c>
      <c r="AL20" s="18">
        <v>-25.513797232909514</v>
      </c>
      <c r="AM20" s="18">
        <v>20.049532045317711</v>
      </c>
      <c r="AN20" s="18">
        <v>-11.069446185759714</v>
      </c>
      <c r="AO20" s="18">
        <v>27.202819609099649</v>
      </c>
      <c r="AP20" s="18">
        <v>-41.150629722921906</v>
      </c>
      <c r="AQ20" s="18">
        <v>-20.273763867963293</v>
      </c>
      <c r="AR20" s="18">
        <v>25.573105129223794</v>
      </c>
      <c r="AS20" s="18">
        <v>-55.453783668234294</v>
      </c>
      <c r="AT20" s="18">
        <v>-7.9045162082891745</v>
      </c>
      <c r="AU20" s="18">
        <v>46.998882839920967</v>
      </c>
      <c r="AV20" s="18">
        <v>-31.680190788662138</v>
      </c>
      <c r="AW20" s="18">
        <v>39.277739038036877</v>
      </c>
      <c r="AX20" s="18">
        <v>-41.879759859456094</v>
      </c>
      <c r="AY20" s="18">
        <v>-12.65661493812315</v>
      </c>
      <c r="AZ20" s="18">
        <v>65.153721065392347</v>
      </c>
      <c r="BA20" s="18">
        <v>3.392345849721583</v>
      </c>
      <c r="BB20" s="18">
        <v>-77.972138564572248</v>
      </c>
      <c r="BC20" s="18" t="s">
        <v>233</v>
      </c>
      <c r="BD20" s="18">
        <v>2.6886029613186126</v>
      </c>
      <c r="BE20" s="18">
        <v>-32.153393496169521</v>
      </c>
      <c r="BF20" s="18" t="s">
        <v>233</v>
      </c>
      <c r="BG20" s="18">
        <v>-29.430823338780254</v>
      </c>
      <c r="BH20" s="18">
        <v>-46.265928201885586</v>
      </c>
      <c r="BI20"/>
      <c r="BJ20" s="7"/>
    </row>
    <row r="21" spans="1:62" customFormat="1" ht="6" customHeight="1" x14ac:dyDescent="0.35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BE21" s="335"/>
      <c r="BF21" s="355"/>
      <c r="BG21" s="355"/>
      <c r="BH21" s="12"/>
    </row>
    <row r="22" spans="1:62" s="46" customFormat="1" ht="15" customHeight="1" x14ac:dyDescent="0.35">
      <c r="A22"/>
      <c r="B22" s="62" t="s">
        <v>159</v>
      </c>
      <c r="C22" s="14">
        <v>84604.641999999993</v>
      </c>
      <c r="D22" s="14">
        <v>87838.635999999999</v>
      </c>
      <c r="E22" s="14">
        <v>100247.37500000001</v>
      </c>
      <c r="F22" s="14">
        <v>109206.81200000001</v>
      </c>
      <c r="G22" s="14">
        <v>115083.56899999999</v>
      </c>
      <c r="H22" s="14">
        <v>123465.069</v>
      </c>
      <c r="I22" s="14">
        <v>130076.58800000002</v>
      </c>
      <c r="J22" s="14">
        <v>137501.17999999996</v>
      </c>
      <c r="K22" s="14">
        <v>143771.09299999999</v>
      </c>
      <c r="L22" s="14">
        <v>155340.74200000006</v>
      </c>
      <c r="M22" s="14">
        <v>173725.99299999999</v>
      </c>
      <c r="N22" s="14">
        <v>191092.649</v>
      </c>
      <c r="O22" s="14">
        <v>214153.24699999997</v>
      </c>
      <c r="P22" s="14">
        <v>188936.448</v>
      </c>
      <c r="Q22" s="14">
        <v>162518.53400000001</v>
      </c>
      <c r="R22" s="14">
        <v>174894.65099999998</v>
      </c>
      <c r="S22" s="14">
        <v>177176.65599999999</v>
      </c>
      <c r="T22" s="14">
        <v>215545.117</v>
      </c>
      <c r="U22" s="14">
        <v>190996.67800000001</v>
      </c>
      <c r="V22" s="14">
        <v>205943.05599999998</v>
      </c>
      <c r="W22" s="14">
        <v>217988.95300000001</v>
      </c>
      <c r="X22" s="14">
        <v>213466.29500000001</v>
      </c>
      <c r="Y22" s="14">
        <v>219408.75200000001</v>
      </c>
      <c r="Z22" s="14">
        <v>234431.927</v>
      </c>
      <c r="AA22" s="14">
        <v>240710.47</v>
      </c>
      <c r="AB22" s="14">
        <v>222111.55100000004</v>
      </c>
      <c r="AC22" s="14">
        <v>272917.94800000003</v>
      </c>
      <c r="AD22" s="14">
        <v>297131.79299999995</v>
      </c>
      <c r="AE22" s="14">
        <v>312638.39500000002</v>
      </c>
      <c r="AF22"/>
      <c r="AG22" s="15">
        <v>3.8224782039737328</v>
      </c>
      <c r="AH22" s="15">
        <v>14.126743725847492</v>
      </c>
      <c r="AI22" s="15">
        <v>8.937328284157056</v>
      </c>
      <c r="AJ22" s="15">
        <v>5.381309913158149</v>
      </c>
      <c r="AK22" s="15">
        <v>7.282968431401371</v>
      </c>
      <c r="AL22" s="15">
        <v>5.354971291515672</v>
      </c>
      <c r="AM22" s="15">
        <v>5.7078618944094268</v>
      </c>
      <c r="AN22" s="15">
        <v>4.5598975950606615</v>
      </c>
      <c r="AO22" s="15">
        <v>8.0472706707460766</v>
      </c>
      <c r="AP22" s="15">
        <v>11.835434003527499</v>
      </c>
      <c r="AQ22" s="15">
        <v>9.9965789229939919</v>
      </c>
      <c r="AR22" s="15">
        <v>12.067757771257842</v>
      </c>
      <c r="AS22" s="15">
        <v>-11.775118684051508</v>
      </c>
      <c r="AT22" s="15">
        <v>-13.982433924025072</v>
      </c>
      <c r="AU22" s="15">
        <v>7.6152034450421313</v>
      </c>
      <c r="AV22" s="15">
        <v>1.304788332262949</v>
      </c>
      <c r="AW22" s="15">
        <v>21.655483214447852</v>
      </c>
      <c r="AX22" s="15">
        <v>-11.389002609602139</v>
      </c>
      <c r="AY22" s="15">
        <v>7.8254649015413591</v>
      </c>
      <c r="AZ22" s="15">
        <v>5.8491396767463844</v>
      </c>
      <c r="BA22" s="15">
        <v>-2.0747188964204053</v>
      </c>
      <c r="BB22" s="15">
        <v>2.7837916988253317</v>
      </c>
      <c r="BC22" s="15">
        <v>6.8471174750586012</v>
      </c>
      <c r="BD22" s="15">
        <v>2.6781945105966756</v>
      </c>
      <c r="BE22" s="15">
        <v>-7.7266763676710726</v>
      </c>
      <c r="BF22" s="15">
        <v>22.873998570204932</v>
      </c>
      <c r="BG22" s="15">
        <v>8.8724478426698674</v>
      </c>
      <c r="BH22" s="15">
        <v>5.2187623018853708</v>
      </c>
      <c r="BI22"/>
      <c r="BJ22" s="7"/>
    </row>
    <row r="23" spans="1:62" s="46" customFormat="1" ht="15" customHeight="1" x14ac:dyDescent="0.35">
      <c r="A23"/>
      <c r="B23" s="16" t="s">
        <v>31</v>
      </c>
      <c r="C23" s="17">
        <v>39773.686000000002</v>
      </c>
      <c r="D23" s="17">
        <v>40726.116999999998</v>
      </c>
      <c r="E23" s="17">
        <v>47478.67</v>
      </c>
      <c r="F23" s="17">
        <v>48913.49500000001</v>
      </c>
      <c r="G23" s="17">
        <v>51788.558000000012</v>
      </c>
      <c r="H23" s="17">
        <v>56052.341</v>
      </c>
      <c r="I23" s="17">
        <v>60606.378000000012</v>
      </c>
      <c r="J23" s="17">
        <v>67614.804999999993</v>
      </c>
      <c r="K23" s="17">
        <v>70151.407999999996</v>
      </c>
      <c r="L23" s="17">
        <v>75997.648000000016</v>
      </c>
      <c r="M23" s="17">
        <v>89433.207999999984</v>
      </c>
      <c r="N23" s="17">
        <v>102493.27100000001</v>
      </c>
      <c r="O23" s="17">
        <v>120968.40499999998</v>
      </c>
      <c r="P23" s="17">
        <v>102024.09</v>
      </c>
      <c r="Q23" s="17">
        <v>87521.202999999994</v>
      </c>
      <c r="R23" s="17">
        <v>86912.666999999987</v>
      </c>
      <c r="S23" s="17">
        <v>89640.728000000003</v>
      </c>
      <c r="T23" s="17">
        <v>96139.428000000014</v>
      </c>
      <c r="U23" s="17">
        <v>94026.378000000012</v>
      </c>
      <c r="V23" s="17">
        <v>95596.455999999991</v>
      </c>
      <c r="W23" s="17">
        <v>97789.281999999992</v>
      </c>
      <c r="X23" s="17">
        <v>98854.11</v>
      </c>
      <c r="Y23" s="17">
        <v>105401.95300000001</v>
      </c>
      <c r="Z23" s="17">
        <v>113363.17899999999</v>
      </c>
      <c r="AA23" s="17">
        <v>114948.52599999998</v>
      </c>
      <c r="AB23" s="17">
        <v>107750.57100000001</v>
      </c>
      <c r="AC23" s="17">
        <v>126349.03</v>
      </c>
      <c r="AD23" s="17">
        <v>147153.03100000002</v>
      </c>
      <c r="AE23" s="17">
        <v>161868.005</v>
      </c>
      <c r="AF23"/>
      <c r="AG23" s="18">
        <v>2.3946259343426126</v>
      </c>
      <c r="AH23" s="18">
        <v>16.580399746924069</v>
      </c>
      <c r="AI23" s="18">
        <v>3.022041266109627</v>
      </c>
      <c r="AJ23" s="18">
        <v>5.8778523186699312</v>
      </c>
      <c r="AK23" s="18">
        <v>8.2330598971301487</v>
      </c>
      <c r="AL23" s="18">
        <v>8.1246151699534028</v>
      </c>
      <c r="AM23" s="18">
        <v>11.563843990148991</v>
      </c>
      <c r="AN23" s="18">
        <v>3.7515496790976517</v>
      </c>
      <c r="AO23" s="18">
        <v>8.3337457745680883</v>
      </c>
      <c r="AP23" s="18">
        <v>17.678915536964993</v>
      </c>
      <c r="AQ23" s="18">
        <v>14.603147188905519</v>
      </c>
      <c r="AR23" s="18">
        <v>18.025704341117159</v>
      </c>
      <c r="AS23" s="18">
        <v>-15.660547892650143</v>
      </c>
      <c r="AT23" s="18">
        <v>-14.215159380495335</v>
      </c>
      <c r="AU23" s="18">
        <v>-0.69530122889193757</v>
      </c>
      <c r="AV23" s="18">
        <v>3.1388531662479262</v>
      </c>
      <c r="AW23" s="18">
        <v>7.2497180076449306</v>
      </c>
      <c r="AX23" s="18">
        <v>-2.1979015727033477</v>
      </c>
      <c r="AY23" s="18">
        <v>1.6698271627563697</v>
      </c>
      <c r="AZ23" s="18">
        <v>2.2938360811199958</v>
      </c>
      <c r="BA23" s="18">
        <v>1.0889005197931698</v>
      </c>
      <c r="BB23" s="18">
        <v>6.6237438180365062</v>
      </c>
      <c r="BC23" s="18">
        <v>7.5532053945907238</v>
      </c>
      <c r="BD23" s="18">
        <v>1.3984673100954539</v>
      </c>
      <c r="BE23" s="18">
        <v>-6.2618941281595673</v>
      </c>
      <c r="BF23" s="18">
        <v>17.260659342584816</v>
      </c>
      <c r="BG23" s="18">
        <v>16.465501159763569</v>
      </c>
      <c r="BH23" s="18">
        <v>9.9997763552692209</v>
      </c>
      <c r="BI23"/>
      <c r="BJ23" s="7"/>
    </row>
    <row r="24" spans="1:62" s="46" customFormat="1" ht="15" customHeight="1" x14ac:dyDescent="0.35">
      <c r="A24"/>
      <c r="B24" s="16" t="s">
        <v>43</v>
      </c>
      <c r="C24" s="17">
        <v>32890.771999999997</v>
      </c>
      <c r="D24" s="17">
        <v>34974.072999999989</v>
      </c>
      <c r="E24" s="17">
        <v>37790.875000000007</v>
      </c>
      <c r="F24" s="17">
        <v>42146.317000000003</v>
      </c>
      <c r="G24" s="17">
        <v>47782.370999999999</v>
      </c>
      <c r="H24" s="17">
        <v>51270.048000000003</v>
      </c>
      <c r="I24" s="17">
        <v>53119.609999999993</v>
      </c>
      <c r="J24" s="17">
        <v>55024.56500000001</v>
      </c>
      <c r="K24" s="17">
        <v>59600.785000000011</v>
      </c>
      <c r="L24" s="17">
        <v>64514.19400000001</v>
      </c>
      <c r="M24" s="17">
        <v>70705.60500000001</v>
      </c>
      <c r="N24" s="17">
        <v>76261.478000000003</v>
      </c>
      <c r="O24" s="17">
        <v>78861.429000000018</v>
      </c>
      <c r="P24" s="17">
        <v>70676.505000000005</v>
      </c>
      <c r="Q24" s="17">
        <v>55655.052000000011</v>
      </c>
      <c r="R24" s="17">
        <v>71893.25</v>
      </c>
      <c r="S24" s="17">
        <v>71249.972000000009</v>
      </c>
      <c r="T24" s="17">
        <v>71593.551999999996</v>
      </c>
      <c r="U24" s="17">
        <v>73725.191000000006</v>
      </c>
      <c r="V24" s="17">
        <v>78233.458000000013</v>
      </c>
      <c r="W24" s="17">
        <v>82726.385999999999</v>
      </c>
      <c r="X24" s="17">
        <v>86121.817999999999</v>
      </c>
      <c r="Y24" s="17">
        <v>87518.208999999988</v>
      </c>
      <c r="Z24" s="17">
        <v>94277.947000000015</v>
      </c>
      <c r="AA24" s="17">
        <v>96589.941000000006</v>
      </c>
      <c r="AB24" s="17">
        <v>85444.774000000005</v>
      </c>
      <c r="AC24" s="17">
        <v>96814.151000000013</v>
      </c>
      <c r="AD24" s="17">
        <v>108479.897</v>
      </c>
      <c r="AE24" s="17">
        <v>110324.986</v>
      </c>
      <c r="AF24"/>
      <c r="AG24" s="18">
        <v>6.3339984844381041</v>
      </c>
      <c r="AH24" s="18">
        <v>8.0539718665310129</v>
      </c>
      <c r="AI24" s="18">
        <v>11.525115520611774</v>
      </c>
      <c r="AJ24" s="18">
        <v>13.37258959068712</v>
      </c>
      <c r="AK24" s="18">
        <v>7.2990873558786005</v>
      </c>
      <c r="AL24" s="18">
        <v>3.6074902836057237</v>
      </c>
      <c r="AM24" s="18">
        <v>3.5861614947851019</v>
      </c>
      <c r="AN24" s="18">
        <v>8.3166854658460281</v>
      </c>
      <c r="AO24" s="18">
        <v>8.2438662510904823</v>
      </c>
      <c r="AP24" s="18">
        <v>9.5969748920679354</v>
      </c>
      <c r="AQ24" s="18">
        <v>7.8577546999279502</v>
      </c>
      <c r="AR24" s="18">
        <v>3.4092586036688344</v>
      </c>
      <c r="AS24" s="18">
        <v>-10.378868483349461</v>
      </c>
      <c r="AT24" s="18">
        <v>-21.253814121114214</v>
      </c>
      <c r="AU24" s="18">
        <v>29.17650315015425</v>
      </c>
      <c r="AV24" s="18">
        <v>-0.89476828492242477</v>
      </c>
      <c r="AW24" s="18">
        <v>0.48221773336274032</v>
      </c>
      <c r="AX24" s="18">
        <v>2.9774175752587473</v>
      </c>
      <c r="AY24" s="18">
        <v>6.1149614383501651</v>
      </c>
      <c r="AZ24" s="18">
        <v>5.7429750836272433</v>
      </c>
      <c r="BA24" s="18">
        <v>4.1044123455362849</v>
      </c>
      <c r="BB24" s="18">
        <v>1.6214137513910687</v>
      </c>
      <c r="BC24" s="18">
        <v>7.7238075107318833</v>
      </c>
      <c r="BD24" s="18">
        <v>2.452316871091806</v>
      </c>
      <c r="BE24" s="18">
        <v>-11.538641482346492</v>
      </c>
      <c r="BF24" s="18">
        <v>13.306111617780164</v>
      </c>
      <c r="BG24" s="18">
        <v>12.049628984506597</v>
      </c>
      <c r="BH24" s="18">
        <v>1.7008579939931241</v>
      </c>
      <c r="BI24"/>
      <c r="BJ24" s="7"/>
    </row>
    <row r="25" spans="1:62" s="55" customFormat="1" ht="15" customHeight="1" x14ac:dyDescent="0.35">
      <c r="A25"/>
      <c r="B25" s="16" t="s">
        <v>50</v>
      </c>
      <c r="C25" s="17">
        <v>2046.1639999999998</v>
      </c>
      <c r="D25" s="17">
        <v>2538.096</v>
      </c>
      <c r="E25" s="17">
        <v>2829.66</v>
      </c>
      <c r="F25" s="17">
        <v>4117.62</v>
      </c>
      <c r="G25" s="17">
        <v>2681.04</v>
      </c>
      <c r="H25" s="17">
        <v>1991.02</v>
      </c>
      <c r="I25" s="17">
        <v>2644.88</v>
      </c>
      <c r="J25" s="17">
        <v>3110.76</v>
      </c>
      <c r="K25" s="17">
        <v>4073.5999999999995</v>
      </c>
      <c r="L25" s="17">
        <v>4662.7</v>
      </c>
      <c r="M25" s="17">
        <v>5122.47</v>
      </c>
      <c r="N25" s="17">
        <v>3260.78</v>
      </c>
      <c r="O25" s="17">
        <v>3340.0630000000001</v>
      </c>
      <c r="P25" s="17">
        <v>5280.7309999999998</v>
      </c>
      <c r="Q25" s="17">
        <v>9892.2880000000005</v>
      </c>
      <c r="R25" s="17">
        <v>6393.0680000000048</v>
      </c>
      <c r="S25" s="17">
        <v>4418.3049999999994</v>
      </c>
      <c r="T25" s="17">
        <v>8237.6930000000029</v>
      </c>
      <c r="U25" s="17">
        <v>7185.7369999999992</v>
      </c>
      <c r="V25" s="17">
        <v>11503.700999999995</v>
      </c>
      <c r="W25" s="17">
        <v>17410.548999999999</v>
      </c>
      <c r="X25" s="17">
        <v>13674.421999999997</v>
      </c>
      <c r="Y25" s="17">
        <v>14841.922</v>
      </c>
      <c r="Z25" s="17">
        <v>12582.763999999999</v>
      </c>
      <c r="AA25" s="17">
        <v>12755.581999999999</v>
      </c>
      <c r="AB25" s="17">
        <v>13891.847999999996</v>
      </c>
      <c r="AC25" s="17">
        <v>13455.985000000001</v>
      </c>
      <c r="AD25" s="17">
        <v>9370.0679999999884</v>
      </c>
      <c r="AE25" s="17">
        <v>13066.638999999999</v>
      </c>
      <c r="AF25"/>
      <c r="AG25" s="18">
        <v>24.041670169155566</v>
      </c>
      <c r="AH25" s="18">
        <v>11.487508746714067</v>
      </c>
      <c r="AI25" s="18">
        <v>45.516422467716971</v>
      </c>
      <c r="AJ25" s="18">
        <v>-34.888600696518864</v>
      </c>
      <c r="AK25" s="18">
        <v>-25.737027422194373</v>
      </c>
      <c r="AL25" s="18">
        <v>32.840453636829373</v>
      </c>
      <c r="AM25" s="18">
        <v>17.614409727473461</v>
      </c>
      <c r="AN25" s="18">
        <v>30.95192171687945</v>
      </c>
      <c r="AO25" s="18">
        <v>14.461410054988228</v>
      </c>
      <c r="AP25" s="18">
        <v>9.8605957921376124</v>
      </c>
      <c r="AQ25" s="18">
        <v>-36.343599864908917</v>
      </c>
      <c r="AR25" s="18">
        <v>2.4314121161194531</v>
      </c>
      <c r="AS25" s="18">
        <v>58.102736385511278</v>
      </c>
      <c r="AT25" s="18">
        <v>87.328004399390935</v>
      </c>
      <c r="AU25" s="18">
        <v>-35.373211940452961</v>
      </c>
      <c r="AV25" s="18">
        <v>-30.889128662482612</v>
      </c>
      <c r="AW25" s="18">
        <v>86.444643364367195</v>
      </c>
      <c r="AX25" s="18">
        <v>-12.770031609578112</v>
      </c>
      <c r="AY25" s="18">
        <v>60.090760349286327</v>
      </c>
      <c r="AZ25" s="18">
        <v>51.347370728776816</v>
      </c>
      <c r="BA25" s="18">
        <v>-21.458984435240971</v>
      </c>
      <c r="BB25" s="18">
        <v>8.5378380161150798</v>
      </c>
      <c r="BC25" s="18">
        <v>-15.221465252276634</v>
      </c>
      <c r="BD25" s="18">
        <v>1.3734502212709332</v>
      </c>
      <c r="BE25" s="18">
        <v>8.9079902430167266</v>
      </c>
      <c r="BF25" s="18">
        <v>-3.1417562299846282</v>
      </c>
      <c r="BG25" s="18">
        <v>-30.362025655127404</v>
      </c>
      <c r="BH25" s="18">
        <v>39.450844967187166</v>
      </c>
      <c r="BI25"/>
      <c r="BJ25" s="60"/>
    </row>
    <row r="26" spans="1:62" s="46" customFormat="1" ht="15" customHeight="1" x14ac:dyDescent="0.35">
      <c r="A26"/>
      <c r="B26" s="16" t="s">
        <v>155</v>
      </c>
      <c r="C26" s="17">
        <v>2389.65</v>
      </c>
      <c r="D26" s="17">
        <v>1922.96</v>
      </c>
      <c r="E26" s="17">
        <v>2602.69</v>
      </c>
      <c r="F26" s="17">
        <v>3701.05</v>
      </c>
      <c r="G26" s="17">
        <v>4316.53</v>
      </c>
      <c r="H26" s="17">
        <v>5972.1</v>
      </c>
      <c r="I26" s="17">
        <v>5960.96</v>
      </c>
      <c r="J26" s="17">
        <v>4960.3900000000003</v>
      </c>
      <c r="K26" s="17">
        <v>5397.1</v>
      </c>
      <c r="L26" s="17">
        <v>5586</v>
      </c>
      <c r="M26" s="17">
        <v>5636.68</v>
      </c>
      <c r="N26" s="17">
        <v>5929.61</v>
      </c>
      <c r="O26" s="17">
        <v>6727.49</v>
      </c>
      <c r="P26" s="17">
        <v>7167.7439999999997</v>
      </c>
      <c r="Q26" s="17">
        <v>5552.7730000000001</v>
      </c>
      <c r="R26" s="17">
        <v>5240.1000000000004</v>
      </c>
      <c r="S26" s="17">
        <v>4220.2020000000002</v>
      </c>
      <c r="T26" s="17">
        <v>32113.186000000002</v>
      </c>
      <c r="U26" s="17">
        <v>8688.2839999999997</v>
      </c>
      <c r="V26" s="17">
        <v>13858.579</v>
      </c>
      <c r="W26" s="17">
        <v>10947.687</v>
      </c>
      <c r="X26" s="17">
        <v>8226.0550000000003</v>
      </c>
      <c r="Y26" s="17">
        <v>5616.3490000000002</v>
      </c>
      <c r="Z26" s="17">
        <v>6372.0510000000004</v>
      </c>
      <c r="AA26" s="17">
        <v>7817.5839999999998</v>
      </c>
      <c r="AB26" s="17">
        <v>8103.4250000000002</v>
      </c>
      <c r="AC26" s="17">
        <v>10286.418</v>
      </c>
      <c r="AD26" s="17">
        <v>11381.717000000001</v>
      </c>
      <c r="AE26" s="17">
        <v>9607.5400000000009</v>
      </c>
      <c r="AF26"/>
      <c r="AG26" s="18">
        <v>-19.529638231540186</v>
      </c>
      <c r="AH26" s="18">
        <v>35.348109165037236</v>
      </c>
      <c r="AI26" s="18">
        <v>42.200953628745651</v>
      </c>
      <c r="AJ26" s="18">
        <v>16.629875305656491</v>
      </c>
      <c r="AK26" s="18">
        <v>38.354187275427272</v>
      </c>
      <c r="AL26" s="18">
        <v>-0.18653404999916826</v>
      </c>
      <c r="AM26" s="18">
        <v>-16.785383562379209</v>
      </c>
      <c r="AN26" s="18">
        <v>8.8039448511104972</v>
      </c>
      <c r="AO26" s="18">
        <v>3.5000277927034817</v>
      </c>
      <c r="AP26" s="18">
        <v>0.90726817042607033</v>
      </c>
      <c r="AQ26" s="18">
        <v>5.1968534669344253</v>
      </c>
      <c r="AR26" s="18">
        <v>13.455859660247473</v>
      </c>
      <c r="AS26" s="18">
        <v>6.5441048593160298</v>
      </c>
      <c r="AT26" s="18">
        <v>-22.531092070252502</v>
      </c>
      <c r="AU26" s="18">
        <v>-5.6309343097583815</v>
      </c>
      <c r="AV26" s="18">
        <v>-19.463330852464651</v>
      </c>
      <c r="AW26" s="18" t="s">
        <v>233</v>
      </c>
      <c r="AX26" s="18">
        <v>-72.944808403625856</v>
      </c>
      <c r="AY26" s="18">
        <v>59.508816700743211</v>
      </c>
      <c r="AZ26" s="18">
        <v>-21.004260249192935</v>
      </c>
      <c r="BA26" s="18">
        <v>-24.860338078719273</v>
      </c>
      <c r="BB26" s="18">
        <v>-31.724879058066108</v>
      </c>
      <c r="BC26" s="18">
        <v>13.455396023288444</v>
      </c>
      <c r="BD26" s="18">
        <v>22.685521506340724</v>
      </c>
      <c r="BE26" s="18">
        <v>3.6563853998882565</v>
      </c>
      <c r="BF26" s="18">
        <v>26.939139931572139</v>
      </c>
      <c r="BG26" s="18">
        <v>10.648011776305424</v>
      </c>
      <c r="BH26" s="18">
        <v>-15.587955666091499</v>
      </c>
      <c r="BI26"/>
      <c r="BJ26" s="7"/>
    </row>
    <row r="27" spans="1:62" s="46" customFormat="1" ht="15" customHeight="1" x14ac:dyDescent="0.35">
      <c r="A27"/>
      <c r="B27" s="16" t="s">
        <v>156</v>
      </c>
      <c r="C27" s="17">
        <v>5229.72</v>
      </c>
      <c r="D27" s="17">
        <v>5599.55</v>
      </c>
      <c r="E27" s="17">
        <v>7718.14</v>
      </c>
      <c r="F27" s="17">
        <v>8216.39</v>
      </c>
      <c r="G27" s="17">
        <v>6694.82</v>
      </c>
      <c r="H27" s="17">
        <v>6141.53</v>
      </c>
      <c r="I27" s="17">
        <v>6167.88</v>
      </c>
      <c r="J27" s="17">
        <v>4972.8599999999997</v>
      </c>
      <c r="K27" s="17">
        <v>2895.9</v>
      </c>
      <c r="L27" s="17">
        <v>2513.1</v>
      </c>
      <c r="M27" s="17">
        <v>1511.78</v>
      </c>
      <c r="N27" s="17">
        <v>2052.67</v>
      </c>
      <c r="O27" s="17">
        <v>2895.99</v>
      </c>
      <c r="P27" s="17">
        <v>3109.01</v>
      </c>
      <c r="Q27" s="17">
        <v>3293.1729999999998</v>
      </c>
      <c r="R27" s="17">
        <v>3618.125</v>
      </c>
      <c r="S27" s="17">
        <v>7000.7910000000002</v>
      </c>
      <c r="T27" s="17">
        <v>6653.3230000000003</v>
      </c>
      <c r="U27" s="17">
        <v>6685.43</v>
      </c>
      <c r="V27" s="17">
        <v>6276.9250000000002</v>
      </c>
      <c r="W27" s="17">
        <v>8367.875</v>
      </c>
      <c r="X27" s="17">
        <v>5824.0940000000001</v>
      </c>
      <c r="Y27" s="17">
        <v>5687.6319999999996</v>
      </c>
      <c r="Z27" s="17">
        <v>7112.9430000000002</v>
      </c>
      <c r="AA27" s="17">
        <v>7921.9639999999999</v>
      </c>
      <c r="AB27" s="17">
        <v>6504.7690000000002</v>
      </c>
      <c r="AC27" s="17">
        <v>8948.8580000000002</v>
      </c>
      <c r="AD27" s="17">
        <v>8651.018</v>
      </c>
      <c r="AE27" s="17">
        <v>10910.181</v>
      </c>
      <c r="AF27"/>
      <c r="AG27" s="18">
        <v>7.0716979111692391</v>
      </c>
      <c r="AH27" s="18">
        <v>37.835004598583815</v>
      </c>
      <c r="AI27" s="18">
        <v>6.4555709017975715</v>
      </c>
      <c r="AJ27" s="18">
        <v>-18.518716857403309</v>
      </c>
      <c r="AK27" s="18">
        <v>-8.2644492308979185</v>
      </c>
      <c r="AL27" s="18">
        <v>0.42904618230311281</v>
      </c>
      <c r="AM27" s="18">
        <v>-19.374890562073197</v>
      </c>
      <c r="AN27" s="18">
        <v>-41.765905334153786</v>
      </c>
      <c r="AO27" s="18">
        <v>-13.218688490624681</v>
      </c>
      <c r="AP27" s="18">
        <v>-39.844017349090763</v>
      </c>
      <c r="AQ27" s="18">
        <v>35.778353993305913</v>
      </c>
      <c r="AR27" s="18">
        <v>41.084051503651324</v>
      </c>
      <c r="AS27" s="18">
        <v>7.3556883829018904</v>
      </c>
      <c r="AT27" s="18">
        <v>5.9235254952541014</v>
      </c>
      <c r="AU27" s="18">
        <v>9.8674439514717349</v>
      </c>
      <c r="AV27" s="18">
        <v>93.492237001209205</v>
      </c>
      <c r="AW27" s="18">
        <v>-4.9632677221759636</v>
      </c>
      <c r="AX27" s="18">
        <v>0.48257088976440748</v>
      </c>
      <c r="AY27" s="18">
        <v>-6.110377342968218</v>
      </c>
      <c r="AZ27" s="18">
        <v>33.311693225584179</v>
      </c>
      <c r="BA27" s="18">
        <v>-30.399366625337976</v>
      </c>
      <c r="BB27" s="18">
        <v>-2.3430597102313326</v>
      </c>
      <c r="BC27" s="18">
        <v>25.059831578414368</v>
      </c>
      <c r="BD27" s="18">
        <v>11.373927782072762</v>
      </c>
      <c r="BE27" s="18">
        <v>-17.88944004289845</v>
      </c>
      <c r="BF27" s="18">
        <v>37.5735095281631</v>
      </c>
      <c r="BG27" s="18">
        <v>-3.3280406542122383</v>
      </c>
      <c r="BH27" s="18">
        <v>26.114417979479416</v>
      </c>
      <c r="BI27"/>
      <c r="BJ27" s="7"/>
    </row>
    <row r="28" spans="1:62" s="46" customFormat="1" ht="15" customHeight="1" x14ac:dyDescent="0.35">
      <c r="A28"/>
      <c r="B28" s="16" t="s">
        <v>157</v>
      </c>
      <c r="C28" s="17">
        <v>52.14</v>
      </c>
      <c r="D28" s="17">
        <v>62.23</v>
      </c>
      <c r="E28" s="17">
        <v>135.22</v>
      </c>
      <c r="F28" s="17">
        <v>151.62</v>
      </c>
      <c r="G28" s="17">
        <v>89.41</v>
      </c>
      <c r="H28" s="17">
        <v>75.680000000000007</v>
      </c>
      <c r="I28" s="17">
        <v>115.2</v>
      </c>
      <c r="J28" s="17">
        <v>63.06</v>
      </c>
      <c r="K28" s="17">
        <v>91.8</v>
      </c>
      <c r="L28" s="17">
        <v>82.1</v>
      </c>
      <c r="M28" s="17">
        <v>148.09</v>
      </c>
      <c r="N28" s="17">
        <v>163.51</v>
      </c>
      <c r="O28" s="17">
        <v>190.37</v>
      </c>
      <c r="P28" s="17">
        <v>157.4</v>
      </c>
      <c r="Q28" s="17">
        <v>124.25700000000001</v>
      </c>
      <c r="R28" s="17">
        <v>132.15799999999999</v>
      </c>
      <c r="S28" s="17">
        <v>164.81</v>
      </c>
      <c r="T28" s="17">
        <v>136.828</v>
      </c>
      <c r="U28" s="17">
        <v>295.60899999999998</v>
      </c>
      <c r="V28" s="17">
        <v>133.255</v>
      </c>
      <c r="W28" s="17">
        <v>184.52500000000001</v>
      </c>
      <c r="X28" s="17">
        <v>184.06</v>
      </c>
      <c r="Y28" s="17">
        <v>214.54300000000001</v>
      </c>
      <c r="Z28" s="17">
        <v>230.22200000000001</v>
      </c>
      <c r="AA28" s="17">
        <v>170.80199999999999</v>
      </c>
      <c r="AB28" s="17">
        <v>72.811999999999998</v>
      </c>
      <c r="AC28" s="17">
        <v>138.95400000000001</v>
      </c>
      <c r="AD28" s="17">
        <v>152.54499999999999</v>
      </c>
      <c r="AE28" s="17">
        <v>443.30599999999998</v>
      </c>
      <c r="AF28"/>
      <c r="AG28" s="18">
        <v>19.351745301112384</v>
      </c>
      <c r="AH28" s="18" t="s">
        <v>233</v>
      </c>
      <c r="AI28" s="18">
        <v>12.128383375240352</v>
      </c>
      <c r="AJ28" s="18">
        <v>-41.030207096689097</v>
      </c>
      <c r="AK28" s="18">
        <v>-15.356224136002675</v>
      </c>
      <c r="AL28" s="18">
        <v>52.219873150105698</v>
      </c>
      <c r="AM28" s="18">
        <v>-45.260416666666664</v>
      </c>
      <c r="AN28" s="18">
        <v>45.575642245480488</v>
      </c>
      <c r="AO28" s="18">
        <v>-10.566448801742922</v>
      </c>
      <c r="AP28" s="18">
        <v>80.377588306942769</v>
      </c>
      <c r="AQ28" s="18">
        <v>10.412586940374087</v>
      </c>
      <c r="AR28" s="18">
        <v>16.427129839153579</v>
      </c>
      <c r="AS28" s="18">
        <v>-17.318905289699007</v>
      </c>
      <c r="AT28" s="18">
        <v>-21.056543837357051</v>
      </c>
      <c r="AU28" s="18">
        <v>6.3585954916020677</v>
      </c>
      <c r="AV28" s="18">
        <v>24.706790356996944</v>
      </c>
      <c r="AW28" s="18">
        <v>-16.97833869304047</v>
      </c>
      <c r="AX28" s="18" t="s">
        <v>233</v>
      </c>
      <c r="AY28" s="18">
        <v>-54.921873150005581</v>
      </c>
      <c r="AZ28" s="18">
        <v>38.475104123672665</v>
      </c>
      <c r="BA28" s="18">
        <v>-0.25199837420403925</v>
      </c>
      <c r="BB28" s="18">
        <v>16.561447354123658</v>
      </c>
      <c r="BC28" s="18">
        <v>7.3080920841043522</v>
      </c>
      <c r="BD28" s="18">
        <v>-25.809870472847955</v>
      </c>
      <c r="BE28" s="18">
        <v>-57.370522593412261</v>
      </c>
      <c r="BF28" s="18">
        <v>90.839422073284638</v>
      </c>
      <c r="BG28" s="18">
        <v>9.7809346978136507</v>
      </c>
      <c r="BH28" s="18" t="s">
        <v>233</v>
      </c>
      <c r="BI28"/>
      <c r="BJ28" s="7"/>
    </row>
    <row r="29" spans="1:62" s="46" customFormat="1" ht="15" customHeight="1" x14ac:dyDescent="0.35">
      <c r="A29"/>
      <c r="B29" s="16" t="s">
        <v>158</v>
      </c>
      <c r="C29" s="17">
        <v>2222.5100000000002</v>
      </c>
      <c r="D29" s="17">
        <v>2015.61</v>
      </c>
      <c r="E29" s="17">
        <v>1692.12</v>
      </c>
      <c r="F29" s="17">
        <v>1960.32</v>
      </c>
      <c r="G29" s="17">
        <v>1730.84</v>
      </c>
      <c r="H29" s="17">
        <v>1962.35</v>
      </c>
      <c r="I29" s="17">
        <v>1461.68</v>
      </c>
      <c r="J29" s="17">
        <v>1754.74</v>
      </c>
      <c r="K29" s="17">
        <v>1560.5</v>
      </c>
      <c r="L29" s="17">
        <v>1985</v>
      </c>
      <c r="M29" s="17">
        <v>1168.1600000000001</v>
      </c>
      <c r="N29" s="17">
        <v>931.33</v>
      </c>
      <c r="O29" s="17">
        <v>1169.5</v>
      </c>
      <c r="P29" s="17">
        <v>520.96799999999996</v>
      </c>
      <c r="Q29" s="17">
        <v>479.78800000000001</v>
      </c>
      <c r="R29" s="17">
        <v>705.28300000000002</v>
      </c>
      <c r="S29" s="17">
        <v>481.84800000000001</v>
      </c>
      <c r="T29" s="17">
        <v>671.10699999999997</v>
      </c>
      <c r="U29" s="17">
        <v>390.04899999999998</v>
      </c>
      <c r="V29" s="17">
        <v>340.68200000000002</v>
      </c>
      <c r="W29" s="17">
        <v>562.649</v>
      </c>
      <c r="X29" s="17">
        <v>581.73599999999999</v>
      </c>
      <c r="Y29" s="17">
        <v>128.14400000000001</v>
      </c>
      <c r="Z29" s="17">
        <v>492.82100000000003</v>
      </c>
      <c r="AA29" s="17">
        <v>506.07100000000003</v>
      </c>
      <c r="AB29" s="17">
        <v>343.35199999999998</v>
      </c>
      <c r="AC29" s="17">
        <v>16924.552</v>
      </c>
      <c r="AD29" s="17">
        <v>11943.517</v>
      </c>
      <c r="AE29" s="17">
        <v>6417.7380000000003</v>
      </c>
      <c r="AF29"/>
      <c r="AG29" s="18">
        <v>-9.3092944463692096</v>
      </c>
      <c r="AH29" s="18">
        <v>-16.049235715242531</v>
      </c>
      <c r="AI29" s="18">
        <v>15.849939720587196</v>
      </c>
      <c r="AJ29" s="18">
        <v>-11.706252040483188</v>
      </c>
      <c r="AK29" s="18">
        <v>13.375586420466364</v>
      </c>
      <c r="AL29" s="18">
        <v>-25.513797232909514</v>
      </c>
      <c r="AM29" s="18">
        <v>20.049532045317711</v>
      </c>
      <c r="AN29" s="18">
        <v>-11.069446185759714</v>
      </c>
      <c r="AO29" s="18">
        <v>27.202819609099649</v>
      </c>
      <c r="AP29" s="18">
        <v>-41.150629722921906</v>
      </c>
      <c r="AQ29" s="18">
        <v>-20.273763867963293</v>
      </c>
      <c r="AR29" s="18">
        <v>25.573105129223794</v>
      </c>
      <c r="AS29" s="18">
        <v>-55.453783668234294</v>
      </c>
      <c r="AT29" s="18">
        <v>-7.9045162082891745</v>
      </c>
      <c r="AU29" s="18">
        <v>46.998882839920967</v>
      </c>
      <c r="AV29" s="18">
        <v>-31.680190788662138</v>
      </c>
      <c r="AW29" s="18">
        <v>39.277739038036877</v>
      </c>
      <c r="AX29" s="18">
        <v>-41.879759859456094</v>
      </c>
      <c r="AY29" s="18">
        <v>-12.65661493812315</v>
      </c>
      <c r="AZ29" s="18">
        <v>65.153721065392347</v>
      </c>
      <c r="BA29" s="18">
        <v>3.392345849721583</v>
      </c>
      <c r="BB29" s="18">
        <v>-77.972138564572248</v>
      </c>
      <c r="BC29" s="18" t="s">
        <v>233</v>
      </c>
      <c r="BD29" s="18">
        <v>2.6886029613186126</v>
      </c>
      <c r="BE29" s="18">
        <v>-32.153393496169521</v>
      </c>
      <c r="BF29" s="18" t="s">
        <v>233</v>
      </c>
      <c r="BG29" s="18">
        <v>-29.430823338780254</v>
      </c>
      <c r="BH29" s="18">
        <v>-46.265928201885586</v>
      </c>
      <c r="BI29"/>
      <c r="BJ29" s="7"/>
    </row>
    <row r="30" spans="1:62" customFormat="1" ht="6" customHeight="1" x14ac:dyDescent="0.35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BE30" s="335"/>
      <c r="BF30" s="355"/>
      <c r="BG30" s="355"/>
      <c r="BH30" s="12"/>
    </row>
    <row r="31" spans="1:62" s="55" customFormat="1" ht="15" customHeight="1" x14ac:dyDescent="0.35">
      <c r="A31"/>
      <c r="B31" s="70" t="s">
        <v>85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/>
      <c r="BH31" s="52"/>
      <c r="BI31"/>
    </row>
    <row r="32" spans="1:62" s="46" customFormat="1" ht="15" customHeight="1" x14ac:dyDescent="0.35">
      <c r="A32"/>
      <c r="B32" s="13" t="s">
        <v>160</v>
      </c>
      <c r="C32" s="14">
        <v>84604.637999999992</v>
      </c>
      <c r="D32" s="14">
        <v>87838.62999999999</v>
      </c>
      <c r="E32" s="14">
        <v>100247.37500000001</v>
      </c>
      <c r="F32" s="14">
        <v>105168.732</v>
      </c>
      <c r="G32" s="14">
        <v>110331.35400000001</v>
      </c>
      <c r="H32" s="14">
        <v>118818.55100000001</v>
      </c>
      <c r="I32" s="14">
        <v>124832.48200000002</v>
      </c>
      <c r="J32" s="14">
        <v>108482.644</v>
      </c>
      <c r="K32" s="14">
        <v>109644.52099999999</v>
      </c>
      <c r="L32" s="14">
        <v>114883.95100000003</v>
      </c>
      <c r="M32" s="14">
        <v>128868.15000000001</v>
      </c>
      <c r="N32" s="14">
        <v>141839.647</v>
      </c>
      <c r="O32" s="14">
        <v>159747.81999999995</v>
      </c>
      <c r="P32" s="14">
        <v>129566.05499999998</v>
      </c>
      <c r="Q32" s="14">
        <v>102096.617</v>
      </c>
      <c r="R32" s="14">
        <v>127182.799</v>
      </c>
      <c r="S32" s="14">
        <v>104321.76300000001</v>
      </c>
      <c r="T32" s="14">
        <v>123442.811</v>
      </c>
      <c r="U32" s="14">
        <v>121019.28099999999</v>
      </c>
      <c r="V32" s="14">
        <v>134080.05799999999</v>
      </c>
      <c r="W32" s="14">
        <v>144827.72200000001</v>
      </c>
      <c r="X32" s="14">
        <v>133405.098</v>
      </c>
      <c r="Y32" s="14">
        <v>131029.393</v>
      </c>
      <c r="Z32" s="14">
        <v>142078.27299999999</v>
      </c>
      <c r="AA32" s="14">
        <v>144801.81299999999</v>
      </c>
      <c r="AB32" s="14">
        <v>119461.49800000002</v>
      </c>
      <c r="AC32" s="14">
        <v>172562.89300000004</v>
      </c>
      <c r="AD32" s="14">
        <v>201229.38299999994</v>
      </c>
      <c r="AE32" s="14">
        <v>193928.11800000002</v>
      </c>
      <c r="AF32"/>
      <c r="AG32" s="15">
        <v>3.8224760207590496</v>
      </c>
      <c r="AH32" s="15">
        <v>14.126751521511691</v>
      </c>
      <c r="AI32" s="15">
        <v>4.9092128347500257</v>
      </c>
      <c r="AJ32" s="15">
        <v>4.9088944040896134</v>
      </c>
      <c r="AK32" s="15">
        <v>7.6924615644615395</v>
      </c>
      <c r="AL32" s="15">
        <v>5.0614411212606107</v>
      </c>
      <c r="AM32" s="15">
        <v>-13.097422832624616</v>
      </c>
      <c r="AN32" s="15">
        <v>1.0710257025077607</v>
      </c>
      <c r="AO32" s="15">
        <v>4.7785607089295752</v>
      </c>
      <c r="AP32" s="15">
        <v>12.172456533985304</v>
      </c>
      <c r="AQ32" s="15">
        <v>10.065712125144954</v>
      </c>
      <c r="AR32" s="15">
        <v>12.625646903929443</v>
      </c>
      <c r="AS32" s="15">
        <v>-18.893381455847084</v>
      </c>
      <c r="AT32" s="15">
        <v>-21.201107033782872</v>
      </c>
      <c r="AU32" s="15">
        <v>24.57102178028093</v>
      </c>
      <c r="AV32" s="15">
        <v>-17.974943294022008</v>
      </c>
      <c r="AW32" s="15">
        <v>18.328915702852907</v>
      </c>
      <c r="AX32" s="15">
        <v>-1.9632816041430015</v>
      </c>
      <c r="AY32" s="15">
        <v>10.792310854995083</v>
      </c>
      <c r="AZ32" s="15">
        <v>8.0158557210648116</v>
      </c>
      <c r="BA32" s="15">
        <v>-7.8870425097206249</v>
      </c>
      <c r="BB32" s="15">
        <v>-1.7808202502126282</v>
      </c>
      <c r="BC32" s="15">
        <v>8.4323675375646374</v>
      </c>
      <c r="BD32" s="15">
        <v>1.9169292689811963</v>
      </c>
      <c r="BE32" s="15">
        <v>-17.499998428887057</v>
      </c>
      <c r="BF32" s="15">
        <v>44.450129865272586</v>
      </c>
      <c r="BG32" s="15">
        <v>16.612606477420968</v>
      </c>
      <c r="BH32" s="15">
        <v>-3.6283294671732551</v>
      </c>
      <c r="BI32"/>
      <c r="BJ32" s="7"/>
    </row>
    <row r="33" spans="1:62" ht="6" customHeight="1" thickBot="1" x14ac:dyDescent="0.4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136"/>
      <c r="Z33" s="32"/>
      <c r="AA33" s="32"/>
      <c r="AB33" s="32"/>
      <c r="AC33" s="32"/>
      <c r="AD33" s="32"/>
      <c r="AE33" s="136"/>
      <c r="AF33"/>
      <c r="AG33" s="34" t="s">
        <v>233</v>
      </c>
      <c r="AH33" s="34" t="s">
        <v>233</v>
      </c>
      <c r="AI33" s="34" t="s">
        <v>233</v>
      </c>
      <c r="AJ33" s="34" t="s">
        <v>233</v>
      </c>
      <c r="AK33" s="34" t="s">
        <v>233</v>
      </c>
      <c r="AL33" s="34" t="s">
        <v>233</v>
      </c>
      <c r="AM33" s="34" t="s">
        <v>233</v>
      </c>
      <c r="AN33" s="34" t="s">
        <v>233</v>
      </c>
      <c r="AO33" s="34" t="s">
        <v>233</v>
      </c>
      <c r="AP33" s="34" t="s">
        <v>233</v>
      </c>
      <c r="AQ33" s="34" t="s">
        <v>233</v>
      </c>
      <c r="AR33" s="34" t="s">
        <v>233</v>
      </c>
      <c r="AS33" s="34" t="s">
        <v>233</v>
      </c>
      <c r="AT33" s="34" t="s">
        <v>233</v>
      </c>
      <c r="AU33" s="34" t="s">
        <v>233</v>
      </c>
      <c r="AV33" s="34" t="s">
        <v>233</v>
      </c>
      <c r="AW33" s="34" t="s">
        <v>233</v>
      </c>
      <c r="AX33" s="34" t="s">
        <v>233</v>
      </c>
      <c r="AY33" s="34" t="s">
        <v>233</v>
      </c>
      <c r="AZ33" s="34" t="s">
        <v>233</v>
      </c>
      <c r="BA33" s="34" t="s">
        <v>233</v>
      </c>
      <c r="BB33" s="34"/>
      <c r="BC33" s="34"/>
      <c r="BD33" s="34"/>
      <c r="BE33" s="34"/>
      <c r="BF33" s="34"/>
      <c r="BG33" s="34"/>
      <c r="BH33" s="473"/>
      <c r="BI33"/>
      <c r="BJ33" s="2"/>
    </row>
    <row r="34" spans="1:62" s="55" customFormat="1" ht="6" customHeight="1" x14ac:dyDescent="0.35">
      <c r="A34"/>
      <c r="Y34" s="52"/>
      <c r="AE34" s="52"/>
      <c r="AF34"/>
      <c r="BH34" s="52"/>
      <c r="BI34"/>
    </row>
    <row r="35" spans="1:62" ht="12" customHeight="1" x14ac:dyDescent="0.35">
      <c r="B35" s="35"/>
      <c r="C35" s="58"/>
      <c r="D35" s="2"/>
      <c r="E35" s="2"/>
      <c r="F35" s="2"/>
      <c r="G35" s="2"/>
      <c r="H35" s="2"/>
      <c r="I35" s="2"/>
      <c r="J35" s="2"/>
      <c r="K35" s="2"/>
      <c r="L35" s="2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17"/>
      <c r="X35" s="17"/>
      <c r="Y35" s="17"/>
      <c r="Z35" s="17"/>
      <c r="AA35" s="17"/>
      <c r="AB35" s="17"/>
      <c r="AC35" s="17"/>
      <c r="AD35" s="17"/>
      <c r="AE35" s="17"/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36"/>
      <c r="BC35" s="36"/>
      <c r="BD35" s="36"/>
      <c r="BE35" s="36"/>
      <c r="BF35" s="36"/>
      <c r="BG35" s="36"/>
      <c r="BH35" s="90"/>
      <c r="BI35"/>
      <c r="BJ35" s="2"/>
    </row>
    <row r="36" spans="1:62" s="55" customFormat="1" ht="12" customHeight="1" x14ac:dyDescent="0.35">
      <c r="A36"/>
      <c r="B36" s="56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26"/>
      <c r="Z36" s="59"/>
      <c r="AA36" s="59"/>
      <c r="AB36" s="59"/>
      <c r="AC36" s="59"/>
      <c r="AD36" s="59"/>
      <c r="AE36" s="26"/>
      <c r="AF36"/>
      <c r="BH36" s="52"/>
      <c r="BI36"/>
    </row>
    <row r="37" spans="1:62" s="55" customFormat="1" ht="12" customHeight="1" x14ac:dyDescent="0.35">
      <c r="A37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26"/>
      <c r="Z37" s="59"/>
      <c r="AA37" s="59"/>
      <c r="AB37" s="221"/>
      <c r="AC37" s="221"/>
      <c r="AD37" s="221"/>
      <c r="AE37" s="221"/>
      <c r="AF37"/>
      <c r="BH37" s="52"/>
      <c r="BI37"/>
    </row>
    <row r="38" spans="1:62" s="55" customFormat="1" ht="12" customHeight="1" x14ac:dyDescent="0.35">
      <c r="A38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52"/>
      <c r="AE38" s="52"/>
      <c r="AF38"/>
      <c r="BH38" s="52"/>
      <c r="BI38"/>
    </row>
    <row r="39" spans="1:62" s="55" customFormat="1" ht="12" customHeight="1" x14ac:dyDescent="0.35">
      <c r="A39"/>
      <c r="Y39" s="52"/>
      <c r="AC39" s="17"/>
      <c r="AD39" s="17"/>
      <c r="AE39" s="17"/>
      <c r="AF39"/>
      <c r="BH39" s="52"/>
      <c r="BI39"/>
    </row>
    <row r="40" spans="1:62" s="55" customFormat="1" ht="12" customHeight="1" x14ac:dyDescent="0.35">
      <c r="A40"/>
      <c r="Y40" s="52"/>
      <c r="AE40" s="52"/>
      <c r="AF40"/>
      <c r="BH40" s="52"/>
      <c r="BI40"/>
    </row>
    <row r="41" spans="1:62" ht="12" customHeight="1" x14ac:dyDescent="0.35">
      <c r="B41" s="37"/>
      <c r="C41" s="6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AB41" s="45"/>
      <c r="AC41" s="45"/>
      <c r="AD41" s="45"/>
      <c r="AE41" s="46"/>
      <c r="AF41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90"/>
      <c r="BI41"/>
      <c r="BJ41" s="2"/>
    </row>
    <row r="42" spans="1:62" ht="12" customHeight="1" x14ac:dyDescent="0.35">
      <c r="B42" s="37"/>
      <c r="C42" s="6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AB42" s="45"/>
      <c r="AF42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90"/>
      <c r="BI42"/>
      <c r="BJ42" s="2"/>
    </row>
    <row r="43" spans="1:62" ht="15" customHeight="1" x14ac:dyDescent="0.35">
      <c r="B43" s="61"/>
      <c r="C43" s="3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AB43" s="45"/>
      <c r="AF43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90"/>
      <c r="BI43"/>
      <c r="BJ43" s="2"/>
    </row>
    <row r="44" spans="1:62" ht="15" customHeight="1" x14ac:dyDescent="0.35">
      <c r="B44" s="38"/>
      <c r="C44" s="3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AB44" s="45"/>
      <c r="AF44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90"/>
      <c r="BI44"/>
      <c r="BJ44" s="2"/>
    </row>
    <row r="45" spans="1:62" x14ac:dyDescent="0.35">
      <c r="B45" s="39"/>
      <c r="C45" s="4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AF45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90"/>
      <c r="BI45"/>
      <c r="BJ45" s="2"/>
    </row>
    <row r="46" spans="1:62" x14ac:dyDescent="0.35">
      <c r="B46" s="41"/>
      <c r="C46" s="4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AF4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90"/>
      <c r="BI46"/>
      <c r="BJ46" s="2"/>
    </row>
    <row r="47" spans="1:62" x14ac:dyDescent="0.35">
      <c r="B47" s="43"/>
      <c r="C47" s="4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AF47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90"/>
      <c r="BI47"/>
      <c r="BJ47" s="2"/>
    </row>
    <row r="48" spans="1:62" x14ac:dyDescent="0.35">
      <c r="B48" s="43"/>
      <c r="C48" s="4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AF48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90"/>
      <c r="BI48"/>
      <c r="BJ48" s="2"/>
    </row>
    <row r="49" spans="2:62" x14ac:dyDescent="0.35">
      <c r="B49" s="43"/>
      <c r="C49" s="4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AF49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90"/>
      <c r="BI49"/>
      <c r="BJ49" s="2"/>
    </row>
    <row r="50" spans="2:62" x14ac:dyDescent="0.35">
      <c r="B50" s="43"/>
      <c r="C50" s="4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AF50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90"/>
      <c r="BI50"/>
      <c r="BJ50" s="2"/>
    </row>
    <row r="51" spans="2:62" x14ac:dyDescent="0.35">
      <c r="B51" s="40"/>
      <c r="C51" s="4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AF51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90"/>
      <c r="BI51"/>
      <c r="BJ51" s="2"/>
    </row>
    <row r="52" spans="2:62" x14ac:dyDescent="0.35">
      <c r="B52" s="43"/>
      <c r="C52" s="4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AF52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90"/>
      <c r="BI52"/>
      <c r="BJ52" s="2"/>
    </row>
    <row r="53" spans="2:62" x14ac:dyDescent="0.35">
      <c r="B53" s="41"/>
      <c r="C53" s="4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AF53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90"/>
      <c r="BI53"/>
      <c r="BJ53" s="2"/>
    </row>
    <row r="54" spans="2:62" x14ac:dyDescent="0.35">
      <c r="B54" s="41"/>
      <c r="C54" s="4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F54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90"/>
      <c r="BI54"/>
      <c r="BJ54" s="2"/>
    </row>
    <row r="55" spans="2:62" x14ac:dyDescent="0.35">
      <c r="B55" s="43"/>
      <c r="C55" s="4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AF55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90"/>
      <c r="BI55"/>
      <c r="BJ55" s="2"/>
    </row>
    <row r="56" spans="2:62" x14ac:dyDescent="0.35">
      <c r="B56" s="43"/>
      <c r="C56" s="4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F5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90"/>
      <c r="BI56"/>
      <c r="BJ56" s="2"/>
    </row>
    <row r="57" spans="2:62" x14ac:dyDescent="0.35">
      <c r="B57" s="40"/>
      <c r="C57" s="4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AF57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90"/>
      <c r="BI57"/>
      <c r="BJ57" s="2"/>
    </row>
    <row r="58" spans="2:62" x14ac:dyDescent="0.35">
      <c r="B58" s="43"/>
      <c r="C58" s="4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AF58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90"/>
      <c r="BI58"/>
      <c r="BJ58" s="2"/>
    </row>
    <row r="59" spans="2:62" x14ac:dyDescent="0.35">
      <c r="B59" s="40"/>
      <c r="C59" s="4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AF59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90"/>
      <c r="BI59"/>
      <c r="BJ59" s="2"/>
    </row>
    <row r="60" spans="2:62" x14ac:dyDescent="0.35">
      <c r="B60" s="43"/>
      <c r="C60" s="4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AF60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90"/>
      <c r="BI60"/>
      <c r="BJ60" s="2"/>
    </row>
    <row r="61" spans="2:62" x14ac:dyDescent="0.35">
      <c r="B61" s="43"/>
      <c r="C61" s="4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AF61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90"/>
      <c r="BI61"/>
      <c r="BJ61" s="2"/>
    </row>
    <row r="62" spans="2:62" x14ac:dyDescent="0.35">
      <c r="B62" s="43"/>
      <c r="C62" s="4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F62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90"/>
      <c r="BI62"/>
      <c r="BJ62" s="2"/>
    </row>
    <row r="63" spans="2:62" x14ac:dyDescent="0.35">
      <c r="B63" s="43"/>
      <c r="C63" s="4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AF6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7"/>
      <c r="BI63"/>
      <c r="BJ63" s="2"/>
    </row>
    <row r="64" spans="2:62" x14ac:dyDescent="0.35">
      <c r="B64" s="40"/>
      <c r="C64" s="4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AF6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7"/>
      <c r="BI64"/>
      <c r="BJ64" s="2"/>
    </row>
    <row r="65" spans="2:62" x14ac:dyDescent="0.35">
      <c r="B65" s="43"/>
      <c r="C65" s="4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AF6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7"/>
      <c r="BI65"/>
      <c r="BJ65" s="2"/>
    </row>
    <row r="66" spans="2:62" x14ac:dyDescent="0.35">
      <c r="B66" s="44"/>
      <c r="C66" s="4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AF6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7"/>
      <c r="BI66"/>
      <c r="BJ66" s="2"/>
    </row>
    <row r="67" spans="2:62" x14ac:dyDescent="0.35">
      <c r="B67" s="61"/>
      <c r="C67" s="6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AF67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7"/>
      <c r="BI67"/>
      <c r="BJ67" s="2"/>
    </row>
    <row r="68" spans="2:62" x14ac:dyDescent="0.35">
      <c r="B68" s="61"/>
      <c r="C68" s="6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AF68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7"/>
      <c r="BI68"/>
      <c r="BJ68" s="2"/>
    </row>
    <row r="69" spans="2:62" x14ac:dyDescent="0.35">
      <c r="B69" s="61"/>
      <c r="C69" s="6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AF69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7"/>
      <c r="BI69"/>
      <c r="BJ69" s="2"/>
    </row>
    <row r="70" spans="2:62" x14ac:dyDescent="0.35">
      <c r="B70" s="61"/>
      <c r="C70" s="6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AF70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7"/>
      <c r="BI70"/>
      <c r="BJ70" s="2"/>
    </row>
    <row r="71" spans="2:62" x14ac:dyDescent="0.35">
      <c r="B71" s="61"/>
      <c r="C71" s="6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AF7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7"/>
      <c r="BI71"/>
      <c r="BJ71" s="2"/>
    </row>
    <row r="72" spans="2:62" x14ac:dyDescent="0.35">
      <c r="B72" s="61"/>
      <c r="C72" s="6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AF7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7"/>
      <c r="BI72"/>
      <c r="BJ72" s="2"/>
    </row>
    <row r="73" spans="2:62" x14ac:dyDescent="0.35">
      <c r="B73" s="61"/>
      <c r="C73" s="6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AF7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7"/>
      <c r="BI73"/>
      <c r="BJ73" s="2"/>
    </row>
    <row r="74" spans="2:62" x14ac:dyDescent="0.35">
      <c r="B74" s="61"/>
      <c r="C74" s="6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AF7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7"/>
      <c r="BI74"/>
      <c r="BJ74" s="2"/>
    </row>
    <row r="75" spans="2:62" x14ac:dyDescent="0.35">
      <c r="B75" s="61"/>
      <c r="C75" s="6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AF7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7"/>
      <c r="BI75"/>
      <c r="BJ75" s="2"/>
    </row>
    <row r="76" spans="2:62" x14ac:dyDescent="0.35">
      <c r="B76" s="61"/>
      <c r="C76" s="6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AF76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7"/>
      <c r="BI76"/>
      <c r="BJ76" s="2"/>
    </row>
    <row r="77" spans="2:62" x14ac:dyDescent="0.35">
      <c r="B77" s="61"/>
      <c r="C77" s="6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AF77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7"/>
      <c r="BI77"/>
      <c r="BJ77" s="2"/>
    </row>
    <row r="78" spans="2:62" x14ac:dyDescent="0.35">
      <c r="B78" s="61"/>
      <c r="C78" s="6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AF78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7"/>
      <c r="BI78"/>
      <c r="BJ78" s="2"/>
    </row>
    <row r="79" spans="2:62" x14ac:dyDescent="0.35">
      <c r="B79" s="61"/>
      <c r="C79" s="6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AF79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7"/>
      <c r="BI79"/>
      <c r="BJ79" s="2"/>
    </row>
    <row r="80" spans="2:62" x14ac:dyDescent="0.35">
      <c r="B80" s="61"/>
      <c r="C80" s="6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F80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7"/>
      <c r="BI80"/>
      <c r="BJ80" s="2"/>
    </row>
    <row r="81" spans="2:62" x14ac:dyDescent="0.35">
      <c r="B81" s="61"/>
      <c r="C81" s="6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AF81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7"/>
      <c r="BI81"/>
      <c r="BJ81" s="2"/>
    </row>
    <row r="82" spans="2:62" x14ac:dyDescent="0.35">
      <c r="B82" s="61"/>
      <c r="C82" s="6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F8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7"/>
      <c r="BI82"/>
      <c r="BJ82" s="2"/>
    </row>
    <row r="83" spans="2:62" x14ac:dyDescent="0.35">
      <c r="B83" s="61"/>
      <c r="C83" s="6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F83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7"/>
      <c r="BI83"/>
      <c r="BJ83" s="2"/>
    </row>
    <row r="84" spans="2:62" x14ac:dyDescent="0.35">
      <c r="B84" s="61"/>
      <c r="C84" s="6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F84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7"/>
      <c r="BI84"/>
      <c r="BJ84" s="2"/>
    </row>
    <row r="85" spans="2:62" x14ac:dyDescent="0.35">
      <c r="B85" s="61"/>
      <c r="C85" s="6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F85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7"/>
      <c r="BI85"/>
      <c r="BJ85" s="2"/>
    </row>
    <row r="86" spans="2:62" x14ac:dyDescent="0.35">
      <c r="B86" s="61"/>
      <c r="C86" s="6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F86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7"/>
      <c r="BI86"/>
      <c r="BJ86" s="2"/>
    </row>
    <row r="87" spans="2:62" x14ac:dyDescent="0.35">
      <c r="B87" s="61"/>
      <c r="C87" s="6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F87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7"/>
      <c r="BI87"/>
      <c r="BJ87" s="2"/>
    </row>
    <row r="88" spans="2:62" x14ac:dyDescent="0.35">
      <c r="B88" s="61"/>
      <c r="C88" s="6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F88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7"/>
      <c r="BI88"/>
      <c r="BJ88" s="2"/>
    </row>
    <row r="89" spans="2:62" x14ac:dyDescent="0.35">
      <c r="B89" s="61"/>
      <c r="C89" s="6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F89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7"/>
      <c r="BI89"/>
      <c r="BJ89" s="2"/>
    </row>
    <row r="90" spans="2:62" x14ac:dyDescent="0.35">
      <c r="B90" s="2"/>
      <c r="C90" s="6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F90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7"/>
      <c r="BI90"/>
      <c r="BJ90" s="2"/>
    </row>
    <row r="91" spans="2:62" x14ac:dyDescent="0.35">
      <c r="C91" s="49"/>
      <c r="AF91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7"/>
      <c r="BI91"/>
      <c r="BJ91" s="2"/>
    </row>
    <row r="92" spans="2:62" x14ac:dyDescent="0.35">
      <c r="C92" s="49"/>
      <c r="AF9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7"/>
      <c r="BI92"/>
      <c r="BJ92" s="2"/>
    </row>
    <row r="93" spans="2:62" x14ac:dyDescent="0.35">
      <c r="C93" s="49"/>
      <c r="AF93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7"/>
      <c r="BI93"/>
      <c r="BJ93" s="2"/>
    </row>
    <row r="94" spans="2:62" x14ac:dyDescent="0.35">
      <c r="C94" s="49"/>
      <c r="AF94"/>
      <c r="BI94"/>
    </row>
    <row r="95" spans="2:62" x14ac:dyDescent="0.35">
      <c r="C95" s="49"/>
      <c r="AF95"/>
      <c r="BI95"/>
    </row>
    <row r="96" spans="2:62" x14ac:dyDescent="0.35">
      <c r="AF96"/>
      <c r="BI96"/>
    </row>
    <row r="97" spans="32:61" x14ac:dyDescent="0.35">
      <c r="AF97"/>
      <c r="BI97"/>
    </row>
    <row r="98" spans="32:61" x14ac:dyDescent="0.35">
      <c r="AF98"/>
      <c r="BI98"/>
    </row>
    <row r="99" spans="32:61" x14ac:dyDescent="0.35">
      <c r="AF99"/>
      <c r="BI99"/>
    </row>
    <row r="100" spans="32:61" x14ac:dyDescent="0.35">
      <c r="AF100"/>
      <c r="BI100"/>
    </row>
    <row r="101" spans="32:61" x14ac:dyDescent="0.35">
      <c r="AF101"/>
      <c r="BI101"/>
    </row>
    <row r="102" spans="32:61" x14ac:dyDescent="0.35">
      <c r="AF102"/>
      <c r="BI102"/>
    </row>
    <row r="103" spans="32:61" x14ac:dyDescent="0.35">
      <c r="AF103"/>
      <c r="BI103"/>
    </row>
    <row r="104" spans="32:61" x14ac:dyDescent="0.35">
      <c r="AF104"/>
      <c r="BI104"/>
    </row>
  </sheetData>
  <mergeCells count="1">
    <mergeCell ref="BA5:BH5"/>
  </mergeCells>
  <hyperlinks>
    <hyperlink ref="B4" location="Indice!A1" display="Volver al índice" xr:uid="{00000000-0004-0000-2C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BL110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130" customWidth="1"/>
    <col min="3" max="23" width="10.54296875" style="130" customWidth="1"/>
    <col min="24" max="31" width="10.54296875" style="4" customWidth="1"/>
    <col min="32" max="32" width="1.54296875" style="130" customWidth="1"/>
    <col min="33" max="55" width="6.54296875" style="130" hidden="1" customWidth="1"/>
    <col min="56" max="60" width="6.54296875" style="130" customWidth="1"/>
    <col min="61" max="61" width="1.453125" style="130" customWidth="1"/>
    <col min="62" max="258" width="11.453125" style="130"/>
    <col min="259" max="259" width="2.453125" style="130" customWidth="1"/>
    <col min="260" max="260" width="48.54296875" style="130" customWidth="1"/>
    <col min="261" max="277" width="11.453125" style="130" customWidth="1"/>
    <col min="278" max="283" width="10.54296875" style="130" customWidth="1"/>
    <col min="284" max="285" width="11.453125" style="130" customWidth="1"/>
    <col min="286" max="286" width="1.54296875" style="130" customWidth="1"/>
    <col min="287" max="302" width="11.453125" style="130" customWidth="1"/>
    <col min="303" max="308" width="6.54296875" style="130" customWidth="1"/>
    <col min="309" max="310" width="11.453125" style="130" customWidth="1"/>
    <col min="311" max="311" width="1.453125" style="130" customWidth="1"/>
    <col min="312" max="514" width="11.453125" style="130"/>
    <col min="515" max="515" width="2.453125" style="130" customWidth="1"/>
    <col min="516" max="516" width="48.54296875" style="130" customWidth="1"/>
    <col min="517" max="533" width="11.453125" style="130" customWidth="1"/>
    <col min="534" max="539" width="10.54296875" style="130" customWidth="1"/>
    <col min="540" max="541" width="11.453125" style="130" customWidth="1"/>
    <col min="542" max="542" width="1.54296875" style="130" customWidth="1"/>
    <col min="543" max="558" width="11.453125" style="130" customWidth="1"/>
    <col min="559" max="564" width="6.54296875" style="130" customWidth="1"/>
    <col min="565" max="566" width="11.453125" style="130" customWidth="1"/>
    <col min="567" max="567" width="1.453125" style="130" customWidth="1"/>
    <col min="568" max="770" width="11.453125" style="130"/>
    <col min="771" max="771" width="2.453125" style="130" customWidth="1"/>
    <col min="772" max="772" width="48.54296875" style="130" customWidth="1"/>
    <col min="773" max="789" width="11.453125" style="130" customWidth="1"/>
    <col min="790" max="795" width="10.54296875" style="130" customWidth="1"/>
    <col min="796" max="797" width="11.453125" style="130" customWidth="1"/>
    <col min="798" max="798" width="1.54296875" style="130" customWidth="1"/>
    <col min="799" max="814" width="11.453125" style="130" customWidth="1"/>
    <col min="815" max="820" width="6.54296875" style="130" customWidth="1"/>
    <col min="821" max="822" width="11.453125" style="130" customWidth="1"/>
    <col min="823" max="823" width="1.453125" style="130" customWidth="1"/>
    <col min="824" max="1026" width="11.453125" style="130"/>
    <col min="1027" max="1027" width="2.453125" style="130" customWidth="1"/>
    <col min="1028" max="1028" width="48.54296875" style="130" customWidth="1"/>
    <col min="1029" max="1045" width="11.453125" style="130" customWidth="1"/>
    <col min="1046" max="1051" width="10.54296875" style="130" customWidth="1"/>
    <col min="1052" max="1053" width="11.453125" style="130" customWidth="1"/>
    <col min="1054" max="1054" width="1.54296875" style="130" customWidth="1"/>
    <col min="1055" max="1070" width="11.453125" style="130" customWidth="1"/>
    <col min="1071" max="1076" width="6.54296875" style="130" customWidth="1"/>
    <col min="1077" max="1078" width="11.453125" style="130" customWidth="1"/>
    <col min="1079" max="1079" width="1.453125" style="130" customWidth="1"/>
    <col min="1080" max="1282" width="11.453125" style="130"/>
    <col min="1283" max="1283" width="2.453125" style="130" customWidth="1"/>
    <col min="1284" max="1284" width="48.54296875" style="130" customWidth="1"/>
    <col min="1285" max="1301" width="11.453125" style="130" customWidth="1"/>
    <col min="1302" max="1307" width="10.54296875" style="130" customWidth="1"/>
    <col min="1308" max="1309" width="11.453125" style="130" customWidth="1"/>
    <col min="1310" max="1310" width="1.54296875" style="130" customWidth="1"/>
    <col min="1311" max="1326" width="11.453125" style="130" customWidth="1"/>
    <col min="1327" max="1332" width="6.54296875" style="130" customWidth="1"/>
    <col min="1333" max="1334" width="11.453125" style="130" customWidth="1"/>
    <col min="1335" max="1335" width="1.453125" style="130" customWidth="1"/>
    <col min="1336" max="1538" width="11.453125" style="130"/>
    <col min="1539" max="1539" width="2.453125" style="130" customWidth="1"/>
    <col min="1540" max="1540" width="48.54296875" style="130" customWidth="1"/>
    <col min="1541" max="1557" width="11.453125" style="130" customWidth="1"/>
    <col min="1558" max="1563" width="10.54296875" style="130" customWidth="1"/>
    <col min="1564" max="1565" width="11.453125" style="130" customWidth="1"/>
    <col min="1566" max="1566" width="1.54296875" style="130" customWidth="1"/>
    <col min="1567" max="1582" width="11.453125" style="130" customWidth="1"/>
    <col min="1583" max="1588" width="6.54296875" style="130" customWidth="1"/>
    <col min="1589" max="1590" width="11.453125" style="130" customWidth="1"/>
    <col min="1591" max="1591" width="1.453125" style="130" customWidth="1"/>
    <col min="1592" max="1794" width="11.453125" style="130"/>
    <col min="1795" max="1795" width="2.453125" style="130" customWidth="1"/>
    <col min="1796" max="1796" width="48.54296875" style="130" customWidth="1"/>
    <col min="1797" max="1813" width="11.453125" style="130" customWidth="1"/>
    <col min="1814" max="1819" width="10.54296875" style="130" customWidth="1"/>
    <col min="1820" max="1821" width="11.453125" style="130" customWidth="1"/>
    <col min="1822" max="1822" width="1.54296875" style="130" customWidth="1"/>
    <col min="1823" max="1838" width="11.453125" style="130" customWidth="1"/>
    <col min="1839" max="1844" width="6.54296875" style="130" customWidth="1"/>
    <col min="1845" max="1846" width="11.453125" style="130" customWidth="1"/>
    <col min="1847" max="1847" width="1.453125" style="130" customWidth="1"/>
    <col min="1848" max="2050" width="11.453125" style="130"/>
    <col min="2051" max="2051" width="2.453125" style="130" customWidth="1"/>
    <col min="2052" max="2052" width="48.54296875" style="130" customWidth="1"/>
    <col min="2053" max="2069" width="11.453125" style="130" customWidth="1"/>
    <col min="2070" max="2075" width="10.54296875" style="130" customWidth="1"/>
    <col min="2076" max="2077" width="11.453125" style="130" customWidth="1"/>
    <col min="2078" max="2078" width="1.54296875" style="130" customWidth="1"/>
    <col min="2079" max="2094" width="11.453125" style="130" customWidth="1"/>
    <col min="2095" max="2100" width="6.54296875" style="130" customWidth="1"/>
    <col min="2101" max="2102" width="11.453125" style="130" customWidth="1"/>
    <col min="2103" max="2103" width="1.453125" style="130" customWidth="1"/>
    <col min="2104" max="2306" width="11.453125" style="130"/>
    <col min="2307" max="2307" width="2.453125" style="130" customWidth="1"/>
    <col min="2308" max="2308" width="48.54296875" style="130" customWidth="1"/>
    <col min="2309" max="2325" width="11.453125" style="130" customWidth="1"/>
    <col min="2326" max="2331" width="10.54296875" style="130" customWidth="1"/>
    <col min="2332" max="2333" width="11.453125" style="130" customWidth="1"/>
    <col min="2334" max="2334" width="1.54296875" style="130" customWidth="1"/>
    <col min="2335" max="2350" width="11.453125" style="130" customWidth="1"/>
    <col min="2351" max="2356" width="6.54296875" style="130" customWidth="1"/>
    <col min="2357" max="2358" width="11.453125" style="130" customWidth="1"/>
    <col min="2359" max="2359" width="1.453125" style="130" customWidth="1"/>
    <col min="2360" max="2562" width="11.453125" style="130"/>
    <col min="2563" max="2563" width="2.453125" style="130" customWidth="1"/>
    <col min="2564" max="2564" width="48.54296875" style="130" customWidth="1"/>
    <col min="2565" max="2581" width="11.453125" style="130" customWidth="1"/>
    <col min="2582" max="2587" width="10.54296875" style="130" customWidth="1"/>
    <col min="2588" max="2589" width="11.453125" style="130" customWidth="1"/>
    <col min="2590" max="2590" width="1.54296875" style="130" customWidth="1"/>
    <col min="2591" max="2606" width="11.453125" style="130" customWidth="1"/>
    <col min="2607" max="2612" width="6.54296875" style="130" customWidth="1"/>
    <col min="2613" max="2614" width="11.453125" style="130" customWidth="1"/>
    <col min="2615" max="2615" width="1.453125" style="130" customWidth="1"/>
    <col min="2616" max="2818" width="11.453125" style="130"/>
    <col min="2819" max="2819" width="2.453125" style="130" customWidth="1"/>
    <col min="2820" max="2820" width="48.54296875" style="130" customWidth="1"/>
    <col min="2821" max="2837" width="11.453125" style="130" customWidth="1"/>
    <col min="2838" max="2843" width="10.54296875" style="130" customWidth="1"/>
    <col min="2844" max="2845" width="11.453125" style="130" customWidth="1"/>
    <col min="2846" max="2846" width="1.54296875" style="130" customWidth="1"/>
    <col min="2847" max="2862" width="11.453125" style="130" customWidth="1"/>
    <col min="2863" max="2868" width="6.54296875" style="130" customWidth="1"/>
    <col min="2869" max="2870" width="11.453125" style="130" customWidth="1"/>
    <col min="2871" max="2871" width="1.453125" style="130" customWidth="1"/>
    <col min="2872" max="3074" width="11.453125" style="130"/>
    <col min="3075" max="3075" width="2.453125" style="130" customWidth="1"/>
    <col min="3076" max="3076" width="48.54296875" style="130" customWidth="1"/>
    <col min="3077" max="3093" width="11.453125" style="130" customWidth="1"/>
    <col min="3094" max="3099" width="10.54296875" style="130" customWidth="1"/>
    <col min="3100" max="3101" width="11.453125" style="130" customWidth="1"/>
    <col min="3102" max="3102" width="1.54296875" style="130" customWidth="1"/>
    <col min="3103" max="3118" width="11.453125" style="130" customWidth="1"/>
    <col min="3119" max="3124" width="6.54296875" style="130" customWidth="1"/>
    <col min="3125" max="3126" width="11.453125" style="130" customWidth="1"/>
    <col min="3127" max="3127" width="1.453125" style="130" customWidth="1"/>
    <col min="3128" max="3330" width="11.453125" style="130"/>
    <col min="3331" max="3331" width="2.453125" style="130" customWidth="1"/>
    <col min="3332" max="3332" width="48.54296875" style="130" customWidth="1"/>
    <col min="3333" max="3349" width="11.453125" style="130" customWidth="1"/>
    <col min="3350" max="3355" width="10.54296875" style="130" customWidth="1"/>
    <col min="3356" max="3357" width="11.453125" style="130" customWidth="1"/>
    <col min="3358" max="3358" width="1.54296875" style="130" customWidth="1"/>
    <col min="3359" max="3374" width="11.453125" style="130" customWidth="1"/>
    <col min="3375" max="3380" width="6.54296875" style="130" customWidth="1"/>
    <col min="3381" max="3382" width="11.453125" style="130" customWidth="1"/>
    <col min="3383" max="3383" width="1.453125" style="130" customWidth="1"/>
    <col min="3384" max="3586" width="11.453125" style="130"/>
    <col min="3587" max="3587" width="2.453125" style="130" customWidth="1"/>
    <col min="3588" max="3588" width="48.54296875" style="130" customWidth="1"/>
    <col min="3589" max="3605" width="11.453125" style="130" customWidth="1"/>
    <col min="3606" max="3611" width="10.54296875" style="130" customWidth="1"/>
    <col min="3612" max="3613" width="11.453125" style="130" customWidth="1"/>
    <col min="3614" max="3614" width="1.54296875" style="130" customWidth="1"/>
    <col min="3615" max="3630" width="11.453125" style="130" customWidth="1"/>
    <col min="3631" max="3636" width="6.54296875" style="130" customWidth="1"/>
    <col min="3637" max="3638" width="11.453125" style="130" customWidth="1"/>
    <col min="3639" max="3639" width="1.453125" style="130" customWidth="1"/>
    <col min="3640" max="3842" width="11.453125" style="130"/>
    <col min="3843" max="3843" width="2.453125" style="130" customWidth="1"/>
    <col min="3844" max="3844" width="48.54296875" style="130" customWidth="1"/>
    <col min="3845" max="3861" width="11.453125" style="130" customWidth="1"/>
    <col min="3862" max="3867" width="10.54296875" style="130" customWidth="1"/>
    <col min="3868" max="3869" width="11.453125" style="130" customWidth="1"/>
    <col min="3870" max="3870" width="1.54296875" style="130" customWidth="1"/>
    <col min="3871" max="3886" width="11.453125" style="130" customWidth="1"/>
    <col min="3887" max="3892" width="6.54296875" style="130" customWidth="1"/>
    <col min="3893" max="3894" width="11.453125" style="130" customWidth="1"/>
    <col min="3895" max="3895" width="1.453125" style="130" customWidth="1"/>
    <col min="3896" max="4098" width="11.453125" style="130"/>
    <col min="4099" max="4099" width="2.453125" style="130" customWidth="1"/>
    <col min="4100" max="4100" width="48.54296875" style="130" customWidth="1"/>
    <col min="4101" max="4117" width="11.453125" style="130" customWidth="1"/>
    <col min="4118" max="4123" width="10.54296875" style="130" customWidth="1"/>
    <col min="4124" max="4125" width="11.453125" style="130" customWidth="1"/>
    <col min="4126" max="4126" width="1.54296875" style="130" customWidth="1"/>
    <col min="4127" max="4142" width="11.453125" style="130" customWidth="1"/>
    <col min="4143" max="4148" width="6.54296875" style="130" customWidth="1"/>
    <col min="4149" max="4150" width="11.453125" style="130" customWidth="1"/>
    <col min="4151" max="4151" width="1.453125" style="130" customWidth="1"/>
    <col min="4152" max="4354" width="11.453125" style="130"/>
    <col min="4355" max="4355" width="2.453125" style="130" customWidth="1"/>
    <col min="4356" max="4356" width="48.54296875" style="130" customWidth="1"/>
    <col min="4357" max="4373" width="11.453125" style="130" customWidth="1"/>
    <col min="4374" max="4379" width="10.54296875" style="130" customWidth="1"/>
    <col min="4380" max="4381" width="11.453125" style="130" customWidth="1"/>
    <col min="4382" max="4382" width="1.54296875" style="130" customWidth="1"/>
    <col min="4383" max="4398" width="11.453125" style="130" customWidth="1"/>
    <col min="4399" max="4404" width="6.54296875" style="130" customWidth="1"/>
    <col min="4405" max="4406" width="11.453125" style="130" customWidth="1"/>
    <col min="4407" max="4407" width="1.453125" style="130" customWidth="1"/>
    <col min="4408" max="4610" width="11.453125" style="130"/>
    <col min="4611" max="4611" width="2.453125" style="130" customWidth="1"/>
    <col min="4612" max="4612" width="48.54296875" style="130" customWidth="1"/>
    <col min="4613" max="4629" width="11.453125" style="130" customWidth="1"/>
    <col min="4630" max="4635" width="10.54296875" style="130" customWidth="1"/>
    <col min="4636" max="4637" width="11.453125" style="130" customWidth="1"/>
    <col min="4638" max="4638" width="1.54296875" style="130" customWidth="1"/>
    <col min="4639" max="4654" width="11.453125" style="130" customWidth="1"/>
    <col min="4655" max="4660" width="6.54296875" style="130" customWidth="1"/>
    <col min="4661" max="4662" width="11.453125" style="130" customWidth="1"/>
    <col min="4663" max="4663" width="1.453125" style="130" customWidth="1"/>
    <col min="4664" max="4866" width="11.453125" style="130"/>
    <col min="4867" max="4867" width="2.453125" style="130" customWidth="1"/>
    <col min="4868" max="4868" width="48.54296875" style="130" customWidth="1"/>
    <col min="4869" max="4885" width="11.453125" style="130" customWidth="1"/>
    <col min="4886" max="4891" width="10.54296875" style="130" customWidth="1"/>
    <col min="4892" max="4893" width="11.453125" style="130" customWidth="1"/>
    <col min="4894" max="4894" width="1.54296875" style="130" customWidth="1"/>
    <col min="4895" max="4910" width="11.453125" style="130" customWidth="1"/>
    <col min="4911" max="4916" width="6.54296875" style="130" customWidth="1"/>
    <col min="4917" max="4918" width="11.453125" style="130" customWidth="1"/>
    <col min="4919" max="4919" width="1.453125" style="130" customWidth="1"/>
    <col min="4920" max="5122" width="11.453125" style="130"/>
    <col min="5123" max="5123" width="2.453125" style="130" customWidth="1"/>
    <col min="5124" max="5124" width="48.54296875" style="130" customWidth="1"/>
    <col min="5125" max="5141" width="11.453125" style="130" customWidth="1"/>
    <col min="5142" max="5147" width="10.54296875" style="130" customWidth="1"/>
    <col min="5148" max="5149" width="11.453125" style="130" customWidth="1"/>
    <col min="5150" max="5150" width="1.54296875" style="130" customWidth="1"/>
    <col min="5151" max="5166" width="11.453125" style="130" customWidth="1"/>
    <col min="5167" max="5172" width="6.54296875" style="130" customWidth="1"/>
    <col min="5173" max="5174" width="11.453125" style="130" customWidth="1"/>
    <col min="5175" max="5175" width="1.453125" style="130" customWidth="1"/>
    <col min="5176" max="5378" width="11.453125" style="130"/>
    <col min="5379" max="5379" width="2.453125" style="130" customWidth="1"/>
    <col min="5380" max="5380" width="48.54296875" style="130" customWidth="1"/>
    <col min="5381" max="5397" width="11.453125" style="130" customWidth="1"/>
    <col min="5398" max="5403" width="10.54296875" style="130" customWidth="1"/>
    <col min="5404" max="5405" width="11.453125" style="130" customWidth="1"/>
    <col min="5406" max="5406" width="1.54296875" style="130" customWidth="1"/>
    <col min="5407" max="5422" width="11.453125" style="130" customWidth="1"/>
    <col min="5423" max="5428" width="6.54296875" style="130" customWidth="1"/>
    <col min="5429" max="5430" width="11.453125" style="130" customWidth="1"/>
    <col min="5431" max="5431" width="1.453125" style="130" customWidth="1"/>
    <col min="5432" max="5634" width="11.453125" style="130"/>
    <col min="5635" max="5635" width="2.453125" style="130" customWidth="1"/>
    <col min="5636" max="5636" width="48.54296875" style="130" customWidth="1"/>
    <col min="5637" max="5653" width="11.453125" style="130" customWidth="1"/>
    <col min="5654" max="5659" width="10.54296875" style="130" customWidth="1"/>
    <col min="5660" max="5661" width="11.453125" style="130" customWidth="1"/>
    <col min="5662" max="5662" width="1.54296875" style="130" customWidth="1"/>
    <col min="5663" max="5678" width="11.453125" style="130" customWidth="1"/>
    <col min="5679" max="5684" width="6.54296875" style="130" customWidth="1"/>
    <col min="5685" max="5686" width="11.453125" style="130" customWidth="1"/>
    <col min="5687" max="5687" width="1.453125" style="130" customWidth="1"/>
    <col min="5688" max="5890" width="11.453125" style="130"/>
    <col min="5891" max="5891" width="2.453125" style="130" customWidth="1"/>
    <col min="5892" max="5892" width="48.54296875" style="130" customWidth="1"/>
    <col min="5893" max="5909" width="11.453125" style="130" customWidth="1"/>
    <col min="5910" max="5915" width="10.54296875" style="130" customWidth="1"/>
    <col min="5916" max="5917" width="11.453125" style="130" customWidth="1"/>
    <col min="5918" max="5918" width="1.54296875" style="130" customWidth="1"/>
    <col min="5919" max="5934" width="11.453125" style="130" customWidth="1"/>
    <col min="5935" max="5940" width="6.54296875" style="130" customWidth="1"/>
    <col min="5941" max="5942" width="11.453125" style="130" customWidth="1"/>
    <col min="5943" max="5943" width="1.453125" style="130" customWidth="1"/>
    <col min="5944" max="6146" width="11.453125" style="130"/>
    <col min="6147" max="6147" width="2.453125" style="130" customWidth="1"/>
    <col min="6148" max="6148" width="48.54296875" style="130" customWidth="1"/>
    <col min="6149" max="6165" width="11.453125" style="130" customWidth="1"/>
    <col min="6166" max="6171" width="10.54296875" style="130" customWidth="1"/>
    <col min="6172" max="6173" width="11.453125" style="130" customWidth="1"/>
    <col min="6174" max="6174" width="1.54296875" style="130" customWidth="1"/>
    <col min="6175" max="6190" width="11.453125" style="130" customWidth="1"/>
    <col min="6191" max="6196" width="6.54296875" style="130" customWidth="1"/>
    <col min="6197" max="6198" width="11.453125" style="130" customWidth="1"/>
    <col min="6199" max="6199" width="1.453125" style="130" customWidth="1"/>
    <col min="6200" max="6402" width="11.453125" style="130"/>
    <col min="6403" max="6403" width="2.453125" style="130" customWidth="1"/>
    <col min="6404" max="6404" width="48.54296875" style="130" customWidth="1"/>
    <col min="6405" max="6421" width="11.453125" style="130" customWidth="1"/>
    <col min="6422" max="6427" width="10.54296875" style="130" customWidth="1"/>
    <col min="6428" max="6429" width="11.453125" style="130" customWidth="1"/>
    <col min="6430" max="6430" width="1.54296875" style="130" customWidth="1"/>
    <col min="6431" max="6446" width="11.453125" style="130" customWidth="1"/>
    <col min="6447" max="6452" width="6.54296875" style="130" customWidth="1"/>
    <col min="6453" max="6454" width="11.453125" style="130" customWidth="1"/>
    <col min="6455" max="6455" width="1.453125" style="130" customWidth="1"/>
    <col min="6456" max="6658" width="11.453125" style="130"/>
    <col min="6659" max="6659" width="2.453125" style="130" customWidth="1"/>
    <col min="6660" max="6660" width="48.54296875" style="130" customWidth="1"/>
    <col min="6661" max="6677" width="11.453125" style="130" customWidth="1"/>
    <col min="6678" max="6683" width="10.54296875" style="130" customWidth="1"/>
    <col min="6684" max="6685" width="11.453125" style="130" customWidth="1"/>
    <col min="6686" max="6686" width="1.54296875" style="130" customWidth="1"/>
    <col min="6687" max="6702" width="11.453125" style="130" customWidth="1"/>
    <col min="6703" max="6708" width="6.54296875" style="130" customWidth="1"/>
    <col min="6709" max="6710" width="11.453125" style="130" customWidth="1"/>
    <col min="6711" max="6711" width="1.453125" style="130" customWidth="1"/>
    <col min="6712" max="6914" width="11.453125" style="130"/>
    <col min="6915" max="6915" width="2.453125" style="130" customWidth="1"/>
    <col min="6916" max="6916" width="48.54296875" style="130" customWidth="1"/>
    <col min="6917" max="6933" width="11.453125" style="130" customWidth="1"/>
    <col min="6934" max="6939" width="10.54296875" style="130" customWidth="1"/>
    <col min="6940" max="6941" width="11.453125" style="130" customWidth="1"/>
    <col min="6942" max="6942" width="1.54296875" style="130" customWidth="1"/>
    <col min="6943" max="6958" width="11.453125" style="130" customWidth="1"/>
    <col min="6959" max="6964" width="6.54296875" style="130" customWidth="1"/>
    <col min="6965" max="6966" width="11.453125" style="130" customWidth="1"/>
    <col min="6967" max="6967" width="1.453125" style="130" customWidth="1"/>
    <col min="6968" max="7170" width="11.453125" style="130"/>
    <col min="7171" max="7171" width="2.453125" style="130" customWidth="1"/>
    <col min="7172" max="7172" width="48.54296875" style="130" customWidth="1"/>
    <col min="7173" max="7189" width="11.453125" style="130" customWidth="1"/>
    <col min="7190" max="7195" width="10.54296875" style="130" customWidth="1"/>
    <col min="7196" max="7197" width="11.453125" style="130" customWidth="1"/>
    <col min="7198" max="7198" width="1.54296875" style="130" customWidth="1"/>
    <col min="7199" max="7214" width="11.453125" style="130" customWidth="1"/>
    <col min="7215" max="7220" width="6.54296875" style="130" customWidth="1"/>
    <col min="7221" max="7222" width="11.453125" style="130" customWidth="1"/>
    <col min="7223" max="7223" width="1.453125" style="130" customWidth="1"/>
    <col min="7224" max="7426" width="11.453125" style="130"/>
    <col min="7427" max="7427" width="2.453125" style="130" customWidth="1"/>
    <col min="7428" max="7428" width="48.54296875" style="130" customWidth="1"/>
    <col min="7429" max="7445" width="11.453125" style="130" customWidth="1"/>
    <col min="7446" max="7451" width="10.54296875" style="130" customWidth="1"/>
    <col min="7452" max="7453" width="11.453125" style="130" customWidth="1"/>
    <col min="7454" max="7454" width="1.54296875" style="130" customWidth="1"/>
    <col min="7455" max="7470" width="11.453125" style="130" customWidth="1"/>
    <col min="7471" max="7476" width="6.54296875" style="130" customWidth="1"/>
    <col min="7477" max="7478" width="11.453125" style="130" customWidth="1"/>
    <col min="7479" max="7479" width="1.453125" style="130" customWidth="1"/>
    <col min="7480" max="7682" width="11.453125" style="130"/>
    <col min="7683" max="7683" width="2.453125" style="130" customWidth="1"/>
    <col min="7684" max="7684" width="48.54296875" style="130" customWidth="1"/>
    <col min="7685" max="7701" width="11.453125" style="130" customWidth="1"/>
    <col min="7702" max="7707" width="10.54296875" style="130" customWidth="1"/>
    <col min="7708" max="7709" width="11.453125" style="130" customWidth="1"/>
    <col min="7710" max="7710" width="1.54296875" style="130" customWidth="1"/>
    <col min="7711" max="7726" width="11.453125" style="130" customWidth="1"/>
    <col min="7727" max="7732" width="6.54296875" style="130" customWidth="1"/>
    <col min="7733" max="7734" width="11.453125" style="130" customWidth="1"/>
    <col min="7735" max="7735" width="1.453125" style="130" customWidth="1"/>
    <col min="7736" max="7938" width="11.453125" style="130"/>
    <col min="7939" max="7939" width="2.453125" style="130" customWidth="1"/>
    <col min="7940" max="7940" width="48.54296875" style="130" customWidth="1"/>
    <col min="7941" max="7957" width="11.453125" style="130" customWidth="1"/>
    <col min="7958" max="7963" width="10.54296875" style="130" customWidth="1"/>
    <col min="7964" max="7965" width="11.453125" style="130" customWidth="1"/>
    <col min="7966" max="7966" width="1.54296875" style="130" customWidth="1"/>
    <col min="7967" max="7982" width="11.453125" style="130" customWidth="1"/>
    <col min="7983" max="7988" width="6.54296875" style="130" customWidth="1"/>
    <col min="7989" max="7990" width="11.453125" style="130" customWidth="1"/>
    <col min="7991" max="7991" width="1.453125" style="130" customWidth="1"/>
    <col min="7992" max="8194" width="11.453125" style="130"/>
    <col min="8195" max="8195" width="2.453125" style="130" customWidth="1"/>
    <col min="8196" max="8196" width="48.54296875" style="130" customWidth="1"/>
    <col min="8197" max="8213" width="11.453125" style="130" customWidth="1"/>
    <col min="8214" max="8219" width="10.54296875" style="130" customWidth="1"/>
    <col min="8220" max="8221" width="11.453125" style="130" customWidth="1"/>
    <col min="8222" max="8222" width="1.54296875" style="130" customWidth="1"/>
    <col min="8223" max="8238" width="11.453125" style="130" customWidth="1"/>
    <col min="8239" max="8244" width="6.54296875" style="130" customWidth="1"/>
    <col min="8245" max="8246" width="11.453125" style="130" customWidth="1"/>
    <col min="8247" max="8247" width="1.453125" style="130" customWidth="1"/>
    <col min="8248" max="8450" width="11.453125" style="130"/>
    <col min="8451" max="8451" width="2.453125" style="130" customWidth="1"/>
    <col min="8452" max="8452" width="48.54296875" style="130" customWidth="1"/>
    <col min="8453" max="8469" width="11.453125" style="130" customWidth="1"/>
    <col min="8470" max="8475" width="10.54296875" style="130" customWidth="1"/>
    <col min="8476" max="8477" width="11.453125" style="130" customWidth="1"/>
    <col min="8478" max="8478" width="1.54296875" style="130" customWidth="1"/>
    <col min="8479" max="8494" width="11.453125" style="130" customWidth="1"/>
    <col min="8495" max="8500" width="6.54296875" style="130" customWidth="1"/>
    <col min="8501" max="8502" width="11.453125" style="130" customWidth="1"/>
    <col min="8503" max="8503" width="1.453125" style="130" customWidth="1"/>
    <col min="8504" max="8706" width="11.453125" style="130"/>
    <col min="8707" max="8707" width="2.453125" style="130" customWidth="1"/>
    <col min="8708" max="8708" width="48.54296875" style="130" customWidth="1"/>
    <col min="8709" max="8725" width="11.453125" style="130" customWidth="1"/>
    <col min="8726" max="8731" width="10.54296875" style="130" customWidth="1"/>
    <col min="8732" max="8733" width="11.453125" style="130" customWidth="1"/>
    <col min="8734" max="8734" width="1.54296875" style="130" customWidth="1"/>
    <col min="8735" max="8750" width="11.453125" style="130" customWidth="1"/>
    <col min="8751" max="8756" width="6.54296875" style="130" customWidth="1"/>
    <col min="8757" max="8758" width="11.453125" style="130" customWidth="1"/>
    <col min="8759" max="8759" width="1.453125" style="130" customWidth="1"/>
    <col min="8760" max="8962" width="11.453125" style="130"/>
    <col min="8963" max="8963" width="2.453125" style="130" customWidth="1"/>
    <col min="8964" max="8964" width="48.54296875" style="130" customWidth="1"/>
    <col min="8965" max="8981" width="11.453125" style="130" customWidth="1"/>
    <col min="8982" max="8987" width="10.54296875" style="130" customWidth="1"/>
    <col min="8988" max="8989" width="11.453125" style="130" customWidth="1"/>
    <col min="8990" max="8990" width="1.54296875" style="130" customWidth="1"/>
    <col min="8991" max="9006" width="11.453125" style="130" customWidth="1"/>
    <col min="9007" max="9012" width="6.54296875" style="130" customWidth="1"/>
    <col min="9013" max="9014" width="11.453125" style="130" customWidth="1"/>
    <col min="9015" max="9015" width="1.453125" style="130" customWidth="1"/>
    <col min="9016" max="9218" width="11.453125" style="130"/>
    <col min="9219" max="9219" width="2.453125" style="130" customWidth="1"/>
    <col min="9220" max="9220" width="48.54296875" style="130" customWidth="1"/>
    <col min="9221" max="9237" width="11.453125" style="130" customWidth="1"/>
    <col min="9238" max="9243" width="10.54296875" style="130" customWidth="1"/>
    <col min="9244" max="9245" width="11.453125" style="130" customWidth="1"/>
    <col min="9246" max="9246" width="1.54296875" style="130" customWidth="1"/>
    <col min="9247" max="9262" width="11.453125" style="130" customWidth="1"/>
    <col min="9263" max="9268" width="6.54296875" style="130" customWidth="1"/>
    <col min="9269" max="9270" width="11.453125" style="130" customWidth="1"/>
    <col min="9271" max="9271" width="1.453125" style="130" customWidth="1"/>
    <col min="9272" max="9474" width="11.453125" style="130"/>
    <col min="9475" max="9475" width="2.453125" style="130" customWidth="1"/>
    <col min="9476" max="9476" width="48.54296875" style="130" customWidth="1"/>
    <col min="9477" max="9493" width="11.453125" style="130" customWidth="1"/>
    <col min="9494" max="9499" width="10.54296875" style="130" customWidth="1"/>
    <col min="9500" max="9501" width="11.453125" style="130" customWidth="1"/>
    <col min="9502" max="9502" width="1.54296875" style="130" customWidth="1"/>
    <col min="9503" max="9518" width="11.453125" style="130" customWidth="1"/>
    <col min="9519" max="9524" width="6.54296875" style="130" customWidth="1"/>
    <col min="9525" max="9526" width="11.453125" style="130" customWidth="1"/>
    <col min="9527" max="9527" width="1.453125" style="130" customWidth="1"/>
    <col min="9528" max="9730" width="11.453125" style="130"/>
    <col min="9731" max="9731" width="2.453125" style="130" customWidth="1"/>
    <col min="9732" max="9732" width="48.54296875" style="130" customWidth="1"/>
    <col min="9733" max="9749" width="11.453125" style="130" customWidth="1"/>
    <col min="9750" max="9755" width="10.54296875" style="130" customWidth="1"/>
    <col min="9756" max="9757" width="11.453125" style="130" customWidth="1"/>
    <col min="9758" max="9758" width="1.54296875" style="130" customWidth="1"/>
    <col min="9759" max="9774" width="11.453125" style="130" customWidth="1"/>
    <col min="9775" max="9780" width="6.54296875" style="130" customWidth="1"/>
    <col min="9781" max="9782" width="11.453125" style="130" customWidth="1"/>
    <col min="9783" max="9783" width="1.453125" style="130" customWidth="1"/>
    <col min="9784" max="9986" width="11.453125" style="130"/>
    <col min="9987" max="9987" width="2.453125" style="130" customWidth="1"/>
    <col min="9988" max="9988" width="48.54296875" style="130" customWidth="1"/>
    <col min="9989" max="10005" width="11.453125" style="130" customWidth="1"/>
    <col min="10006" max="10011" width="10.54296875" style="130" customWidth="1"/>
    <col min="10012" max="10013" width="11.453125" style="130" customWidth="1"/>
    <col min="10014" max="10014" width="1.54296875" style="130" customWidth="1"/>
    <col min="10015" max="10030" width="11.453125" style="130" customWidth="1"/>
    <col min="10031" max="10036" width="6.54296875" style="130" customWidth="1"/>
    <col min="10037" max="10038" width="11.453125" style="130" customWidth="1"/>
    <col min="10039" max="10039" width="1.453125" style="130" customWidth="1"/>
    <col min="10040" max="10242" width="11.453125" style="130"/>
    <col min="10243" max="10243" width="2.453125" style="130" customWidth="1"/>
    <col min="10244" max="10244" width="48.54296875" style="130" customWidth="1"/>
    <col min="10245" max="10261" width="11.453125" style="130" customWidth="1"/>
    <col min="10262" max="10267" width="10.54296875" style="130" customWidth="1"/>
    <col min="10268" max="10269" width="11.453125" style="130" customWidth="1"/>
    <col min="10270" max="10270" width="1.54296875" style="130" customWidth="1"/>
    <col min="10271" max="10286" width="11.453125" style="130" customWidth="1"/>
    <col min="10287" max="10292" width="6.54296875" style="130" customWidth="1"/>
    <col min="10293" max="10294" width="11.453125" style="130" customWidth="1"/>
    <col min="10295" max="10295" width="1.453125" style="130" customWidth="1"/>
    <col min="10296" max="10498" width="11.453125" style="130"/>
    <col min="10499" max="10499" width="2.453125" style="130" customWidth="1"/>
    <col min="10500" max="10500" width="48.54296875" style="130" customWidth="1"/>
    <col min="10501" max="10517" width="11.453125" style="130" customWidth="1"/>
    <col min="10518" max="10523" width="10.54296875" style="130" customWidth="1"/>
    <col min="10524" max="10525" width="11.453125" style="130" customWidth="1"/>
    <col min="10526" max="10526" width="1.54296875" style="130" customWidth="1"/>
    <col min="10527" max="10542" width="11.453125" style="130" customWidth="1"/>
    <col min="10543" max="10548" width="6.54296875" style="130" customWidth="1"/>
    <col min="10549" max="10550" width="11.453125" style="130" customWidth="1"/>
    <col min="10551" max="10551" width="1.453125" style="130" customWidth="1"/>
    <col min="10552" max="10754" width="11.453125" style="130"/>
    <col min="10755" max="10755" width="2.453125" style="130" customWidth="1"/>
    <col min="10756" max="10756" width="48.54296875" style="130" customWidth="1"/>
    <col min="10757" max="10773" width="11.453125" style="130" customWidth="1"/>
    <col min="10774" max="10779" width="10.54296875" style="130" customWidth="1"/>
    <col min="10780" max="10781" width="11.453125" style="130" customWidth="1"/>
    <col min="10782" max="10782" width="1.54296875" style="130" customWidth="1"/>
    <col min="10783" max="10798" width="11.453125" style="130" customWidth="1"/>
    <col min="10799" max="10804" width="6.54296875" style="130" customWidth="1"/>
    <col min="10805" max="10806" width="11.453125" style="130" customWidth="1"/>
    <col min="10807" max="10807" width="1.453125" style="130" customWidth="1"/>
    <col min="10808" max="11010" width="11.453125" style="130"/>
    <col min="11011" max="11011" width="2.453125" style="130" customWidth="1"/>
    <col min="11012" max="11012" width="48.54296875" style="130" customWidth="1"/>
    <col min="11013" max="11029" width="11.453125" style="130" customWidth="1"/>
    <col min="11030" max="11035" width="10.54296875" style="130" customWidth="1"/>
    <col min="11036" max="11037" width="11.453125" style="130" customWidth="1"/>
    <col min="11038" max="11038" width="1.54296875" style="130" customWidth="1"/>
    <col min="11039" max="11054" width="11.453125" style="130" customWidth="1"/>
    <col min="11055" max="11060" width="6.54296875" style="130" customWidth="1"/>
    <col min="11061" max="11062" width="11.453125" style="130" customWidth="1"/>
    <col min="11063" max="11063" width="1.453125" style="130" customWidth="1"/>
    <col min="11064" max="11266" width="11.453125" style="130"/>
    <col min="11267" max="11267" width="2.453125" style="130" customWidth="1"/>
    <col min="11268" max="11268" width="48.54296875" style="130" customWidth="1"/>
    <col min="11269" max="11285" width="11.453125" style="130" customWidth="1"/>
    <col min="11286" max="11291" width="10.54296875" style="130" customWidth="1"/>
    <col min="11292" max="11293" width="11.453125" style="130" customWidth="1"/>
    <col min="11294" max="11294" width="1.54296875" style="130" customWidth="1"/>
    <col min="11295" max="11310" width="11.453125" style="130" customWidth="1"/>
    <col min="11311" max="11316" width="6.54296875" style="130" customWidth="1"/>
    <col min="11317" max="11318" width="11.453125" style="130" customWidth="1"/>
    <col min="11319" max="11319" width="1.453125" style="130" customWidth="1"/>
    <col min="11320" max="11522" width="11.453125" style="130"/>
    <col min="11523" max="11523" width="2.453125" style="130" customWidth="1"/>
    <col min="11524" max="11524" width="48.54296875" style="130" customWidth="1"/>
    <col min="11525" max="11541" width="11.453125" style="130" customWidth="1"/>
    <col min="11542" max="11547" width="10.54296875" style="130" customWidth="1"/>
    <col min="11548" max="11549" width="11.453125" style="130" customWidth="1"/>
    <col min="11550" max="11550" width="1.54296875" style="130" customWidth="1"/>
    <col min="11551" max="11566" width="11.453125" style="130" customWidth="1"/>
    <col min="11567" max="11572" width="6.54296875" style="130" customWidth="1"/>
    <col min="11573" max="11574" width="11.453125" style="130" customWidth="1"/>
    <col min="11575" max="11575" width="1.453125" style="130" customWidth="1"/>
    <col min="11576" max="11778" width="11.453125" style="130"/>
    <col min="11779" max="11779" width="2.453125" style="130" customWidth="1"/>
    <col min="11780" max="11780" width="48.54296875" style="130" customWidth="1"/>
    <col min="11781" max="11797" width="11.453125" style="130" customWidth="1"/>
    <col min="11798" max="11803" width="10.54296875" style="130" customWidth="1"/>
    <col min="11804" max="11805" width="11.453125" style="130" customWidth="1"/>
    <col min="11806" max="11806" width="1.54296875" style="130" customWidth="1"/>
    <col min="11807" max="11822" width="11.453125" style="130" customWidth="1"/>
    <col min="11823" max="11828" width="6.54296875" style="130" customWidth="1"/>
    <col min="11829" max="11830" width="11.453125" style="130" customWidth="1"/>
    <col min="11831" max="11831" width="1.453125" style="130" customWidth="1"/>
    <col min="11832" max="12034" width="11.453125" style="130"/>
    <col min="12035" max="12035" width="2.453125" style="130" customWidth="1"/>
    <col min="12036" max="12036" width="48.54296875" style="130" customWidth="1"/>
    <col min="12037" max="12053" width="11.453125" style="130" customWidth="1"/>
    <col min="12054" max="12059" width="10.54296875" style="130" customWidth="1"/>
    <col min="12060" max="12061" width="11.453125" style="130" customWidth="1"/>
    <col min="12062" max="12062" width="1.54296875" style="130" customWidth="1"/>
    <col min="12063" max="12078" width="11.453125" style="130" customWidth="1"/>
    <col min="12079" max="12084" width="6.54296875" style="130" customWidth="1"/>
    <col min="12085" max="12086" width="11.453125" style="130" customWidth="1"/>
    <col min="12087" max="12087" width="1.453125" style="130" customWidth="1"/>
    <col min="12088" max="12290" width="11.453125" style="130"/>
    <col min="12291" max="12291" width="2.453125" style="130" customWidth="1"/>
    <col min="12292" max="12292" width="48.54296875" style="130" customWidth="1"/>
    <col min="12293" max="12309" width="11.453125" style="130" customWidth="1"/>
    <col min="12310" max="12315" width="10.54296875" style="130" customWidth="1"/>
    <col min="12316" max="12317" width="11.453125" style="130" customWidth="1"/>
    <col min="12318" max="12318" width="1.54296875" style="130" customWidth="1"/>
    <col min="12319" max="12334" width="11.453125" style="130" customWidth="1"/>
    <col min="12335" max="12340" width="6.54296875" style="130" customWidth="1"/>
    <col min="12341" max="12342" width="11.453125" style="130" customWidth="1"/>
    <col min="12343" max="12343" width="1.453125" style="130" customWidth="1"/>
    <col min="12344" max="12546" width="11.453125" style="130"/>
    <col min="12547" max="12547" width="2.453125" style="130" customWidth="1"/>
    <col min="12548" max="12548" width="48.54296875" style="130" customWidth="1"/>
    <col min="12549" max="12565" width="11.453125" style="130" customWidth="1"/>
    <col min="12566" max="12571" width="10.54296875" style="130" customWidth="1"/>
    <col min="12572" max="12573" width="11.453125" style="130" customWidth="1"/>
    <col min="12574" max="12574" width="1.54296875" style="130" customWidth="1"/>
    <col min="12575" max="12590" width="11.453125" style="130" customWidth="1"/>
    <col min="12591" max="12596" width="6.54296875" style="130" customWidth="1"/>
    <col min="12597" max="12598" width="11.453125" style="130" customWidth="1"/>
    <col min="12599" max="12599" width="1.453125" style="130" customWidth="1"/>
    <col min="12600" max="12802" width="11.453125" style="130"/>
    <col min="12803" max="12803" width="2.453125" style="130" customWidth="1"/>
    <col min="12804" max="12804" width="48.54296875" style="130" customWidth="1"/>
    <col min="12805" max="12821" width="11.453125" style="130" customWidth="1"/>
    <col min="12822" max="12827" width="10.54296875" style="130" customWidth="1"/>
    <col min="12828" max="12829" width="11.453125" style="130" customWidth="1"/>
    <col min="12830" max="12830" width="1.54296875" style="130" customWidth="1"/>
    <col min="12831" max="12846" width="11.453125" style="130" customWidth="1"/>
    <col min="12847" max="12852" width="6.54296875" style="130" customWidth="1"/>
    <col min="12853" max="12854" width="11.453125" style="130" customWidth="1"/>
    <col min="12855" max="12855" width="1.453125" style="130" customWidth="1"/>
    <col min="12856" max="13058" width="11.453125" style="130"/>
    <col min="13059" max="13059" width="2.453125" style="130" customWidth="1"/>
    <col min="13060" max="13060" width="48.54296875" style="130" customWidth="1"/>
    <col min="13061" max="13077" width="11.453125" style="130" customWidth="1"/>
    <col min="13078" max="13083" width="10.54296875" style="130" customWidth="1"/>
    <col min="13084" max="13085" width="11.453125" style="130" customWidth="1"/>
    <col min="13086" max="13086" width="1.54296875" style="130" customWidth="1"/>
    <col min="13087" max="13102" width="11.453125" style="130" customWidth="1"/>
    <col min="13103" max="13108" width="6.54296875" style="130" customWidth="1"/>
    <col min="13109" max="13110" width="11.453125" style="130" customWidth="1"/>
    <col min="13111" max="13111" width="1.453125" style="130" customWidth="1"/>
    <col min="13112" max="13314" width="11.453125" style="130"/>
    <col min="13315" max="13315" width="2.453125" style="130" customWidth="1"/>
    <col min="13316" max="13316" width="48.54296875" style="130" customWidth="1"/>
    <col min="13317" max="13333" width="11.453125" style="130" customWidth="1"/>
    <col min="13334" max="13339" width="10.54296875" style="130" customWidth="1"/>
    <col min="13340" max="13341" width="11.453125" style="130" customWidth="1"/>
    <col min="13342" max="13342" width="1.54296875" style="130" customWidth="1"/>
    <col min="13343" max="13358" width="11.453125" style="130" customWidth="1"/>
    <col min="13359" max="13364" width="6.54296875" style="130" customWidth="1"/>
    <col min="13365" max="13366" width="11.453125" style="130" customWidth="1"/>
    <col min="13367" max="13367" width="1.453125" style="130" customWidth="1"/>
    <col min="13368" max="13570" width="11.453125" style="130"/>
    <col min="13571" max="13571" width="2.453125" style="130" customWidth="1"/>
    <col min="13572" max="13572" width="48.54296875" style="130" customWidth="1"/>
    <col min="13573" max="13589" width="11.453125" style="130" customWidth="1"/>
    <col min="13590" max="13595" width="10.54296875" style="130" customWidth="1"/>
    <col min="13596" max="13597" width="11.453125" style="130" customWidth="1"/>
    <col min="13598" max="13598" width="1.54296875" style="130" customWidth="1"/>
    <col min="13599" max="13614" width="11.453125" style="130" customWidth="1"/>
    <col min="13615" max="13620" width="6.54296875" style="130" customWidth="1"/>
    <col min="13621" max="13622" width="11.453125" style="130" customWidth="1"/>
    <col min="13623" max="13623" width="1.453125" style="130" customWidth="1"/>
    <col min="13624" max="13826" width="11.453125" style="130"/>
    <col min="13827" max="13827" width="2.453125" style="130" customWidth="1"/>
    <col min="13828" max="13828" width="48.54296875" style="130" customWidth="1"/>
    <col min="13829" max="13845" width="11.453125" style="130" customWidth="1"/>
    <col min="13846" max="13851" width="10.54296875" style="130" customWidth="1"/>
    <col min="13852" max="13853" width="11.453125" style="130" customWidth="1"/>
    <col min="13854" max="13854" width="1.54296875" style="130" customWidth="1"/>
    <col min="13855" max="13870" width="11.453125" style="130" customWidth="1"/>
    <col min="13871" max="13876" width="6.54296875" style="130" customWidth="1"/>
    <col min="13877" max="13878" width="11.453125" style="130" customWidth="1"/>
    <col min="13879" max="13879" width="1.453125" style="130" customWidth="1"/>
    <col min="13880" max="14082" width="11.453125" style="130"/>
    <col min="14083" max="14083" width="2.453125" style="130" customWidth="1"/>
    <col min="14084" max="14084" width="48.54296875" style="130" customWidth="1"/>
    <col min="14085" max="14101" width="11.453125" style="130" customWidth="1"/>
    <col min="14102" max="14107" width="10.54296875" style="130" customWidth="1"/>
    <col min="14108" max="14109" width="11.453125" style="130" customWidth="1"/>
    <col min="14110" max="14110" width="1.54296875" style="130" customWidth="1"/>
    <col min="14111" max="14126" width="11.453125" style="130" customWidth="1"/>
    <col min="14127" max="14132" width="6.54296875" style="130" customWidth="1"/>
    <col min="14133" max="14134" width="11.453125" style="130" customWidth="1"/>
    <col min="14135" max="14135" width="1.453125" style="130" customWidth="1"/>
    <col min="14136" max="14338" width="11.453125" style="130"/>
    <col min="14339" max="14339" width="2.453125" style="130" customWidth="1"/>
    <col min="14340" max="14340" width="48.54296875" style="130" customWidth="1"/>
    <col min="14341" max="14357" width="11.453125" style="130" customWidth="1"/>
    <col min="14358" max="14363" width="10.54296875" style="130" customWidth="1"/>
    <col min="14364" max="14365" width="11.453125" style="130" customWidth="1"/>
    <col min="14366" max="14366" width="1.54296875" style="130" customWidth="1"/>
    <col min="14367" max="14382" width="11.453125" style="130" customWidth="1"/>
    <col min="14383" max="14388" width="6.54296875" style="130" customWidth="1"/>
    <col min="14389" max="14390" width="11.453125" style="130" customWidth="1"/>
    <col min="14391" max="14391" width="1.453125" style="130" customWidth="1"/>
    <col min="14392" max="14594" width="11.453125" style="130"/>
    <col min="14595" max="14595" width="2.453125" style="130" customWidth="1"/>
    <col min="14596" max="14596" width="48.54296875" style="130" customWidth="1"/>
    <col min="14597" max="14613" width="11.453125" style="130" customWidth="1"/>
    <col min="14614" max="14619" width="10.54296875" style="130" customWidth="1"/>
    <col min="14620" max="14621" width="11.453125" style="130" customWidth="1"/>
    <col min="14622" max="14622" width="1.54296875" style="130" customWidth="1"/>
    <col min="14623" max="14638" width="11.453125" style="130" customWidth="1"/>
    <col min="14639" max="14644" width="6.54296875" style="130" customWidth="1"/>
    <col min="14645" max="14646" width="11.453125" style="130" customWidth="1"/>
    <col min="14647" max="14647" width="1.453125" style="130" customWidth="1"/>
    <col min="14648" max="14850" width="11.453125" style="130"/>
    <col min="14851" max="14851" width="2.453125" style="130" customWidth="1"/>
    <col min="14852" max="14852" width="48.54296875" style="130" customWidth="1"/>
    <col min="14853" max="14869" width="11.453125" style="130" customWidth="1"/>
    <col min="14870" max="14875" width="10.54296875" style="130" customWidth="1"/>
    <col min="14876" max="14877" width="11.453125" style="130" customWidth="1"/>
    <col min="14878" max="14878" width="1.54296875" style="130" customWidth="1"/>
    <col min="14879" max="14894" width="11.453125" style="130" customWidth="1"/>
    <col min="14895" max="14900" width="6.54296875" style="130" customWidth="1"/>
    <col min="14901" max="14902" width="11.453125" style="130" customWidth="1"/>
    <col min="14903" max="14903" width="1.453125" style="130" customWidth="1"/>
    <col min="14904" max="15106" width="11.453125" style="130"/>
    <col min="15107" max="15107" width="2.453125" style="130" customWidth="1"/>
    <col min="15108" max="15108" width="48.54296875" style="130" customWidth="1"/>
    <col min="15109" max="15125" width="11.453125" style="130" customWidth="1"/>
    <col min="15126" max="15131" width="10.54296875" style="130" customWidth="1"/>
    <col min="15132" max="15133" width="11.453125" style="130" customWidth="1"/>
    <col min="15134" max="15134" width="1.54296875" style="130" customWidth="1"/>
    <col min="15135" max="15150" width="11.453125" style="130" customWidth="1"/>
    <col min="15151" max="15156" width="6.54296875" style="130" customWidth="1"/>
    <col min="15157" max="15158" width="11.453125" style="130" customWidth="1"/>
    <col min="15159" max="15159" width="1.453125" style="130" customWidth="1"/>
    <col min="15160" max="15362" width="11.453125" style="130"/>
    <col min="15363" max="15363" width="2.453125" style="130" customWidth="1"/>
    <col min="15364" max="15364" width="48.54296875" style="130" customWidth="1"/>
    <col min="15365" max="15381" width="11.453125" style="130" customWidth="1"/>
    <col min="15382" max="15387" width="10.54296875" style="130" customWidth="1"/>
    <col min="15388" max="15389" width="11.453125" style="130" customWidth="1"/>
    <col min="15390" max="15390" width="1.54296875" style="130" customWidth="1"/>
    <col min="15391" max="15406" width="11.453125" style="130" customWidth="1"/>
    <col min="15407" max="15412" width="6.54296875" style="130" customWidth="1"/>
    <col min="15413" max="15414" width="11.453125" style="130" customWidth="1"/>
    <col min="15415" max="15415" width="1.453125" style="130" customWidth="1"/>
    <col min="15416" max="15618" width="11.453125" style="130"/>
    <col min="15619" max="15619" width="2.453125" style="130" customWidth="1"/>
    <col min="15620" max="15620" width="48.54296875" style="130" customWidth="1"/>
    <col min="15621" max="15637" width="11.453125" style="130" customWidth="1"/>
    <col min="15638" max="15643" width="10.54296875" style="130" customWidth="1"/>
    <col min="15644" max="15645" width="11.453125" style="130" customWidth="1"/>
    <col min="15646" max="15646" width="1.54296875" style="130" customWidth="1"/>
    <col min="15647" max="15662" width="11.453125" style="130" customWidth="1"/>
    <col min="15663" max="15668" width="6.54296875" style="130" customWidth="1"/>
    <col min="15669" max="15670" width="11.453125" style="130" customWidth="1"/>
    <col min="15671" max="15671" width="1.453125" style="130" customWidth="1"/>
    <col min="15672" max="15874" width="11.453125" style="130"/>
    <col min="15875" max="15875" width="2.453125" style="130" customWidth="1"/>
    <col min="15876" max="15876" width="48.54296875" style="130" customWidth="1"/>
    <col min="15877" max="15893" width="11.453125" style="130" customWidth="1"/>
    <col min="15894" max="15899" width="10.54296875" style="130" customWidth="1"/>
    <col min="15900" max="15901" width="11.453125" style="130" customWidth="1"/>
    <col min="15902" max="15902" width="1.54296875" style="130" customWidth="1"/>
    <col min="15903" max="15918" width="11.453125" style="130" customWidth="1"/>
    <col min="15919" max="15924" width="6.54296875" style="130" customWidth="1"/>
    <col min="15925" max="15926" width="11.453125" style="130" customWidth="1"/>
    <col min="15927" max="15927" width="1.453125" style="130" customWidth="1"/>
    <col min="15928" max="16130" width="11.453125" style="130"/>
    <col min="16131" max="16131" width="2.453125" style="130" customWidth="1"/>
    <col min="16132" max="16132" width="48.54296875" style="130" customWidth="1"/>
    <col min="16133" max="16149" width="11.453125" style="130" customWidth="1"/>
    <col min="16150" max="16155" width="10.54296875" style="130" customWidth="1"/>
    <col min="16156" max="16157" width="11.453125" style="130" customWidth="1"/>
    <col min="16158" max="16158" width="1.54296875" style="130" customWidth="1"/>
    <col min="16159" max="16174" width="11.453125" style="130" customWidth="1"/>
    <col min="16175" max="16180" width="6.54296875" style="130" customWidth="1"/>
    <col min="16181" max="16182" width="11.453125" style="130" customWidth="1"/>
    <col min="16183" max="16183" width="1.453125" style="130" customWidth="1"/>
    <col min="16184" max="16384" width="11.453125" style="130"/>
  </cols>
  <sheetData>
    <row r="1" spans="1:64" ht="15" customHeight="1" x14ac:dyDescent="0.35">
      <c r="B1" s="1" t="s">
        <v>558</v>
      </c>
    </row>
    <row r="2" spans="1:64" ht="15" customHeight="1" x14ac:dyDescent="0.35">
      <c r="B2" s="3" t="s">
        <v>750</v>
      </c>
      <c r="C2" s="4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/>
      <c r="X2"/>
      <c r="Y2" s="12"/>
      <c r="Z2"/>
      <c r="AA2"/>
      <c r="AB2" s="335"/>
      <c r="AC2" s="355"/>
      <c r="AD2" s="355"/>
      <c r="AE2" s="355"/>
      <c r="AF2"/>
    </row>
    <row r="3" spans="1:64" ht="15" customHeight="1" x14ac:dyDescent="0.35">
      <c r="B3" s="5" t="s">
        <v>0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/>
      <c r="X3"/>
      <c r="Y3" s="12"/>
      <c r="Z3"/>
      <c r="AA3"/>
      <c r="AB3" s="335"/>
      <c r="AC3"/>
      <c r="AD3"/>
      <c r="AE3"/>
      <c r="AF3"/>
    </row>
    <row r="4" spans="1:64" ht="12" customHeight="1" thickBot="1" x14ac:dyDescent="0.4">
      <c r="B4" s="186" t="s">
        <v>758</v>
      </c>
      <c r="W4"/>
      <c r="X4"/>
      <c r="Y4" s="12"/>
      <c r="Z4"/>
      <c r="AA4"/>
      <c r="AB4" s="335"/>
      <c r="AC4"/>
      <c r="AD4"/>
      <c r="AE4"/>
      <c r="AF4"/>
    </row>
    <row r="5" spans="1:64" ht="12" customHeight="1" thickTop="1" thickBot="1" x14ac:dyDescent="0.4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6"/>
      <c r="Y5" s="7"/>
      <c r="Z5" s="7"/>
      <c r="AA5" s="7"/>
      <c r="AB5" s="7"/>
      <c r="AC5" s="7"/>
      <c r="AD5" s="7"/>
      <c r="AE5" s="7"/>
      <c r="AF5" s="385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"/>
    </row>
    <row r="6" spans="1:64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</row>
    <row r="7" spans="1:64" ht="6" customHeight="1" thickTop="1" thickBot="1" x14ac:dyDescent="0.4">
      <c r="B7" s="134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  <c r="BF7" s="134"/>
      <c r="BG7" s="134"/>
      <c r="BH7" s="134"/>
      <c r="BI7"/>
    </row>
    <row r="8" spans="1:64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4" s="4" customFormat="1" x14ac:dyDescent="0.35">
      <c r="A9"/>
      <c r="B9" s="16" t="s">
        <v>629</v>
      </c>
      <c r="C9" s="17">
        <v>32448.644</v>
      </c>
      <c r="D9" s="17"/>
      <c r="E9" s="17">
        <v>35554.072999999997</v>
      </c>
      <c r="F9" s="17">
        <v>31948</v>
      </c>
      <c r="G9" s="17">
        <v>31258.639999999999</v>
      </c>
      <c r="H9" s="17">
        <v>30946.714</v>
      </c>
      <c r="I9" s="17">
        <v>34107.432000000001</v>
      </c>
      <c r="J9" s="17">
        <v>44216.2</v>
      </c>
      <c r="K9" s="17">
        <v>45720</v>
      </c>
      <c r="L9" s="17">
        <v>49271</v>
      </c>
      <c r="M9" s="17">
        <v>52206</v>
      </c>
      <c r="N9" s="17">
        <v>58536</v>
      </c>
      <c r="O9" s="17">
        <v>61950</v>
      </c>
      <c r="P9" s="17">
        <v>70579</v>
      </c>
      <c r="Q9" s="17">
        <v>77444</v>
      </c>
      <c r="R9" s="17">
        <v>70026</v>
      </c>
      <c r="S9" s="17">
        <v>71761</v>
      </c>
      <c r="T9" s="17">
        <v>73106</v>
      </c>
      <c r="U9" s="17">
        <v>74215</v>
      </c>
      <c r="V9" s="17">
        <v>73196</v>
      </c>
      <c r="W9" s="17">
        <v>72957</v>
      </c>
      <c r="X9" s="17">
        <v>75432</v>
      </c>
      <c r="Y9" s="17">
        <v>78027</v>
      </c>
      <c r="Z9" s="17">
        <v>82056</v>
      </c>
      <c r="AA9" s="17"/>
      <c r="AB9" s="17"/>
      <c r="AC9" s="17">
        <v>94195.874581344702</v>
      </c>
      <c r="AD9" s="17">
        <v>100132</v>
      </c>
      <c r="AE9" s="17">
        <v>113122</v>
      </c>
      <c r="AF9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8">
        <v>12.125043098494427</v>
      </c>
      <c r="AR9" s="18">
        <v>5.8323083230832307</v>
      </c>
      <c r="AS9" s="18">
        <v>13.928974979822437</v>
      </c>
      <c r="AT9" s="18">
        <v>9.7266892418424735</v>
      </c>
      <c r="AU9" s="18">
        <v>-9.5785341666236246</v>
      </c>
      <c r="AV9" s="18">
        <v>2.4776511581412617</v>
      </c>
      <c r="AW9" s="18">
        <v>1.8742771143100012</v>
      </c>
      <c r="AX9" s="18">
        <v>1.5169753508603945</v>
      </c>
      <c r="AY9" s="18">
        <v>-1.3730377955938826</v>
      </c>
      <c r="AZ9" s="18">
        <v>-0.32652057489480302</v>
      </c>
      <c r="BA9" s="18">
        <v>3.3924092273530984</v>
      </c>
      <c r="BB9" s="18">
        <v>3.440184537066497</v>
      </c>
      <c r="BC9" s="18">
        <v>5.1635972163481876</v>
      </c>
      <c r="BD9" s="18"/>
      <c r="BE9" s="18"/>
      <c r="BF9" s="18"/>
      <c r="BG9" s="18">
        <v>6.3018953271982623</v>
      </c>
      <c r="BH9" s="18">
        <v>12.9728758039388</v>
      </c>
      <c r="BI9"/>
    </row>
    <row r="10" spans="1:64" s="4" customFormat="1" x14ac:dyDescent="0.35">
      <c r="A10"/>
      <c r="B10" s="16" t="s">
        <v>630</v>
      </c>
      <c r="C10" s="17">
        <v>7030.0389999999998</v>
      </c>
      <c r="D10" s="17"/>
      <c r="E10" s="17">
        <v>8867.3330000000005</v>
      </c>
      <c r="F10" s="17">
        <v>11262.967000000001</v>
      </c>
      <c r="G10" s="17">
        <v>12511.269</v>
      </c>
      <c r="H10" s="17">
        <v>15404.540999999999</v>
      </c>
      <c r="I10" s="17">
        <v>18161.985000000001</v>
      </c>
      <c r="J10" s="17">
        <v>18982.400000000001</v>
      </c>
      <c r="K10" s="17">
        <v>21090</v>
      </c>
      <c r="L10" s="17">
        <v>24109</v>
      </c>
      <c r="M10" s="17">
        <v>27901</v>
      </c>
      <c r="N10" s="17">
        <v>31681</v>
      </c>
      <c r="O10" s="17">
        <v>41641</v>
      </c>
      <c r="P10" s="17">
        <v>44420</v>
      </c>
      <c r="Q10" s="17">
        <v>30085</v>
      </c>
      <c r="R10" s="17">
        <v>20184</v>
      </c>
      <c r="S10" s="17">
        <v>16008</v>
      </c>
      <c r="T10" s="17">
        <v>19564</v>
      </c>
      <c r="U10" s="17">
        <v>19012</v>
      </c>
      <c r="V10" s="17">
        <v>22327</v>
      </c>
      <c r="W10" s="17">
        <v>23577</v>
      </c>
      <c r="X10" s="17">
        <v>24868</v>
      </c>
      <c r="Y10" s="17">
        <v>24399</v>
      </c>
      <c r="Z10" s="17">
        <v>24258</v>
      </c>
      <c r="AA10" s="17"/>
      <c r="AB10" s="17"/>
      <c r="AC10" s="17">
        <v>21720.223811903023</v>
      </c>
      <c r="AD10" s="17">
        <v>24477</v>
      </c>
      <c r="AE10" s="17">
        <v>28519</v>
      </c>
      <c r="AF10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8">
        <v>13.547901508906492</v>
      </c>
      <c r="AR10" s="18">
        <v>31.438401565607148</v>
      </c>
      <c r="AS10" s="18">
        <v>6.6737110059796834</v>
      </c>
      <c r="AT10" s="18">
        <v>-32.271499324628543</v>
      </c>
      <c r="AU10" s="18">
        <v>-32.910088083762673</v>
      </c>
      <c r="AV10" s="18">
        <v>-20.689655172413794</v>
      </c>
      <c r="AW10" s="18">
        <v>22.213893053473264</v>
      </c>
      <c r="AX10" s="18">
        <v>-2.8215088938867305</v>
      </c>
      <c r="AY10" s="18">
        <v>17.436355985693247</v>
      </c>
      <c r="AZ10" s="18">
        <v>5.5986025887938373</v>
      </c>
      <c r="BA10" s="18">
        <v>5.4756754464096362</v>
      </c>
      <c r="BB10" s="18">
        <v>-1.8859578574875342</v>
      </c>
      <c r="BC10" s="18">
        <v>-0.57789253657936801</v>
      </c>
      <c r="BD10" s="18"/>
      <c r="BE10" s="18"/>
      <c r="BF10" s="18"/>
      <c r="BG10" s="18">
        <v>12.692208938409838</v>
      </c>
      <c r="BH10" s="18">
        <v>16.513461617028231</v>
      </c>
      <c r="BI10"/>
      <c r="BL10" s="20"/>
    </row>
    <row r="11" spans="1:64" s="4" customFormat="1" x14ac:dyDescent="0.35">
      <c r="A11"/>
      <c r="B11" s="16" t="s">
        <v>631</v>
      </c>
      <c r="C11" s="17">
        <v>0</v>
      </c>
      <c r="D11" s="17"/>
      <c r="E11" s="17">
        <v>0</v>
      </c>
      <c r="F11" s="17">
        <v>0</v>
      </c>
      <c r="G11" s="17">
        <v>0</v>
      </c>
      <c r="H11" s="17">
        <v>751.26499999999999</v>
      </c>
      <c r="I11" s="17">
        <v>899.71500000000003</v>
      </c>
      <c r="J11" s="17">
        <v>1042.8</v>
      </c>
      <c r="K11" s="17">
        <v>1154</v>
      </c>
      <c r="L11" s="17">
        <v>1124</v>
      </c>
      <c r="M11" s="17">
        <v>1202</v>
      </c>
      <c r="N11" s="17">
        <v>1426</v>
      </c>
      <c r="O11" s="17">
        <v>1800</v>
      </c>
      <c r="P11" s="17">
        <v>2001</v>
      </c>
      <c r="Q11" s="17">
        <v>2675</v>
      </c>
      <c r="R11" s="17">
        <v>2398</v>
      </c>
      <c r="S11" s="17">
        <v>2540</v>
      </c>
      <c r="T11" s="17">
        <v>2411</v>
      </c>
      <c r="U11" s="17">
        <v>2248</v>
      </c>
      <c r="V11" s="17">
        <v>1690</v>
      </c>
      <c r="W11" s="17">
        <v>1530</v>
      </c>
      <c r="X11" s="17">
        <v>1988</v>
      </c>
      <c r="Y11" s="17">
        <v>2213</v>
      </c>
      <c r="Z11" s="17">
        <v>2674</v>
      </c>
      <c r="AA11" s="17"/>
      <c r="AB11" s="17"/>
      <c r="AC11" s="17">
        <v>1416.7379561887772</v>
      </c>
      <c r="AD11" s="17">
        <v>1230</v>
      </c>
      <c r="AE11" s="17">
        <v>2681</v>
      </c>
      <c r="AF11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>
        <v>18.635607321131449</v>
      </c>
      <c r="AR11" s="18">
        <v>26.227208976157083</v>
      </c>
      <c r="AS11" s="18">
        <v>11.166666666666666</v>
      </c>
      <c r="AT11" s="18">
        <v>33.683158420789603</v>
      </c>
      <c r="AU11" s="18">
        <v>-10.355140186915888</v>
      </c>
      <c r="AV11" s="18">
        <v>5.9216013344453708</v>
      </c>
      <c r="AW11" s="18">
        <v>-5.0787401574803148</v>
      </c>
      <c r="AX11" s="18">
        <v>-6.7606802156781418</v>
      </c>
      <c r="AY11" s="18">
        <v>-24.822064056939503</v>
      </c>
      <c r="AZ11" s="18">
        <v>-9.4674556213017755</v>
      </c>
      <c r="BA11" s="18">
        <v>29.934640522875817</v>
      </c>
      <c r="BB11" s="18">
        <v>11.317907444668007</v>
      </c>
      <c r="BC11" s="18">
        <v>20.831450519656574</v>
      </c>
      <c r="BD11" s="18"/>
      <c r="BE11" s="18"/>
      <c r="BF11" s="18"/>
      <c r="BG11" s="18">
        <v>-13.180839503384828</v>
      </c>
      <c r="BH11" s="18" t="s">
        <v>233</v>
      </c>
      <c r="BI11"/>
    </row>
    <row r="12" spans="1:64" s="21" customFormat="1" x14ac:dyDescent="0.35">
      <c r="A12"/>
      <c r="B12" s="16" t="s">
        <v>29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>
        <v>1543</v>
      </c>
      <c r="V12" s="17">
        <v>1560</v>
      </c>
      <c r="W12" s="17">
        <v>1958</v>
      </c>
      <c r="X12" s="17">
        <v>1864</v>
      </c>
      <c r="Y12" s="17">
        <v>1772</v>
      </c>
      <c r="Z12" s="17">
        <v>1808</v>
      </c>
      <c r="AA12" s="17"/>
      <c r="AB12" s="17"/>
      <c r="AC12" s="17">
        <v>1545.1028700000002</v>
      </c>
      <c r="AD12" s="17">
        <v>1440</v>
      </c>
      <c r="AE12" s="17">
        <v>1453</v>
      </c>
      <c r="AF12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>
        <v>1.1017498379779651</v>
      </c>
      <c r="AZ12" s="18">
        <v>25.512820512820515</v>
      </c>
      <c r="BA12" s="18">
        <v>-4.8008171603677221</v>
      </c>
      <c r="BB12" s="18">
        <v>-4.9356223175965663</v>
      </c>
      <c r="BC12" s="18">
        <v>2.0316027088036117</v>
      </c>
      <c r="BD12" s="18"/>
      <c r="BE12" s="18"/>
      <c r="BF12" s="18"/>
      <c r="BG12" s="18">
        <v>-6.8023218415224456</v>
      </c>
      <c r="BH12" s="18">
        <v>0.90277777777777779</v>
      </c>
      <c r="BI12"/>
    </row>
    <row r="13" spans="1:64" s="4" customFormat="1" x14ac:dyDescent="0.35">
      <c r="A13"/>
      <c r="B13" s="16" t="s">
        <v>30</v>
      </c>
      <c r="C13" s="17">
        <v>183.3</v>
      </c>
      <c r="D13" s="17"/>
      <c r="E13" s="17">
        <v>175.5</v>
      </c>
      <c r="F13" s="17">
        <v>204.3</v>
      </c>
      <c r="G13" s="17">
        <v>235</v>
      </c>
      <c r="H13" s="17">
        <v>329.4</v>
      </c>
      <c r="I13" s="17">
        <v>355.2</v>
      </c>
      <c r="J13" s="17">
        <v>376.1</v>
      </c>
      <c r="K13" s="17">
        <v>28</v>
      </c>
      <c r="L13" s="17">
        <v>61</v>
      </c>
      <c r="M13" s="17">
        <v>32</v>
      </c>
      <c r="N13" s="17">
        <v>54</v>
      </c>
      <c r="O13" s="17">
        <v>72</v>
      </c>
      <c r="P13" s="17">
        <v>85</v>
      </c>
      <c r="Q13" s="17">
        <v>56</v>
      </c>
      <c r="R13" s="17">
        <v>69</v>
      </c>
      <c r="S13" s="17">
        <v>74</v>
      </c>
      <c r="T13" s="17">
        <v>2602</v>
      </c>
      <c r="U13" s="17">
        <v>133</v>
      </c>
      <c r="V13" s="17">
        <v>377</v>
      </c>
      <c r="W13" s="17">
        <v>164</v>
      </c>
      <c r="X13" s="17">
        <v>151</v>
      </c>
      <c r="Y13" s="17">
        <v>206</v>
      </c>
      <c r="Z13" s="17">
        <v>200</v>
      </c>
      <c r="AA13" s="17"/>
      <c r="AB13" s="17"/>
      <c r="AC13" s="17">
        <v>119.43867757285686</v>
      </c>
      <c r="AD13" s="17">
        <v>147</v>
      </c>
      <c r="AE13" s="17">
        <v>196</v>
      </c>
      <c r="AF13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8"/>
      <c r="AR13" s="18"/>
      <c r="AS13" s="18"/>
      <c r="AT13" s="18"/>
      <c r="AU13" s="18"/>
      <c r="AV13" s="18">
        <v>7.2463768115942031</v>
      </c>
      <c r="AW13" s="18" t="s">
        <v>233</v>
      </c>
      <c r="AX13" s="18">
        <v>-94.888547271329742</v>
      </c>
      <c r="AY13" s="18" t="s">
        <v>233</v>
      </c>
      <c r="AZ13" s="18">
        <v>-56.49867374005305</v>
      </c>
      <c r="BA13" s="18">
        <v>-7.9268292682926829</v>
      </c>
      <c r="BB13" s="18">
        <v>36.423841059602651</v>
      </c>
      <c r="BC13" s="18">
        <v>-2.912621359223301</v>
      </c>
      <c r="BD13" s="18"/>
      <c r="BE13" s="18"/>
      <c r="BF13" s="18"/>
      <c r="BG13" s="18">
        <v>23.07570963378333</v>
      </c>
      <c r="BH13" s="18">
        <v>33.333333333333336</v>
      </c>
      <c r="BI13"/>
      <c r="BJ13" s="20"/>
      <c r="BK13" s="20"/>
      <c r="BL13" s="20"/>
    </row>
    <row r="14" spans="1:64" s="4" customFormat="1" x14ac:dyDescent="0.35">
      <c r="A14"/>
      <c r="B14" s="85" t="s">
        <v>31</v>
      </c>
      <c r="C14" s="14">
        <v>39661.983</v>
      </c>
      <c r="D14" s="14"/>
      <c r="E14" s="14">
        <v>44596.905999999995</v>
      </c>
      <c r="F14" s="14">
        <v>43415.267000000007</v>
      </c>
      <c r="G14" s="14">
        <v>44004.909</v>
      </c>
      <c r="H14" s="14">
        <v>47431.92</v>
      </c>
      <c r="I14" s="14">
        <v>53524.331999999995</v>
      </c>
      <c r="J14" s="14">
        <v>64617.5</v>
      </c>
      <c r="K14" s="14">
        <v>67992</v>
      </c>
      <c r="L14" s="14">
        <v>74565</v>
      </c>
      <c r="M14" s="14">
        <v>81341</v>
      </c>
      <c r="N14" s="14">
        <v>91697</v>
      </c>
      <c r="O14" s="14">
        <v>105463</v>
      </c>
      <c r="P14" s="14">
        <v>117085</v>
      </c>
      <c r="Q14" s="14">
        <v>110260</v>
      </c>
      <c r="R14" s="14">
        <v>92677</v>
      </c>
      <c r="S14" s="14">
        <v>90383</v>
      </c>
      <c r="T14" s="14">
        <v>97683</v>
      </c>
      <c r="U14" s="14">
        <v>97151</v>
      </c>
      <c r="V14" s="14">
        <v>99150</v>
      </c>
      <c r="W14" s="14">
        <v>100186</v>
      </c>
      <c r="X14" s="14">
        <v>104303</v>
      </c>
      <c r="Y14" s="14">
        <v>106617</v>
      </c>
      <c r="Z14" s="14">
        <v>110996</v>
      </c>
      <c r="AA14" s="14"/>
      <c r="AB14" s="14"/>
      <c r="AC14" s="14">
        <v>118997.37789700937</v>
      </c>
      <c r="AD14" s="14">
        <v>127426</v>
      </c>
      <c r="AE14" s="14">
        <v>145971</v>
      </c>
      <c r="AF14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>
        <v>12.731586776656298</v>
      </c>
      <c r="AR14" s="15">
        <v>15.012486777102849</v>
      </c>
      <c r="AS14" s="15">
        <v>11.019978570683557</v>
      </c>
      <c r="AT14" s="15">
        <v>-5.8290985181705599</v>
      </c>
      <c r="AU14" s="15">
        <v>-15.946852893161617</v>
      </c>
      <c r="AV14" s="15">
        <v>-2.4752635497480497</v>
      </c>
      <c r="AW14" s="15">
        <v>8.076740094929356</v>
      </c>
      <c r="AX14" s="15">
        <v>-0.54461881801336975</v>
      </c>
      <c r="AY14" s="15">
        <v>2.0576216405389549</v>
      </c>
      <c r="AZ14" s="15">
        <v>1.0448814926878467</v>
      </c>
      <c r="BA14" s="15">
        <v>4.1093565967300822</v>
      </c>
      <c r="BB14" s="15">
        <v>2.2185363795863973</v>
      </c>
      <c r="BC14" s="15">
        <v>4.1072249266064516</v>
      </c>
      <c r="BD14" s="15"/>
      <c r="BE14" s="15"/>
      <c r="BF14" s="15"/>
      <c r="BG14" s="15">
        <v>7.0830317877134146</v>
      </c>
      <c r="BH14" s="15">
        <v>14.553544802473592</v>
      </c>
      <c r="BI14"/>
    </row>
    <row r="15" spans="1:64" customFormat="1" ht="6" customHeight="1" x14ac:dyDescent="0.35">
      <c r="B15" s="5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</row>
    <row r="16" spans="1:64" s="4" customFormat="1" x14ac:dyDescent="0.35">
      <c r="A16"/>
      <c r="B16" s="16" t="s">
        <v>632</v>
      </c>
      <c r="C16" s="17">
        <v>21238.565999999999</v>
      </c>
      <c r="D16" s="17"/>
      <c r="E16" s="17">
        <v>23309.652999999998</v>
      </c>
      <c r="F16" s="17">
        <v>26294.881000000001</v>
      </c>
      <c r="G16" s="17">
        <v>28890.050999999999</v>
      </c>
      <c r="H16" s="17">
        <v>33987.235000000001</v>
      </c>
      <c r="I16" s="17">
        <v>36194.150999999998</v>
      </c>
      <c r="J16" s="17">
        <v>37017</v>
      </c>
      <c r="K16" s="17">
        <v>39181</v>
      </c>
      <c r="L16" s="17">
        <v>42874</v>
      </c>
      <c r="M16" s="17">
        <v>47602</v>
      </c>
      <c r="N16" s="17">
        <v>50045</v>
      </c>
      <c r="O16" s="17">
        <v>57910</v>
      </c>
      <c r="P16" s="17">
        <v>61279</v>
      </c>
      <c r="Q16" s="17">
        <v>53323</v>
      </c>
      <c r="R16" s="17">
        <v>36931</v>
      </c>
      <c r="S16" s="17">
        <v>48952</v>
      </c>
      <c r="T16" s="17">
        <v>47691</v>
      </c>
      <c r="U16" s="17">
        <v>54656</v>
      </c>
      <c r="V16" s="17">
        <v>54850</v>
      </c>
      <c r="W16" s="17">
        <v>60260</v>
      </c>
      <c r="X16" s="17">
        <v>62663</v>
      </c>
      <c r="Y16" s="17">
        <v>67463</v>
      </c>
      <c r="Z16" s="17">
        <v>71575</v>
      </c>
      <c r="AA16" s="17"/>
      <c r="AB16" s="17"/>
      <c r="AC16" s="17">
        <v>72219.790481621516</v>
      </c>
      <c r="AD16" s="17">
        <v>75651</v>
      </c>
      <c r="AE16" s="17">
        <v>86093</v>
      </c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>
        <v>5.1321373051552452</v>
      </c>
      <c r="AR16" s="18">
        <v>15.715855729843142</v>
      </c>
      <c r="AS16" s="18">
        <v>5.8176480745985151</v>
      </c>
      <c r="AT16" s="18">
        <v>-12.983240588129702</v>
      </c>
      <c r="AU16" s="18">
        <v>-30.74095606023667</v>
      </c>
      <c r="AV16" s="18">
        <v>32.549890336032057</v>
      </c>
      <c r="AW16" s="18">
        <v>-2.5759928092825626</v>
      </c>
      <c r="AX16" s="18">
        <v>14.604432702186996</v>
      </c>
      <c r="AY16" s="18">
        <v>0.35494730679156911</v>
      </c>
      <c r="AZ16" s="18">
        <v>9.8632634457611665</v>
      </c>
      <c r="BA16" s="18">
        <v>3.9877198805177563</v>
      </c>
      <c r="BB16" s="18">
        <v>7.6600226609003714</v>
      </c>
      <c r="BC16" s="18">
        <v>6.0951929205638651</v>
      </c>
      <c r="BD16" s="18"/>
      <c r="BE16" s="18"/>
      <c r="BF16" s="18"/>
      <c r="BG16" s="18">
        <v>4.7510654565685257</v>
      </c>
      <c r="BH16" s="18">
        <v>13.802857860438063</v>
      </c>
      <c r="BI16"/>
      <c r="BK16" s="17"/>
    </row>
    <row r="17" spans="1:63" s="4" customFormat="1" x14ac:dyDescent="0.35">
      <c r="A17"/>
      <c r="B17" s="16" t="s">
        <v>596</v>
      </c>
      <c r="C17" s="17">
        <v>11254.553</v>
      </c>
      <c r="D17" s="17"/>
      <c r="E17" s="17">
        <v>13004.7</v>
      </c>
      <c r="F17" s="17">
        <v>13867.753000000001</v>
      </c>
      <c r="G17" s="17">
        <v>14804.491</v>
      </c>
      <c r="H17" s="17">
        <v>15806.017</v>
      </c>
      <c r="I17" s="17">
        <v>16696.116000000002</v>
      </c>
      <c r="J17" s="17">
        <v>17436</v>
      </c>
      <c r="K17" s="17">
        <v>16946</v>
      </c>
      <c r="L17" s="17">
        <v>17758</v>
      </c>
      <c r="M17" s="17">
        <v>18510</v>
      </c>
      <c r="N17" s="17">
        <v>19290</v>
      </c>
      <c r="O17" s="17">
        <v>19020</v>
      </c>
      <c r="P17" s="17">
        <v>20008</v>
      </c>
      <c r="Q17" s="17">
        <v>20461</v>
      </c>
      <c r="R17" s="17">
        <v>21442</v>
      </c>
      <c r="S17" s="17">
        <v>20825</v>
      </c>
      <c r="T17" s="17">
        <v>18426</v>
      </c>
      <c r="U17" s="17">
        <v>21096</v>
      </c>
      <c r="V17" s="17">
        <v>20453</v>
      </c>
      <c r="W17" s="17">
        <v>19894</v>
      </c>
      <c r="X17" s="17">
        <v>20054</v>
      </c>
      <c r="Y17" s="17">
        <v>20770</v>
      </c>
      <c r="Z17" s="17">
        <v>21612</v>
      </c>
      <c r="AA17" s="17"/>
      <c r="AB17" s="17"/>
      <c r="AC17" s="17">
        <v>21808.923885370143</v>
      </c>
      <c r="AD17" s="17">
        <v>21844</v>
      </c>
      <c r="AE17" s="17">
        <v>22744</v>
      </c>
      <c r="AF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4.2139384116693677</v>
      </c>
      <c r="AR17" s="18">
        <v>-1.3996889580093312</v>
      </c>
      <c r="AS17" s="18">
        <v>5.19453207150368</v>
      </c>
      <c r="AT17" s="18">
        <v>2.264094362255098</v>
      </c>
      <c r="AU17" s="18">
        <v>4.794487072968086</v>
      </c>
      <c r="AV17" s="18">
        <v>-2.8775300811491467</v>
      </c>
      <c r="AW17" s="18">
        <v>-11.519807923169267</v>
      </c>
      <c r="AX17" s="18">
        <v>14.490394008466298</v>
      </c>
      <c r="AY17" s="18">
        <v>-3.0479711793704967</v>
      </c>
      <c r="AZ17" s="18">
        <v>-2.7330953894294234</v>
      </c>
      <c r="BA17" s="18">
        <v>0.80426259173620185</v>
      </c>
      <c r="BB17" s="18">
        <v>3.5703600279246035</v>
      </c>
      <c r="BC17" s="18">
        <v>4.0539239287433801</v>
      </c>
      <c r="BD17" s="18"/>
      <c r="BE17" s="18"/>
      <c r="BF17" s="18"/>
      <c r="BG17" s="18">
        <v>0.1608337706813085</v>
      </c>
      <c r="BH17" s="18">
        <v>4.1201245193188063</v>
      </c>
      <c r="BI17"/>
      <c r="BK17" s="17"/>
    </row>
    <row r="18" spans="1:63" s="4" customFormat="1" x14ac:dyDescent="0.35">
      <c r="A18"/>
      <c r="B18" s="16" t="s">
        <v>58</v>
      </c>
      <c r="C18" s="17">
        <v>469.39</v>
      </c>
      <c r="D18" s="17"/>
      <c r="E18" s="17">
        <v>686.35599999999999</v>
      </c>
      <c r="F18" s="17">
        <v>623.25</v>
      </c>
      <c r="G18" s="17">
        <v>704.38599999999997</v>
      </c>
      <c r="H18" s="17">
        <v>782.51800000000003</v>
      </c>
      <c r="I18" s="17">
        <v>752.46699999999998</v>
      </c>
      <c r="J18" s="17">
        <v>761.4</v>
      </c>
      <c r="K18" s="17">
        <v>921</v>
      </c>
      <c r="L18" s="17">
        <v>867</v>
      </c>
      <c r="M18" s="17">
        <v>877</v>
      </c>
      <c r="N18" s="17">
        <v>976</v>
      </c>
      <c r="O18" s="17">
        <v>1017</v>
      </c>
      <c r="P18" s="17">
        <v>1028</v>
      </c>
      <c r="Q18" s="17">
        <v>954</v>
      </c>
      <c r="R18" s="17">
        <v>805</v>
      </c>
      <c r="S18" s="17">
        <v>829</v>
      </c>
      <c r="T18" s="17">
        <v>753</v>
      </c>
      <c r="U18" s="17">
        <v>717</v>
      </c>
      <c r="V18" s="17">
        <v>802</v>
      </c>
      <c r="W18" s="17">
        <v>792</v>
      </c>
      <c r="X18" s="17">
        <v>810</v>
      </c>
      <c r="Y18" s="17">
        <v>884</v>
      </c>
      <c r="Z18" s="17">
        <v>897</v>
      </c>
      <c r="AA18" s="17"/>
      <c r="AB18" s="17"/>
      <c r="AC18" s="17">
        <v>777.01484962059521</v>
      </c>
      <c r="AD18" s="17">
        <v>717</v>
      </c>
      <c r="AE18" s="17">
        <v>1000</v>
      </c>
      <c r="AF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11.288483466362599</v>
      </c>
      <c r="AR18" s="18">
        <v>4.2008196721311473</v>
      </c>
      <c r="AS18" s="18">
        <v>1.0816125860373649</v>
      </c>
      <c r="AT18" s="18">
        <v>-7.1984435797665371</v>
      </c>
      <c r="AU18" s="18">
        <v>-15.618448637316561</v>
      </c>
      <c r="AV18" s="18">
        <v>2.981366459627329</v>
      </c>
      <c r="AW18" s="18">
        <v>-9.1676718938480093</v>
      </c>
      <c r="AX18" s="18">
        <v>-4.7808764940239046</v>
      </c>
      <c r="AY18" s="18">
        <v>11.854951185495118</v>
      </c>
      <c r="AZ18" s="18">
        <v>-1.2468827930174564</v>
      </c>
      <c r="BA18" s="18">
        <v>2.2727272727272729</v>
      </c>
      <c r="BB18" s="18">
        <v>9.1358024691358022</v>
      </c>
      <c r="BC18" s="18">
        <v>1.4705882352941178</v>
      </c>
      <c r="BD18" s="18"/>
      <c r="BE18" s="18"/>
      <c r="BF18" s="18"/>
      <c r="BG18" s="18">
        <v>-7.72377125738325</v>
      </c>
      <c r="BH18" s="18">
        <v>39.470013947001398</v>
      </c>
      <c r="BI18"/>
      <c r="BK18" s="17"/>
    </row>
    <row r="19" spans="1:63" s="4" customFormat="1" x14ac:dyDescent="0.35">
      <c r="A19"/>
      <c r="B19" s="16" t="s">
        <v>59</v>
      </c>
      <c r="C19" s="17">
        <v>168.88399999999999</v>
      </c>
      <c r="D19" s="17"/>
      <c r="E19" s="17">
        <v>204.34399999999999</v>
      </c>
      <c r="F19" s="17">
        <v>158.667</v>
      </c>
      <c r="G19" s="17">
        <v>183.91</v>
      </c>
      <c r="H19" s="17">
        <v>171.88900000000001</v>
      </c>
      <c r="I19" s="17">
        <v>190.52099999999999</v>
      </c>
      <c r="J19" s="17">
        <v>197.8</v>
      </c>
      <c r="K19" s="17">
        <v>225</v>
      </c>
      <c r="L19" s="17">
        <v>228</v>
      </c>
      <c r="M19" s="17">
        <v>240</v>
      </c>
      <c r="N19" s="17">
        <v>275</v>
      </c>
      <c r="O19" s="17">
        <v>274</v>
      </c>
      <c r="P19" s="17">
        <v>300</v>
      </c>
      <c r="Q19" s="17">
        <v>292</v>
      </c>
      <c r="R19" s="17">
        <v>264</v>
      </c>
      <c r="S19" s="17">
        <v>292</v>
      </c>
      <c r="T19" s="17">
        <v>276</v>
      </c>
      <c r="U19" s="17">
        <v>277</v>
      </c>
      <c r="V19" s="17">
        <v>286</v>
      </c>
      <c r="W19" s="17">
        <v>294</v>
      </c>
      <c r="X19" s="17">
        <v>316</v>
      </c>
      <c r="Y19" s="17">
        <v>315</v>
      </c>
      <c r="Z19" s="17">
        <v>330</v>
      </c>
      <c r="AA19" s="17"/>
      <c r="AB19" s="17"/>
      <c r="AC19" s="17">
        <v>321.07379312005105</v>
      </c>
      <c r="AD19" s="17">
        <v>346</v>
      </c>
      <c r="AE19" s="17">
        <v>354</v>
      </c>
      <c r="AF19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>
        <v>14.583333333333334</v>
      </c>
      <c r="AR19" s="18">
        <v>-0.36363636363636365</v>
      </c>
      <c r="AS19" s="18">
        <v>9.4890510948905114</v>
      </c>
      <c r="AT19" s="18">
        <v>-2.6666666666666665</v>
      </c>
      <c r="AU19" s="18">
        <v>-9.5890410958904102</v>
      </c>
      <c r="AV19" s="18">
        <v>10.606060606060606</v>
      </c>
      <c r="AW19" s="18">
        <v>-5.4794520547945202</v>
      </c>
      <c r="AX19" s="18">
        <v>0.36231884057971014</v>
      </c>
      <c r="AY19" s="18">
        <v>3.2490974729241877</v>
      </c>
      <c r="AZ19" s="18">
        <v>2.7972027972027971</v>
      </c>
      <c r="BA19" s="18">
        <v>7.4829931972789119</v>
      </c>
      <c r="BB19" s="18">
        <v>-0.31645569620253167</v>
      </c>
      <c r="BC19" s="18">
        <v>4.7619047619047619</v>
      </c>
      <c r="BD19" s="18"/>
      <c r="BE19" s="18"/>
      <c r="BF19" s="18"/>
      <c r="BG19" s="18">
        <v>7.7633887953692069</v>
      </c>
      <c r="BH19" s="18">
        <v>2.3121387283236996</v>
      </c>
      <c r="BI19"/>
      <c r="BK19" s="17"/>
    </row>
    <row r="20" spans="1:63" s="4" customFormat="1" x14ac:dyDescent="0.35">
      <c r="A20"/>
      <c r="B20" s="16" t="s">
        <v>60</v>
      </c>
      <c r="C20" s="17">
        <v>12.02</v>
      </c>
      <c r="D20" s="17"/>
      <c r="E20" s="17">
        <v>30.652000000000001</v>
      </c>
      <c r="F20" s="17">
        <v>19.832999999999998</v>
      </c>
      <c r="G20" s="17">
        <v>26.445</v>
      </c>
      <c r="H20" s="17">
        <v>21.635999999999999</v>
      </c>
      <c r="I20" s="17">
        <v>17.428999999999998</v>
      </c>
      <c r="J20" s="17">
        <v>20.69</v>
      </c>
      <c r="K20" s="17">
        <v>17</v>
      </c>
      <c r="L20" s="17">
        <v>20</v>
      </c>
      <c r="M20" s="17">
        <v>20</v>
      </c>
      <c r="N20" s="17">
        <v>21</v>
      </c>
      <c r="O20" s="17">
        <v>21</v>
      </c>
      <c r="P20" s="17">
        <v>23</v>
      </c>
      <c r="Q20" s="17">
        <v>21</v>
      </c>
      <c r="R20" s="17">
        <v>18</v>
      </c>
      <c r="S20" s="17">
        <v>19</v>
      </c>
      <c r="T20" s="17">
        <v>17</v>
      </c>
      <c r="U20" s="17">
        <v>16</v>
      </c>
      <c r="V20" s="17">
        <v>18</v>
      </c>
      <c r="W20" s="17">
        <v>20</v>
      </c>
      <c r="X20" s="17">
        <v>20</v>
      </c>
      <c r="Y20" s="17">
        <v>24</v>
      </c>
      <c r="Z20" s="17">
        <v>25</v>
      </c>
      <c r="AA20" s="17"/>
      <c r="AB20" s="17"/>
      <c r="AC20" s="17">
        <v>21.277940031266461</v>
      </c>
      <c r="AD20" s="17">
        <v>23</v>
      </c>
      <c r="AE20" s="17">
        <v>32</v>
      </c>
      <c r="AF20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>
        <v>5</v>
      </c>
      <c r="AR20" s="18">
        <v>0</v>
      </c>
      <c r="AS20" s="18">
        <v>9.5238095238095237</v>
      </c>
      <c r="AT20" s="18">
        <v>-8.695652173913043</v>
      </c>
      <c r="AU20" s="18">
        <v>-14.285714285714286</v>
      </c>
      <c r="AV20" s="18">
        <v>5.5555555555555554</v>
      </c>
      <c r="AW20" s="18">
        <v>-10.526315789473685</v>
      </c>
      <c r="AX20" s="18">
        <v>-5.882352941176471</v>
      </c>
      <c r="AY20" s="18">
        <v>12.5</v>
      </c>
      <c r="AZ20" s="18">
        <v>11.111111111111111</v>
      </c>
      <c r="BA20" s="18">
        <v>0</v>
      </c>
      <c r="BB20" s="18">
        <v>20</v>
      </c>
      <c r="BC20" s="18">
        <v>4.166666666666667</v>
      </c>
      <c r="BD20" s="18"/>
      <c r="BE20" s="18"/>
      <c r="BF20" s="18"/>
      <c r="BG20" s="18">
        <v>8.0931705146414146</v>
      </c>
      <c r="BH20" s="18">
        <v>39.130434782608695</v>
      </c>
      <c r="BI20"/>
      <c r="BK20" s="17"/>
    </row>
    <row r="21" spans="1:63" s="4" customFormat="1" x14ac:dyDescent="0.35">
      <c r="A21"/>
      <c r="B21" s="16" t="s">
        <v>61</v>
      </c>
      <c r="C21" s="17">
        <v>7810.7529999999997</v>
      </c>
      <c r="D21" s="17"/>
      <c r="E21" s="17">
        <v>8375.1039999999994</v>
      </c>
      <c r="F21" s="17">
        <v>8290.9619999999995</v>
      </c>
      <c r="G21" s="17">
        <v>8813.8430000000008</v>
      </c>
      <c r="H21" s="17">
        <v>9146.8029999999999</v>
      </c>
      <c r="I21" s="17">
        <v>9360.1630000000005</v>
      </c>
      <c r="J21" s="17">
        <v>9508.2000000000007</v>
      </c>
      <c r="K21" s="17">
        <v>9800</v>
      </c>
      <c r="L21" s="17">
        <v>10164</v>
      </c>
      <c r="M21" s="17">
        <v>10499</v>
      </c>
      <c r="N21" s="17">
        <v>10706</v>
      </c>
      <c r="O21" s="17">
        <v>10591</v>
      </c>
      <c r="P21" s="17">
        <v>10849</v>
      </c>
      <c r="Q21" s="17">
        <v>10485</v>
      </c>
      <c r="R21" s="17">
        <v>10460</v>
      </c>
      <c r="S21" s="17">
        <v>9978</v>
      </c>
      <c r="T21" s="17">
        <v>9094</v>
      </c>
      <c r="U21" s="17">
        <v>11239</v>
      </c>
      <c r="V21" s="17">
        <v>9955</v>
      </c>
      <c r="W21" s="17">
        <v>10695</v>
      </c>
      <c r="X21" s="17">
        <v>10376</v>
      </c>
      <c r="Y21" s="17">
        <v>10917</v>
      </c>
      <c r="Z21" s="17">
        <v>11570</v>
      </c>
      <c r="AA21" s="17"/>
      <c r="AB21" s="17"/>
      <c r="AC21" s="17">
        <v>12513.505507025651</v>
      </c>
      <c r="AD21" s="17">
        <v>12419</v>
      </c>
      <c r="AE21" s="17">
        <v>13125</v>
      </c>
      <c r="AF21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>
        <v>1.9716163444137538</v>
      </c>
      <c r="AR21" s="18">
        <v>-1.0741640201756024</v>
      </c>
      <c r="AS21" s="18">
        <v>2.4360305920120857</v>
      </c>
      <c r="AT21" s="18">
        <v>-3.3551479399022952</v>
      </c>
      <c r="AU21" s="18">
        <v>-0.23843586075345732</v>
      </c>
      <c r="AV21" s="18">
        <v>-4.6080305927342256</v>
      </c>
      <c r="AW21" s="18">
        <v>-8.8594908799358585</v>
      </c>
      <c r="AX21" s="18">
        <v>23.586980426654936</v>
      </c>
      <c r="AY21" s="18">
        <v>-11.424503959426996</v>
      </c>
      <c r="AZ21" s="18">
        <v>7.4334505273731795</v>
      </c>
      <c r="BA21" s="18">
        <v>-2.9827021972884524</v>
      </c>
      <c r="BB21" s="18">
        <v>5.2139552814186585</v>
      </c>
      <c r="BC21" s="18">
        <v>5.9814967481908949</v>
      </c>
      <c r="BD21" s="18"/>
      <c r="BE21" s="18"/>
      <c r="BF21" s="18"/>
      <c r="BG21" s="18">
        <v>-0.75522807715704887</v>
      </c>
      <c r="BH21" s="18">
        <v>5.6848377486109989</v>
      </c>
      <c r="BI21"/>
      <c r="BK21" s="17"/>
    </row>
    <row r="22" spans="1:63" s="4" customFormat="1" x14ac:dyDescent="0.35">
      <c r="A22"/>
      <c r="B22" s="16" t="s">
        <v>62</v>
      </c>
      <c r="C22" s="17">
        <v>1937.0619999999999</v>
      </c>
      <c r="D22" s="17"/>
      <c r="E22" s="17">
        <v>3011.0709999999999</v>
      </c>
      <c r="F22" s="17">
        <v>3390.91</v>
      </c>
      <c r="G22" s="17">
        <v>3494.8850000000002</v>
      </c>
      <c r="H22" s="17">
        <v>3835.058</v>
      </c>
      <c r="I22" s="17">
        <v>4447.49</v>
      </c>
      <c r="J22" s="17">
        <v>5019</v>
      </c>
      <c r="K22" s="17">
        <v>5261</v>
      </c>
      <c r="L22" s="17">
        <v>5672</v>
      </c>
      <c r="M22" s="17">
        <v>6000</v>
      </c>
      <c r="N22" s="17">
        <v>6362</v>
      </c>
      <c r="O22" s="17">
        <v>6130</v>
      </c>
      <c r="P22" s="17">
        <v>6642</v>
      </c>
      <c r="Q22" s="17">
        <v>7452</v>
      </c>
      <c r="R22" s="17">
        <v>8490</v>
      </c>
      <c r="S22" s="17">
        <v>8274</v>
      </c>
      <c r="T22" s="17">
        <v>6884</v>
      </c>
      <c r="U22" s="17">
        <v>7099</v>
      </c>
      <c r="V22" s="17">
        <v>7447</v>
      </c>
      <c r="W22" s="17">
        <v>6398</v>
      </c>
      <c r="X22" s="17">
        <v>6778</v>
      </c>
      <c r="Y22" s="17">
        <v>6926</v>
      </c>
      <c r="Z22" s="17">
        <v>7050</v>
      </c>
      <c r="AA22" s="17"/>
      <c r="AB22" s="17"/>
      <c r="AC22" s="17">
        <v>6755.602714903478</v>
      </c>
      <c r="AD22" s="17">
        <v>6879</v>
      </c>
      <c r="AE22" s="17">
        <v>6384</v>
      </c>
      <c r="AF22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>
        <v>6.0333333333333332</v>
      </c>
      <c r="AR22" s="18">
        <v>-3.6466519962276012</v>
      </c>
      <c r="AS22" s="18">
        <v>8.3523654159869487</v>
      </c>
      <c r="AT22" s="18">
        <v>12.195121951219512</v>
      </c>
      <c r="AU22" s="18">
        <v>13.92914653784219</v>
      </c>
      <c r="AV22" s="18">
        <v>-2.5441696113074204</v>
      </c>
      <c r="AW22" s="18">
        <v>-16.799613246313754</v>
      </c>
      <c r="AX22" s="18">
        <v>3.1231841952353281</v>
      </c>
      <c r="AY22" s="18">
        <v>4.9020988871672069</v>
      </c>
      <c r="AZ22" s="18">
        <v>-14.086209211763126</v>
      </c>
      <c r="BA22" s="18">
        <v>5.939356048765239</v>
      </c>
      <c r="BB22" s="18">
        <v>2.1835349660666865</v>
      </c>
      <c r="BC22" s="18">
        <v>1.7903551833670228</v>
      </c>
      <c r="BD22" s="18"/>
      <c r="BE22" s="18"/>
      <c r="BF22" s="18"/>
      <c r="BG22" s="18">
        <v>1.8265917980093211</v>
      </c>
      <c r="BH22" s="18">
        <v>-7.1958133449629305</v>
      </c>
      <c r="BI22"/>
      <c r="BK22" s="53"/>
    </row>
    <row r="23" spans="1:63" s="4" customFormat="1" x14ac:dyDescent="0.35">
      <c r="A23"/>
      <c r="B23" s="16" t="s">
        <v>63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>
        <v>264</v>
      </c>
      <c r="V23" s="17">
        <v>264</v>
      </c>
      <c r="W23" s="17">
        <v>240</v>
      </c>
      <c r="X23" s="17">
        <v>290</v>
      </c>
      <c r="Y23" s="17">
        <v>267</v>
      </c>
      <c r="Z23" s="17">
        <v>308</v>
      </c>
      <c r="AA23" s="17"/>
      <c r="AB23" s="17"/>
      <c r="AC23" s="17">
        <v>41.690100000000001</v>
      </c>
      <c r="AD23" s="17">
        <v>23</v>
      </c>
      <c r="AE23" s="17">
        <v>29</v>
      </c>
      <c r="AF23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>
        <v>0</v>
      </c>
      <c r="AZ23" s="18">
        <v>-9.0909090909090917</v>
      </c>
      <c r="BA23" s="18">
        <v>20.833333333333332</v>
      </c>
      <c r="BB23" s="18">
        <v>-7.931034482758621</v>
      </c>
      <c r="BC23" s="18">
        <v>15.355805243445692</v>
      </c>
      <c r="BD23" s="18"/>
      <c r="BE23" s="18"/>
      <c r="BF23" s="18"/>
      <c r="BG23" s="18">
        <v>-44.831027030398111</v>
      </c>
      <c r="BH23" s="18">
        <v>26.086956521739129</v>
      </c>
      <c r="BI23"/>
    </row>
    <row r="24" spans="1:63" s="4" customFormat="1" x14ac:dyDescent="0.35">
      <c r="A24"/>
      <c r="B24" s="16" t="s">
        <v>1310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>
        <v>456</v>
      </c>
      <c r="AF24" s="355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355"/>
    </row>
    <row r="25" spans="1:63" s="4" customFormat="1" x14ac:dyDescent="0.35">
      <c r="A25"/>
      <c r="B25" s="16" t="s">
        <v>64</v>
      </c>
      <c r="C25" s="17">
        <v>0</v>
      </c>
      <c r="D25" s="17"/>
      <c r="E25" s="17">
        <v>0</v>
      </c>
      <c r="F25" s="17">
        <v>601.01199999999994</v>
      </c>
      <c r="G25" s="17">
        <v>625.053</v>
      </c>
      <c r="H25" s="17">
        <v>626.255</v>
      </c>
      <c r="I25" s="17">
        <v>664.11800000000005</v>
      </c>
      <c r="J25" s="17">
        <v>673</v>
      </c>
      <c r="K25" s="17">
        <v>722</v>
      </c>
      <c r="L25" s="17">
        <v>807</v>
      </c>
      <c r="M25" s="17">
        <v>874</v>
      </c>
      <c r="N25" s="17">
        <v>950</v>
      </c>
      <c r="O25" s="17">
        <v>987</v>
      </c>
      <c r="P25" s="17">
        <v>1166</v>
      </c>
      <c r="Q25" s="17">
        <v>1257</v>
      </c>
      <c r="R25" s="17">
        <v>1405</v>
      </c>
      <c r="S25" s="17">
        <v>1433</v>
      </c>
      <c r="T25" s="17">
        <v>1402</v>
      </c>
      <c r="U25" s="17">
        <v>1484</v>
      </c>
      <c r="V25" s="17">
        <v>1681</v>
      </c>
      <c r="W25" s="17">
        <v>1455</v>
      </c>
      <c r="X25" s="17">
        <v>1464</v>
      </c>
      <c r="Y25" s="17">
        <v>1437</v>
      </c>
      <c r="Z25" s="17">
        <v>1432</v>
      </c>
      <c r="AA25" s="17"/>
      <c r="AB25" s="17"/>
      <c r="AC25" s="17">
        <v>1378.7589806690987</v>
      </c>
      <c r="AD25" s="17">
        <v>1437</v>
      </c>
      <c r="AE25" s="17">
        <v>1364</v>
      </c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>
        <v>8.695652173913043</v>
      </c>
      <c r="AR25" s="18">
        <v>3.8947368421052633</v>
      </c>
      <c r="AS25" s="18">
        <v>18.135764944275582</v>
      </c>
      <c r="AT25" s="18">
        <v>7.804459691252144</v>
      </c>
      <c r="AU25" s="18">
        <v>11.774065234685759</v>
      </c>
      <c r="AV25" s="18">
        <v>1.9928825622775801</v>
      </c>
      <c r="AW25" s="18">
        <v>-2.1632937892533146</v>
      </c>
      <c r="AX25" s="18">
        <v>5.8487874465049927</v>
      </c>
      <c r="AY25" s="18">
        <v>13.274932614555256</v>
      </c>
      <c r="AZ25" s="18">
        <v>-13.444378346222486</v>
      </c>
      <c r="BA25" s="18">
        <v>0.61855670103092786</v>
      </c>
      <c r="BB25" s="18">
        <v>-1.8442622950819672</v>
      </c>
      <c r="BC25" s="18">
        <v>-0.34794711203897005</v>
      </c>
      <c r="BD25" s="18"/>
      <c r="BE25" s="18"/>
      <c r="BF25" s="18"/>
      <c r="BG25" s="18">
        <v>4.2241624640325073</v>
      </c>
      <c r="BH25" s="18">
        <v>-5.0800278357689628</v>
      </c>
      <c r="BI25"/>
    </row>
    <row r="26" spans="1:63" customFormat="1" x14ac:dyDescent="0.35">
      <c r="B26" s="16" t="s">
        <v>147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>
        <v>400</v>
      </c>
      <c r="W26" s="17">
        <v>120</v>
      </c>
      <c r="X26" s="17">
        <v>175</v>
      </c>
      <c r="Y26" s="17">
        <v>100</v>
      </c>
      <c r="Z26" s="17">
        <v>100</v>
      </c>
      <c r="AA26" s="17"/>
      <c r="AB26" s="17"/>
      <c r="AC26" s="17">
        <v>70</v>
      </c>
      <c r="AD26" s="17">
        <v>70</v>
      </c>
      <c r="AE26" s="17">
        <v>60</v>
      </c>
      <c r="AQ26" s="18"/>
      <c r="AR26" s="18"/>
      <c r="AS26" s="18"/>
      <c r="AT26" s="18"/>
      <c r="AU26" s="18"/>
      <c r="AV26" s="18"/>
      <c r="AW26" s="18"/>
      <c r="AX26" s="18"/>
      <c r="AY26" s="18"/>
      <c r="AZ26" s="18">
        <v>-70</v>
      </c>
      <c r="BA26" s="18">
        <v>45.833333333333336</v>
      </c>
      <c r="BB26" s="18">
        <v>-42.857142857142854</v>
      </c>
      <c r="BC26" s="18">
        <v>0</v>
      </c>
      <c r="BD26" s="18"/>
      <c r="BE26" s="18"/>
      <c r="BF26" s="18"/>
      <c r="BG26" s="18">
        <v>0</v>
      </c>
      <c r="BH26" s="18">
        <v>-14.285714285714286</v>
      </c>
    </row>
    <row r="27" spans="1:63" s="4" customFormat="1" x14ac:dyDescent="0.35">
      <c r="A27"/>
      <c r="B27" s="16" t="s">
        <v>813</v>
      </c>
      <c r="C27" s="17">
        <v>632.26499999999999</v>
      </c>
      <c r="D27" s="17"/>
      <c r="E27" s="17">
        <v>656.90599999999995</v>
      </c>
      <c r="F27" s="17">
        <v>550.52700000000004</v>
      </c>
      <c r="G27" s="17">
        <v>804.49699999999996</v>
      </c>
      <c r="H27" s="17">
        <v>859.83500000000004</v>
      </c>
      <c r="I27" s="17">
        <v>985.66</v>
      </c>
      <c r="J27" s="17">
        <v>1066.2</v>
      </c>
      <c r="K27" s="17">
        <v>998</v>
      </c>
      <c r="L27" s="17">
        <v>1057</v>
      </c>
      <c r="M27" s="17">
        <v>1239</v>
      </c>
      <c r="N27" s="17">
        <v>1497</v>
      </c>
      <c r="O27" s="17">
        <v>1700</v>
      </c>
      <c r="P27" s="17">
        <v>1896</v>
      </c>
      <c r="Q27" s="17">
        <v>1737</v>
      </c>
      <c r="R27" s="17">
        <v>1271</v>
      </c>
      <c r="S27" s="17">
        <v>1465</v>
      </c>
      <c r="T27" s="17">
        <v>1452</v>
      </c>
      <c r="U27" s="17">
        <v>1378</v>
      </c>
      <c r="V27" s="17">
        <v>1358</v>
      </c>
      <c r="W27" s="17">
        <v>1400</v>
      </c>
      <c r="X27" s="17">
        <v>1907</v>
      </c>
      <c r="Y27" s="17">
        <v>1987</v>
      </c>
      <c r="Z27" s="17">
        <v>1993</v>
      </c>
      <c r="AA27" s="17"/>
      <c r="AB27" s="17"/>
      <c r="AC27" s="17">
        <v>2016.4046951634095</v>
      </c>
      <c r="AD27" s="17">
        <v>1916</v>
      </c>
      <c r="AE27" s="17">
        <v>2757</v>
      </c>
      <c r="AF2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>
        <v>20.82324455205811</v>
      </c>
      <c r="AR27" s="18">
        <v>13.560454241816966</v>
      </c>
      <c r="AS27" s="18">
        <v>11.529411764705882</v>
      </c>
      <c r="AT27" s="18">
        <v>-8.386075949367088</v>
      </c>
      <c r="AU27" s="18">
        <v>-26.827864133563615</v>
      </c>
      <c r="AV27" s="18">
        <v>15.263571990558615</v>
      </c>
      <c r="AW27" s="18">
        <v>-0.88737201365187712</v>
      </c>
      <c r="AX27" s="18">
        <v>-5.0964187327823689</v>
      </c>
      <c r="AY27" s="18">
        <v>-1.4513788098693758</v>
      </c>
      <c r="AZ27" s="18">
        <v>3.0927835051546393</v>
      </c>
      <c r="BA27" s="18">
        <v>36.214285714285715</v>
      </c>
      <c r="BB27" s="18">
        <v>4.195070791819612</v>
      </c>
      <c r="BC27" s="18">
        <v>0.30196275792652238</v>
      </c>
      <c r="BD27" s="18"/>
      <c r="BE27" s="18"/>
      <c r="BF27" s="18"/>
      <c r="BG27" s="18">
        <v>-4.9793920537996339</v>
      </c>
      <c r="BH27" s="18">
        <v>43.893528183716079</v>
      </c>
      <c r="BI27" s="18"/>
    </row>
    <row r="28" spans="1:63" s="4" customFormat="1" x14ac:dyDescent="0.35">
      <c r="A28"/>
      <c r="B28" s="16" t="s">
        <v>816</v>
      </c>
      <c r="C28" s="17">
        <v>0</v>
      </c>
      <c r="D28" s="17"/>
      <c r="E28" s="17">
        <v>420.709</v>
      </c>
      <c r="F28" s="17">
        <v>631.06299999999999</v>
      </c>
      <c r="G28" s="17">
        <v>658.72299999999996</v>
      </c>
      <c r="H28" s="17">
        <v>721.84699999999998</v>
      </c>
      <c r="I28" s="17">
        <v>867.86</v>
      </c>
      <c r="J28" s="17">
        <v>934</v>
      </c>
      <c r="K28" s="17">
        <v>1095</v>
      </c>
      <c r="L28" s="17">
        <v>1272</v>
      </c>
      <c r="M28" s="17">
        <v>1369</v>
      </c>
      <c r="N28" s="17">
        <v>1433</v>
      </c>
      <c r="O28" s="17">
        <v>1494</v>
      </c>
      <c r="P28" s="17">
        <v>1577</v>
      </c>
      <c r="Q28" s="17">
        <v>1662</v>
      </c>
      <c r="R28" s="17">
        <v>1376</v>
      </c>
      <c r="S28" s="17">
        <v>1515</v>
      </c>
      <c r="T28" s="17">
        <v>1392</v>
      </c>
      <c r="U28" s="17">
        <v>1391</v>
      </c>
      <c r="V28" s="17">
        <v>1369</v>
      </c>
      <c r="W28" s="17">
        <v>1370</v>
      </c>
      <c r="X28" s="17">
        <v>1457</v>
      </c>
      <c r="Y28" s="17">
        <v>1494</v>
      </c>
      <c r="Z28" s="17">
        <v>1556</v>
      </c>
      <c r="AA28" s="17"/>
      <c r="AB28" s="17"/>
      <c r="AC28" s="17">
        <v>2172.0540997802673</v>
      </c>
      <c r="AD28" s="17">
        <v>2143</v>
      </c>
      <c r="AE28" s="17">
        <v>2429</v>
      </c>
      <c r="AF2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>
        <v>4.6749452154857556</v>
      </c>
      <c r="AR28" s="18">
        <v>4.2568039078855548</v>
      </c>
      <c r="AS28" s="18">
        <v>5.5555555555555554</v>
      </c>
      <c r="AT28" s="18">
        <v>5.3899809765377302</v>
      </c>
      <c r="AU28" s="18">
        <v>-17.208182912154033</v>
      </c>
      <c r="AV28" s="18">
        <v>10.101744186046512</v>
      </c>
      <c r="AW28" s="18">
        <v>-8.1188118811881189</v>
      </c>
      <c r="AX28" s="18">
        <v>-7.183908045977011E-2</v>
      </c>
      <c r="AY28" s="18">
        <v>-1.5815959741193386</v>
      </c>
      <c r="AZ28" s="18">
        <v>7.3046018991964931E-2</v>
      </c>
      <c r="BA28" s="18">
        <v>6.3503649635036492</v>
      </c>
      <c r="BB28" s="18">
        <v>2.5394646533973919</v>
      </c>
      <c r="BC28" s="18">
        <v>4.1499330655957163</v>
      </c>
      <c r="BD28" s="18"/>
      <c r="BE28" s="18"/>
      <c r="BF28" s="18"/>
      <c r="BG28" s="18">
        <v>-1.3376324182351855</v>
      </c>
      <c r="BH28" s="18">
        <v>13.345776948203453</v>
      </c>
      <c r="BI28"/>
    </row>
    <row r="29" spans="1:63" s="4" customFormat="1" x14ac:dyDescent="0.35">
      <c r="A29"/>
      <c r="B29" s="16" t="s">
        <v>817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>
        <v>100</v>
      </c>
      <c r="U29" s="17">
        <v>100</v>
      </c>
      <c r="V29" s="17">
        <v>63</v>
      </c>
      <c r="W29" s="17">
        <v>70</v>
      </c>
      <c r="X29" s="17">
        <v>75</v>
      </c>
      <c r="Y29" s="17">
        <v>75</v>
      </c>
      <c r="Z29" s="17">
        <v>75</v>
      </c>
      <c r="AA29" s="17"/>
      <c r="AB29" s="17"/>
      <c r="AC29" s="17">
        <v>50</v>
      </c>
      <c r="AD29" s="17">
        <v>50</v>
      </c>
      <c r="AE29" s="17">
        <v>45</v>
      </c>
      <c r="AF29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>
        <v>0</v>
      </c>
      <c r="AY29" s="18">
        <v>-37</v>
      </c>
      <c r="AZ29" s="18">
        <v>11.111111111111111</v>
      </c>
      <c r="BA29" s="18">
        <v>7.1428571428571432</v>
      </c>
      <c r="BB29" s="18">
        <v>0</v>
      </c>
      <c r="BC29" s="18">
        <v>0</v>
      </c>
      <c r="BD29" s="18"/>
      <c r="BE29" s="18"/>
      <c r="BF29" s="18"/>
      <c r="BG29" s="18">
        <v>0</v>
      </c>
      <c r="BH29" s="18">
        <v>-10</v>
      </c>
      <c r="BI29"/>
    </row>
    <row r="30" spans="1:63" s="4" customFormat="1" x14ac:dyDescent="0.35">
      <c r="A30"/>
      <c r="B30" s="16" t="s">
        <v>30</v>
      </c>
      <c r="C30" s="86">
        <v>313.12700000000007</v>
      </c>
      <c r="D30" s="86"/>
      <c r="E30" s="86">
        <v>259.03600000000006</v>
      </c>
      <c r="F30" s="86">
        <v>129.81799999999987</v>
      </c>
      <c r="G30" s="86">
        <v>60.345999999999997</v>
      </c>
      <c r="H30" s="86">
        <v>59.080999999999996</v>
      </c>
      <c r="I30" s="86">
        <v>51.69</v>
      </c>
      <c r="J30" s="86">
        <v>52.2</v>
      </c>
      <c r="K30" s="86">
        <v>26</v>
      </c>
      <c r="L30" s="86">
        <v>21</v>
      </c>
      <c r="M30" s="86">
        <v>15</v>
      </c>
      <c r="N30" s="86">
        <v>31</v>
      </c>
      <c r="O30" s="86">
        <v>47</v>
      </c>
      <c r="P30" s="86">
        <v>24</v>
      </c>
      <c r="Q30" s="86">
        <v>19</v>
      </c>
      <c r="R30" s="86">
        <v>14</v>
      </c>
      <c r="S30" s="86">
        <v>15</v>
      </c>
      <c r="T30" s="86">
        <v>16</v>
      </c>
      <c r="U30" s="86">
        <v>16</v>
      </c>
      <c r="V30" s="86">
        <v>11</v>
      </c>
      <c r="W30" s="86">
        <v>575</v>
      </c>
      <c r="X30" s="86">
        <v>605</v>
      </c>
      <c r="Y30" s="237">
        <v>13</v>
      </c>
      <c r="Z30" s="86">
        <v>12</v>
      </c>
      <c r="AA30" s="237"/>
      <c r="AB30" s="237"/>
      <c r="AC30" s="237">
        <v>2944.6939797187388</v>
      </c>
      <c r="AD30" s="237">
        <v>1094</v>
      </c>
      <c r="AE30" s="237">
        <v>628</v>
      </c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>
        <v>51.612903225806448</v>
      </c>
      <c r="AS30" s="18">
        <v>-48.936170212765958</v>
      </c>
      <c r="AT30" s="18">
        <v>-20.833333333333332</v>
      </c>
      <c r="AU30" s="18">
        <v>-26.315789473684209</v>
      </c>
      <c r="AV30" s="18">
        <v>7.1428571428571432</v>
      </c>
      <c r="AW30" s="18">
        <v>6.666666666666667</v>
      </c>
      <c r="AX30" s="18">
        <v>0</v>
      </c>
      <c r="AY30" s="18">
        <v>-31.25</v>
      </c>
      <c r="AZ30" s="18" t="s">
        <v>233</v>
      </c>
      <c r="BA30" s="18">
        <v>5.2173913043478262</v>
      </c>
      <c r="BB30" s="18">
        <v>-97.851239669421489</v>
      </c>
      <c r="BC30" s="18">
        <v>-7.6923076923076925</v>
      </c>
      <c r="BD30" s="18"/>
      <c r="BE30" s="18"/>
      <c r="BF30" s="18"/>
      <c r="BG30" s="18">
        <v>-62.848431533639598</v>
      </c>
      <c r="BH30" s="18">
        <v>-42.595978062157222</v>
      </c>
      <c r="BI30"/>
      <c r="BJ30" s="20"/>
    </row>
    <row r="31" spans="1:63" s="4" customFormat="1" x14ac:dyDescent="0.35">
      <c r="A31"/>
      <c r="B31" s="85" t="s">
        <v>43</v>
      </c>
      <c r="C31" s="14">
        <v>33438.510999999999</v>
      </c>
      <c r="D31" s="14"/>
      <c r="E31" s="14">
        <v>37651.004000000008</v>
      </c>
      <c r="F31" s="14">
        <v>41474.042000000009</v>
      </c>
      <c r="G31" s="14">
        <v>45218.108</v>
      </c>
      <c r="H31" s="14">
        <v>51434.014999999999</v>
      </c>
      <c r="I31" s="14">
        <v>54795.477000000006</v>
      </c>
      <c r="J31" s="14">
        <v>56505.399999999994</v>
      </c>
      <c r="K31" s="14">
        <v>58246</v>
      </c>
      <c r="L31" s="14">
        <v>62982</v>
      </c>
      <c r="M31" s="14">
        <v>68735</v>
      </c>
      <c r="N31" s="14">
        <v>72296</v>
      </c>
      <c r="O31" s="14">
        <v>80171</v>
      </c>
      <c r="P31" s="14">
        <v>84784</v>
      </c>
      <c r="Q31" s="14">
        <v>77202</v>
      </c>
      <c r="R31" s="14">
        <v>61034</v>
      </c>
      <c r="S31" s="14">
        <v>72772</v>
      </c>
      <c r="T31" s="14">
        <v>69077</v>
      </c>
      <c r="U31" s="14">
        <v>78637</v>
      </c>
      <c r="V31" s="14">
        <v>78504</v>
      </c>
      <c r="W31" s="14">
        <v>83689</v>
      </c>
      <c r="X31" s="14">
        <v>86936</v>
      </c>
      <c r="Y31" s="14">
        <v>91902</v>
      </c>
      <c r="Z31" s="14">
        <v>96923</v>
      </c>
      <c r="AA31" s="14"/>
      <c r="AB31" s="14"/>
      <c r="AC31" s="14">
        <v>101281.86714165407</v>
      </c>
      <c r="AD31" s="14">
        <v>102768</v>
      </c>
      <c r="AE31" s="14">
        <v>114756</v>
      </c>
      <c r="AF3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>
        <v>5.1807667127373245</v>
      </c>
      <c r="AR31" s="15">
        <v>10.892718822618125</v>
      </c>
      <c r="AS31" s="15">
        <v>5.7539509298873659</v>
      </c>
      <c r="AT31" s="15">
        <v>-8.9427250424608413</v>
      </c>
      <c r="AU31" s="15">
        <v>-20.942462630501801</v>
      </c>
      <c r="AV31" s="15">
        <v>19.231903529180457</v>
      </c>
      <c r="AW31" s="15">
        <v>-5.0775023360633211</v>
      </c>
      <c r="AX31" s="15">
        <v>13.839628240948507</v>
      </c>
      <c r="AY31" s="15">
        <v>-0.16913157928201736</v>
      </c>
      <c r="AZ31" s="15">
        <v>6.6047589931723225</v>
      </c>
      <c r="BA31" s="15">
        <v>3.8798408392978767</v>
      </c>
      <c r="BB31" s="15">
        <v>5.7122480905493696</v>
      </c>
      <c r="BC31" s="15">
        <v>5.4634284346368958</v>
      </c>
      <c r="BD31" s="15"/>
      <c r="BE31" s="15"/>
      <c r="BF31" s="15"/>
      <c r="BG31" s="15">
        <v>1.4673237177464369</v>
      </c>
      <c r="BH31" s="15">
        <v>11.665109761793554</v>
      </c>
      <c r="BI31"/>
    </row>
    <row r="32" spans="1:63" customFormat="1" ht="6" customHeight="1" x14ac:dyDescent="0.35">
      <c r="B32" s="5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</row>
    <row r="33" spans="1:61" s="4" customFormat="1" x14ac:dyDescent="0.35">
      <c r="A33"/>
      <c r="B33" s="16" t="s">
        <v>44</v>
      </c>
      <c r="C33" s="17">
        <v>860.048</v>
      </c>
      <c r="D33" s="17"/>
      <c r="E33" s="17">
        <v>976.04300000000001</v>
      </c>
      <c r="F33" s="17">
        <v>797.54300000000001</v>
      </c>
      <c r="G33" s="17">
        <v>706.83199999999999</v>
      </c>
      <c r="H33" s="17">
        <v>706.60299999999995</v>
      </c>
      <c r="I33" s="17">
        <v>1579.817</v>
      </c>
      <c r="J33" s="17">
        <v>1119.0999999999999</v>
      </c>
      <c r="K33" s="17">
        <v>949</v>
      </c>
      <c r="L33" s="17">
        <v>791</v>
      </c>
      <c r="M33" s="17">
        <v>630</v>
      </c>
      <c r="N33" s="17">
        <v>762</v>
      </c>
      <c r="O33" s="17">
        <v>850</v>
      </c>
      <c r="P33" s="17">
        <v>976</v>
      </c>
      <c r="Q33" s="17">
        <v>1210</v>
      </c>
      <c r="R33" s="17">
        <v>828</v>
      </c>
      <c r="S33" s="17">
        <v>730</v>
      </c>
      <c r="T33" s="17">
        <v>846</v>
      </c>
      <c r="U33" s="17">
        <v>912</v>
      </c>
      <c r="V33" s="17">
        <v>900</v>
      </c>
      <c r="W33" s="17">
        <v>900</v>
      </c>
      <c r="X33" s="17">
        <v>980</v>
      </c>
      <c r="Y33" s="17">
        <v>898</v>
      </c>
      <c r="Z33" s="17">
        <v>840</v>
      </c>
      <c r="AA33" s="17"/>
      <c r="AB33" s="17"/>
      <c r="AC33" s="17">
        <v>756.53386382334429</v>
      </c>
      <c r="AD33" s="17">
        <v>967</v>
      </c>
      <c r="AE33" s="17">
        <v>774</v>
      </c>
      <c r="AF33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>
        <v>20.952380952380953</v>
      </c>
      <c r="AR33" s="18">
        <v>11.548556430446194</v>
      </c>
      <c r="AS33" s="18">
        <v>14.823529411764707</v>
      </c>
      <c r="AT33" s="18">
        <v>23.975409836065573</v>
      </c>
      <c r="AU33" s="18">
        <v>-31.570247933884296</v>
      </c>
      <c r="AV33" s="18">
        <v>-11.835748792270531</v>
      </c>
      <c r="AW33" s="18">
        <v>15.890410958904109</v>
      </c>
      <c r="AX33" s="18">
        <v>7.8014184397163122</v>
      </c>
      <c r="AY33" s="18">
        <v>-1.3157894736842106</v>
      </c>
      <c r="AZ33" s="18">
        <v>0</v>
      </c>
      <c r="BA33" s="18">
        <v>8.8888888888888893</v>
      </c>
      <c r="BB33" s="18">
        <v>-8.3673469387755102</v>
      </c>
      <c r="BC33" s="18">
        <v>-6.4587973273942092</v>
      </c>
      <c r="BD33" s="18"/>
      <c r="BE33" s="18"/>
      <c r="BF33" s="18"/>
      <c r="BG33" s="18">
        <v>27.819790526363136</v>
      </c>
      <c r="BH33" s="18">
        <v>-19.958634953464323</v>
      </c>
      <c r="BI33"/>
    </row>
    <row r="34" spans="1:61" s="4" customFormat="1" x14ac:dyDescent="0.35">
      <c r="A34"/>
      <c r="B34" s="16" t="s">
        <v>30</v>
      </c>
      <c r="C34" s="17">
        <v>396.66799999999989</v>
      </c>
      <c r="D34" s="17"/>
      <c r="E34" s="17">
        <v>498.2399999999999</v>
      </c>
      <c r="F34" s="17">
        <v>489.82499999999993</v>
      </c>
      <c r="G34" s="17">
        <v>539.30599999999993</v>
      </c>
      <c r="H34" s="17">
        <v>469.57800000000009</v>
      </c>
      <c r="I34" s="17">
        <v>511.36399999999958</v>
      </c>
      <c r="J34" s="17">
        <v>536.70000000000005</v>
      </c>
      <c r="K34" s="17">
        <v>560</v>
      </c>
      <c r="L34" s="17">
        <v>601</v>
      </c>
      <c r="M34" s="17">
        <v>564</v>
      </c>
      <c r="N34" s="17">
        <v>561</v>
      </c>
      <c r="O34" s="17">
        <v>694</v>
      </c>
      <c r="P34" s="17">
        <v>690</v>
      </c>
      <c r="Q34" s="17">
        <v>912</v>
      </c>
      <c r="R34" s="17">
        <v>783</v>
      </c>
      <c r="S34" s="17">
        <v>1047</v>
      </c>
      <c r="T34" s="17">
        <v>1120</v>
      </c>
      <c r="U34" s="17">
        <v>1160</v>
      </c>
      <c r="V34" s="17">
        <v>1196</v>
      </c>
      <c r="W34" s="17">
        <v>1336</v>
      </c>
      <c r="X34" s="17">
        <v>1301</v>
      </c>
      <c r="Y34" s="17">
        <v>1546</v>
      </c>
      <c r="Z34" s="17">
        <v>1256</v>
      </c>
      <c r="AA34" s="17"/>
      <c r="AB34" s="17"/>
      <c r="AC34" s="17">
        <v>1071.6157579081678</v>
      </c>
      <c r="AD34" s="17">
        <v>1191</v>
      </c>
      <c r="AE34" s="17">
        <v>1280</v>
      </c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>
        <v>-0.53191489361702127</v>
      </c>
      <c r="AR34" s="18">
        <v>23.707664884135472</v>
      </c>
      <c r="AS34" s="18">
        <v>-0.57636887608069165</v>
      </c>
      <c r="AT34" s="18">
        <v>32.173913043478258</v>
      </c>
      <c r="AU34" s="18">
        <v>-14.144736842105264</v>
      </c>
      <c r="AV34" s="18">
        <v>33.716475095785441</v>
      </c>
      <c r="AW34" s="18">
        <v>6.9723018147086915</v>
      </c>
      <c r="AX34" s="18">
        <v>3.5714285714285716</v>
      </c>
      <c r="AY34" s="18">
        <v>3.103448275862069</v>
      </c>
      <c r="AZ34" s="18">
        <v>11.705685618729097</v>
      </c>
      <c r="BA34" s="18">
        <v>-2.6197604790419162</v>
      </c>
      <c r="BB34" s="18">
        <v>18.831667947732512</v>
      </c>
      <c r="BC34" s="18">
        <v>-18.758085381630014</v>
      </c>
      <c r="BD34" s="18"/>
      <c r="BE34" s="18"/>
      <c r="BF34" s="18"/>
      <c r="BG34" s="18">
        <v>11.140582919840085</v>
      </c>
      <c r="BH34" s="18">
        <v>7.4727120067170443</v>
      </c>
      <c r="BI34"/>
    </row>
    <row r="35" spans="1:61" s="4" customFormat="1" x14ac:dyDescent="0.35">
      <c r="A35"/>
      <c r="B35" s="85" t="s">
        <v>50</v>
      </c>
      <c r="C35" s="14">
        <v>1256.7159999999999</v>
      </c>
      <c r="D35" s="14"/>
      <c r="E35" s="14">
        <v>1474.2829999999999</v>
      </c>
      <c r="F35" s="14">
        <v>1287.3679999999999</v>
      </c>
      <c r="G35" s="14">
        <v>1246.1379999999999</v>
      </c>
      <c r="H35" s="14">
        <v>1176.181</v>
      </c>
      <c r="I35" s="14">
        <v>2091.1809999999996</v>
      </c>
      <c r="J35" s="14">
        <v>1655.8</v>
      </c>
      <c r="K35" s="14">
        <v>1509</v>
      </c>
      <c r="L35" s="14">
        <v>1392</v>
      </c>
      <c r="M35" s="14">
        <v>1194</v>
      </c>
      <c r="N35" s="14">
        <v>1323</v>
      </c>
      <c r="O35" s="14">
        <v>1544</v>
      </c>
      <c r="P35" s="14">
        <v>1666</v>
      </c>
      <c r="Q35" s="14">
        <v>2122</v>
      </c>
      <c r="R35" s="14">
        <v>1611</v>
      </c>
      <c r="S35" s="14">
        <v>1777</v>
      </c>
      <c r="T35" s="14">
        <v>1966</v>
      </c>
      <c r="U35" s="14">
        <v>2072</v>
      </c>
      <c r="V35" s="14">
        <v>2096</v>
      </c>
      <c r="W35" s="14">
        <v>2236</v>
      </c>
      <c r="X35" s="14">
        <v>2281</v>
      </c>
      <c r="Y35" s="14">
        <v>2444</v>
      </c>
      <c r="Z35" s="14">
        <v>2096</v>
      </c>
      <c r="AA35" s="14"/>
      <c r="AB35" s="14"/>
      <c r="AC35" s="14">
        <v>1828.1496217315121</v>
      </c>
      <c r="AD35" s="14">
        <v>2158</v>
      </c>
      <c r="AE35" s="14">
        <v>2054</v>
      </c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5">
        <v>10.804020100502512</v>
      </c>
      <c r="AR35" s="15">
        <v>16.70445956160242</v>
      </c>
      <c r="AS35" s="15">
        <v>7.9015544041450774</v>
      </c>
      <c r="AT35" s="15">
        <v>27.370948379351741</v>
      </c>
      <c r="AU35" s="15">
        <v>-24.081055607917058</v>
      </c>
      <c r="AV35" s="15">
        <v>10.304158907510862</v>
      </c>
      <c r="AW35" s="15">
        <v>10.635903207653348</v>
      </c>
      <c r="AX35" s="15">
        <v>5.3916581892166837</v>
      </c>
      <c r="AY35" s="15">
        <v>1.1583011583011582</v>
      </c>
      <c r="AZ35" s="15">
        <v>6.6793893129770989</v>
      </c>
      <c r="BA35" s="15">
        <v>2.0125223613595709</v>
      </c>
      <c r="BB35" s="15">
        <v>7.1459886014905747</v>
      </c>
      <c r="BC35" s="15">
        <v>-14.238952536824877</v>
      </c>
      <c r="BD35" s="15"/>
      <c r="BE35" s="15"/>
      <c r="BF35" s="15"/>
      <c r="BG35" s="15">
        <v>18.042854608151476</v>
      </c>
      <c r="BH35" s="15">
        <v>-4.8192771084337354</v>
      </c>
      <c r="BI35"/>
    </row>
    <row r="36" spans="1:61" customFormat="1" ht="6" customHeight="1" x14ac:dyDescent="0.35">
      <c r="B36" s="5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  <row r="37" spans="1:61" s="4" customFormat="1" x14ac:dyDescent="0.35">
      <c r="A37"/>
      <c r="B37" s="24" t="s">
        <v>51</v>
      </c>
      <c r="C37" s="14">
        <v>74357.210000000006</v>
      </c>
      <c r="D37" s="14"/>
      <c r="E37" s="14">
        <v>83722.192999999999</v>
      </c>
      <c r="F37" s="14">
        <v>86176.677000000011</v>
      </c>
      <c r="G37" s="14">
        <v>90469.154999999999</v>
      </c>
      <c r="H37" s="14">
        <v>100042.11599999999</v>
      </c>
      <c r="I37" s="14">
        <v>110410.99</v>
      </c>
      <c r="J37" s="14">
        <v>122778.7</v>
      </c>
      <c r="K37" s="14">
        <v>127747</v>
      </c>
      <c r="L37" s="14">
        <v>138939</v>
      </c>
      <c r="M37" s="14">
        <v>151270</v>
      </c>
      <c r="N37" s="14">
        <v>165316</v>
      </c>
      <c r="O37" s="14">
        <v>187178</v>
      </c>
      <c r="P37" s="14">
        <v>203535</v>
      </c>
      <c r="Q37" s="14">
        <v>189584</v>
      </c>
      <c r="R37" s="14">
        <v>155322</v>
      </c>
      <c r="S37" s="14">
        <v>164932</v>
      </c>
      <c r="T37" s="14">
        <v>168726</v>
      </c>
      <c r="U37" s="14">
        <v>177860</v>
      </c>
      <c r="V37" s="14">
        <v>179750</v>
      </c>
      <c r="W37" s="14">
        <v>186111</v>
      </c>
      <c r="X37" s="14">
        <v>193520</v>
      </c>
      <c r="Y37" s="14">
        <v>200963</v>
      </c>
      <c r="Z37" s="14">
        <v>210015</v>
      </c>
      <c r="AA37" s="14"/>
      <c r="AB37" s="14"/>
      <c r="AC37" s="14">
        <v>222107.39466039499</v>
      </c>
      <c r="AD37" s="14">
        <v>232352</v>
      </c>
      <c r="AE37" s="14">
        <v>262781</v>
      </c>
      <c r="AF37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28">
        <v>9.2853837509089701</v>
      </c>
      <c r="AR37" s="28">
        <v>13.224370296885963</v>
      </c>
      <c r="AS37" s="28">
        <v>8.7387406639669187</v>
      </c>
      <c r="AT37" s="28">
        <v>-6.8543493748004032</v>
      </c>
      <c r="AU37" s="28">
        <v>-18.072200185669676</v>
      </c>
      <c r="AV37" s="28">
        <v>6.1871467016906809</v>
      </c>
      <c r="AW37" s="28">
        <v>2.3003419591104213</v>
      </c>
      <c r="AX37" s="28">
        <v>5.4135106622571509</v>
      </c>
      <c r="AY37" s="28">
        <v>1.0626335319914539</v>
      </c>
      <c r="AZ37" s="28">
        <v>3.5388038942976356</v>
      </c>
      <c r="BA37" s="28">
        <v>3.9809576005717018</v>
      </c>
      <c r="BB37" s="28">
        <v>3.8461140967341878</v>
      </c>
      <c r="BC37" s="28">
        <v>4.5043117389768268</v>
      </c>
      <c r="BD37" s="28"/>
      <c r="BE37" s="28"/>
      <c r="BF37" s="28"/>
      <c r="BG37" s="28">
        <v>4.6124557695474939</v>
      </c>
      <c r="BH37" s="28">
        <v>13.096078363861727</v>
      </c>
      <c r="BI37"/>
    </row>
    <row r="38" spans="1:61" s="4" customFormat="1" x14ac:dyDescent="0.35">
      <c r="A38"/>
      <c r="B38" s="29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/>
    </row>
    <row r="39" spans="1:61" s="4" customFormat="1" x14ac:dyDescent="0.35">
      <c r="A39"/>
      <c r="B39" s="70" t="s">
        <v>85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/>
    </row>
    <row r="40" spans="1:61" s="4" customFormat="1" x14ac:dyDescent="0.35">
      <c r="A40"/>
      <c r="B40" s="13" t="s">
        <v>159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4">
        <v>161778</v>
      </c>
      <c r="N40" s="14">
        <v>176129</v>
      </c>
      <c r="O40" s="14">
        <v>198454</v>
      </c>
      <c r="P40" s="14">
        <v>217497</v>
      </c>
      <c r="Q40" s="14">
        <v>202387</v>
      </c>
      <c r="R40" s="14">
        <v>169317</v>
      </c>
      <c r="S40" s="14">
        <v>178917</v>
      </c>
      <c r="T40" s="14">
        <v>211089</v>
      </c>
      <c r="U40" s="14">
        <v>193910</v>
      </c>
      <c r="V40" s="14">
        <v>200497</v>
      </c>
      <c r="W40" s="14">
        <v>205987.63</v>
      </c>
      <c r="X40" s="14">
        <v>214055</v>
      </c>
      <c r="Y40" s="14">
        <v>220188</v>
      </c>
      <c r="Z40" s="14">
        <v>233509</v>
      </c>
      <c r="AA40" s="14"/>
      <c r="AB40" s="14"/>
      <c r="AC40" s="14">
        <v>255631.44417020498</v>
      </c>
      <c r="AD40" s="14">
        <v>279316.1985</v>
      </c>
      <c r="AE40" s="14">
        <v>307444.72151130578</v>
      </c>
      <c r="AF40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5">
        <v>8.870798254398002</v>
      </c>
      <c r="AR40" s="15">
        <v>12.675368621862384</v>
      </c>
      <c r="AS40" s="15">
        <v>9.5956745643826782</v>
      </c>
      <c r="AT40" s="15">
        <v>-6.9472222605369272</v>
      </c>
      <c r="AU40" s="15">
        <v>-16.33998231111682</v>
      </c>
      <c r="AV40" s="15">
        <v>5.6698382324279306</v>
      </c>
      <c r="AW40" s="15">
        <v>17.981522158319219</v>
      </c>
      <c r="AX40" s="15">
        <v>-8.1382734296907948</v>
      </c>
      <c r="AY40" s="15">
        <v>3.3969367232221135</v>
      </c>
      <c r="AZ40" s="15">
        <v>2.7385098031392014</v>
      </c>
      <c r="BA40" s="15">
        <v>3.9164342052966945</v>
      </c>
      <c r="BB40" s="15">
        <v>2.8651514797598749</v>
      </c>
      <c r="BC40" s="15">
        <v>6.0498301451486913</v>
      </c>
      <c r="BD40" s="15"/>
      <c r="BE40" s="15"/>
      <c r="BF40" s="15"/>
      <c r="BG40" s="15">
        <v>9.2651959960079058</v>
      </c>
      <c r="BH40" s="15">
        <v>10.07049471615438</v>
      </c>
      <c r="BI40"/>
    </row>
    <row r="41" spans="1:61" ht="6" customHeight="1" thickBot="1" x14ac:dyDescent="0.4"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136"/>
      <c r="Y41" s="136"/>
      <c r="Z41" s="136"/>
      <c r="AA41" s="136"/>
      <c r="AB41" s="136"/>
      <c r="AC41" s="136"/>
      <c r="AD41" s="136"/>
      <c r="AE41" s="136"/>
      <c r="AF41"/>
      <c r="AG41" s="34" t="s">
        <v>233</v>
      </c>
      <c r="AH41" s="34" t="s">
        <v>233</v>
      </c>
      <c r="AI41" s="34" t="s">
        <v>233</v>
      </c>
      <c r="AJ41" s="34" t="s">
        <v>233</v>
      </c>
      <c r="AK41" s="34" t="s">
        <v>233</v>
      </c>
      <c r="AL41" s="34" t="s">
        <v>233</v>
      </c>
      <c r="AM41" s="34" t="s">
        <v>233</v>
      </c>
      <c r="AN41" s="34" t="s">
        <v>233</v>
      </c>
      <c r="AO41" s="34" t="s">
        <v>233</v>
      </c>
      <c r="AP41" s="34" t="s">
        <v>233</v>
      </c>
      <c r="AQ41" s="34" t="s">
        <v>233</v>
      </c>
      <c r="AR41" s="34" t="s">
        <v>233</v>
      </c>
      <c r="AS41" s="34" t="s">
        <v>233</v>
      </c>
      <c r="AT41" s="34" t="s">
        <v>233</v>
      </c>
      <c r="AU41" s="34" t="s">
        <v>233</v>
      </c>
      <c r="AV41" s="34" t="s">
        <v>233</v>
      </c>
      <c r="AW41" s="34" t="s">
        <v>233</v>
      </c>
      <c r="AX41" s="34" t="s">
        <v>233</v>
      </c>
      <c r="AY41" s="34" t="s">
        <v>233</v>
      </c>
      <c r="AZ41" s="34" t="s">
        <v>233</v>
      </c>
      <c r="BA41" s="34" t="s">
        <v>233</v>
      </c>
      <c r="BB41" s="34" t="s">
        <v>233</v>
      </c>
      <c r="BC41" s="34" t="s">
        <v>233</v>
      </c>
      <c r="BD41" s="34"/>
      <c r="BE41" s="34"/>
      <c r="BF41" s="34"/>
      <c r="BG41" s="34" t="s">
        <v>233</v>
      </c>
      <c r="BH41" s="34" t="s">
        <v>233</v>
      </c>
      <c r="BI41"/>
    </row>
    <row r="42" spans="1:61" customFormat="1" ht="6" customHeight="1" x14ac:dyDescent="0.35">
      <c r="X42" s="12"/>
      <c r="Y42" s="12"/>
      <c r="Z42" s="12"/>
      <c r="AA42" s="12"/>
      <c r="AB42" s="12"/>
      <c r="AC42" s="12"/>
      <c r="AD42" s="12"/>
      <c r="AE42" s="12"/>
      <c r="BE42" s="335"/>
      <c r="BF42" s="355"/>
      <c r="BG42" s="355"/>
      <c r="BH42" s="355"/>
    </row>
    <row r="43" spans="1:61" ht="12" customHeight="1" x14ac:dyDescent="0.35">
      <c r="B43" s="35" t="s">
        <v>748</v>
      </c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339"/>
      <c r="Z43" s="195"/>
      <c r="AA43" s="195"/>
      <c r="AB43" s="195"/>
      <c r="AC43" s="195"/>
      <c r="AD43" s="195"/>
      <c r="AE43" s="195"/>
      <c r="AF43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/>
    </row>
    <row r="44" spans="1:61" ht="12" customHeight="1" x14ac:dyDescent="0.35">
      <c r="B44" s="35" t="s">
        <v>131</v>
      </c>
      <c r="C44" s="138"/>
      <c r="D44" s="139"/>
      <c r="E44" s="139"/>
      <c r="F44" s="139"/>
      <c r="G44" s="139"/>
      <c r="H44" s="139"/>
      <c r="I44" s="139"/>
      <c r="J44" s="139"/>
      <c r="K44" s="139"/>
      <c r="L44" s="139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340"/>
      <c r="Z44" s="140"/>
      <c r="AA44" s="140"/>
      <c r="AB44" s="140"/>
      <c r="AC44" s="140"/>
      <c r="AD44" s="140"/>
      <c r="AE44" s="140"/>
      <c r="AF44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/>
    </row>
    <row r="45" spans="1:61" customFormat="1" ht="12" customHeight="1" x14ac:dyDescent="0.35">
      <c r="B45" s="98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2"/>
      <c r="Z45" s="141"/>
      <c r="AA45" s="141"/>
      <c r="AB45" s="141"/>
      <c r="AC45" s="141"/>
      <c r="AD45" s="141"/>
      <c r="AE45" s="141"/>
      <c r="BE45" s="335"/>
      <c r="BF45" s="355"/>
      <c r="BG45" s="355"/>
      <c r="BH45" s="355"/>
    </row>
    <row r="46" spans="1:61" customFormat="1" ht="15" customHeight="1" x14ac:dyDescent="0.35"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BE46" s="335"/>
      <c r="BF46" s="355"/>
      <c r="BG46" s="355"/>
      <c r="BH46" s="355"/>
    </row>
    <row r="47" spans="1:61" customFormat="1" ht="15" customHeight="1" x14ac:dyDescent="0.35"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BE47" s="335"/>
      <c r="BF47" s="355"/>
      <c r="BG47" s="355"/>
      <c r="BH47" s="355"/>
    </row>
    <row r="48" spans="1:61" customFormat="1" ht="15" customHeight="1" x14ac:dyDescent="0.35"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BE48" s="335"/>
      <c r="BF48" s="355"/>
      <c r="BG48" s="355"/>
      <c r="BH48" s="355"/>
    </row>
    <row r="49" spans="2:61" customFormat="1" ht="12" customHeight="1" x14ac:dyDescent="0.35"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2"/>
      <c r="Y49" s="142"/>
      <c r="Z49" s="142"/>
      <c r="AA49" s="142"/>
      <c r="AB49" s="142"/>
      <c r="AC49" s="142"/>
      <c r="AD49" s="142"/>
      <c r="AE49" s="142"/>
      <c r="BE49" s="335"/>
      <c r="BF49" s="355"/>
      <c r="BG49" s="355"/>
      <c r="BH49" s="355"/>
    </row>
    <row r="50" spans="2:61" customFormat="1" ht="12" customHeight="1" x14ac:dyDescent="0.35">
      <c r="X50" s="12"/>
      <c r="Y50" s="12"/>
      <c r="Z50" s="12"/>
      <c r="AA50" s="12"/>
      <c r="AB50" s="12"/>
      <c r="AC50" s="12"/>
      <c r="AD50" s="12"/>
      <c r="AE50" s="12"/>
      <c r="BE50" s="335"/>
      <c r="BF50" s="355"/>
      <c r="BG50" s="355"/>
      <c r="BH50" s="355"/>
    </row>
    <row r="51" spans="2:61" customFormat="1" ht="12" customHeight="1" x14ac:dyDescent="0.35">
      <c r="X51" s="12"/>
      <c r="Y51" s="12"/>
      <c r="Z51" s="12"/>
      <c r="AA51" s="12"/>
      <c r="AB51" s="12"/>
      <c r="AC51" s="12"/>
      <c r="AD51" s="12"/>
      <c r="AE51" s="12"/>
      <c r="BE51" s="335"/>
      <c r="BF51" s="355"/>
      <c r="BG51" s="355"/>
      <c r="BH51" s="355"/>
    </row>
    <row r="52" spans="2:61" customFormat="1" ht="12" customHeight="1" x14ac:dyDescent="0.35">
      <c r="X52" s="12"/>
      <c r="Y52" s="12"/>
      <c r="Z52" s="12"/>
      <c r="AA52" s="12"/>
      <c r="AB52" s="12"/>
      <c r="AC52" s="12"/>
      <c r="AD52" s="12"/>
      <c r="AE52" s="12"/>
      <c r="BE52" s="335"/>
      <c r="BF52" s="355"/>
      <c r="BG52" s="355"/>
      <c r="BH52" s="355"/>
    </row>
    <row r="53" spans="2:61" ht="15" customHeight="1" x14ac:dyDescent="0.35">
      <c r="B53" s="37"/>
      <c r="C53" s="143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44"/>
      <c r="Y53" s="144"/>
      <c r="Z53" s="144"/>
      <c r="AA53" s="144"/>
      <c r="AB53" s="144"/>
      <c r="AC53" s="144"/>
      <c r="AD53" s="144"/>
      <c r="AE53" s="144"/>
      <c r="AF53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/>
    </row>
    <row r="54" spans="2:61" ht="15" customHeight="1" x14ac:dyDescent="0.35">
      <c r="B54" s="37"/>
      <c r="C54" s="143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44"/>
      <c r="Y54" s="144"/>
      <c r="Z54" s="144"/>
      <c r="AA54" s="144"/>
      <c r="AB54" s="144"/>
      <c r="AC54" s="144"/>
      <c r="AD54" s="144"/>
      <c r="AE54" s="144"/>
      <c r="AF54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/>
    </row>
    <row r="55" spans="2:61" ht="15" customHeight="1" x14ac:dyDescent="0.35">
      <c r="B55" s="37"/>
      <c r="C55" s="143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44"/>
      <c r="Y55" s="144"/>
      <c r="Z55" s="144"/>
      <c r="AA55" s="144"/>
      <c r="AB55" s="144"/>
      <c r="AC55" s="144"/>
      <c r="AD55" s="144"/>
      <c r="AE55" s="144"/>
      <c r="AF55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/>
    </row>
    <row r="56" spans="2:61" ht="15" customHeight="1" x14ac:dyDescent="0.35">
      <c r="B56" s="143"/>
      <c r="C56" s="37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44"/>
      <c r="Y56" s="144"/>
      <c r="Z56" s="144"/>
      <c r="AA56" s="144"/>
      <c r="AB56" s="144"/>
      <c r="AC56" s="144"/>
      <c r="AD56" s="144"/>
      <c r="AE56" s="144"/>
      <c r="AF5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/>
    </row>
    <row r="57" spans="2:61" ht="15" customHeight="1" x14ac:dyDescent="0.35">
      <c r="B57" s="38"/>
      <c r="C57" s="38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44"/>
      <c r="Y57" s="144"/>
      <c r="Z57" s="144"/>
      <c r="AA57" s="144"/>
      <c r="AB57" s="144"/>
      <c r="AC57" s="144"/>
      <c r="AD57" s="144"/>
      <c r="AE57" s="144"/>
      <c r="AF57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/>
    </row>
    <row r="58" spans="2:61" x14ac:dyDescent="0.35">
      <c r="B58" s="39"/>
      <c r="C58" s="40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44"/>
      <c r="Y58" s="144"/>
      <c r="Z58" s="144"/>
      <c r="AA58" s="144"/>
      <c r="AB58" s="144"/>
      <c r="AC58" s="144"/>
      <c r="AD58" s="144"/>
      <c r="AE58" s="144"/>
      <c r="AF58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/>
    </row>
    <row r="59" spans="2:61" x14ac:dyDescent="0.35">
      <c r="B59" s="41"/>
      <c r="C59" s="42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44"/>
      <c r="Y59" s="144"/>
      <c r="Z59" s="144"/>
      <c r="AA59" s="144"/>
      <c r="AB59" s="144"/>
      <c r="AC59" s="144"/>
      <c r="AD59" s="144"/>
      <c r="AE59" s="144"/>
      <c r="AF59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/>
    </row>
    <row r="60" spans="2:61" x14ac:dyDescent="0.35">
      <c r="B60" s="43"/>
      <c r="C60" s="42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44"/>
      <c r="Y60" s="144"/>
      <c r="Z60" s="144"/>
      <c r="AA60" s="144"/>
      <c r="AB60" s="144"/>
      <c r="AC60" s="144"/>
      <c r="AD60" s="144"/>
      <c r="AE60" s="144"/>
      <c r="AF60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/>
    </row>
    <row r="61" spans="2:61" x14ac:dyDescent="0.35">
      <c r="B61" s="43"/>
      <c r="C61" s="42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44"/>
      <c r="Y61" s="144"/>
      <c r="Z61" s="144"/>
      <c r="AA61" s="144"/>
      <c r="AB61" s="144"/>
      <c r="AC61" s="144"/>
      <c r="AD61" s="144"/>
      <c r="AE61" s="144"/>
      <c r="AF61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/>
    </row>
    <row r="62" spans="2:61" x14ac:dyDescent="0.35">
      <c r="B62" s="43"/>
      <c r="C62" s="42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44"/>
      <c r="Y62" s="144"/>
      <c r="Z62" s="144"/>
      <c r="AA62" s="144"/>
      <c r="AB62" s="144"/>
      <c r="AC62" s="144"/>
      <c r="AD62" s="144"/>
      <c r="AE62" s="144"/>
      <c r="AF62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/>
    </row>
    <row r="63" spans="2:61" x14ac:dyDescent="0.35">
      <c r="B63" s="43"/>
      <c r="C63" s="42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44"/>
      <c r="Y63" s="144"/>
      <c r="Z63" s="144"/>
      <c r="AA63" s="144"/>
      <c r="AB63" s="144"/>
      <c r="AC63" s="144"/>
      <c r="AD63" s="144"/>
      <c r="AE63" s="144"/>
      <c r="AF63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/>
    </row>
    <row r="64" spans="2:61" x14ac:dyDescent="0.35">
      <c r="B64" s="40"/>
      <c r="C64" s="40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44"/>
      <c r="Y64" s="144"/>
      <c r="Z64" s="144"/>
      <c r="AA64" s="144"/>
      <c r="AB64" s="144"/>
      <c r="AC64" s="144"/>
      <c r="AD64" s="144"/>
      <c r="AE64" s="144"/>
      <c r="AF64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/>
    </row>
    <row r="65" spans="2:61" x14ac:dyDescent="0.35">
      <c r="B65" s="43"/>
      <c r="C65" s="42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44"/>
      <c r="Y65" s="144"/>
      <c r="Z65" s="144"/>
      <c r="AA65" s="144"/>
      <c r="AB65" s="144"/>
      <c r="AC65" s="144"/>
      <c r="AD65" s="144"/>
      <c r="AE65" s="144"/>
      <c r="AF65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/>
    </row>
    <row r="66" spans="2:61" x14ac:dyDescent="0.35">
      <c r="B66" s="41"/>
      <c r="C66" s="42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44"/>
      <c r="Y66" s="144"/>
      <c r="Z66" s="144"/>
      <c r="AA66" s="144"/>
      <c r="AB66" s="144"/>
      <c r="AC66" s="144"/>
      <c r="AD66" s="144"/>
      <c r="AE66" s="144"/>
      <c r="AF6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/>
    </row>
    <row r="67" spans="2:61" x14ac:dyDescent="0.35">
      <c r="B67" s="41"/>
      <c r="C67" s="42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44"/>
      <c r="Y67" s="144"/>
      <c r="Z67" s="144"/>
      <c r="AA67" s="144"/>
      <c r="AB67" s="144"/>
      <c r="AC67" s="144"/>
      <c r="AD67" s="144"/>
      <c r="AE67" s="144"/>
      <c r="AF67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/>
    </row>
    <row r="68" spans="2:61" x14ac:dyDescent="0.35">
      <c r="B68" s="43"/>
      <c r="C68" s="42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44"/>
      <c r="Y68" s="144"/>
      <c r="Z68" s="144"/>
      <c r="AA68" s="144"/>
      <c r="AB68" s="144"/>
      <c r="AC68" s="144"/>
      <c r="AD68" s="144"/>
      <c r="AE68" s="144"/>
      <c r="AF68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/>
    </row>
    <row r="69" spans="2:61" x14ac:dyDescent="0.35">
      <c r="B69" s="43"/>
      <c r="C69" s="42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44"/>
      <c r="Y69" s="144"/>
      <c r="Z69" s="144"/>
      <c r="AA69" s="144"/>
      <c r="AB69" s="144"/>
      <c r="AC69" s="144"/>
      <c r="AD69" s="144"/>
      <c r="AE69" s="144"/>
      <c r="AF69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/>
    </row>
    <row r="70" spans="2:61" x14ac:dyDescent="0.35">
      <c r="B70" s="40"/>
      <c r="C70" s="40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44"/>
      <c r="Y70" s="144"/>
      <c r="Z70" s="144"/>
      <c r="AA70" s="144"/>
      <c r="AB70" s="144"/>
      <c r="AC70" s="144"/>
      <c r="AD70" s="144"/>
      <c r="AE70" s="144"/>
      <c r="AF70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/>
    </row>
    <row r="71" spans="2:61" x14ac:dyDescent="0.35">
      <c r="B71" s="43"/>
      <c r="C71" s="42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44"/>
      <c r="Y71" s="144"/>
      <c r="Z71" s="144"/>
      <c r="AA71" s="144"/>
      <c r="AB71" s="144"/>
      <c r="AC71" s="144"/>
      <c r="AD71" s="144"/>
      <c r="AE71" s="144"/>
      <c r="AF71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/>
    </row>
    <row r="72" spans="2:61" x14ac:dyDescent="0.35">
      <c r="B72" s="40"/>
      <c r="C72" s="40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44"/>
      <c r="Y72" s="144"/>
      <c r="Z72" s="144"/>
      <c r="AA72" s="144"/>
      <c r="AB72" s="144"/>
      <c r="AC72" s="144"/>
      <c r="AD72" s="144"/>
      <c r="AE72" s="144"/>
      <c r="AF72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/>
    </row>
    <row r="73" spans="2:61" x14ac:dyDescent="0.35">
      <c r="B73" s="43"/>
      <c r="C73" s="42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44"/>
      <c r="Y73" s="144"/>
      <c r="Z73" s="144"/>
      <c r="AA73" s="144"/>
      <c r="AB73" s="144"/>
      <c r="AC73" s="144"/>
      <c r="AD73" s="144"/>
      <c r="AE73" s="144"/>
      <c r="AF73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/>
    </row>
    <row r="74" spans="2:61" x14ac:dyDescent="0.35">
      <c r="B74" s="43"/>
      <c r="C74" s="42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44"/>
      <c r="Y74" s="144"/>
      <c r="Z74" s="144"/>
      <c r="AA74" s="144"/>
      <c r="AB74" s="144"/>
      <c r="AC74" s="144"/>
      <c r="AD74" s="144"/>
      <c r="AE74" s="144"/>
      <c r="AF74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/>
    </row>
    <row r="75" spans="2:61" x14ac:dyDescent="0.35">
      <c r="B75" s="43"/>
      <c r="C75" s="42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44"/>
      <c r="Y75" s="144"/>
      <c r="Z75" s="144"/>
      <c r="AA75" s="144"/>
      <c r="AB75" s="144"/>
      <c r="AC75" s="144"/>
      <c r="AD75" s="144"/>
      <c r="AE75" s="144"/>
      <c r="AF75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/>
    </row>
    <row r="76" spans="2:61" x14ac:dyDescent="0.35">
      <c r="B76" s="43"/>
      <c r="C76" s="42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44"/>
      <c r="Y76" s="144"/>
      <c r="Z76" s="144"/>
      <c r="AA76" s="144"/>
      <c r="AB76" s="144"/>
      <c r="AC76" s="144"/>
      <c r="AD76" s="144"/>
      <c r="AE76" s="144"/>
      <c r="AF76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/>
    </row>
    <row r="77" spans="2:61" x14ac:dyDescent="0.35">
      <c r="B77" s="40"/>
      <c r="C77" s="40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44"/>
      <c r="Y77" s="144"/>
      <c r="Z77" s="144"/>
      <c r="AA77" s="144"/>
      <c r="AB77" s="144"/>
      <c r="AC77" s="144"/>
      <c r="AD77" s="144"/>
      <c r="AE77" s="144"/>
      <c r="AF77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/>
    </row>
    <row r="78" spans="2:61" x14ac:dyDescent="0.35">
      <c r="B78" s="43"/>
      <c r="C78" s="42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44"/>
      <c r="Y78" s="144"/>
      <c r="Z78" s="144"/>
      <c r="AA78" s="144"/>
      <c r="AB78" s="144"/>
      <c r="AC78" s="144"/>
      <c r="AD78" s="144"/>
      <c r="AE78" s="144"/>
      <c r="AF78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/>
    </row>
    <row r="79" spans="2:61" x14ac:dyDescent="0.35">
      <c r="B79" s="44"/>
      <c r="C79" s="40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44"/>
      <c r="Y79" s="144"/>
      <c r="Z79" s="144"/>
      <c r="AA79" s="144"/>
      <c r="AB79" s="144"/>
      <c r="AC79" s="144"/>
      <c r="AD79" s="144"/>
      <c r="AE79" s="144"/>
      <c r="AF79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/>
    </row>
    <row r="80" spans="2:61" x14ac:dyDescent="0.35">
      <c r="B80" s="143"/>
      <c r="C80" s="143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44"/>
      <c r="Y80" s="144"/>
      <c r="Z80" s="144"/>
      <c r="AA80" s="144"/>
      <c r="AB80" s="144"/>
      <c r="AC80" s="144"/>
      <c r="AD80" s="144"/>
      <c r="AE80" s="144"/>
      <c r="AF80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/>
    </row>
    <row r="81" spans="2:61" x14ac:dyDescent="0.35">
      <c r="B81" s="143"/>
      <c r="C81" s="143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44"/>
      <c r="Y81" s="144"/>
      <c r="Z81" s="144"/>
      <c r="AA81" s="144"/>
      <c r="AB81" s="144"/>
      <c r="AC81" s="144"/>
      <c r="AD81" s="144"/>
      <c r="AE81" s="144"/>
      <c r="AF81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/>
    </row>
    <row r="82" spans="2:61" x14ac:dyDescent="0.35">
      <c r="B82" s="143"/>
      <c r="C82" s="143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44"/>
      <c r="Y82" s="144"/>
      <c r="Z82" s="144"/>
      <c r="AA82" s="144"/>
      <c r="AB82" s="144"/>
      <c r="AC82" s="144"/>
      <c r="AD82" s="144"/>
      <c r="AE82" s="144"/>
      <c r="AF8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/>
    </row>
    <row r="83" spans="2:61" x14ac:dyDescent="0.35">
      <c r="B83" s="143"/>
      <c r="C83" s="143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44"/>
      <c r="Y83" s="144"/>
      <c r="Z83" s="144"/>
      <c r="AA83" s="144"/>
      <c r="AB83" s="144"/>
      <c r="AC83" s="144"/>
      <c r="AD83" s="144"/>
      <c r="AE83" s="144"/>
      <c r="AF83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/>
    </row>
    <row r="84" spans="2:61" x14ac:dyDescent="0.35">
      <c r="B84" s="143"/>
      <c r="C84" s="143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44"/>
      <c r="Y84" s="144"/>
      <c r="Z84" s="144"/>
      <c r="AA84" s="144"/>
      <c r="AB84" s="144"/>
      <c r="AC84" s="144"/>
      <c r="AD84" s="144"/>
      <c r="AE84" s="144"/>
      <c r="AF84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/>
    </row>
    <row r="85" spans="2:61" x14ac:dyDescent="0.35">
      <c r="B85" s="143"/>
      <c r="C85" s="143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44"/>
      <c r="Y85" s="144"/>
      <c r="Z85" s="144"/>
      <c r="AA85" s="144"/>
      <c r="AB85" s="144"/>
      <c r="AC85" s="144"/>
      <c r="AD85" s="144"/>
      <c r="AE85" s="144"/>
      <c r="AF85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/>
    </row>
    <row r="86" spans="2:61" x14ac:dyDescent="0.35">
      <c r="B86" s="143"/>
      <c r="C86" s="143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44"/>
      <c r="Y86" s="144"/>
      <c r="Z86" s="144"/>
      <c r="AA86" s="144"/>
      <c r="AB86" s="144"/>
      <c r="AC86" s="144"/>
      <c r="AD86" s="144"/>
      <c r="AE86" s="144"/>
      <c r="AF86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/>
    </row>
    <row r="87" spans="2:61" x14ac:dyDescent="0.35">
      <c r="B87" s="143"/>
      <c r="C87" s="143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44"/>
      <c r="Y87" s="144"/>
      <c r="Z87" s="144"/>
      <c r="AA87" s="144"/>
      <c r="AB87" s="144"/>
      <c r="AC87" s="144"/>
      <c r="AD87" s="144"/>
      <c r="AE87" s="144"/>
      <c r="AF87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/>
    </row>
    <row r="88" spans="2:61" x14ac:dyDescent="0.35">
      <c r="B88" s="143"/>
      <c r="C88" s="143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44"/>
      <c r="Y88" s="144"/>
      <c r="Z88" s="144"/>
      <c r="AA88" s="144"/>
      <c r="AB88" s="144"/>
      <c r="AC88" s="144"/>
      <c r="AD88" s="144"/>
      <c r="AE88" s="144"/>
      <c r="AF88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/>
    </row>
    <row r="89" spans="2:61" x14ac:dyDescent="0.35">
      <c r="B89" s="143"/>
      <c r="C89" s="143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44"/>
      <c r="Y89" s="144"/>
      <c r="Z89" s="144"/>
      <c r="AA89" s="144"/>
      <c r="AB89" s="144"/>
      <c r="AC89" s="144"/>
      <c r="AD89" s="144"/>
      <c r="AE89" s="144"/>
      <c r="AF89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/>
    </row>
    <row r="90" spans="2:61" x14ac:dyDescent="0.35">
      <c r="B90" s="143"/>
      <c r="C90" s="143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44"/>
      <c r="Y90" s="144"/>
      <c r="Z90" s="144"/>
      <c r="AA90" s="144"/>
      <c r="AB90" s="144"/>
      <c r="AC90" s="144"/>
      <c r="AD90" s="144"/>
      <c r="AE90" s="144"/>
      <c r="AF90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/>
    </row>
    <row r="91" spans="2:61" x14ac:dyDescent="0.35">
      <c r="B91" s="143"/>
      <c r="C91" s="143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44"/>
      <c r="Y91" s="144"/>
      <c r="Z91" s="144"/>
      <c r="AA91" s="144"/>
      <c r="AB91" s="144"/>
      <c r="AC91" s="144"/>
      <c r="AD91" s="144"/>
      <c r="AE91" s="144"/>
      <c r="AF91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/>
    </row>
    <row r="92" spans="2:61" x14ac:dyDescent="0.35">
      <c r="B92" s="143"/>
      <c r="C92" s="143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44"/>
      <c r="Y92" s="144"/>
      <c r="Z92" s="144"/>
      <c r="AA92" s="144"/>
      <c r="AB92" s="144"/>
      <c r="AC92" s="144"/>
      <c r="AD92" s="144"/>
      <c r="AE92" s="144"/>
      <c r="AF9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/>
    </row>
    <row r="93" spans="2:61" x14ac:dyDescent="0.35">
      <c r="B93" s="143"/>
      <c r="C93" s="143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44"/>
      <c r="Y93" s="144"/>
      <c r="Z93" s="144"/>
      <c r="AA93" s="144"/>
      <c r="AB93" s="144"/>
      <c r="AC93" s="144"/>
      <c r="AD93" s="144"/>
      <c r="AE93" s="144"/>
      <c r="AF93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/>
    </row>
    <row r="94" spans="2:61" x14ac:dyDescent="0.35">
      <c r="B94" s="143"/>
      <c r="C94" s="143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44"/>
      <c r="Y94" s="144"/>
      <c r="Z94" s="144"/>
      <c r="AA94" s="144"/>
      <c r="AB94" s="144"/>
      <c r="AC94" s="144"/>
      <c r="AD94" s="144"/>
      <c r="AE94" s="144"/>
      <c r="AF94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/>
    </row>
    <row r="95" spans="2:61" x14ac:dyDescent="0.35">
      <c r="B95" s="143"/>
      <c r="C95" s="143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44"/>
      <c r="Y95" s="144"/>
      <c r="Z95" s="144"/>
      <c r="AA95" s="144"/>
      <c r="AB95" s="144"/>
      <c r="AC95" s="144"/>
      <c r="AD95" s="144"/>
      <c r="AE95" s="144"/>
      <c r="AF95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/>
    </row>
    <row r="96" spans="2:61" x14ac:dyDescent="0.35">
      <c r="B96" s="143"/>
      <c r="C96" s="143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44"/>
      <c r="Y96" s="144"/>
      <c r="Z96" s="144"/>
      <c r="AA96" s="144"/>
      <c r="AB96" s="144"/>
      <c r="AC96" s="144"/>
      <c r="AD96" s="144"/>
      <c r="AE96" s="144"/>
      <c r="AF96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/>
    </row>
    <row r="97" spans="2:61" x14ac:dyDescent="0.35">
      <c r="B97" s="143"/>
      <c r="C97" s="143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44"/>
      <c r="Y97" s="144"/>
      <c r="Z97" s="144"/>
      <c r="AA97" s="144"/>
      <c r="AB97" s="144"/>
      <c r="AC97" s="144"/>
      <c r="AD97" s="144"/>
      <c r="AE97" s="144"/>
      <c r="AF97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/>
    </row>
    <row r="98" spans="2:61" x14ac:dyDescent="0.35">
      <c r="B98" s="143"/>
      <c r="C98" s="143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44"/>
      <c r="Y98" s="144"/>
      <c r="Z98" s="144"/>
      <c r="AA98" s="144"/>
      <c r="AB98" s="144"/>
      <c r="AC98" s="144"/>
      <c r="AD98" s="144"/>
      <c r="AE98" s="144"/>
      <c r="AF98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/>
    </row>
    <row r="99" spans="2:61" x14ac:dyDescent="0.35">
      <c r="B99" s="143"/>
      <c r="C99" s="143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44"/>
      <c r="Y99" s="144"/>
      <c r="Z99" s="144"/>
      <c r="AA99" s="144"/>
      <c r="AB99" s="144"/>
      <c r="AC99" s="144"/>
      <c r="AD99" s="144"/>
      <c r="AE99" s="144"/>
      <c r="AF99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/>
    </row>
    <row r="100" spans="2:61" x14ac:dyDescent="0.35">
      <c r="B100" s="143"/>
      <c r="C100" s="143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44"/>
      <c r="Y100" s="144"/>
      <c r="Z100" s="144"/>
      <c r="AA100" s="144"/>
      <c r="AB100" s="144"/>
      <c r="AC100" s="144"/>
      <c r="AD100" s="144"/>
      <c r="AE100" s="144"/>
      <c r="AF100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/>
    </row>
    <row r="101" spans="2:61" x14ac:dyDescent="0.35">
      <c r="B101" s="143"/>
      <c r="C101" s="143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44"/>
      <c r="Y101" s="144"/>
      <c r="Z101" s="144"/>
      <c r="AA101" s="144"/>
      <c r="AB101" s="144"/>
      <c r="AC101" s="144"/>
      <c r="AD101" s="144"/>
      <c r="AE101" s="144"/>
      <c r="AF101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/>
    </row>
    <row r="102" spans="2:61" x14ac:dyDescent="0.35">
      <c r="B102" s="143"/>
      <c r="C102" s="143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44"/>
      <c r="Y102" s="144"/>
      <c r="Z102" s="144"/>
      <c r="AA102" s="144"/>
      <c r="AB102" s="144"/>
      <c r="AC102" s="144"/>
      <c r="AD102" s="144"/>
      <c r="AE102" s="144"/>
      <c r="AF10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/>
    </row>
    <row r="103" spans="2:61" x14ac:dyDescent="0.35">
      <c r="B103" s="139"/>
      <c r="C103" s="143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44"/>
      <c r="Y103" s="144"/>
      <c r="Z103" s="144"/>
      <c r="AA103" s="144"/>
      <c r="AB103" s="144"/>
      <c r="AC103" s="144"/>
      <c r="AD103" s="144"/>
      <c r="AE103" s="144"/>
      <c r="AF103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/>
    </row>
    <row r="104" spans="2:61" x14ac:dyDescent="0.35">
      <c r="C104" s="133"/>
      <c r="AF104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/>
    </row>
    <row r="105" spans="2:61" x14ac:dyDescent="0.35">
      <c r="C105" s="133"/>
      <c r="AF105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/>
    </row>
    <row r="106" spans="2:61" x14ac:dyDescent="0.35">
      <c r="C106" s="133"/>
      <c r="AF106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/>
    </row>
    <row r="107" spans="2:61" x14ac:dyDescent="0.35">
      <c r="C107" s="133"/>
      <c r="AF107"/>
      <c r="BI107"/>
    </row>
    <row r="108" spans="2:61" x14ac:dyDescent="0.35">
      <c r="C108" s="133"/>
      <c r="AF108"/>
      <c r="BI108"/>
    </row>
    <row r="109" spans="2:61" x14ac:dyDescent="0.35">
      <c r="AF109"/>
      <c r="BI109"/>
    </row>
    <row r="110" spans="2:61" x14ac:dyDescent="0.35">
      <c r="AF110"/>
      <c r="BI110"/>
    </row>
  </sheetData>
  <mergeCells count="1">
    <mergeCell ref="BA5:BH5"/>
  </mergeCells>
  <hyperlinks>
    <hyperlink ref="B4" location="Indice!A1" display="Volver al índice" xr:uid="{00000000-0004-0000-2D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BK108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9" style="45" customWidth="1"/>
    <col min="3" max="24" width="10.54296875" style="45" customWidth="1"/>
    <col min="25" max="25" width="10.54296875" style="7" customWidth="1"/>
    <col min="26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0" width="11.453125" style="45"/>
    <col min="261" max="261" width="2.453125" style="45" customWidth="1"/>
    <col min="262" max="262" width="48.54296875" style="45" customWidth="1"/>
    <col min="263" max="279" width="11.453125" style="45" customWidth="1"/>
    <col min="280" max="285" width="10.54296875" style="45" customWidth="1"/>
    <col min="286" max="287" width="11.453125" style="45" customWidth="1"/>
    <col min="288" max="288" width="1.54296875" style="45" customWidth="1"/>
    <col min="289" max="304" width="11.453125" style="45" customWidth="1"/>
    <col min="305" max="310" width="6.54296875" style="45" customWidth="1"/>
    <col min="311" max="312" width="11.453125" style="45" customWidth="1"/>
    <col min="313" max="313" width="1.453125" style="45" customWidth="1"/>
    <col min="314" max="516" width="11.453125" style="45"/>
    <col min="517" max="517" width="2.453125" style="45" customWidth="1"/>
    <col min="518" max="518" width="48.54296875" style="45" customWidth="1"/>
    <col min="519" max="535" width="11.453125" style="45" customWidth="1"/>
    <col min="536" max="541" width="10.54296875" style="45" customWidth="1"/>
    <col min="542" max="543" width="11.453125" style="45" customWidth="1"/>
    <col min="544" max="544" width="1.54296875" style="45" customWidth="1"/>
    <col min="545" max="560" width="11.453125" style="45" customWidth="1"/>
    <col min="561" max="566" width="6.54296875" style="45" customWidth="1"/>
    <col min="567" max="568" width="11.453125" style="45" customWidth="1"/>
    <col min="569" max="569" width="1.453125" style="45" customWidth="1"/>
    <col min="570" max="772" width="11.453125" style="45"/>
    <col min="773" max="773" width="2.453125" style="45" customWidth="1"/>
    <col min="774" max="774" width="48.54296875" style="45" customWidth="1"/>
    <col min="775" max="791" width="11.453125" style="45" customWidth="1"/>
    <col min="792" max="797" width="10.54296875" style="45" customWidth="1"/>
    <col min="798" max="799" width="11.453125" style="45" customWidth="1"/>
    <col min="800" max="800" width="1.54296875" style="45" customWidth="1"/>
    <col min="801" max="816" width="11.453125" style="45" customWidth="1"/>
    <col min="817" max="822" width="6.54296875" style="45" customWidth="1"/>
    <col min="823" max="824" width="11.453125" style="45" customWidth="1"/>
    <col min="825" max="825" width="1.453125" style="45" customWidth="1"/>
    <col min="826" max="1028" width="11.453125" style="45"/>
    <col min="1029" max="1029" width="2.453125" style="45" customWidth="1"/>
    <col min="1030" max="1030" width="48.54296875" style="45" customWidth="1"/>
    <col min="1031" max="1047" width="11.453125" style="45" customWidth="1"/>
    <col min="1048" max="1053" width="10.54296875" style="45" customWidth="1"/>
    <col min="1054" max="1055" width="11.453125" style="45" customWidth="1"/>
    <col min="1056" max="1056" width="1.54296875" style="45" customWidth="1"/>
    <col min="1057" max="1072" width="11.453125" style="45" customWidth="1"/>
    <col min="1073" max="1078" width="6.54296875" style="45" customWidth="1"/>
    <col min="1079" max="1080" width="11.453125" style="45" customWidth="1"/>
    <col min="1081" max="1081" width="1.453125" style="45" customWidth="1"/>
    <col min="1082" max="1284" width="11.453125" style="45"/>
    <col min="1285" max="1285" width="2.453125" style="45" customWidth="1"/>
    <col min="1286" max="1286" width="48.54296875" style="45" customWidth="1"/>
    <col min="1287" max="1303" width="11.453125" style="45" customWidth="1"/>
    <col min="1304" max="1309" width="10.54296875" style="45" customWidth="1"/>
    <col min="1310" max="1311" width="11.453125" style="45" customWidth="1"/>
    <col min="1312" max="1312" width="1.54296875" style="45" customWidth="1"/>
    <col min="1313" max="1328" width="11.453125" style="45" customWidth="1"/>
    <col min="1329" max="1334" width="6.54296875" style="45" customWidth="1"/>
    <col min="1335" max="1336" width="11.453125" style="45" customWidth="1"/>
    <col min="1337" max="1337" width="1.453125" style="45" customWidth="1"/>
    <col min="1338" max="1540" width="11.453125" style="45"/>
    <col min="1541" max="1541" width="2.453125" style="45" customWidth="1"/>
    <col min="1542" max="1542" width="48.54296875" style="45" customWidth="1"/>
    <col min="1543" max="1559" width="11.453125" style="45" customWidth="1"/>
    <col min="1560" max="1565" width="10.54296875" style="45" customWidth="1"/>
    <col min="1566" max="1567" width="11.453125" style="45" customWidth="1"/>
    <col min="1568" max="1568" width="1.54296875" style="45" customWidth="1"/>
    <col min="1569" max="1584" width="11.453125" style="45" customWidth="1"/>
    <col min="1585" max="1590" width="6.54296875" style="45" customWidth="1"/>
    <col min="1591" max="1592" width="11.453125" style="45" customWidth="1"/>
    <col min="1593" max="1593" width="1.453125" style="45" customWidth="1"/>
    <col min="1594" max="1796" width="11.453125" style="45"/>
    <col min="1797" max="1797" width="2.453125" style="45" customWidth="1"/>
    <col min="1798" max="1798" width="48.54296875" style="45" customWidth="1"/>
    <col min="1799" max="1815" width="11.453125" style="45" customWidth="1"/>
    <col min="1816" max="1821" width="10.54296875" style="45" customWidth="1"/>
    <col min="1822" max="1823" width="11.453125" style="45" customWidth="1"/>
    <col min="1824" max="1824" width="1.54296875" style="45" customWidth="1"/>
    <col min="1825" max="1840" width="11.453125" style="45" customWidth="1"/>
    <col min="1841" max="1846" width="6.54296875" style="45" customWidth="1"/>
    <col min="1847" max="1848" width="11.453125" style="45" customWidth="1"/>
    <col min="1849" max="1849" width="1.453125" style="45" customWidth="1"/>
    <col min="1850" max="2052" width="11.453125" style="45"/>
    <col min="2053" max="2053" width="2.453125" style="45" customWidth="1"/>
    <col min="2054" max="2054" width="48.54296875" style="45" customWidth="1"/>
    <col min="2055" max="2071" width="11.453125" style="45" customWidth="1"/>
    <col min="2072" max="2077" width="10.54296875" style="45" customWidth="1"/>
    <col min="2078" max="2079" width="11.453125" style="45" customWidth="1"/>
    <col min="2080" max="2080" width="1.54296875" style="45" customWidth="1"/>
    <col min="2081" max="2096" width="11.453125" style="45" customWidth="1"/>
    <col min="2097" max="2102" width="6.54296875" style="45" customWidth="1"/>
    <col min="2103" max="2104" width="11.453125" style="45" customWidth="1"/>
    <col min="2105" max="2105" width="1.453125" style="45" customWidth="1"/>
    <col min="2106" max="2308" width="11.453125" style="45"/>
    <col min="2309" max="2309" width="2.453125" style="45" customWidth="1"/>
    <col min="2310" max="2310" width="48.54296875" style="45" customWidth="1"/>
    <col min="2311" max="2327" width="11.453125" style="45" customWidth="1"/>
    <col min="2328" max="2333" width="10.54296875" style="45" customWidth="1"/>
    <col min="2334" max="2335" width="11.453125" style="45" customWidth="1"/>
    <col min="2336" max="2336" width="1.54296875" style="45" customWidth="1"/>
    <col min="2337" max="2352" width="11.453125" style="45" customWidth="1"/>
    <col min="2353" max="2358" width="6.54296875" style="45" customWidth="1"/>
    <col min="2359" max="2360" width="11.453125" style="45" customWidth="1"/>
    <col min="2361" max="2361" width="1.453125" style="45" customWidth="1"/>
    <col min="2362" max="2564" width="11.453125" style="45"/>
    <col min="2565" max="2565" width="2.453125" style="45" customWidth="1"/>
    <col min="2566" max="2566" width="48.54296875" style="45" customWidth="1"/>
    <col min="2567" max="2583" width="11.453125" style="45" customWidth="1"/>
    <col min="2584" max="2589" width="10.54296875" style="45" customWidth="1"/>
    <col min="2590" max="2591" width="11.453125" style="45" customWidth="1"/>
    <col min="2592" max="2592" width="1.54296875" style="45" customWidth="1"/>
    <col min="2593" max="2608" width="11.453125" style="45" customWidth="1"/>
    <col min="2609" max="2614" width="6.54296875" style="45" customWidth="1"/>
    <col min="2615" max="2616" width="11.453125" style="45" customWidth="1"/>
    <col min="2617" max="2617" width="1.453125" style="45" customWidth="1"/>
    <col min="2618" max="2820" width="11.453125" style="45"/>
    <col min="2821" max="2821" width="2.453125" style="45" customWidth="1"/>
    <col min="2822" max="2822" width="48.54296875" style="45" customWidth="1"/>
    <col min="2823" max="2839" width="11.453125" style="45" customWidth="1"/>
    <col min="2840" max="2845" width="10.54296875" style="45" customWidth="1"/>
    <col min="2846" max="2847" width="11.453125" style="45" customWidth="1"/>
    <col min="2848" max="2848" width="1.54296875" style="45" customWidth="1"/>
    <col min="2849" max="2864" width="11.453125" style="45" customWidth="1"/>
    <col min="2865" max="2870" width="6.54296875" style="45" customWidth="1"/>
    <col min="2871" max="2872" width="11.453125" style="45" customWidth="1"/>
    <col min="2873" max="2873" width="1.453125" style="45" customWidth="1"/>
    <col min="2874" max="3076" width="11.453125" style="45"/>
    <col min="3077" max="3077" width="2.453125" style="45" customWidth="1"/>
    <col min="3078" max="3078" width="48.54296875" style="45" customWidth="1"/>
    <col min="3079" max="3095" width="11.453125" style="45" customWidth="1"/>
    <col min="3096" max="3101" width="10.54296875" style="45" customWidth="1"/>
    <col min="3102" max="3103" width="11.453125" style="45" customWidth="1"/>
    <col min="3104" max="3104" width="1.54296875" style="45" customWidth="1"/>
    <col min="3105" max="3120" width="11.453125" style="45" customWidth="1"/>
    <col min="3121" max="3126" width="6.54296875" style="45" customWidth="1"/>
    <col min="3127" max="3128" width="11.453125" style="45" customWidth="1"/>
    <col min="3129" max="3129" width="1.453125" style="45" customWidth="1"/>
    <col min="3130" max="3332" width="11.453125" style="45"/>
    <col min="3333" max="3333" width="2.453125" style="45" customWidth="1"/>
    <col min="3334" max="3334" width="48.54296875" style="45" customWidth="1"/>
    <col min="3335" max="3351" width="11.453125" style="45" customWidth="1"/>
    <col min="3352" max="3357" width="10.54296875" style="45" customWidth="1"/>
    <col min="3358" max="3359" width="11.453125" style="45" customWidth="1"/>
    <col min="3360" max="3360" width="1.54296875" style="45" customWidth="1"/>
    <col min="3361" max="3376" width="11.453125" style="45" customWidth="1"/>
    <col min="3377" max="3382" width="6.54296875" style="45" customWidth="1"/>
    <col min="3383" max="3384" width="11.453125" style="45" customWidth="1"/>
    <col min="3385" max="3385" width="1.453125" style="45" customWidth="1"/>
    <col min="3386" max="3588" width="11.453125" style="45"/>
    <col min="3589" max="3589" width="2.453125" style="45" customWidth="1"/>
    <col min="3590" max="3590" width="48.54296875" style="45" customWidth="1"/>
    <col min="3591" max="3607" width="11.453125" style="45" customWidth="1"/>
    <col min="3608" max="3613" width="10.54296875" style="45" customWidth="1"/>
    <col min="3614" max="3615" width="11.453125" style="45" customWidth="1"/>
    <col min="3616" max="3616" width="1.54296875" style="45" customWidth="1"/>
    <col min="3617" max="3632" width="11.453125" style="45" customWidth="1"/>
    <col min="3633" max="3638" width="6.54296875" style="45" customWidth="1"/>
    <col min="3639" max="3640" width="11.453125" style="45" customWidth="1"/>
    <col min="3641" max="3641" width="1.453125" style="45" customWidth="1"/>
    <col min="3642" max="3844" width="11.453125" style="45"/>
    <col min="3845" max="3845" width="2.453125" style="45" customWidth="1"/>
    <col min="3846" max="3846" width="48.54296875" style="45" customWidth="1"/>
    <col min="3847" max="3863" width="11.453125" style="45" customWidth="1"/>
    <col min="3864" max="3869" width="10.54296875" style="45" customWidth="1"/>
    <col min="3870" max="3871" width="11.453125" style="45" customWidth="1"/>
    <col min="3872" max="3872" width="1.54296875" style="45" customWidth="1"/>
    <col min="3873" max="3888" width="11.453125" style="45" customWidth="1"/>
    <col min="3889" max="3894" width="6.54296875" style="45" customWidth="1"/>
    <col min="3895" max="3896" width="11.453125" style="45" customWidth="1"/>
    <col min="3897" max="3897" width="1.453125" style="45" customWidth="1"/>
    <col min="3898" max="4100" width="11.453125" style="45"/>
    <col min="4101" max="4101" width="2.453125" style="45" customWidth="1"/>
    <col min="4102" max="4102" width="48.54296875" style="45" customWidth="1"/>
    <col min="4103" max="4119" width="11.453125" style="45" customWidth="1"/>
    <col min="4120" max="4125" width="10.54296875" style="45" customWidth="1"/>
    <col min="4126" max="4127" width="11.453125" style="45" customWidth="1"/>
    <col min="4128" max="4128" width="1.54296875" style="45" customWidth="1"/>
    <col min="4129" max="4144" width="11.453125" style="45" customWidth="1"/>
    <col min="4145" max="4150" width="6.54296875" style="45" customWidth="1"/>
    <col min="4151" max="4152" width="11.453125" style="45" customWidth="1"/>
    <col min="4153" max="4153" width="1.453125" style="45" customWidth="1"/>
    <col min="4154" max="4356" width="11.453125" style="45"/>
    <col min="4357" max="4357" width="2.453125" style="45" customWidth="1"/>
    <col min="4358" max="4358" width="48.54296875" style="45" customWidth="1"/>
    <col min="4359" max="4375" width="11.453125" style="45" customWidth="1"/>
    <col min="4376" max="4381" width="10.54296875" style="45" customWidth="1"/>
    <col min="4382" max="4383" width="11.453125" style="45" customWidth="1"/>
    <col min="4384" max="4384" width="1.54296875" style="45" customWidth="1"/>
    <col min="4385" max="4400" width="11.453125" style="45" customWidth="1"/>
    <col min="4401" max="4406" width="6.54296875" style="45" customWidth="1"/>
    <col min="4407" max="4408" width="11.453125" style="45" customWidth="1"/>
    <col min="4409" max="4409" width="1.453125" style="45" customWidth="1"/>
    <col min="4410" max="4612" width="11.453125" style="45"/>
    <col min="4613" max="4613" width="2.453125" style="45" customWidth="1"/>
    <col min="4614" max="4614" width="48.54296875" style="45" customWidth="1"/>
    <col min="4615" max="4631" width="11.453125" style="45" customWidth="1"/>
    <col min="4632" max="4637" width="10.54296875" style="45" customWidth="1"/>
    <col min="4638" max="4639" width="11.453125" style="45" customWidth="1"/>
    <col min="4640" max="4640" width="1.54296875" style="45" customWidth="1"/>
    <col min="4641" max="4656" width="11.453125" style="45" customWidth="1"/>
    <col min="4657" max="4662" width="6.54296875" style="45" customWidth="1"/>
    <col min="4663" max="4664" width="11.453125" style="45" customWidth="1"/>
    <col min="4665" max="4665" width="1.453125" style="45" customWidth="1"/>
    <col min="4666" max="4868" width="11.453125" style="45"/>
    <col min="4869" max="4869" width="2.453125" style="45" customWidth="1"/>
    <col min="4870" max="4870" width="48.54296875" style="45" customWidth="1"/>
    <col min="4871" max="4887" width="11.453125" style="45" customWidth="1"/>
    <col min="4888" max="4893" width="10.54296875" style="45" customWidth="1"/>
    <col min="4894" max="4895" width="11.453125" style="45" customWidth="1"/>
    <col min="4896" max="4896" width="1.54296875" style="45" customWidth="1"/>
    <col min="4897" max="4912" width="11.453125" style="45" customWidth="1"/>
    <col min="4913" max="4918" width="6.54296875" style="45" customWidth="1"/>
    <col min="4919" max="4920" width="11.453125" style="45" customWidth="1"/>
    <col min="4921" max="4921" width="1.453125" style="45" customWidth="1"/>
    <col min="4922" max="5124" width="11.453125" style="45"/>
    <col min="5125" max="5125" width="2.453125" style="45" customWidth="1"/>
    <col min="5126" max="5126" width="48.54296875" style="45" customWidth="1"/>
    <col min="5127" max="5143" width="11.453125" style="45" customWidth="1"/>
    <col min="5144" max="5149" width="10.54296875" style="45" customWidth="1"/>
    <col min="5150" max="5151" width="11.453125" style="45" customWidth="1"/>
    <col min="5152" max="5152" width="1.54296875" style="45" customWidth="1"/>
    <col min="5153" max="5168" width="11.453125" style="45" customWidth="1"/>
    <col min="5169" max="5174" width="6.54296875" style="45" customWidth="1"/>
    <col min="5175" max="5176" width="11.453125" style="45" customWidth="1"/>
    <col min="5177" max="5177" width="1.453125" style="45" customWidth="1"/>
    <col min="5178" max="5380" width="11.453125" style="45"/>
    <col min="5381" max="5381" width="2.453125" style="45" customWidth="1"/>
    <col min="5382" max="5382" width="48.54296875" style="45" customWidth="1"/>
    <col min="5383" max="5399" width="11.453125" style="45" customWidth="1"/>
    <col min="5400" max="5405" width="10.54296875" style="45" customWidth="1"/>
    <col min="5406" max="5407" width="11.453125" style="45" customWidth="1"/>
    <col min="5408" max="5408" width="1.54296875" style="45" customWidth="1"/>
    <col min="5409" max="5424" width="11.453125" style="45" customWidth="1"/>
    <col min="5425" max="5430" width="6.54296875" style="45" customWidth="1"/>
    <col min="5431" max="5432" width="11.453125" style="45" customWidth="1"/>
    <col min="5433" max="5433" width="1.453125" style="45" customWidth="1"/>
    <col min="5434" max="5636" width="11.453125" style="45"/>
    <col min="5637" max="5637" width="2.453125" style="45" customWidth="1"/>
    <col min="5638" max="5638" width="48.54296875" style="45" customWidth="1"/>
    <col min="5639" max="5655" width="11.453125" style="45" customWidth="1"/>
    <col min="5656" max="5661" width="10.54296875" style="45" customWidth="1"/>
    <col min="5662" max="5663" width="11.453125" style="45" customWidth="1"/>
    <col min="5664" max="5664" width="1.54296875" style="45" customWidth="1"/>
    <col min="5665" max="5680" width="11.453125" style="45" customWidth="1"/>
    <col min="5681" max="5686" width="6.54296875" style="45" customWidth="1"/>
    <col min="5687" max="5688" width="11.453125" style="45" customWidth="1"/>
    <col min="5689" max="5689" width="1.453125" style="45" customWidth="1"/>
    <col min="5690" max="5892" width="11.453125" style="45"/>
    <col min="5893" max="5893" width="2.453125" style="45" customWidth="1"/>
    <col min="5894" max="5894" width="48.54296875" style="45" customWidth="1"/>
    <col min="5895" max="5911" width="11.453125" style="45" customWidth="1"/>
    <col min="5912" max="5917" width="10.54296875" style="45" customWidth="1"/>
    <col min="5918" max="5919" width="11.453125" style="45" customWidth="1"/>
    <col min="5920" max="5920" width="1.54296875" style="45" customWidth="1"/>
    <col min="5921" max="5936" width="11.453125" style="45" customWidth="1"/>
    <col min="5937" max="5942" width="6.54296875" style="45" customWidth="1"/>
    <col min="5943" max="5944" width="11.453125" style="45" customWidth="1"/>
    <col min="5945" max="5945" width="1.453125" style="45" customWidth="1"/>
    <col min="5946" max="6148" width="11.453125" style="45"/>
    <col min="6149" max="6149" width="2.453125" style="45" customWidth="1"/>
    <col min="6150" max="6150" width="48.54296875" style="45" customWidth="1"/>
    <col min="6151" max="6167" width="11.453125" style="45" customWidth="1"/>
    <col min="6168" max="6173" width="10.54296875" style="45" customWidth="1"/>
    <col min="6174" max="6175" width="11.453125" style="45" customWidth="1"/>
    <col min="6176" max="6176" width="1.54296875" style="45" customWidth="1"/>
    <col min="6177" max="6192" width="11.453125" style="45" customWidth="1"/>
    <col min="6193" max="6198" width="6.54296875" style="45" customWidth="1"/>
    <col min="6199" max="6200" width="11.453125" style="45" customWidth="1"/>
    <col min="6201" max="6201" width="1.453125" style="45" customWidth="1"/>
    <col min="6202" max="6404" width="11.453125" style="45"/>
    <col min="6405" max="6405" width="2.453125" style="45" customWidth="1"/>
    <col min="6406" max="6406" width="48.54296875" style="45" customWidth="1"/>
    <col min="6407" max="6423" width="11.453125" style="45" customWidth="1"/>
    <col min="6424" max="6429" width="10.54296875" style="45" customWidth="1"/>
    <col min="6430" max="6431" width="11.453125" style="45" customWidth="1"/>
    <col min="6432" max="6432" width="1.54296875" style="45" customWidth="1"/>
    <col min="6433" max="6448" width="11.453125" style="45" customWidth="1"/>
    <col min="6449" max="6454" width="6.54296875" style="45" customWidth="1"/>
    <col min="6455" max="6456" width="11.453125" style="45" customWidth="1"/>
    <col min="6457" max="6457" width="1.453125" style="45" customWidth="1"/>
    <col min="6458" max="6660" width="11.453125" style="45"/>
    <col min="6661" max="6661" width="2.453125" style="45" customWidth="1"/>
    <col min="6662" max="6662" width="48.54296875" style="45" customWidth="1"/>
    <col min="6663" max="6679" width="11.453125" style="45" customWidth="1"/>
    <col min="6680" max="6685" width="10.54296875" style="45" customWidth="1"/>
    <col min="6686" max="6687" width="11.453125" style="45" customWidth="1"/>
    <col min="6688" max="6688" width="1.54296875" style="45" customWidth="1"/>
    <col min="6689" max="6704" width="11.453125" style="45" customWidth="1"/>
    <col min="6705" max="6710" width="6.54296875" style="45" customWidth="1"/>
    <col min="6711" max="6712" width="11.453125" style="45" customWidth="1"/>
    <col min="6713" max="6713" width="1.453125" style="45" customWidth="1"/>
    <col min="6714" max="6916" width="11.453125" style="45"/>
    <col min="6917" max="6917" width="2.453125" style="45" customWidth="1"/>
    <col min="6918" max="6918" width="48.54296875" style="45" customWidth="1"/>
    <col min="6919" max="6935" width="11.453125" style="45" customWidth="1"/>
    <col min="6936" max="6941" width="10.54296875" style="45" customWidth="1"/>
    <col min="6942" max="6943" width="11.453125" style="45" customWidth="1"/>
    <col min="6944" max="6944" width="1.54296875" style="45" customWidth="1"/>
    <col min="6945" max="6960" width="11.453125" style="45" customWidth="1"/>
    <col min="6961" max="6966" width="6.54296875" style="45" customWidth="1"/>
    <col min="6967" max="6968" width="11.453125" style="45" customWidth="1"/>
    <col min="6969" max="6969" width="1.453125" style="45" customWidth="1"/>
    <col min="6970" max="7172" width="11.453125" style="45"/>
    <col min="7173" max="7173" width="2.453125" style="45" customWidth="1"/>
    <col min="7174" max="7174" width="48.54296875" style="45" customWidth="1"/>
    <col min="7175" max="7191" width="11.453125" style="45" customWidth="1"/>
    <col min="7192" max="7197" width="10.54296875" style="45" customWidth="1"/>
    <col min="7198" max="7199" width="11.453125" style="45" customWidth="1"/>
    <col min="7200" max="7200" width="1.54296875" style="45" customWidth="1"/>
    <col min="7201" max="7216" width="11.453125" style="45" customWidth="1"/>
    <col min="7217" max="7222" width="6.54296875" style="45" customWidth="1"/>
    <col min="7223" max="7224" width="11.453125" style="45" customWidth="1"/>
    <col min="7225" max="7225" width="1.453125" style="45" customWidth="1"/>
    <col min="7226" max="7428" width="11.453125" style="45"/>
    <col min="7429" max="7429" width="2.453125" style="45" customWidth="1"/>
    <col min="7430" max="7430" width="48.54296875" style="45" customWidth="1"/>
    <col min="7431" max="7447" width="11.453125" style="45" customWidth="1"/>
    <col min="7448" max="7453" width="10.54296875" style="45" customWidth="1"/>
    <col min="7454" max="7455" width="11.453125" style="45" customWidth="1"/>
    <col min="7456" max="7456" width="1.54296875" style="45" customWidth="1"/>
    <col min="7457" max="7472" width="11.453125" style="45" customWidth="1"/>
    <col min="7473" max="7478" width="6.54296875" style="45" customWidth="1"/>
    <col min="7479" max="7480" width="11.453125" style="45" customWidth="1"/>
    <col min="7481" max="7481" width="1.453125" style="45" customWidth="1"/>
    <col min="7482" max="7684" width="11.453125" style="45"/>
    <col min="7685" max="7685" width="2.453125" style="45" customWidth="1"/>
    <col min="7686" max="7686" width="48.54296875" style="45" customWidth="1"/>
    <col min="7687" max="7703" width="11.453125" style="45" customWidth="1"/>
    <col min="7704" max="7709" width="10.54296875" style="45" customWidth="1"/>
    <col min="7710" max="7711" width="11.453125" style="45" customWidth="1"/>
    <col min="7712" max="7712" width="1.54296875" style="45" customWidth="1"/>
    <col min="7713" max="7728" width="11.453125" style="45" customWidth="1"/>
    <col min="7729" max="7734" width="6.54296875" style="45" customWidth="1"/>
    <col min="7735" max="7736" width="11.453125" style="45" customWidth="1"/>
    <col min="7737" max="7737" width="1.453125" style="45" customWidth="1"/>
    <col min="7738" max="7940" width="11.453125" style="45"/>
    <col min="7941" max="7941" width="2.453125" style="45" customWidth="1"/>
    <col min="7942" max="7942" width="48.54296875" style="45" customWidth="1"/>
    <col min="7943" max="7959" width="11.453125" style="45" customWidth="1"/>
    <col min="7960" max="7965" width="10.54296875" style="45" customWidth="1"/>
    <col min="7966" max="7967" width="11.453125" style="45" customWidth="1"/>
    <col min="7968" max="7968" width="1.54296875" style="45" customWidth="1"/>
    <col min="7969" max="7984" width="11.453125" style="45" customWidth="1"/>
    <col min="7985" max="7990" width="6.54296875" style="45" customWidth="1"/>
    <col min="7991" max="7992" width="11.453125" style="45" customWidth="1"/>
    <col min="7993" max="7993" width="1.453125" style="45" customWidth="1"/>
    <col min="7994" max="8196" width="11.453125" style="45"/>
    <col min="8197" max="8197" width="2.453125" style="45" customWidth="1"/>
    <col min="8198" max="8198" width="48.54296875" style="45" customWidth="1"/>
    <col min="8199" max="8215" width="11.453125" style="45" customWidth="1"/>
    <col min="8216" max="8221" width="10.54296875" style="45" customWidth="1"/>
    <col min="8222" max="8223" width="11.453125" style="45" customWidth="1"/>
    <col min="8224" max="8224" width="1.54296875" style="45" customWidth="1"/>
    <col min="8225" max="8240" width="11.453125" style="45" customWidth="1"/>
    <col min="8241" max="8246" width="6.54296875" style="45" customWidth="1"/>
    <col min="8247" max="8248" width="11.453125" style="45" customWidth="1"/>
    <col min="8249" max="8249" width="1.453125" style="45" customWidth="1"/>
    <col min="8250" max="8452" width="11.453125" style="45"/>
    <col min="8453" max="8453" width="2.453125" style="45" customWidth="1"/>
    <col min="8454" max="8454" width="48.54296875" style="45" customWidth="1"/>
    <col min="8455" max="8471" width="11.453125" style="45" customWidth="1"/>
    <col min="8472" max="8477" width="10.54296875" style="45" customWidth="1"/>
    <col min="8478" max="8479" width="11.453125" style="45" customWidth="1"/>
    <col min="8480" max="8480" width="1.54296875" style="45" customWidth="1"/>
    <col min="8481" max="8496" width="11.453125" style="45" customWidth="1"/>
    <col min="8497" max="8502" width="6.54296875" style="45" customWidth="1"/>
    <col min="8503" max="8504" width="11.453125" style="45" customWidth="1"/>
    <col min="8505" max="8505" width="1.453125" style="45" customWidth="1"/>
    <col min="8506" max="8708" width="11.453125" style="45"/>
    <col min="8709" max="8709" width="2.453125" style="45" customWidth="1"/>
    <col min="8710" max="8710" width="48.54296875" style="45" customWidth="1"/>
    <col min="8711" max="8727" width="11.453125" style="45" customWidth="1"/>
    <col min="8728" max="8733" width="10.54296875" style="45" customWidth="1"/>
    <col min="8734" max="8735" width="11.453125" style="45" customWidth="1"/>
    <col min="8736" max="8736" width="1.54296875" style="45" customWidth="1"/>
    <col min="8737" max="8752" width="11.453125" style="45" customWidth="1"/>
    <col min="8753" max="8758" width="6.54296875" style="45" customWidth="1"/>
    <col min="8759" max="8760" width="11.453125" style="45" customWidth="1"/>
    <col min="8761" max="8761" width="1.453125" style="45" customWidth="1"/>
    <col min="8762" max="8964" width="11.453125" style="45"/>
    <col min="8965" max="8965" width="2.453125" style="45" customWidth="1"/>
    <col min="8966" max="8966" width="48.54296875" style="45" customWidth="1"/>
    <col min="8967" max="8983" width="11.453125" style="45" customWidth="1"/>
    <col min="8984" max="8989" width="10.54296875" style="45" customWidth="1"/>
    <col min="8990" max="8991" width="11.453125" style="45" customWidth="1"/>
    <col min="8992" max="8992" width="1.54296875" style="45" customWidth="1"/>
    <col min="8993" max="9008" width="11.453125" style="45" customWidth="1"/>
    <col min="9009" max="9014" width="6.54296875" style="45" customWidth="1"/>
    <col min="9015" max="9016" width="11.453125" style="45" customWidth="1"/>
    <col min="9017" max="9017" width="1.453125" style="45" customWidth="1"/>
    <col min="9018" max="9220" width="11.453125" style="45"/>
    <col min="9221" max="9221" width="2.453125" style="45" customWidth="1"/>
    <col min="9222" max="9222" width="48.54296875" style="45" customWidth="1"/>
    <col min="9223" max="9239" width="11.453125" style="45" customWidth="1"/>
    <col min="9240" max="9245" width="10.54296875" style="45" customWidth="1"/>
    <col min="9246" max="9247" width="11.453125" style="45" customWidth="1"/>
    <col min="9248" max="9248" width="1.54296875" style="45" customWidth="1"/>
    <col min="9249" max="9264" width="11.453125" style="45" customWidth="1"/>
    <col min="9265" max="9270" width="6.54296875" style="45" customWidth="1"/>
    <col min="9271" max="9272" width="11.453125" style="45" customWidth="1"/>
    <col min="9273" max="9273" width="1.453125" style="45" customWidth="1"/>
    <col min="9274" max="9476" width="11.453125" style="45"/>
    <col min="9477" max="9477" width="2.453125" style="45" customWidth="1"/>
    <col min="9478" max="9478" width="48.54296875" style="45" customWidth="1"/>
    <col min="9479" max="9495" width="11.453125" style="45" customWidth="1"/>
    <col min="9496" max="9501" width="10.54296875" style="45" customWidth="1"/>
    <col min="9502" max="9503" width="11.453125" style="45" customWidth="1"/>
    <col min="9504" max="9504" width="1.54296875" style="45" customWidth="1"/>
    <col min="9505" max="9520" width="11.453125" style="45" customWidth="1"/>
    <col min="9521" max="9526" width="6.54296875" style="45" customWidth="1"/>
    <col min="9527" max="9528" width="11.453125" style="45" customWidth="1"/>
    <col min="9529" max="9529" width="1.453125" style="45" customWidth="1"/>
    <col min="9530" max="9732" width="11.453125" style="45"/>
    <col min="9733" max="9733" width="2.453125" style="45" customWidth="1"/>
    <col min="9734" max="9734" width="48.54296875" style="45" customWidth="1"/>
    <col min="9735" max="9751" width="11.453125" style="45" customWidth="1"/>
    <col min="9752" max="9757" width="10.54296875" style="45" customWidth="1"/>
    <col min="9758" max="9759" width="11.453125" style="45" customWidth="1"/>
    <col min="9760" max="9760" width="1.54296875" style="45" customWidth="1"/>
    <col min="9761" max="9776" width="11.453125" style="45" customWidth="1"/>
    <col min="9777" max="9782" width="6.54296875" style="45" customWidth="1"/>
    <col min="9783" max="9784" width="11.453125" style="45" customWidth="1"/>
    <col min="9785" max="9785" width="1.453125" style="45" customWidth="1"/>
    <col min="9786" max="9988" width="11.453125" style="45"/>
    <col min="9989" max="9989" width="2.453125" style="45" customWidth="1"/>
    <col min="9990" max="9990" width="48.54296875" style="45" customWidth="1"/>
    <col min="9991" max="10007" width="11.453125" style="45" customWidth="1"/>
    <col min="10008" max="10013" width="10.54296875" style="45" customWidth="1"/>
    <col min="10014" max="10015" width="11.453125" style="45" customWidth="1"/>
    <col min="10016" max="10016" width="1.54296875" style="45" customWidth="1"/>
    <col min="10017" max="10032" width="11.453125" style="45" customWidth="1"/>
    <col min="10033" max="10038" width="6.54296875" style="45" customWidth="1"/>
    <col min="10039" max="10040" width="11.453125" style="45" customWidth="1"/>
    <col min="10041" max="10041" width="1.453125" style="45" customWidth="1"/>
    <col min="10042" max="10244" width="11.453125" style="45"/>
    <col min="10245" max="10245" width="2.453125" style="45" customWidth="1"/>
    <col min="10246" max="10246" width="48.54296875" style="45" customWidth="1"/>
    <col min="10247" max="10263" width="11.453125" style="45" customWidth="1"/>
    <col min="10264" max="10269" width="10.54296875" style="45" customWidth="1"/>
    <col min="10270" max="10271" width="11.453125" style="45" customWidth="1"/>
    <col min="10272" max="10272" width="1.54296875" style="45" customWidth="1"/>
    <col min="10273" max="10288" width="11.453125" style="45" customWidth="1"/>
    <col min="10289" max="10294" width="6.54296875" style="45" customWidth="1"/>
    <col min="10295" max="10296" width="11.453125" style="45" customWidth="1"/>
    <col min="10297" max="10297" width="1.453125" style="45" customWidth="1"/>
    <col min="10298" max="10500" width="11.453125" style="45"/>
    <col min="10501" max="10501" width="2.453125" style="45" customWidth="1"/>
    <col min="10502" max="10502" width="48.54296875" style="45" customWidth="1"/>
    <col min="10503" max="10519" width="11.453125" style="45" customWidth="1"/>
    <col min="10520" max="10525" width="10.54296875" style="45" customWidth="1"/>
    <col min="10526" max="10527" width="11.453125" style="45" customWidth="1"/>
    <col min="10528" max="10528" width="1.54296875" style="45" customWidth="1"/>
    <col min="10529" max="10544" width="11.453125" style="45" customWidth="1"/>
    <col min="10545" max="10550" width="6.54296875" style="45" customWidth="1"/>
    <col min="10551" max="10552" width="11.453125" style="45" customWidth="1"/>
    <col min="10553" max="10553" width="1.453125" style="45" customWidth="1"/>
    <col min="10554" max="10756" width="11.453125" style="45"/>
    <col min="10757" max="10757" width="2.453125" style="45" customWidth="1"/>
    <col min="10758" max="10758" width="48.54296875" style="45" customWidth="1"/>
    <col min="10759" max="10775" width="11.453125" style="45" customWidth="1"/>
    <col min="10776" max="10781" width="10.54296875" style="45" customWidth="1"/>
    <col min="10782" max="10783" width="11.453125" style="45" customWidth="1"/>
    <col min="10784" max="10784" width="1.54296875" style="45" customWidth="1"/>
    <col min="10785" max="10800" width="11.453125" style="45" customWidth="1"/>
    <col min="10801" max="10806" width="6.54296875" style="45" customWidth="1"/>
    <col min="10807" max="10808" width="11.453125" style="45" customWidth="1"/>
    <col min="10809" max="10809" width="1.453125" style="45" customWidth="1"/>
    <col min="10810" max="11012" width="11.453125" style="45"/>
    <col min="11013" max="11013" width="2.453125" style="45" customWidth="1"/>
    <col min="11014" max="11014" width="48.54296875" style="45" customWidth="1"/>
    <col min="11015" max="11031" width="11.453125" style="45" customWidth="1"/>
    <col min="11032" max="11037" width="10.54296875" style="45" customWidth="1"/>
    <col min="11038" max="11039" width="11.453125" style="45" customWidth="1"/>
    <col min="11040" max="11040" width="1.54296875" style="45" customWidth="1"/>
    <col min="11041" max="11056" width="11.453125" style="45" customWidth="1"/>
    <col min="11057" max="11062" width="6.54296875" style="45" customWidth="1"/>
    <col min="11063" max="11064" width="11.453125" style="45" customWidth="1"/>
    <col min="11065" max="11065" width="1.453125" style="45" customWidth="1"/>
    <col min="11066" max="11268" width="11.453125" style="45"/>
    <col min="11269" max="11269" width="2.453125" style="45" customWidth="1"/>
    <col min="11270" max="11270" width="48.54296875" style="45" customWidth="1"/>
    <col min="11271" max="11287" width="11.453125" style="45" customWidth="1"/>
    <col min="11288" max="11293" width="10.54296875" style="45" customWidth="1"/>
    <col min="11294" max="11295" width="11.453125" style="45" customWidth="1"/>
    <col min="11296" max="11296" width="1.54296875" style="45" customWidth="1"/>
    <col min="11297" max="11312" width="11.453125" style="45" customWidth="1"/>
    <col min="11313" max="11318" width="6.54296875" style="45" customWidth="1"/>
    <col min="11319" max="11320" width="11.453125" style="45" customWidth="1"/>
    <col min="11321" max="11321" width="1.453125" style="45" customWidth="1"/>
    <col min="11322" max="11524" width="11.453125" style="45"/>
    <col min="11525" max="11525" width="2.453125" style="45" customWidth="1"/>
    <col min="11526" max="11526" width="48.54296875" style="45" customWidth="1"/>
    <col min="11527" max="11543" width="11.453125" style="45" customWidth="1"/>
    <col min="11544" max="11549" width="10.54296875" style="45" customWidth="1"/>
    <col min="11550" max="11551" width="11.453125" style="45" customWidth="1"/>
    <col min="11552" max="11552" width="1.54296875" style="45" customWidth="1"/>
    <col min="11553" max="11568" width="11.453125" style="45" customWidth="1"/>
    <col min="11569" max="11574" width="6.54296875" style="45" customWidth="1"/>
    <col min="11575" max="11576" width="11.453125" style="45" customWidth="1"/>
    <col min="11577" max="11577" width="1.453125" style="45" customWidth="1"/>
    <col min="11578" max="11780" width="11.453125" style="45"/>
    <col min="11781" max="11781" width="2.453125" style="45" customWidth="1"/>
    <col min="11782" max="11782" width="48.54296875" style="45" customWidth="1"/>
    <col min="11783" max="11799" width="11.453125" style="45" customWidth="1"/>
    <col min="11800" max="11805" width="10.54296875" style="45" customWidth="1"/>
    <col min="11806" max="11807" width="11.453125" style="45" customWidth="1"/>
    <col min="11808" max="11808" width="1.54296875" style="45" customWidth="1"/>
    <col min="11809" max="11824" width="11.453125" style="45" customWidth="1"/>
    <col min="11825" max="11830" width="6.54296875" style="45" customWidth="1"/>
    <col min="11831" max="11832" width="11.453125" style="45" customWidth="1"/>
    <col min="11833" max="11833" width="1.453125" style="45" customWidth="1"/>
    <col min="11834" max="12036" width="11.453125" style="45"/>
    <col min="12037" max="12037" width="2.453125" style="45" customWidth="1"/>
    <col min="12038" max="12038" width="48.54296875" style="45" customWidth="1"/>
    <col min="12039" max="12055" width="11.453125" style="45" customWidth="1"/>
    <col min="12056" max="12061" width="10.54296875" style="45" customWidth="1"/>
    <col min="12062" max="12063" width="11.453125" style="45" customWidth="1"/>
    <col min="12064" max="12064" width="1.54296875" style="45" customWidth="1"/>
    <col min="12065" max="12080" width="11.453125" style="45" customWidth="1"/>
    <col min="12081" max="12086" width="6.54296875" style="45" customWidth="1"/>
    <col min="12087" max="12088" width="11.453125" style="45" customWidth="1"/>
    <col min="12089" max="12089" width="1.453125" style="45" customWidth="1"/>
    <col min="12090" max="12292" width="11.453125" style="45"/>
    <col min="12293" max="12293" width="2.453125" style="45" customWidth="1"/>
    <col min="12294" max="12294" width="48.54296875" style="45" customWidth="1"/>
    <col min="12295" max="12311" width="11.453125" style="45" customWidth="1"/>
    <col min="12312" max="12317" width="10.54296875" style="45" customWidth="1"/>
    <col min="12318" max="12319" width="11.453125" style="45" customWidth="1"/>
    <col min="12320" max="12320" width="1.54296875" style="45" customWidth="1"/>
    <col min="12321" max="12336" width="11.453125" style="45" customWidth="1"/>
    <col min="12337" max="12342" width="6.54296875" style="45" customWidth="1"/>
    <col min="12343" max="12344" width="11.453125" style="45" customWidth="1"/>
    <col min="12345" max="12345" width="1.453125" style="45" customWidth="1"/>
    <col min="12346" max="12548" width="11.453125" style="45"/>
    <col min="12549" max="12549" width="2.453125" style="45" customWidth="1"/>
    <col min="12550" max="12550" width="48.54296875" style="45" customWidth="1"/>
    <col min="12551" max="12567" width="11.453125" style="45" customWidth="1"/>
    <col min="12568" max="12573" width="10.54296875" style="45" customWidth="1"/>
    <col min="12574" max="12575" width="11.453125" style="45" customWidth="1"/>
    <col min="12576" max="12576" width="1.54296875" style="45" customWidth="1"/>
    <col min="12577" max="12592" width="11.453125" style="45" customWidth="1"/>
    <col min="12593" max="12598" width="6.54296875" style="45" customWidth="1"/>
    <col min="12599" max="12600" width="11.453125" style="45" customWidth="1"/>
    <col min="12601" max="12601" width="1.453125" style="45" customWidth="1"/>
    <col min="12602" max="12804" width="11.453125" style="45"/>
    <col min="12805" max="12805" width="2.453125" style="45" customWidth="1"/>
    <col min="12806" max="12806" width="48.54296875" style="45" customWidth="1"/>
    <col min="12807" max="12823" width="11.453125" style="45" customWidth="1"/>
    <col min="12824" max="12829" width="10.54296875" style="45" customWidth="1"/>
    <col min="12830" max="12831" width="11.453125" style="45" customWidth="1"/>
    <col min="12832" max="12832" width="1.54296875" style="45" customWidth="1"/>
    <col min="12833" max="12848" width="11.453125" style="45" customWidth="1"/>
    <col min="12849" max="12854" width="6.54296875" style="45" customWidth="1"/>
    <col min="12855" max="12856" width="11.453125" style="45" customWidth="1"/>
    <col min="12857" max="12857" width="1.453125" style="45" customWidth="1"/>
    <col min="12858" max="13060" width="11.453125" style="45"/>
    <col min="13061" max="13061" width="2.453125" style="45" customWidth="1"/>
    <col min="13062" max="13062" width="48.54296875" style="45" customWidth="1"/>
    <col min="13063" max="13079" width="11.453125" style="45" customWidth="1"/>
    <col min="13080" max="13085" width="10.54296875" style="45" customWidth="1"/>
    <col min="13086" max="13087" width="11.453125" style="45" customWidth="1"/>
    <col min="13088" max="13088" width="1.54296875" style="45" customWidth="1"/>
    <col min="13089" max="13104" width="11.453125" style="45" customWidth="1"/>
    <col min="13105" max="13110" width="6.54296875" style="45" customWidth="1"/>
    <col min="13111" max="13112" width="11.453125" style="45" customWidth="1"/>
    <col min="13113" max="13113" width="1.453125" style="45" customWidth="1"/>
    <col min="13114" max="13316" width="11.453125" style="45"/>
    <col min="13317" max="13317" width="2.453125" style="45" customWidth="1"/>
    <col min="13318" max="13318" width="48.54296875" style="45" customWidth="1"/>
    <col min="13319" max="13335" width="11.453125" style="45" customWidth="1"/>
    <col min="13336" max="13341" width="10.54296875" style="45" customWidth="1"/>
    <col min="13342" max="13343" width="11.453125" style="45" customWidth="1"/>
    <col min="13344" max="13344" width="1.54296875" style="45" customWidth="1"/>
    <col min="13345" max="13360" width="11.453125" style="45" customWidth="1"/>
    <col min="13361" max="13366" width="6.54296875" style="45" customWidth="1"/>
    <col min="13367" max="13368" width="11.453125" style="45" customWidth="1"/>
    <col min="13369" max="13369" width="1.453125" style="45" customWidth="1"/>
    <col min="13370" max="13572" width="11.453125" style="45"/>
    <col min="13573" max="13573" width="2.453125" style="45" customWidth="1"/>
    <col min="13574" max="13574" width="48.54296875" style="45" customWidth="1"/>
    <col min="13575" max="13591" width="11.453125" style="45" customWidth="1"/>
    <col min="13592" max="13597" width="10.54296875" style="45" customWidth="1"/>
    <col min="13598" max="13599" width="11.453125" style="45" customWidth="1"/>
    <col min="13600" max="13600" width="1.54296875" style="45" customWidth="1"/>
    <col min="13601" max="13616" width="11.453125" style="45" customWidth="1"/>
    <col min="13617" max="13622" width="6.54296875" style="45" customWidth="1"/>
    <col min="13623" max="13624" width="11.453125" style="45" customWidth="1"/>
    <col min="13625" max="13625" width="1.453125" style="45" customWidth="1"/>
    <col min="13626" max="13828" width="11.453125" style="45"/>
    <col min="13829" max="13829" width="2.453125" style="45" customWidth="1"/>
    <col min="13830" max="13830" width="48.54296875" style="45" customWidth="1"/>
    <col min="13831" max="13847" width="11.453125" style="45" customWidth="1"/>
    <col min="13848" max="13853" width="10.54296875" style="45" customWidth="1"/>
    <col min="13854" max="13855" width="11.453125" style="45" customWidth="1"/>
    <col min="13856" max="13856" width="1.54296875" style="45" customWidth="1"/>
    <col min="13857" max="13872" width="11.453125" style="45" customWidth="1"/>
    <col min="13873" max="13878" width="6.54296875" style="45" customWidth="1"/>
    <col min="13879" max="13880" width="11.453125" style="45" customWidth="1"/>
    <col min="13881" max="13881" width="1.453125" style="45" customWidth="1"/>
    <col min="13882" max="14084" width="11.453125" style="45"/>
    <col min="14085" max="14085" width="2.453125" style="45" customWidth="1"/>
    <col min="14086" max="14086" width="48.54296875" style="45" customWidth="1"/>
    <col min="14087" max="14103" width="11.453125" style="45" customWidth="1"/>
    <col min="14104" max="14109" width="10.54296875" style="45" customWidth="1"/>
    <col min="14110" max="14111" width="11.453125" style="45" customWidth="1"/>
    <col min="14112" max="14112" width="1.54296875" style="45" customWidth="1"/>
    <col min="14113" max="14128" width="11.453125" style="45" customWidth="1"/>
    <col min="14129" max="14134" width="6.54296875" style="45" customWidth="1"/>
    <col min="14135" max="14136" width="11.453125" style="45" customWidth="1"/>
    <col min="14137" max="14137" width="1.453125" style="45" customWidth="1"/>
    <col min="14138" max="14340" width="11.453125" style="45"/>
    <col min="14341" max="14341" width="2.453125" style="45" customWidth="1"/>
    <col min="14342" max="14342" width="48.54296875" style="45" customWidth="1"/>
    <col min="14343" max="14359" width="11.453125" style="45" customWidth="1"/>
    <col min="14360" max="14365" width="10.54296875" style="45" customWidth="1"/>
    <col min="14366" max="14367" width="11.453125" style="45" customWidth="1"/>
    <col min="14368" max="14368" width="1.54296875" style="45" customWidth="1"/>
    <col min="14369" max="14384" width="11.453125" style="45" customWidth="1"/>
    <col min="14385" max="14390" width="6.54296875" style="45" customWidth="1"/>
    <col min="14391" max="14392" width="11.453125" style="45" customWidth="1"/>
    <col min="14393" max="14393" width="1.453125" style="45" customWidth="1"/>
    <col min="14394" max="14596" width="11.453125" style="45"/>
    <col min="14597" max="14597" width="2.453125" style="45" customWidth="1"/>
    <col min="14598" max="14598" width="48.54296875" style="45" customWidth="1"/>
    <col min="14599" max="14615" width="11.453125" style="45" customWidth="1"/>
    <col min="14616" max="14621" width="10.54296875" style="45" customWidth="1"/>
    <col min="14622" max="14623" width="11.453125" style="45" customWidth="1"/>
    <col min="14624" max="14624" width="1.54296875" style="45" customWidth="1"/>
    <col min="14625" max="14640" width="11.453125" style="45" customWidth="1"/>
    <col min="14641" max="14646" width="6.54296875" style="45" customWidth="1"/>
    <col min="14647" max="14648" width="11.453125" style="45" customWidth="1"/>
    <col min="14649" max="14649" width="1.453125" style="45" customWidth="1"/>
    <col min="14650" max="14852" width="11.453125" style="45"/>
    <col min="14853" max="14853" width="2.453125" style="45" customWidth="1"/>
    <col min="14854" max="14854" width="48.54296875" style="45" customWidth="1"/>
    <col min="14855" max="14871" width="11.453125" style="45" customWidth="1"/>
    <col min="14872" max="14877" width="10.54296875" style="45" customWidth="1"/>
    <col min="14878" max="14879" width="11.453125" style="45" customWidth="1"/>
    <col min="14880" max="14880" width="1.54296875" style="45" customWidth="1"/>
    <col min="14881" max="14896" width="11.453125" style="45" customWidth="1"/>
    <col min="14897" max="14902" width="6.54296875" style="45" customWidth="1"/>
    <col min="14903" max="14904" width="11.453125" style="45" customWidth="1"/>
    <col min="14905" max="14905" width="1.453125" style="45" customWidth="1"/>
    <col min="14906" max="15108" width="11.453125" style="45"/>
    <col min="15109" max="15109" width="2.453125" style="45" customWidth="1"/>
    <col min="15110" max="15110" width="48.54296875" style="45" customWidth="1"/>
    <col min="15111" max="15127" width="11.453125" style="45" customWidth="1"/>
    <col min="15128" max="15133" width="10.54296875" style="45" customWidth="1"/>
    <col min="15134" max="15135" width="11.453125" style="45" customWidth="1"/>
    <col min="15136" max="15136" width="1.54296875" style="45" customWidth="1"/>
    <col min="15137" max="15152" width="11.453125" style="45" customWidth="1"/>
    <col min="15153" max="15158" width="6.54296875" style="45" customWidth="1"/>
    <col min="15159" max="15160" width="11.453125" style="45" customWidth="1"/>
    <col min="15161" max="15161" width="1.453125" style="45" customWidth="1"/>
    <col min="15162" max="15364" width="11.453125" style="45"/>
    <col min="15365" max="15365" width="2.453125" style="45" customWidth="1"/>
    <col min="15366" max="15366" width="48.54296875" style="45" customWidth="1"/>
    <col min="15367" max="15383" width="11.453125" style="45" customWidth="1"/>
    <col min="15384" max="15389" width="10.54296875" style="45" customWidth="1"/>
    <col min="15390" max="15391" width="11.453125" style="45" customWidth="1"/>
    <col min="15392" max="15392" width="1.54296875" style="45" customWidth="1"/>
    <col min="15393" max="15408" width="11.453125" style="45" customWidth="1"/>
    <col min="15409" max="15414" width="6.54296875" style="45" customWidth="1"/>
    <col min="15415" max="15416" width="11.453125" style="45" customWidth="1"/>
    <col min="15417" max="15417" width="1.453125" style="45" customWidth="1"/>
    <col min="15418" max="15620" width="11.453125" style="45"/>
    <col min="15621" max="15621" width="2.453125" style="45" customWidth="1"/>
    <col min="15622" max="15622" width="48.54296875" style="45" customWidth="1"/>
    <col min="15623" max="15639" width="11.453125" style="45" customWidth="1"/>
    <col min="15640" max="15645" width="10.54296875" style="45" customWidth="1"/>
    <col min="15646" max="15647" width="11.453125" style="45" customWidth="1"/>
    <col min="15648" max="15648" width="1.54296875" style="45" customWidth="1"/>
    <col min="15649" max="15664" width="11.453125" style="45" customWidth="1"/>
    <col min="15665" max="15670" width="6.54296875" style="45" customWidth="1"/>
    <col min="15671" max="15672" width="11.453125" style="45" customWidth="1"/>
    <col min="15673" max="15673" width="1.453125" style="45" customWidth="1"/>
    <col min="15674" max="15876" width="11.453125" style="45"/>
    <col min="15877" max="15877" width="2.453125" style="45" customWidth="1"/>
    <col min="15878" max="15878" width="48.54296875" style="45" customWidth="1"/>
    <col min="15879" max="15895" width="11.453125" style="45" customWidth="1"/>
    <col min="15896" max="15901" width="10.54296875" style="45" customWidth="1"/>
    <col min="15902" max="15903" width="11.453125" style="45" customWidth="1"/>
    <col min="15904" max="15904" width="1.54296875" style="45" customWidth="1"/>
    <col min="15905" max="15920" width="11.453125" style="45" customWidth="1"/>
    <col min="15921" max="15926" width="6.54296875" style="45" customWidth="1"/>
    <col min="15927" max="15928" width="11.453125" style="45" customWidth="1"/>
    <col min="15929" max="15929" width="1.453125" style="45" customWidth="1"/>
    <col min="15930" max="16132" width="11.453125" style="45"/>
    <col min="16133" max="16133" width="2.453125" style="45" customWidth="1"/>
    <col min="16134" max="16134" width="48.54296875" style="45" customWidth="1"/>
    <col min="16135" max="16151" width="11.453125" style="45" customWidth="1"/>
    <col min="16152" max="16157" width="10.54296875" style="45" customWidth="1"/>
    <col min="16158" max="16159" width="11.453125" style="45" customWidth="1"/>
    <col min="16160" max="16160" width="1.54296875" style="45" customWidth="1"/>
    <col min="16161" max="16176" width="11.453125" style="45" customWidth="1"/>
    <col min="16177" max="16182" width="6.54296875" style="45" customWidth="1"/>
    <col min="16183" max="16184" width="11.453125" style="45" customWidth="1"/>
    <col min="16185" max="16185" width="1.453125" style="45" customWidth="1"/>
    <col min="16186" max="16384" width="11.453125" style="45"/>
  </cols>
  <sheetData>
    <row r="1" spans="1:63" ht="15" customHeight="1" x14ac:dyDescent="0.35">
      <c r="B1" s="1" t="s">
        <v>602</v>
      </c>
    </row>
    <row r="2" spans="1:63" ht="15" customHeight="1" x14ac:dyDescent="0.35">
      <c r="B2" s="160" t="s">
        <v>437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3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B3" s="335"/>
      <c r="AC3"/>
      <c r="AD3"/>
      <c r="AE3"/>
    </row>
    <row r="4" spans="1:63" ht="12" customHeight="1" thickBot="1" x14ac:dyDescent="0.4">
      <c r="B4" s="186" t="s">
        <v>758</v>
      </c>
      <c r="W4"/>
      <c r="X4"/>
      <c r="Z4"/>
      <c r="AA4"/>
      <c r="AB4" s="335"/>
      <c r="AC4"/>
      <c r="AD4"/>
      <c r="AE4"/>
    </row>
    <row r="5" spans="1:63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3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90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3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3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3" s="99" customFormat="1" ht="15" customHeight="1" x14ac:dyDescent="0.35">
      <c r="A9"/>
      <c r="B9" s="107" t="s">
        <v>603</v>
      </c>
      <c r="C9" s="11"/>
      <c r="D9" s="11"/>
      <c r="E9" s="80">
        <v>87822.527000000002</v>
      </c>
      <c r="F9" s="80">
        <v>90007.577000000019</v>
      </c>
      <c r="G9" s="80">
        <v>96643.13</v>
      </c>
      <c r="H9" s="80">
        <v>106277.091</v>
      </c>
      <c r="I9" s="80">
        <v>111972.12300000001</v>
      </c>
      <c r="J9" s="80">
        <v>98092.740999999995</v>
      </c>
      <c r="K9" s="80">
        <v>133490</v>
      </c>
      <c r="L9" s="80">
        <v>144284.83299999998</v>
      </c>
      <c r="M9" s="80">
        <v>163721.74299999999</v>
      </c>
      <c r="N9" s="80">
        <v>183853.514</v>
      </c>
      <c r="O9" s="80">
        <v>205626.13099999999</v>
      </c>
      <c r="P9" s="80">
        <v>180132.272</v>
      </c>
      <c r="Q9" s="80">
        <v>153683.07800000001</v>
      </c>
      <c r="R9" s="80">
        <v>168760.655</v>
      </c>
      <c r="S9" s="80">
        <v>170804.70500000002</v>
      </c>
      <c r="T9" s="80">
        <v>177689.33600000001</v>
      </c>
      <c r="U9" s="80">
        <v>176512.484</v>
      </c>
      <c r="V9" s="80">
        <v>180705.391</v>
      </c>
      <c r="W9" s="80">
        <v>187947.62400000001</v>
      </c>
      <c r="X9" s="80">
        <v>190228.976</v>
      </c>
      <c r="Y9" s="80">
        <v>198272.06599999999</v>
      </c>
      <c r="Z9" s="80">
        <v>212921.88699999999</v>
      </c>
      <c r="AA9" s="80">
        <v>217636.33600000001</v>
      </c>
      <c r="AB9" s="80">
        <v>197494.83900000001</v>
      </c>
      <c r="AC9" s="80">
        <v>228863.101</v>
      </c>
      <c r="AD9" s="80">
        <v>259552.337</v>
      </c>
      <c r="AE9" s="80">
        <v>277315.07900000003</v>
      </c>
      <c r="AF9" s="7"/>
      <c r="AG9" s="7"/>
      <c r="AH9" s="7"/>
      <c r="AI9" s="18">
        <v>2.4880290679861869</v>
      </c>
      <c r="AJ9" s="18">
        <v>7.3722160079922867</v>
      </c>
      <c r="AK9" s="18">
        <v>9.9685937324256741</v>
      </c>
      <c r="AL9" s="18">
        <v>5.358663797073639</v>
      </c>
      <c r="AM9" s="18">
        <v>-12.39539059199584</v>
      </c>
      <c r="AN9" s="18">
        <v>36.08550300373399</v>
      </c>
      <c r="AO9" s="18">
        <v>8.0866229680125734</v>
      </c>
      <c r="AP9" s="18">
        <v>13.471208023645843</v>
      </c>
      <c r="AQ9" s="18">
        <v>12.296333175490325</v>
      </c>
      <c r="AR9" s="18">
        <v>11.842371965759652</v>
      </c>
      <c r="AS9" s="18">
        <v>-12.398161107257323</v>
      </c>
      <c r="AT9" s="18">
        <v>-14.683206793727662</v>
      </c>
      <c r="AU9" s="18">
        <v>9.8108244552467827</v>
      </c>
      <c r="AV9" s="18">
        <v>1.2112124120400087</v>
      </c>
      <c r="AW9" s="18">
        <v>4.0307033696759076</v>
      </c>
      <c r="AX9" s="18">
        <v>-0.66230873866286122</v>
      </c>
      <c r="AY9" s="18">
        <v>2.3754166872412301</v>
      </c>
      <c r="AZ9" s="18">
        <v>4.0077570236961035</v>
      </c>
      <c r="BA9" s="18">
        <v>1.2138232723814504</v>
      </c>
      <c r="BB9" s="18">
        <v>4.2281098122506826</v>
      </c>
      <c r="BC9" s="18">
        <v>7.3887468343624345</v>
      </c>
      <c r="BD9" s="18">
        <v>2.2141683348880066</v>
      </c>
      <c r="BE9" s="18">
        <v>-9.2546572737743578</v>
      </c>
      <c r="BF9" s="18">
        <v>15.883079354797715</v>
      </c>
      <c r="BG9" s="18">
        <v>13.409429421302828</v>
      </c>
      <c r="BH9" s="18">
        <v>6.843607037142581</v>
      </c>
      <c r="BI9"/>
      <c r="BJ9" s="19"/>
    </row>
    <row r="10" spans="1:63" s="46" customFormat="1" ht="15" customHeight="1" x14ac:dyDescent="0.35">
      <c r="A10"/>
      <c r="B10" s="16" t="s">
        <v>604</v>
      </c>
      <c r="C10" s="80"/>
      <c r="D10" s="80"/>
      <c r="E10" s="80">
        <v>77206.391000000003</v>
      </c>
      <c r="F10" s="80">
        <v>79549.863000000012</v>
      </c>
      <c r="G10" s="80">
        <v>86212.115000000005</v>
      </c>
      <c r="H10" s="80">
        <v>95691.445999999996</v>
      </c>
      <c r="I10" s="80">
        <v>100719.51</v>
      </c>
      <c r="J10" s="80">
        <v>85071.233000000007</v>
      </c>
      <c r="K10" s="80">
        <v>122608.014</v>
      </c>
      <c r="L10" s="80">
        <v>134049.886</v>
      </c>
      <c r="M10" s="80">
        <v>153624.58399999997</v>
      </c>
      <c r="N10" s="80">
        <v>171743.46100000001</v>
      </c>
      <c r="O10" s="80">
        <v>192839.65999999997</v>
      </c>
      <c r="P10" s="80">
        <v>165384.815</v>
      </c>
      <c r="Q10" s="80">
        <v>134391.878</v>
      </c>
      <c r="R10" s="80">
        <v>147399.394</v>
      </c>
      <c r="S10" s="80">
        <v>148290.38400000002</v>
      </c>
      <c r="T10" s="80">
        <v>152463.36600000001</v>
      </c>
      <c r="U10" s="80">
        <v>152492.24799999999</v>
      </c>
      <c r="V10" s="80">
        <v>160534.06</v>
      </c>
      <c r="W10" s="80">
        <v>167000.86000000002</v>
      </c>
      <c r="X10" s="80">
        <v>171651.78200000001</v>
      </c>
      <c r="Y10" s="80">
        <v>181379.88699999999</v>
      </c>
      <c r="Z10" s="80">
        <v>195747.20299999998</v>
      </c>
      <c r="AA10" s="80">
        <v>199742.625</v>
      </c>
      <c r="AB10" s="80">
        <v>179346.34400000001</v>
      </c>
      <c r="AC10" s="80">
        <v>209667.52899999998</v>
      </c>
      <c r="AD10" s="80">
        <v>239438.48699999999</v>
      </c>
      <c r="AE10" s="80">
        <v>256457.69700000001</v>
      </c>
      <c r="AF10" s="7"/>
      <c r="AG10" s="18"/>
      <c r="AH10" s="18"/>
      <c r="AI10" s="18">
        <v>3.035334212163872</v>
      </c>
      <c r="AJ10" s="18">
        <v>8.3749383704155367</v>
      </c>
      <c r="AK10" s="18">
        <v>10.995358366976603</v>
      </c>
      <c r="AL10" s="18">
        <v>5.2544550324801227</v>
      </c>
      <c r="AM10" s="18">
        <v>-15.536490397937786</v>
      </c>
      <c r="AN10" s="18">
        <v>44.123941403317836</v>
      </c>
      <c r="AO10" s="18">
        <v>9.3320751447780577</v>
      </c>
      <c r="AP10" s="18">
        <v>14.602547293475487</v>
      </c>
      <c r="AQ10" s="18">
        <v>11.794256184934593</v>
      </c>
      <c r="AR10" s="18">
        <v>12.283552967411065</v>
      </c>
      <c r="AS10" s="18">
        <v>-14.237136178315174</v>
      </c>
      <c r="AT10" s="18">
        <v>-18.73989277673407</v>
      </c>
      <c r="AU10" s="18">
        <v>9.6787962141581225</v>
      </c>
      <c r="AV10" s="18">
        <v>0.6044733128278803</v>
      </c>
      <c r="AW10" s="18">
        <v>2.8140610924576124</v>
      </c>
      <c r="AX10" s="18">
        <v>1.8943567073012958E-2</v>
      </c>
      <c r="AY10" s="18">
        <v>5.2735874154075066</v>
      </c>
      <c r="AZ10" s="18">
        <v>4.0283040247035533</v>
      </c>
      <c r="BA10" s="18">
        <v>2.7849688917769591</v>
      </c>
      <c r="BB10" s="18">
        <v>5.6673486791998355</v>
      </c>
      <c r="BC10" s="18">
        <v>7.9211186188466378</v>
      </c>
      <c r="BD10" s="18">
        <v>2.0411132004782826</v>
      </c>
      <c r="BE10" s="18">
        <v>-10.211281142420145</v>
      </c>
      <c r="BF10" s="18">
        <v>16.906497408165713</v>
      </c>
      <c r="BG10" s="18">
        <v>14.199126656374156</v>
      </c>
      <c r="BH10" s="18">
        <v>7.107967567469645</v>
      </c>
      <c r="BI10"/>
      <c r="BJ10" s="7"/>
      <c r="BK10" s="169"/>
    </row>
    <row r="11" spans="1:63" s="46" customFormat="1" ht="15" customHeight="1" x14ac:dyDescent="0.35">
      <c r="A11"/>
      <c r="B11" s="16" t="s">
        <v>605</v>
      </c>
      <c r="C11" s="80"/>
      <c r="D11" s="80"/>
      <c r="E11" s="80">
        <v>10616.135999999999</v>
      </c>
      <c r="F11" s="80">
        <v>10457.714000000007</v>
      </c>
      <c r="G11" s="80">
        <v>10431.014999999999</v>
      </c>
      <c r="H11" s="80">
        <v>10585.645000000004</v>
      </c>
      <c r="I11" s="80">
        <v>11252.613000000012</v>
      </c>
      <c r="J11" s="80">
        <v>13021.507999999987</v>
      </c>
      <c r="K11" s="80">
        <v>10881.986000000004</v>
      </c>
      <c r="L11" s="80">
        <v>10234.946999999986</v>
      </c>
      <c r="M11" s="80">
        <v>10097.159000000014</v>
      </c>
      <c r="N11" s="80">
        <v>12110.052999999985</v>
      </c>
      <c r="O11" s="80">
        <v>12786.47100000002</v>
      </c>
      <c r="P11" s="80">
        <v>14747.456999999995</v>
      </c>
      <c r="Q11" s="80">
        <v>19291.200000000012</v>
      </c>
      <c r="R11" s="80">
        <v>21361.260999999999</v>
      </c>
      <c r="S11" s="80">
        <v>22514.321</v>
      </c>
      <c r="T11" s="80">
        <v>25225.97</v>
      </c>
      <c r="U11" s="80">
        <v>24020.236000000001</v>
      </c>
      <c r="V11" s="80">
        <v>20171.330999999998</v>
      </c>
      <c r="W11" s="80">
        <v>20946.763999999999</v>
      </c>
      <c r="X11" s="80">
        <v>18577.194</v>
      </c>
      <c r="Y11" s="80">
        <v>16892.179</v>
      </c>
      <c r="Z11" s="80">
        <v>17174.684000000001</v>
      </c>
      <c r="AA11" s="80">
        <v>17893.710999999999</v>
      </c>
      <c r="AB11" s="80">
        <v>18148.494999999999</v>
      </c>
      <c r="AC11" s="80">
        <v>19195.572</v>
      </c>
      <c r="AD11" s="80">
        <v>20113.849999999999</v>
      </c>
      <c r="AE11" s="80">
        <v>20857.382000000001</v>
      </c>
      <c r="AF11" s="7"/>
      <c r="AG11" s="18"/>
      <c r="AH11" s="18"/>
      <c r="AI11" s="18">
        <v>-1.4922755322651424</v>
      </c>
      <c r="AJ11" s="18">
        <v>-0.25530436192850353</v>
      </c>
      <c r="AK11" s="18">
        <v>1.4824060745766798</v>
      </c>
      <c r="AL11" s="18">
        <v>6.3006836144609775</v>
      </c>
      <c r="AM11" s="18">
        <v>15.719859911648726</v>
      </c>
      <c r="AN11" s="18">
        <v>-16.430677614297704</v>
      </c>
      <c r="AO11" s="18">
        <v>-5.9459642752712476</v>
      </c>
      <c r="AP11" s="18">
        <v>-1.3462502541534564</v>
      </c>
      <c r="AQ11" s="18">
        <v>19.935251093896493</v>
      </c>
      <c r="AR11" s="18">
        <v>5.5855907484470553</v>
      </c>
      <c r="AS11" s="18">
        <v>15.33641299464076</v>
      </c>
      <c r="AT11" s="18">
        <v>30.810349201221733</v>
      </c>
      <c r="AU11" s="18">
        <v>10.730597370821854</v>
      </c>
      <c r="AV11" s="18">
        <v>5.3979023054865598</v>
      </c>
      <c r="AW11" s="18">
        <v>12.044107392801237</v>
      </c>
      <c r="AX11" s="18">
        <v>-4.779732949813229</v>
      </c>
      <c r="AY11" s="18">
        <v>-16.023593606657329</v>
      </c>
      <c r="AZ11" s="18">
        <v>3.8442331842157613</v>
      </c>
      <c r="BA11" s="18">
        <v>-11.312343997383079</v>
      </c>
      <c r="BB11" s="18">
        <v>-9.0703418395695259</v>
      </c>
      <c r="BC11" s="18">
        <v>1.6724011745317227</v>
      </c>
      <c r="BD11" s="18">
        <v>4.1865515546020999</v>
      </c>
      <c r="BE11" s="18">
        <v>1.4238745668799482</v>
      </c>
      <c r="BF11" s="18">
        <v>5.7694976911308693</v>
      </c>
      <c r="BG11" s="18">
        <v>4.7838011808139838</v>
      </c>
      <c r="BH11" s="18">
        <v>3.6966170076837748</v>
      </c>
      <c r="BI11"/>
      <c r="BJ11" s="7"/>
      <c r="BK11" s="169"/>
    </row>
    <row r="12" spans="1:63" s="100" customFormat="1" ht="15" customHeight="1" x14ac:dyDescent="0.35">
      <c r="A12"/>
      <c r="B12" s="16" t="s">
        <v>606</v>
      </c>
      <c r="C12" s="80"/>
      <c r="D12" s="80"/>
      <c r="E12" s="80">
        <v>4432.9030000000002</v>
      </c>
      <c r="F12" s="80">
        <v>4054.3519999999999</v>
      </c>
      <c r="G12" s="80">
        <v>3719.538</v>
      </c>
      <c r="H12" s="80">
        <v>4186.875</v>
      </c>
      <c r="I12" s="80">
        <v>4286.0110000000004</v>
      </c>
      <c r="J12" s="80">
        <v>5301.6149999999998</v>
      </c>
      <c r="K12" s="80">
        <v>4760.8960000000006</v>
      </c>
      <c r="L12" s="80">
        <v>4813.8860000000004</v>
      </c>
      <c r="M12" s="80">
        <v>4878.277</v>
      </c>
      <c r="N12" s="80">
        <v>6299.2539999999999</v>
      </c>
      <c r="O12" s="80">
        <v>7060.3810000000003</v>
      </c>
      <c r="P12" s="80">
        <v>8727.49</v>
      </c>
      <c r="Q12" s="80">
        <v>11663.299000000001</v>
      </c>
      <c r="R12" s="80">
        <v>12009.68</v>
      </c>
      <c r="S12" s="80">
        <v>12215.652</v>
      </c>
      <c r="T12" s="80">
        <v>12639.2</v>
      </c>
      <c r="U12" s="80">
        <v>11835.356</v>
      </c>
      <c r="V12" s="80">
        <v>9414.7139999999999</v>
      </c>
      <c r="W12" s="80">
        <v>9647.9120000000003</v>
      </c>
      <c r="X12" s="80">
        <v>7450.6490000000003</v>
      </c>
      <c r="Y12" s="80">
        <v>6849.46</v>
      </c>
      <c r="Z12" s="80">
        <v>6947.308</v>
      </c>
      <c r="AA12" s="80">
        <v>6922.0959999999995</v>
      </c>
      <c r="AB12" s="80">
        <v>6674.9440000000004</v>
      </c>
      <c r="AC12" s="80">
        <v>8505.252000000004</v>
      </c>
      <c r="AD12" s="80">
        <v>6323.5270000000037</v>
      </c>
      <c r="AE12" s="80">
        <v>7324.8069999999998</v>
      </c>
      <c r="AF12" s="7"/>
      <c r="AG12" s="18"/>
      <c r="AH12" s="18"/>
      <c r="AI12" s="18">
        <v>-8.5395732773760287</v>
      </c>
      <c r="AJ12" s="18">
        <v>-8.2581384152140682</v>
      </c>
      <c r="AK12" s="18">
        <v>12.564382995952723</v>
      </c>
      <c r="AL12" s="18">
        <v>2.3677802657113101</v>
      </c>
      <c r="AM12" s="18">
        <v>23.695786128407025</v>
      </c>
      <c r="AN12" s="18">
        <v>-10.199137432650224</v>
      </c>
      <c r="AO12" s="18">
        <v>1.1130257833819468</v>
      </c>
      <c r="AP12" s="18">
        <v>1.3376095736375897</v>
      </c>
      <c r="AQ12" s="18">
        <v>29.128665715374503</v>
      </c>
      <c r="AR12" s="18">
        <v>12.082811710720039</v>
      </c>
      <c r="AS12" s="18">
        <v>23.612167671971232</v>
      </c>
      <c r="AT12" s="18">
        <v>33.638640663008509</v>
      </c>
      <c r="AU12" s="18">
        <v>2.969837264739585</v>
      </c>
      <c r="AV12" s="18">
        <v>1.7150498597797756</v>
      </c>
      <c r="AW12" s="18">
        <v>3.4672565983379413</v>
      </c>
      <c r="AX12" s="18">
        <v>-6.3599278435344084</v>
      </c>
      <c r="AY12" s="18">
        <v>-20.452633617442515</v>
      </c>
      <c r="AZ12" s="18">
        <v>2.4769525659515552</v>
      </c>
      <c r="BA12" s="18">
        <v>-22.774492553414664</v>
      </c>
      <c r="BB12" s="18">
        <v>-8.0689480876095523</v>
      </c>
      <c r="BC12" s="18">
        <v>1.4285505718698985</v>
      </c>
      <c r="BD12" s="18">
        <v>-0.36290315615775842</v>
      </c>
      <c r="BE12" s="18">
        <v>-3.5704792305683011</v>
      </c>
      <c r="BF12" s="18">
        <v>27.420574614558618</v>
      </c>
      <c r="BG12" s="18">
        <v>-25.651503329942479</v>
      </c>
      <c r="BH12" s="18">
        <v>15.8342013879279</v>
      </c>
      <c r="BK12" s="170"/>
    </row>
    <row r="13" spans="1:63" s="99" customFormat="1" ht="15" customHeight="1" x14ac:dyDescent="0.35">
      <c r="A13"/>
      <c r="B13" s="16" t="s">
        <v>607</v>
      </c>
      <c r="C13" s="80"/>
      <c r="D13" s="80"/>
      <c r="E13" s="80"/>
      <c r="F13" s="80"/>
      <c r="G13" s="80"/>
      <c r="H13" s="80">
        <v>194.709</v>
      </c>
      <c r="I13" s="80">
        <v>192.83</v>
      </c>
      <c r="J13" s="80">
        <v>336.12599999999998</v>
      </c>
      <c r="K13" s="80">
        <v>382</v>
      </c>
      <c r="L13" s="80">
        <v>210</v>
      </c>
      <c r="M13" s="80">
        <v>275.17099999999999</v>
      </c>
      <c r="N13" s="80">
        <v>275.72500000000002</v>
      </c>
      <c r="O13" s="80">
        <v>305.62200000000001</v>
      </c>
      <c r="P13" s="80">
        <v>348.37099999999998</v>
      </c>
      <c r="Q13" s="80">
        <v>538.03200000000004</v>
      </c>
      <c r="R13" s="80">
        <v>689.23500000000001</v>
      </c>
      <c r="S13" s="80">
        <v>635.38800000000003</v>
      </c>
      <c r="T13" s="80">
        <v>549.09799999999996</v>
      </c>
      <c r="U13" s="80">
        <v>691.84199999999998</v>
      </c>
      <c r="V13" s="80">
        <v>471.90699999999998</v>
      </c>
      <c r="W13" s="80">
        <v>410.63</v>
      </c>
      <c r="X13" s="80">
        <v>530.28800000000001</v>
      </c>
      <c r="Y13" s="80">
        <v>417.70699999999999</v>
      </c>
      <c r="Z13" s="80">
        <v>447.733</v>
      </c>
      <c r="AA13" s="80">
        <v>615.875</v>
      </c>
      <c r="AB13" s="80">
        <v>236.221</v>
      </c>
      <c r="AC13" s="80">
        <v>376.48200000000003</v>
      </c>
      <c r="AD13" s="80">
        <v>919.40700000000004</v>
      </c>
      <c r="AE13" s="80">
        <v>548.63499999999999</v>
      </c>
      <c r="AF13" s="7"/>
      <c r="AG13" s="18"/>
      <c r="AH13" s="18"/>
      <c r="AI13" s="18" t="s">
        <v>233</v>
      </c>
      <c r="AJ13" s="18" t="s">
        <v>233</v>
      </c>
      <c r="AK13" s="18"/>
      <c r="AL13" s="18">
        <v>-0.96502986508070543</v>
      </c>
      <c r="AM13" s="18">
        <v>74.312088367992516</v>
      </c>
      <c r="AN13" s="18">
        <v>13.647858243634836</v>
      </c>
      <c r="AO13" s="18">
        <v>-45.026178010471206</v>
      </c>
      <c r="AP13" s="18">
        <v>31.03380952380952</v>
      </c>
      <c r="AQ13" s="18">
        <v>0.20132935520095885</v>
      </c>
      <c r="AR13" s="18">
        <v>10.843050140538574</v>
      </c>
      <c r="AS13" s="18">
        <v>13.987540163993419</v>
      </c>
      <c r="AT13" s="18">
        <v>54.442246914926919</v>
      </c>
      <c r="AU13" s="18">
        <v>28.102975287715221</v>
      </c>
      <c r="AV13" s="18">
        <v>-7.8125748112037225</v>
      </c>
      <c r="AW13" s="18">
        <v>-13.580678262730814</v>
      </c>
      <c r="AX13" s="18">
        <v>25.996088129987733</v>
      </c>
      <c r="AY13" s="18">
        <v>-31.789772809398677</v>
      </c>
      <c r="AZ13" s="18">
        <v>-12.984973734231531</v>
      </c>
      <c r="BA13" s="18">
        <v>29.140101794803112</v>
      </c>
      <c r="BB13" s="18">
        <v>-21.230161723440851</v>
      </c>
      <c r="BC13" s="18">
        <v>7.1882922718556337</v>
      </c>
      <c r="BD13" s="18">
        <v>37.554077988444007</v>
      </c>
      <c r="BE13" s="18">
        <v>-61.644651918002843</v>
      </c>
      <c r="BF13" s="18">
        <v>59.377024057979611</v>
      </c>
      <c r="BG13" s="18" t="s">
        <v>233</v>
      </c>
      <c r="BH13" s="18">
        <v>-40.327297921377586</v>
      </c>
      <c r="BI13"/>
      <c r="BJ13" s="19"/>
      <c r="BK13" s="171"/>
    </row>
    <row r="14" spans="1:63" s="7" customFormat="1" ht="15" customHeight="1" x14ac:dyDescent="0.35">
      <c r="A14"/>
      <c r="B14" s="13" t="s">
        <v>613</v>
      </c>
      <c r="C14" s="79"/>
      <c r="D14" s="79"/>
      <c r="E14" s="79">
        <v>83389.623999999996</v>
      </c>
      <c r="F14" s="79">
        <v>85953.22500000002</v>
      </c>
      <c r="G14" s="79">
        <v>92923.592000000004</v>
      </c>
      <c r="H14" s="79">
        <v>101895.507</v>
      </c>
      <c r="I14" s="79">
        <v>107493.28200000001</v>
      </c>
      <c r="J14" s="79">
        <v>92455</v>
      </c>
      <c r="K14" s="79">
        <v>128347.10399999999</v>
      </c>
      <c r="L14" s="79">
        <v>139260.94699999999</v>
      </c>
      <c r="M14" s="79">
        <v>158568.29499999998</v>
      </c>
      <c r="N14" s="79">
        <v>177278.535</v>
      </c>
      <c r="O14" s="79">
        <v>198260.128</v>
      </c>
      <c r="P14" s="79">
        <v>171056.41099999999</v>
      </c>
      <c r="Q14" s="79">
        <v>141481.747</v>
      </c>
      <c r="R14" s="79">
        <v>156061.74000000002</v>
      </c>
      <c r="S14" s="79">
        <v>157953.66500000001</v>
      </c>
      <c r="T14" s="79">
        <v>164501.038</v>
      </c>
      <c r="U14" s="79">
        <v>163985.28599999999</v>
      </c>
      <c r="V14" s="79">
        <v>170818.77</v>
      </c>
      <c r="W14" s="79">
        <v>177889.08199999999</v>
      </c>
      <c r="X14" s="79">
        <v>182248.03899999999</v>
      </c>
      <c r="Y14" s="79">
        <v>191004.899</v>
      </c>
      <c r="Z14" s="79">
        <v>205526.84599999999</v>
      </c>
      <c r="AA14" s="79">
        <v>210098.36500000002</v>
      </c>
      <c r="AB14" s="79">
        <v>190583.67400000003</v>
      </c>
      <c r="AC14" s="79">
        <v>219981.367</v>
      </c>
      <c r="AD14" s="79">
        <v>252309.40299999999</v>
      </c>
      <c r="AE14" s="79">
        <v>269441.63700000005</v>
      </c>
      <c r="AF14" s="19"/>
      <c r="AG14" s="15"/>
      <c r="AH14" s="15"/>
      <c r="AI14" s="15">
        <v>3.074244584674017</v>
      </c>
      <c r="AJ14" s="15">
        <v>8.109488620118654</v>
      </c>
      <c r="AK14" s="15">
        <v>9.655153020774307</v>
      </c>
      <c r="AL14" s="15">
        <v>5.4936426195906849</v>
      </c>
      <c r="AM14" s="15">
        <v>-13.989973810642423</v>
      </c>
      <c r="AN14" s="15">
        <v>38.821160564598991</v>
      </c>
      <c r="AO14" s="15">
        <v>8.5033808008632548</v>
      </c>
      <c r="AP14" s="15">
        <v>13.864151017154867</v>
      </c>
      <c r="AQ14" s="15">
        <v>11.799483623129088</v>
      </c>
      <c r="AR14" s="15">
        <v>11.835382664912023</v>
      </c>
      <c r="AS14" s="15">
        <v>-13.721224370439225</v>
      </c>
      <c r="AT14" s="15">
        <v>-17.289421558131483</v>
      </c>
      <c r="AU14" s="15">
        <v>10.305211314644014</v>
      </c>
      <c r="AV14" s="15">
        <v>1.2122926477687537</v>
      </c>
      <c r="AW14" s="15">
        <v>4.1451225585680405</v>
      </c>
      <c r="AX14" s="15">
        <v>-0.31352507331899493</v>
      </c>
      <c r="AY14" s="15">
        <v>4.1671324096724121</v>
      </c>
      <c r="AZ14" s="15">
        <v>4.139072070358548</v>
      </c>
      <c r="BA14" s="15">
        <v>2.4503791637982566</v>
      </c>
      <c r="BB14" s="15">
        <v>4.8049131546485482</v>
      </c>
      <c r="BC14" s="15">
        <v>7.6029186036741319</v>
      </c>
      <c r="BD14" s="15">
        <v>2.2242928789945182</v>
      </c>
      <c r="BE14" s="15">
        <v>-9.2883592882790822</v>
      </c>
      <c r="BF14" s="15">
        <v>15.425084627133364</v>
      </c>
      <c r="BG14" s="15">
        <v>14.695806486192074</v>
      </c>
      <c r="BH14" s="15">
        <v>6.7901686565363777</v>
      </c>
      <c r="BI14"/>
      <c r="BK14" s="172"/>
    </row>
    <row r="15" spans="1:63" customFormat="1" ht="15" customHeight="1" x14ac:dyDescent="0.35">
      <c r="B15" s="16" t="s">
        <v>608</v>
      </c>
      <c r="C15" s="80"/>
      <c r="D15" s="80"/>
      <c r="E15" s="80">
        <v>2217.5189999999998</v>
      </c>
      <c r="F15" s="80">
        <v>1605.394</v>
      </c>
      <c r="G15" s="80">
        <v>2291.9450000000002</v>
      </c>
      <c r="H15" s="80">
        <v>1222.1880000000001</v>
      </c>
      <c r="I15" s="80">
        <v>1814.383</v>
      </c>
      <c r="J15" s="80">
        <v>1670.1690000000001</v>
      </c>
      <c r="K15" s="80">
        <v>1828.69</v>
      </c>
      <c r="L15" s="80">
        <v>1592.798</v>
      </c>
      <c r="M15" s="80">
        <v>2136.4639999999999</v>
      </c>
      <c r="N15" s="80">
        <v>2101.0149999999999</v>
      </c>
      <c r="O15" s="80">
        <v>2415.902</v>
      </c>
      <c r="P15" s="80">
        <v>2396.904</v>
      </c>
      <c r="Q15" s="80">
        <v>2541.654</v>
      </c>
      <c r="R15" s="80">
        <v>3474.4969999999998</v>
      </c>
      <c r="S15" s="80">
        <v>3806.3290000000002</v>
      </c>
      <c r="T15" s="80">
        <v>4065.5439999999999</v>
      </c>
      <c r="U15" s="80">
        <v>4862.0870000000004</v>
      </c>
      <c r="V15" s="80">
        <v>4168.5709999999999</v>
      </c>
      <c r="W15" s="80">
        <v>4119.5600000000004</v>
      </c>
      <c r="X15" s="80">
        <v>4000.4810000000002</v>
      </c>
      <c r="Y15" s="80">
        <v>2945.65</v>
      </c>
      <c r="Z15" s="80">
        <v>3158.1190000000001</v>
      </c>
      <c r="AA15" s="80">
        <v>2709.181</v>
      </c>
      <c r="AB15" s="80">
        <v>3466.9639999999999</v>
      </c>
      <c r="AC15" s="80">
        <v>3403.4389999999999</v>
      </c>
      <c r="AD15" s="80">
        <v>3154.0340000000001</v>
      </c>
      <c r="AE15" s="80">
        <v>2493.4380000000001</v>
      </c>
      <c r="AF15" s="7"/>
      <c r="AG15" s="18"/>
      <c r="AH15" s="18"/>
      <c r="AI15" s="18">
        <v>-27.604047586514472</v>
      </c>
      <c r="AJ15" s="18">
        <v>42.765265100031534</v>
      </c>
      <c r="AK15" s="18">
        <v>-46.674636607772001</v>
      </c>
      <c r="AL15" s="18">
        <v>48.453674884714943</v>
      </c>
      <c r="AM15" s="18">
        <v>-7.9483769413624321</v>
      </c>
      <c r="AN15" s="18">
        <v>9.4913149507624635</v>
      </c>
      <c r="AO15" s="18">
        <v>-12.899507297573676</v>
      </c>
      <c r="AP15" s="18">
        <v>34.132765108946643</v>
      </c>
      <c r="AQ15" s="18">
        <v>-1.6592369447835333</v>
      </c>
      <c r="AR15" s="18">
        <v>14.98737514963007</v>
      </c>
      <c r="AS15" s="18">
        <v>-0.78637295718121214</v>
      </c>
      <c r="AT15" s="18">
        <v>6.039040362067067</v>
      </c>
      <c r="AU15" s="18">
        <v>36.702202581468597</v>
      </c>
      <c r="AV15" s="18">
        <v>9.5505047205394149</v>
      </c>
      <c r="AW15" s="18">
        <v>6.8101049593978793</v>
      </c>
      <c r="AX15" s="18">
        <v>19.592531774345588</v>
      </c>
      <c r="AY15" s="18">
        <v>-14.263751347929407</v>
      </c>
      <c r="AZ15" s="18">
        <v>-1.175726645893749</v>
      </c>
      <c r="BA15" s="18">
        <v>-2.8905756925496937</v>
      </c>
      <c r="BB15" s="18">
        <v>-26.367604295583455</v>
      </c>
      <c r="BC15" s="18">
        <v>7.2129750649262485</v>
      </c>
      <c r="BD15" s="18">
        <v>-14.215360472483782</v>
      </c>
      <c r="BE15" s="18">
        <v>27.97092553063084</v>
      </c>
      <c r="BF15" s="18">
        <v>-1.8322947685640836</v>
      </c>
      <c r="BG15" s="18">
        <v>-7.3280290905757308</v>
      </c>
      <c r="BH15" s="18">
        <v>-20.944479355644233</v>
      </c>
      <c r="BK15" s="173"/>
    </row>
    <row r="16" spans="1:63" s="99" customFormat="1" ht="15" customHeight="1" x14ac:dyDescent="0.35">
      <c r="A16"/>
      <c r="B16" s="244" t="s">
        <v>614</v>
      </c>
      <c r="C16" s="168"/>
      <c r="D16" s="168"/>
      <c r="E16" s="168">
        <v>85607.142999999996</v>
      </c>
      <c r="F16" s="168">
        <v>87558.619000000021</v>
      </c>
      <c r="G16" s="168">
        <v>95215.537000000011</v>
      </c>
      <c r="H16" s="168">
        <v>103117.69499999999</v>
      </c>
      <c r="I16" s="168">
        <v>109307.66500000001</v>
      </c>
      <c r="J16" s="168">
        <v>94125.168999999994</v>
      </c>
      <c r="K16" s="168">
        <v>130175.79399999999</v>
      </c>
      <c r="L16" s="168">
        <v>140853.745</v>
      </c>
      <c r="M16" s="168">
        <v>160704.75899999999</v>
      </c>
      <c r="N16" s="168">
        <v>179379.55000000002</v>
      </c>
      <c r="O16" s="168">
        <v>200676.03</v>
      </c>
      <c r="P16" s="168">
        <v>173453.315</v>
      </c>
      <c r="Q16" s="168">
        <v>144023.40100000001</v>
      </c>
      <c r="R16" s="168">
        <v>159536.23700000002</v>
      </c>
      <c r="S16" s="168">
        <v>161759.99400000001</v>
      </c>
      <c r="T16" s="168">
        <v>168566.58199999999</v>
      </c>
      <c r="U16" s="168">
        <v>168847.37299999999</v>
      </c>
      <c r="V16" s="168">
        <v>174987.34099999999</v>
      </c>
      <c r="W16" s="168">
        <v>182008.64199999999</v>
      </c>
      <c r="X16" s="168">
        <v>186248.52</v>
      </c>
      <c r="Y16" s="168">
        <v>193950.549</v>
      </c>
      <c r="Z16" s="168">
        <v>208684.965</v>
      </c>
      <c r="AA16" s="168">
        <v>212807.54600000003</v>
      </c>
      <c r="AB16" s="168">
        <v>194050.63800000004</v>
      </c>
      <c r="AC16" s="168">
        <v>223384.80600000001</v>
      </c>
      <c r="AD16" s="168">
        <v>255463.43700000001</v>
      </c>
      <c r="AE16" s="168">
        <v>271935.07500000007</v>
      </c>
      <c r="AG16" s="162"/>
      <c r="AH16" s="162"/>
      <c r="AI16" s="162">
        <v>2.2795714605264004</v>
      </c>
      <c r="AJ16" s="162">
        <v>8.7449049419109599</v>
      </c>
      <c r="AK16" s="162">
        <v>8.2992316684618199</v>
      </c>
      <c r="AL16" s="162">
        <v>6.0028203694817037</v>
      </c>
      <c r="AM16" s="162">
        <v>-13.889690169486297</v>
      </c>
      <c r="AN16" s="162">
        <v>38.30072804437674</v>
      </c>
      <c r="AO16" s="162">
        <v>8.2027162438509897</v>
      </c>
      <c r="AP16" s="162">
        <v>14.093351937500842</v>
      </c>
      <c r="AQ16" s="162">
        <v>11.620558791292563</v>
      </c>
      <c r="AR16" s="162">
        <v>11.8723009395441</v>
      </c>
      <c r="AS16" s="162">
        <v>-13.565504061446699</v>
      </c>
      <c r="AT16" s="162">
        <v>-16.967051912498754</v>
      </c>
      <c r="AU16" s="162">
        <v>10.771052406962678</v>
      </c>
      <c r="AV16" s="162">
        <v>1.3938883364786792</v>
      </c>
      <c r="AW16" s="162">
        <v>4.207831511170796</v>
      </c>
      <c r="AX16" s="162">
        <v>0.16657572139654434</v>
      </c>
      <c r="AY16" s="162">
        <v>3.6364012604448361</v>
      </c>
      <c r="AZ16" s="162">
        <v>4.0124622500549956</v>
      </c>
      <c r="BA16" s="162">
        <v>2.3294926841990269</v>
      </c>
      <c r="BB16" s="162">
        <v>4.1353504446639411</v>
      </c>
      <c r="BC16" s="162">
        <v>7.5969962838310892</v>
      </c>
      <c r="BD16" s="162">
        <v>1.9755045601871868</v>
      </c>
      <c r="BE16" s="162">
        <v>-8.81402391623838</v>
      </c>
      <c r="BF16" s="162">
        <v>15.116759368758153</v>
      </c>
      <c r="BG16" s="162">
        <v>14.360256444657205</v>
      </c>
      <c r="BH16" s="162">
        <v>6.447747745600112</v>
      </c>
      <c r="BI16" s="163"/>
    </row>
    <row r="17" spans="1:62" s="46" customFormat="1" ht="15" customHeight="1" x14ac:dyDescent="0.35">
      <c r="A17"/>
      <c r="B17" s="16" t="s">
        <v>609</v>
      </c>
      <c r="C17" s="80"/>
      <c r="D17" s="80"/>
      <c r="E17" s="80">
        <v>77206.391000000003</v>
      </c>
      <c r="F17" s="80">
        <v>79549.863000000012</v>
      </c>
      <c r="G17" s="80">
        <v>86212.115000000005</v>
      </c>
      <c r="H17" s="80">
        <v>95691.445999999996</v>
      </c>
      <c r="I17" s="80">
        <v>100719.51</v>
      </c>
      <c r="J17" s="80">
        <v>85071.233000000007</v>
      </c>
      <c r="K17" s="80">
        <v>122608.014</v>
      </c>
      <c r="L17" s="80">
        <v>134049.886</v>
      </c>
      <c r="M17" s="80">
        <v>153624.58399999997</v>
      </c>
      <c r="N17" s="80">
        <v>171743.46100000001</v>
      </c>
      <c r="O17" s="80">
        <v>192839.65999999997</v>
      </c>
      <c r="P17" s="80">
        <v>165384.815</v>
      </c>
      <c r="Q17" s="80">
        <v>134391.878</v>
      </c>
      <c r="R17" s="80">
        <v>147399.394</v>
      </c>
      <c r="S17" s="80">
        <v>148290.38400000002</v>
      </c>
      <c r="T17" s="80">
        <v>152463.36600000001</v>
      </c>
      <c r="U17" s="80">
        <v>152492.24799999999</v>
      </c>
      <c r="V17" s="80">
        <v>160534.06</v>
      </c>
      <c r="W17" s="80">
        <v>167000.86000000002</v>
      </c>
      <c r="X17" s="80">
        <v>171651.78200000001</v>
      </c>
      <c r="Y17" s="80">
        <v>181379.88699999999</v>
      </c>
      <c r="Z17" s="80">
        <v>195747.20299999998</v>
      </c>
      <c r="AA17" s="80">
        <v>199742.625</v>
      </c>
      <c r="AB17" s="80">
        <v>179346.34400000001</v>
      </c>
      <c r="AC17" s="80">
        <v>209667.52899999998</v>
      </c>
      <c r="AD17" s="80">
        <v>239438.48699999999</v>
      </c>
      <c r="AE17" s="80">
        <v>256457.69700000001</v>
      </c>
      <c r="AF17" s="7"/>
      <c r="AG17" s="18"/>
      <c r="AH17" s="18"/>
      <c r="AI17" s="18">
        <v>3.035334212163872</v>
      </c>
      <c r="AJ17" s="18">
        <v>8.3749383704155367</v>
      </c>
      <c r="AK17" s="18">
        <v>10.995358366976603</v>
      </c>
      <c r="AL17" s="18">
        <v>5.2544550324801227</v>
      </c>
      <c r="AM17" s="18">
        <v>-15.536490397937786</v>
      </c>
      <c r="AN17" s="18">
        <v>44.123941403317836</v>
      </c>
      <c r="AO17" s="18">
        <v>9.3320751447780577</v>
      </c>
      <c r="AP17" s="18">
        <v>14.602547293475487</v>
      </c>
      <c r="AQ17" s="18">
        <v>11.794256184934593</v>
      </c>
      <c r="AR17" s="18">
        <v>12.283552967411065</v>
      </c>
      <c r="AS17" s="18">
        <v>-14.237136178315174</v>
      </c>
      <c r="AT17" s="18">
        <v>-18.73989277673407</v>
      </c>
      <c r="AU17" s="18">
        <v>9.6787962141581225</v>
      </c>
      <c r="AV17" s="18">
        <v>0.6044733128278803</v>
      </c>
      <c r="AW17" s="18">
        <v>2.8140610924576124</v>
      </c>
      <c r="AX17" s="18">
        <v>1.8943567073012958E-2</v>
      </c>
      <c r="AY17" s="18">
        <v>5.2735874154075066</v>
      </c>
      <c r="AZ17" s="18">
        <v>4.0283040247035533</v>
      </c>
      <c r="BA17" s="18">
        <v>2.7849688917769591</v>
      </c>
      <c r="BB17" s="18">
        <v>5.6673486791998355</v>
      </c>
      <c r="BC17" s="18">
        <v>7.9211186188466378</v>
      </c>
      <c r="BD17" s="18">
        <v>2.0411132004782826</v>
      </c>
      <c r="BE17" s="18">
        <v>-10.211281142420145</v>
      </c>
      <c r="BF17" s="18">
        <v>16.906497408165713</v>
      </c>
      <c r="BG17" s="18">
        <v>14.199126656374156</v>
      </c>
      <c r="BH17" s="18">
        <v>7.107967567469645</v>
      </c>
      <c r="BI17"/>
      <c r="BJ17" s="7"/>
    </row>
    <row r="18" spans="1:62" s="46" customFormat="1" ht="15" customHeight="1" x14ac:dyDescent="0.35">
      <c r="A18"/>
      <c r="B18" s="16" t="s">
        <v>610</v>
      </c>
      <c r="C18" s="80"/>
      <c r="D18" s="80"/>
      <c r="E18" s="80">
        <v>8400.7520000000004</v>
      </c>
      <c r="F18" s="80">
        <v>8008.7560000000003</v>
      </c>
      <c r="G18" s="80">
        <v>9003.4220000000005</v>
      </c>
      <c r="H18" s="80">
        <v>7426.2489999999962</v>
      </c>
      <c r="I18" s="80">
        <v>8588.1550000000007</v>
      </c>
      <c r="J18" s="80">
        <v>9053.9359999999997</v>
      </c>
      <c r="K18" s="80">
        <v>7567.7799999999988</v>
      </c>
      <c r="L18" s="80">
        <v>6803.8589999999967</v>
      </c>
      <c r="M18" s="80">
        <v>7080.1750000000002</v>
      </c>
      <c r="N18" s="80">
        <v>7636.0889999999999</v>
      </c>
      <c r="O18" s="80">
        <v>7836.37</v>
      </c>
      <c r="P18" s="80">
        <v>8068.5</v>
      </c>
      <c r="Q18" s="80">
        <v>9631.5229999999992</v>
      </c>
      <c r="R18" s="80">
        <v>12136.843000000023</v>
      </c>
      <c r="S18" s="80">
        <v>13469.609999999986</v>
      </c>
      <c r="T18" s="80">
        <v>16103.215999999986</v>
      </c>
      <c r="U18" s="80">
        <v>16355.125</v>
      </c>
      <c r="V18" s="80">
        <v>14453.280999999988</v>
      </c>
      <c r="W18" s="80">
        <v>15007.781999999977</v>
      </c>
      <c r="X18" s="80">
        <v>14596.737999999983</v>
      </c>
      <c r="Y18" s="80">
        <v>12570.662000000011</v>
      </c>
      <c r="Z18" s="80">
        <v>12937.762000000017</v>
      </c>
      <c r="AA18" s="80">
        <v>13064.921000000031</v>
      </c>
      <c r="AB18" s="80">
        <v>14704.294000000024</v>
      </c>
      <c r="AC18" s="80">
        <v>13717.277000000031</v>
      </c>
      <c r="AD18" s="80">
        <v>16024.950000000012</v>
      </c>
      <c r="AE18" s="80">
        <v>15477.378000000055</v>
      </c>
      <c r="AF18" s="7"/>
      <c r="AG18" s="18"/>
      <c r="AH18" s="18"/>
      <c r="AI18" s="18">
        <v>-4.6662013115016379</v>
      </c>
      <c r="AJ18" s="18">
        <v>12.419731603759686</v>
      </c>
      <c r="AK18" s="18">
        <v>-17.51748390778533</v>
      </c>
      <c r="AL18" s="18">
        <v>15.645933768178322</v>
      </c>
      <c r="AM18" s="18">
        <v>5.4235281035332852</v>
      </c>
      <c r="AN18" s="18">
        <v>-16.41447432365328</v>
      </c>
      <c r="AO18" s="18">
        <v>-10.094386993279432</v>
      </c>
      <c r="AP18" s="18">
        <v>4.0611658766003762</v>
      </c>
      <c r="AQ18" s="18">
        <v>7.851698580896656</v>
      </c>
      <c r="AR18" s="18">
        <v>2.6228217088616956</v>
      </c>
      <c r="AS18" s="18">
        <v>2.9622133717524837</v>
      </c>
      <c r="AT18" s="18">
        <v>19.371915473755955</v>
      </c>
      <c r="AU18" s="18">
        <v>26.011670220795022</v>
      </c>
      <c r="AV18" s="18">
        <v>10.981167013530298</v>
      </c>
      <c r="AW18" s="18">
        <v>19.552206782527502</v>
      </c>
      <c r="AX18" s="18">
        <v>1.5643396946300319</v>
      </c>
      <c r="AY18" s="18">
        <v>-11.628428397826442</v>
      </c>
      <c r="AZ18" s="18">
        <v>3.8365060500794921</v>
      </c>
      <c r="BA18" s="18">
        <v>-2.7388724063288969</v>
      </c>
      <c r="BB18" s="18">
        <v>-13.880334085601689</v>
      </c>
      <c r="BC18" s="18">
        <v>2.9202917077875892</v>
      </c>
      <c r="BD18" s="18">
        <v>0.98285159365285923</v>
      </c>
      <c r="BE18" s="18">
        <v>12.54789829957631</v>
      </c>
      <c r="BF18" s="18">
        <v>-6.7124405972839698</v>
      </c>
      <c r="BG18" s="18">
        <v>16.823112925400395</v>
      </c>
      <c r="BH18" s="18">
        <v>-3.4169966208940186</v>
      </c>
      <c r="BI18"/>
      <c r="BJ18" s="7"/>
    </row>
    <row r="19" spans="1:62" s="46" customFormat="1" ht="15" customHeight="1" x14ac:dyDescent="0.35">
      <c r="A19"/>
      <c r="B19" s="16" t="s">
        <v>611</v>
      </c>
      <c r="C19" s="80"/>
      <c r="D19" s="80"/>
      <c r="E19" s="80">
        <v>6183.2329999999984</v>
      </c>
      <c r="F19" s="80">
        <v>6403.3620000000001</v>
      </c>
      <c r="G19" s="80">
        <v>6711.476999999999</v>
      </c>
      <c r="H19" s="80">
        <v>6204.0610000000015</v>
      </c>
      <c r="I19" s="80">
        <v>6773.7719999999999</v>
      </c>
      <c r="J19" s="80">
        <v>7383.766999999998</v>
      </c>
      <c r="K19" s="80">
        <v>5739.0900000000038</v>
      </c>
      <c r="L19" s="80">
        <v>5211.0609999999997</v>
      </c>
      <c r="M19" s="80">
        <v>4943.7110000000002</v>
      </c>
      <c r="N19" s="80">
        <v>5535.0739999999996</v>
      </c>
      <c r="O19" s="80">
        <v>5420.4679999999998</v>
      </c>
      <c r="P19" s="80">
        <v>5671.595999999995</v>
      </c>
      <c r="Q19" s="80">
        <v>7089.8690000000106</v>
      </c>
      <c r="R19" s="80">
        <v>8662.3459999999977</v>
      </c>
      <c r="S19" s="80">
        <v>9663.2809999999954</v>
      </c>
      <c r="T19" s="80">
        <v>12037.672</v>
      </c>
      <c r="U19" s="80">
        <v>11493.038</v>
      </c>
      <c r="V19" s="80">
        <v>10284.709999999999</v>
      </c>
      <c r="W19" s="80">
        <v>10888.222</v>
      </c>
      <c r="X19" s="80">
        <v>10596.256999999998</v>
      </c>
      <c r="Y19" s="80">
        <v>9625.0120000000006</v>
      </c>
      <c r="Z19" s="80">
        <v>9779.643</v>
      </c>
      <c r="AA19" s="80">
        <v>10355.74</v>
      </c>
      <c r="AB19" s="80">
        <v>11237.33</v>
      </c>
      <c r="AC19" s="80">
        <v>10313.837999999996</v>
      </c>
      <c r="AD19" s="80">
        <v>12870.915999999996</v>
      </c>
      <c r="AE19" s="80">
        <v>12983.94</v>
      </c>
      <c r="AF19" s="7"/>
      <c r="AG19" s="18"/>
      <c r="AH19" s="18"/>
      <c r="AI19" s="18">
        <v>3.5600955034364996</v>
      </c>
      <c r="AJ19" s="18">
        <v>4.8117691924960493</v>
      </c>
      <c r="AK19" s="18">
        <v>-7.5604222438667001</v>
      </c>
      <c r="AL19" s="18">
        <v>9.1828723154075753</v>
      </c>
      <c r="AM19" s="18">
        <v>9.0052484789862746</v>
      </c>
      <c r="AN19" s="18">
        <v>-22.274226692147717</v>
      </c>
      <c r="AO19" s="18">
        <v>-9.2005701252289782</v>
      </c>
      <c r="AP19" s="18">
        <v>-5.1304331306042945</v>
      </c>
      <c r="AQ19" s="18">
        <v>11.961924958801179</v>
      </c>
      <c r="AR19" s="18">
        <v>-2.0705414236557593</v>
      </c>
      <c r="AS19" s="18">
        <v>4.6329578921966732</v>
      </c>
      <c r="AT19" s="18">
        <v>25.006594263766615</v>
      </c>
      <c r="AU19" s="18">
        <v>22.179210927592383</v>
      </c>
      <c r="AV19" s="18">
        <v>11.555010617216144</v>
      </c>
      <c r="AW19" s="18">
        <v>24.571271393225615</v>
      </c>
      <c r="AX19" s="18">
        <v>-4.5244130260402509</v>
      </c>
      <c r="AY19" s="18">
        <v>-10.513564820720173</v>
      </c>
      <c r="AZ19" s="18">
        <v>5.8680507277307834</v>
      </c>
      <c r="BA19" s="18">
        <v>-2.6814754511802015</v>
      </c>
      <c r="BB19" s="18">
        <v>-9.1659252885240257</v>
      </c>
      <c r="BC19" s="18">
        <v>1.6065538411796203</v>
      </c>
      <c r="BD19" s="18">
        <v>5.8907774036332388</v>
      </c>
      <c r="BE19" s="18">
        <v>8.5130565271047764</v>
      </c>
      <c r="BF19" s="18">
        <v>-8.2180731543881329</v>
      </c>
      <c r="BG19" s="18">
        <v>24.792691139806546</v>
      </c>
      <c r="BH19" s="18">
        <v>0.87813485846698813</v>
      </c>
      <c r="BI19"/>
      <c r="BJ19" s="7"/>
    </row>
    <row r="20" spans="1:62" s="46" customFormat="1" ht="15" customHeight="1" x14ac:dyDescent="0.35">
      <c r="A20"/>
      <c r="B20" s="16" t="s">
        <v>612</v>
      </c>
      <c r="C20" s="80"/>
      <c r="D20" s="80"/>
      <c r="E20" s="80">
        <v>2217.5189999999998</v>
      </c>
      <c r="F20" s="80">
        <v>1605.394</v>
      </c>
      <c r="G20" s="80">
        <v>2291.9450000000002</v>
      </c>
      <c r="H20" s="80">
        <v>1222.1880000000001</v>
      </c>
      <c r="I20" s="80">
        <v>1814.383</v>
      </c>
      <c r="J20" s="80">
        <v>1670.1690000000001</v>
      </c>
      <c r="K20" s="80">
        <v>1828.69</v>
      </c>
      <c r="L20" s="80">
        <v>1592.798</v>
      </c>
      <c r="M20" s="80">
        <v>2136.4639999999999</v>
      </c>
      <c r="N20" s="80">
        <v>2101.0149999999999</v>
      </c>
      <c r="O20" s="80">
        <v>2415.902</v>
      </c>
      <c r="P20" s="80">
        <v>2396.904</v>
      </c>
      <c r="Q20" s="80">
        <v>2541.654</v>
      </c>
      <c r="R20" s="80">
        <v>3474.4969999999998</v>
      </c>
      <c r="S20" s="80">
        <v>3806.3290000000002</v>
      </c>
      <c r="T20" s="80">
        <v>4065.5439999999999</v>
      </c>
      <c r="U20" s="80">
        <v>4862.0870000000004</v>
      </c>
      <c r="V20" s="80">
        <v>4168.5709999999999</v>
      </c>
      <c r="W20" s="80">
        <v>4119.5600000000004</v>
      </c>
      <c r="X20" s="80">
        <v>4000.4810000000002</v>
      </c>
      <c r="Y20" s="80">
        <v>2945.65</v>
      </c>
      <c r="Z20" s="80">
        <v>3158.1190000000001</v>
      </c>
      <c r="AA20" s="80">
        <v>2709.181</v>
      </c>
      <c r="AB20" s="80">
        <v>3466.9639999999999</v>
      </c>
      <c r="AC20" s="80">
        <v>3403.4389999999999</v>
      </c>
      <c r="AD20" s="80">
        <v>3154.0340000000001</v>
      </c>
      <c r="AE20" s="80">
        <v>2493.4380000000001</v>
      </c>
      <c r="AF20" s="7"/>
      <c r="AG20" s="18"/>
      <c r="AH20" s="18"/>
      <c r="AI20" s="18">
        <v>-27.604047586514472</v>
      </c>
      <c r="AJ20" s="18">
        <v>42.765265100031534</v>
      </c>
      <c r="AK20" s="18">
        <v>-46.674636607772001</v>
      </c>
      <c r="AL20" s="18">
        <v>48.453674884714943</v>
      </c>
      <c r="AM20" s="18">
        <v>-7.9483769413624321</v>
      </c>
      <c r="AN20" s="18">
        <v>9.4913149507624635</v>
      </c>
      <c r="AO20" s="18">
        <v>-12.899507297573676</v>
      </c>
      <c r="AP20" s="18">
        <v>34.132765108946643</v>
      </c>
      <c r="AQ20" s="18">
        <v>-1.6592369447835333</v>
      </c>
      <c r="AR20" s="18">
        <v>14.98737514963007</v>
      </c>
      <c r="AS20" s="18">
        <v>-0.78637295718121214</v>
      </c>
      <c r="AT20" s="18">
        <v>6.039040362067067</v>
      </c>
      <c r="AU20" s="18">
        <v>36.702202581468597</v>
      </c>
      <c r="AV20" s="18">
        <v>9.5505047205394149</v>
      </c>
      <c r="AW20" s="18">
        <v>6.8101049593978793</v>
      </c>
      <c r="AX20" s="18">
        <v>19.592531774345588</v>
      </c>
      <c r="AY20" s="18">
        <v>-14.263751347929407</v>
      </c>
      <c r="AZ20" s="18">
        <v>-1.175726645893749</v>
      </c>
      <c r="BA20" s="18">
        <v>-2.8905756925496937</v>
      </c>
      <c r="BB20" s="18">
        <v>-26.367604295583455</v>
      </c>
      <c r="BC20" s="18">
        <v>7.2129750649262485</v>
      </c>
      <c r="BD20" s="18">
        <v>-14.215360472483782</v>
      </c>
      <c r="BE20" s="18">
        <v>27.97092553063084</v>
      </c>
      <c r="BF20" s="18">
        <v>-1.8322947685640836</v>
      </c>
      <c r="BG20" s="18">
        <v>-7.3280290905757308</v>
      </c>
      <c r="BH20" s="18">
        <v>-20.944479355644233</v>
      </c>
      <c r="BI20" s="100"/>
      <c r="BJ20" s="7"/>
    </row>
    <row r="21" spans="1:62" customFormat="1" ht="15" customHeight="1" x14ac:dyDescent="0.35">
      <c r="Y21" s="96"/>
      <c r="Z21" s="96"/>
      <c r="AA21" s="96"/>
      <c r="AB21" s="96"/>
      <c r="AC21" s="96"/>
      <c r="AD21" s="96"/>
      <c r="AE21" s="96"/>
      <c r="BE21" s="335"/>
      <c r="BF21" s="355"/>
      <c r="BG21" s="355"/>
      <c r="BH21" s="355"/>
    </row>
    <row r="22" spans="1:62" customFormat="1" ht="15" customHeight="1" x14ac:dyDescent="0.35">
      <c r="B22" s="70" t="s">
        <v>85</v>
      </c>
      <c r="Y22" s="96"/>
      <c r="Z22" s="96"/>
      <c r="AA22" s="96"/>
      <c r="AB22" s="96"/>
      <c r="AC22" s="96"/>
      <c r="AD22" s="96"/>
      <c r="AE22" s="96"/>
      <c r="BE22" s="335"/>
      <c r="BF22" s="355"/>
      <c r="BG22" s="355"/>
      <c r="BH22" s="355"/>
    </row>
    <row r="23" spans="1:62" s="46" customFormat="1" ht="15" customHeight="1" x14ac:dyDescent="0.35">
      <c r="A23"/>
      <c r="B23" s="65" t="s">
        <v>615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/>
      <c r="Y23" s="96"/>
      <c r="Z23" s="96"/>
      <c r="AA23" s="96"/>
      <c r="AB23" s="96"/>
      <c r="AC23" s="96"/>
      <c r="AD23" s="96"/>
      <c r="AE23" s="96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 s="335"/>
      <c r="BF23" s="355"/>
      <c r="BG23" s="355"/>
      <c r="BH23" s="355"/>
      <c r="BI23"/>
      <c r="BJ23" s="7"/>
    </row>
    <row r="24" spans="1:62" s="55" customFormat="1" ht="15" customHeight="1" x14ac:dyDescent="0.35">
      <c r="A24"/>
      <c r="B24" s="16" t="s">
        <v>616</v>
      </c>
      <c r="C24" s="80"/>
      <c r="D24" s="80"/>
      <c r="E24" s="80">
        <v>4445.442</v>
      </c>
      <c r="F24" s="80">
        <v>3894.03</v>
      </c>
      <c r="G24" s="80">
        <v>5124.0819999999994</v>
      </c>
      <c r="H24" s="80">
        <v>3605.7719999999995</v>
      </c>
      <c r="I24" s="80">
        <v>4545.4159999999993</v>
      </c>
      <c r="J24" s="80">
        <v>4401.6209999999992</v>
      </c>
      <c r="K24" s="80">
        <v>2243.3580000000002</v>
      </c>
      <c r="L24" s="80">
        <v>1714.19</v>
      </c>
      <c r="M24" s="80">
        <v>1550.9059999999999</v>
      </c>
      <c r="N24" s="80">
        <v>1078.0119999999999</v>
      </c>
      <c r="O24" s="80">
        <v>592.55700000000002</v>
      </c>
      <c r="P24" s="80">
        <v>576.92999999999995</v>
      </c>
      <c r="Q24" s="80">
        <v>388.66400000000004</v>
      </c>
      <c r="R24" s="80">
        <v>656.51800000000003</v>
      </c>
      <c r="S24" s="80">
        <v>855.29899999999998</v>
      </c>
      <c r="T24" s="80">
        <v>1995.8520000000001</v>
      </c>
      <c r="U24" s="80">
        <v>2370.1639999999998</v>
      </c>
      <c r="V24" s="80">
        <v>1398.248</v>
      </c>
      <c r="W24" s="80">
        <v>1506.6869999999999</v>
      </c>
      <c r="X24" s="80">
        <v>1109.519</v>
      </c>
      <c r="Y24" s="80">
        <v>478.04599999999994</v>
      </c>
      <c r="Z24" s="80">
        <v>595.09699999999998</v>
      </c>
      <c r="AA24" s="80">
        <v>532.25700000000006</v>
      </c>
      <c r="AB24" s="80">
        <v>655.39699999999993</v>
      </c>
      <c r="AC24" s="80">
        <v>595.45799999999986</v>
      </c>
      <c r="AD24" s="80">
        <v>692.21400000000006</v>
      </c>
      <c r="AE24" s="80">
        <v>746.09400000000005</v>
      </c>
      <c r="AF24"/>
      <c r="AG24" s="18"/>
      <c r="AH24" s="18"/>
      <c r="AI24" s="18">
        <v>-12.403985925359049</v>
      </c>
      <c r="AJ24" s="18">
        <v>31.588149038399784</v>
      </c>
      <c r="AK24" s="18">
        <v>-29.630868514594422</v>
      </c>
      <c r="AL24" s="18">
        <v>26.05944025301655</v>
      </c>
      <c r="AM24" s="18">
        <v>-3.1635168266226921</v>
      </c>
      <c r="AN24" s="18">
        <v>-49.033367479844344</v>
      </c>
      <c r="AO24" s="18">
        <v>-23.588210174212055</v>
      </c>
      <c r="AP24" s="18">
        <v>-9.525431836610883</v>
      </c>
      <c r="AQ24" s="18">
        <v>-30.491467567989293</v>
      </c>
      <c r="AR24" s="18">
        <v>-45.032430065713548</v>
      </c>
      <c r="AS24" s="18">
        <v>-2.6372146477047891</v>
      </c>
      <c r="AT24" s="18">
        <v>-32.632381744752387</v>
      </c>
      <c r="AU24" s="18">
        <v>68.916596340283618</v>
      </c>
      <c r="AV24" s="18">
        <v>30.278073106906426</v>
      </c>
      <c r="AW24" s="18" t="s">
        <v>233</v>
      </c>
      <c r="AX24" s="18">
        <v>18.754496826417974</v>
      </c>
      <c r="AY24" s="18">
        <v>-41.006276358935494</v>
      </c>
      <c r="AZ24" s="18">
        <v>7.7553481213632951</v>
      </c>
      <c r="BA24" s="18">
        <v>-26.36035221648557</v>
      </c>
      <c r="BB24" s="18">
        <v>-56.914122245765967</v>
      </c>
      <c r="BC24" s="18">
        <v>24.48530057776868</v>
      </c>
      <c r="BD24" s="18">
        <v>-10.559623053048481</v>
      </c>
      <c r="BE24" s="18">
        <v>23.135440210274332</v>
      </c>
      <c r="BF24" s="18">
        <v>-9.1454492467924151</v>
      </c>
      <c r="BG24" s="18">
        <v>16.249004967604805</v>
      </c>
      <c r="BH24" s="18">
        <v>7.7837200634485857</v>
      </c>
      <c r="BI24"/>
    </row>
    <row r="25" spans="1:62" s="100" customFormat="1" ht="15" customHeight="1" x14ac:dyDescent="0.35">
      <c r="A25"/>
      <c r="B25" s="16" t="s">
        <v>622</v>
      </c>
      <c r="C25" s="80"/>
      <c r="D25" s="80"/>
      <c r="E25" s="80">
        <v>4358.99</v>
      </c>
      <c r="F25" s="80">
        <v>3614.88</v>
      </c>
      <c r="G25" s="80">
        <v>4866.0419999999995</v>
      </c>
      <c r="H25" s="80">
        <v>3281.7879999999996</v>
      </c>
      <c r="I25" s="80">
        <v>4187.8329999999996</v>
      </c>
      <c r="J25" s="80">
        <v>4089.2189999999996</v>
      </c>
      <c r="K25" s="80">
        <v>1837.1420000000001</v>
      </c>
      <c r="L25" s="80">
        <v>1305.2070000000001</v>
      </c>
      <c r="M25" s="80">
        <v>1151.712</v>
      </c>
      <c r="N25" s="80">
        <v>677.77800000000002</v>
      </c>
      <c r="O25" s="80">
        <v>171.85599999999999</v>
      </c>
      <c r="P25" s="80">
        <v>179.31299999999999</v>
      </c>
      <c r="Q25" s="80">
        <v>46.084000000000003</v>
      </c>
      <c r="R25" s="80">
        <v>113.907</v>
      </c>
      <c r="S25" s="80">
        <v>380.983</v>
      </c>
      <c r="T25" s="80">
        <v>1503.902</v>
      </c>
      <c r="U25" s="80">
        <v>1775.817</v>
      </c>
      <c r="V25" s="80">
        <v>848.34799999999996</v>
      </c>
      <c r="W25" s="80">
        <v>997.98199999999997</v>
      </c>
      <c r="X25" s="80">
        <v>503.20800000000003</v>
      </c>
      <c r="Y25" s="80">
        <v>0</v>
      </c>
      <c r="Z25" s="80">
        <v>0</v>
      </c>
      <c r="AA25" s="80">
        <v>0</v>
      </c>
      <c r="AB25" s="80">
        <v>0</v>
      </c>
      <c r="AC25" s="80">
        <v>0</v>
      </c>
      <c r="AD25" s="80">
        <v>0</v>
      </c>
      <c r="AE25" s="80">
        <v>0</v>
      </c>
      <c r="AG25" s="18"/>
      <c r="AH25" s="18"/>
      <c r="AI25" s="18">
        <v>-17.070697569849891</v>
      </c>
      <c r="AJ25" s="18">
        <v>34.611439383879947</v>
      </c>
      <c r="AK25" s="18">
        <v>-32.557343319272626</v>
      </c>
      <c r="AL25" s="18">
        <v>27.608273294923382</v>
      </c>
      <c r="AM25" s="18">
        <v>-2.354773936783058</v>
      </c>
      <c r="AN25" s="18">
        <v>-55.073523819585098</v>
      </c>
      <c r="AO25" s="18">
        <v>-28.954484737706714</v>
      </c>
      <c r="AP25" s="18">
        <v>-11.760203553919041</v>
      </c>
      <c r="AQ25" s="18">
        <v>-41.150391764607811</v>
      </c>
      <c r="AR25" s="18">
        <v>-74.644205034686877</v>
      </c>
      <c r="AS25" s="18">
        <v>4.3390978493622532</v>
      </c>
      <c r="AT25" s="18">
        <v>-74.299688254616228</v>
      </c>
      <c r="AU25" s="18" t="s">
        <v>233</v>
      </c>
      <c r="AV25" s="18" t="s">
        <v>233</v>
      </c>
      <c r="AW25" s="18" t="s">
        <v>233</v>
      </c>
      <c r="AX25" s="18">
        <v>18.080632913580803</v>
      </c>
      <c r="AY25" s="18">
        <v>-52.227735177667526</v>
      </c>
      <c r="AZ25" s="18">
        <v>17.638280516957668</v>
      </c>
      <c r="BA25" s="18">
        <v>-49.577447288628449</v>
      </c>
      <c r="BB25" s="18" t="s">
        <v>233</v>
      </c>
      <c r="BC25" s="18" t="s">
        <v>233</v>
      </c>
      <c r="BD25" s="18" t="s">
        <v>233</v>
      </c>
      <c r="BE25" s="18" t="s">
        <v>233</v>
      </c>
      <c r="BF25" s="18" t="s">
        <v>233</v>
      </c>
      <c r="BG25" s="18" t="s">
        <v>233</v>
      </c>
      <c r="BH25" s="18" t="s">
        <v>233</v>
      </c>
    </row>
    <row r="26" spans="1:62" s="46" customFormat="1" ht="15" customHeight="1" x14ac:dyDescent="0.35">
      <c r="A26"/>
      <c r="B26" s="16" t="s">
        <v>822</v>
      </c>
      <c r="C26" s="80"/>
      <c r="D26" s="80"/>
      <c r="E26" s="80">
        <v>86.451999999999998</v>
      </c>
      <c r="F26" s="80">
        <v>279.15000000000009</v>
      </c>
      <c r="G26" s="80">
        <v>258.03999999999996</v>
      </c>
      <c r="H26" s="80">
        <v>323.98399999999992</v>
      </c>
      <c r="I26" s="80">
        <v>357.58299999999963</v>
      </c>
      <c r="J26" s="80">
        <v>312.40199999999959</v>
      </c>
      <c r="K26" s="80">
        <v>406.21600000000012</v>
      </c>
      <c r="L26" s="80">
        <v>408.98299999999995</v>
      </c>
      <c r="M26" s="80">
        <v>399.19399999999996</v>
      </c>
      <c r="N26" s="80">
        <v>400.23399999999992</v>
      </c>
      <c r="O26" s="80">
        <v>420.70100000000002</v>
      </c>
      <c r="P26" s="80">
        <v>397.61699999999996</v>
      </c>
      <c r="Q26" s="80">
        <v>342.58000000000004</v>
      </c>
      <c r="R26" s="80">
        <v>542.61099999999999</v>
      </c>
      <c r="S26" s="80">
        <v>474.31599999999997</v>
      </c>
      <c r="T26" s="80">
        <v>491.95000000000005</v>
      </c>
      <c r="U26" s="80">
        <v>594.34699999999998</v>
      </c>
      <c r="V26" s="80">
        <v>549.9</v>
      </c>
      <c r="W26" s="80">
        <v>508.70500000000004</v>
      </c>
      <c r="X26" s="80">
        <v>606.31100000000004</v>
      </c>
      <c r="Y26" s="80">
        <v>478.04599999999994</v>
      </c>
      <c r="Z26" s="80">
        <v>595.09699999999998</v>
      </c>
      <c r="AA26" s="80">
        <v>532.25700000000006</v>
      </c>
      <c r="AB26" s="80">
        <v>655.39699999999993</v>
      </c>
      <c r="AC26" s="80">
        <v>594.45799999999986</v>
      </c>
      <c r="AD26" s="80">
        <v>692.21400000000006</v>
      </c>
      <c r="AE26" s="80">
        <v>746.09400000000005</v>
      </c>
      <c r="AF26"/>
      <c r="AG26" s="15"/>
      <c r="AH26" s="15"/>
      <c r="AI26" s="18"/>
      <c r="AJ26" s="18">
        <v>-7.562242521941652</v>
      </c>
      <c r="AK26" s="18">
        <v>25.555727794140431</v>
      </c>
      <c r="AL26" s="18">
        <v>10.370573855498948</v>
      </c>
      <c r="AM26" s="18">
        <v>-12.635108492294121</v>
      </c>
      <c r="AN26" s="18">
        <v>30.029897375817264</v>
      </c>
      <c r="AO26" s="18">
        <v>0.68116470055335698</v>
      </c>
      <c r="AP26" s="18">
        <v>-2.3934980182550345</v>
      </c>
      <c r="AQ26" s="18">
        <v>0.26052495778993767</v>
      </c>
      <c r="AR26" s="18">
        <v>5.1137584513060119</v>
      </c>
      <c r="AS26" s="18">
        <v>-5.4870323578979034</v>
      </c>
      <c r="AT26" s="18">
        <v>-13.841711999235425</v>
      </c>
      <c r="AU26" s="18">
        <v>58.38957323836766</v>
      </c>
      <c r="AV26" s="18">
        <v>-12.586364817521211</v>
      </c>
      <c r="AW26" s="18">
        <v>3.7177746481248941</v>
      </c>
      <c r="AX26" s="18">
        <v>20.814513670088409</v>
      </c>
      <c r="AY26" s="18">
        <v>-7.4782913012095644</v>
      </c>
      <c r="AZ26" s="18">
        <v>-7.4913620658301401</v>
      </c>
      <c r="BA26" s="18">
        <v>19.187151689092889</v>
      </c>
      <c r="BB26" s="18">
        <v>-21.154984818022452</v>
      </c>
      <c r="BC26" s="18">
        <v>24.48530057776868</v>
      </c>
      <c r="BD26" s="18">
        <v>-10.559623053048481</v>
      </c>
      <c r="BE26" s="18">
        <v>23.135440210274332</v>
      </c>
      <c r="BF26" s="18">
        <v>-9.298028523169938</v>
      </c>
      <c r="BG26" s="18">
        <v>16.44455958200583</v>
      </c>
      <c r="BH26" s="18">
        <v>7.7837200634485857</v>
      </c>
      <c r="BI26"/>
      <c r="BJ26" s="7"/>
    </row>
    <row r="27" spans="1:62" s="100" customFormat="1" ht="15" customHeight="1" x14ac:dyDescent="0.35">
      <c r="A27"/>
      <c r="B27" s="16" t="s">
        <v>625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>
        <v>4183.2430000000004</v>
      </c>
      <c r="O27" s="80">
        <v>4714.6899999999996</v>
      </c>
      <c r="P27" s="80">
        <v>4825.1499999999996</v>
      </c>
      <c r="Q27" s="80">
        <v>5342.1689999999999</v>
      </c>
      <c r="R27" s="80">
        <v>6898.5900000000011</v>
      </c>
      <c r="S27" s="80">
        <v>7575.8079999999991</v>
      </c>
      <c r="T27" s="80">
        <v>8396.9629999999997</v>
      </c>
      <c r="U27" s="80">
        <v>7863.799</v>
      </c>
      <c r="V27" s="80">
        <v>7986.2089999999998</v>
      </c>
      <c r="W27" s="80">
        <v>8662.1899999999987</v>
      </c>
      <c r="X27" s="80">
        <v>8625.6829999999991</v>
      </c>
      <c r="Y27" s="80">
        <v>8258.9549999999999</v>
      </c>
      <c r="Z27" s="80">
        <v>8422.2199999999993</v>
      </c>
      <c r="AA27" s="80">
        <v>7661.2529999999997</v>
      </c>
      <c r="AB27" s="80">
        <v>7217.0299999999988</v>
      </c>
      <c r="AC27" s="80">
        <v>7956.8519999999999</v>
      </c>
      <c r="AD27" s="80">
        <v>8673.7459999999992</v>
      </c>
      <c r="AE27" s="80">
        <v>7660.0370000000003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>
        <v>12.704186680047016</v>
      </c>
      <c r="AS27" s="18">
        <v>2.3428899885252275</v>
      </c>
      <c r="AT27" s="18">
        <v>10.715086577619354</v>
      </c>
      <c r="AU27" s="18">
        <v>29.134626777999745</v>
      </c>
      <c r="AV27" s="18">
        <v>9.8167596566834359</v>
      </c>
      <c r="AW27" s="18">
        <v>10.839173854458833</v>
      </c>
      <c r="AX27" s="18">
        <v>-6.3494861177785324</v>
      </c>
      <c r="AY27" s="18">
        <v>1.5566267652568415</v>
      </c>
      <c r="AZ27" s="18">
        <v>8.4643539882314496</v>
      </c>
      <c r="BA27" s="18">
        <v>-0.42145231171331515</v>
      </c>
      <c r="BB27" s="18">
        <v>-4.2515821645659733</v>
      </c>
      <c r="BC27" s="18">
        <v>1.9768239444336411</v>
      </c>
      <c r="BD27" s="18">
        <v>-9.0352306161558325</v>
      </c>
      <c r="BE27" s="18">
        <v>-5.7983074048070327</v>
      </c>
      <c r="BF27" s="18">
        <v>10.251058953613898</v>
      </c>
      <c r="BG27" s="18">
        <v>9.0097691901269421</v>
      </c>
      <c r="BH27" s="18">
        <v>-11.687095748480518</v>
      </c>
    </row>
    <row r="28" spans="1:62" s="99" customFormat="1" ht="15" customHeight="1" x14ac:dyDescent="0.35">
      <c r="A28"/>
      <c r="B28" s="16" t="s">
        <v>617</v>
      </c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>
        <v>2374.8339999999998</v>
      </c>
      <c r="O28" s="80">
        <v>2529.1230000000005</v>
      </c>
      <c r="P28" s="80">
        <v>2666.42</v>
      </c>
      <c r="Q28" s="80">
        <v>3900.6899999999987</v>
      </c>
      <c r="R28" s="80">
        <v>4581.7350000000215</v>
      </c>
      <c r="S28" s="80">
        <v>5038.5029999999879</v>
      </c>
      <c r="T28" s="80">
        <v>5710.4009999999853</v>
      </c>
      <c r="U28" s="80">
        <v>6121.1619999999994</v>
      </c>
      <c r="V28" s="80">
        <v>5068.8239999999887</v>
      </c>
      <c r="W28" s="80">
        <v>4838.9049999999788</v>
      </c>
      <c r="X28" s="80">
        <v>4861.5359999999837</v>
      </c>
      <c r="Y28" s="80">
        <v>3833.661000000011</v>
      </c>
      <c r="Z28" s="80">
        <v>3920.4450000000179</v>
      </c>
      <c r="AA28" s="80">
        <v>4871.4110000000001</v>
      </c>
      <c r="AB28" s="80">
        <v>6831.8670000000238</v>
      </c>
      <c r="AC28" s="80">
        <v>5164.9670000000306</v>
      </c>
      <c r="AD28" s="80">
        <v>6658.9900000000125</v>
      </c>
      <c r="AE28" s="80">
        <v>7070.4630000000398</v>
      </c>
      <c r="AF2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>
        <v>6.4968330418042139</v>
      </c>
      <c r="AS28" s="18">
        <v>5.4286406790021502</v>
      </c>
      <c r="AT28" s="18">
        <v>46.289406770126178</v>
      </c>
      <c r="AU28" s="18">
        <v>17.459603300955038</v>
      </c>
      <c r="AV28" s="18">
        <v>9.9693238478428867</v>
      </c>
      <c r="AW28" s="18">
        <v>13.335270416629681</v>
      </c>
      <c r="AX28" s="18">
        <v>7.1932076223721433</v>
      </c>
      <c r="AY28" s="18">
        <v>-17.191801164550306</v>
      </c>
      <c r="AZ28" s="18">
        <v>-4.5359436429438151</v>
      </c>
      <c r="BA28" s="18">
        <v>0.46768845430949685</v>
      </c>
      <c r="BB28" s="18">
        <v>-21.143009123042102</v>
      </c>
      <c r="BC28" s="18">
        <v>2.2637369344865568</v>
      </c>
      <c r="BD28" s="18">
        <v>24.25658311747717</v>
      </c>
      <c r="BE28" s="18">
        <v>40.244109971423548</v>
      </c>
      <c r="BF28" s="18">
        <v>-24.398894182219699</v>
      </c>
      <c r="BG28" s="18">
        <v>28.926089944039777</v>
      </c>
      <c r="BH28" s="18">
        <v>6.1792103607307789</v>
      </c>
      <c r="BI28"/>
      <c r="BJ28" s="19"/>
    </row>
    <row r="29" spans="1:62" s="99" customFormat="1" ht="6" customHeight="1" x14ac:dyDescent="0.35">
      <c r="A29"/>
      <c r="B29" s="16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/>
      <c r="BJ29" s="19"/>
    </row>
    <row r="30" spans="1:62" s="99" customFormat="1" ht="15" customHeight="1" x14ac:dyDescent="0.35">
      <c r="A30"/>
      <c r="B30" s="65" t="s">
        <v>618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/>
      <c r="BJ30" s="19"/>
    </row>
    <row r="31" spans="1:62" s="99" customFormat="1" ht="15" customHeight="1" x14ac:dyDescent="0.35">
      <c r="A31"/>
      <c r="B31" s="16" t="s">
        <v>619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>
        <v>5376.8609999999999</v>
      </c>
      <c r="R31" s="80">
        <v>6884.5749999999998</v>
      </c>
      <c r="S31" s="80">
        <v>7514.732</v>
      </c>
      <c r="T31" s="80">
        <v>8821.4750000000004</v>
      </c>
      <c r="U31" s="80">
        <v>8186.76</v>
      </c>
      <c r="V31" s="80">
        <v>8680.7420000000002</v>
      </c>
      <c r="W31" s="80">
        <v>9686.8919999999998</v>
      </c>
      <c r="X31" s="80">
        <v>9532.9450000000015</v>
      </c>
      <c r="Y31" s="80">
        <v>9505.1119999999992</v>
      </c>
      <c r="Z31" s="80">
        <v>9400.4850000000006</v>
      </c>
      <c r="AA31" s="80">
        <v>8610.8130000000001</v>
      </c>
      <c r="AB31" s="80">
        <v>8087.9440000000004</v>
      </c>
      <c r="AC31" s="80">
        <v>9036.7720000000008</v>
      </c>
      <c r="AD31" s="80">
        <v>10536.42</v>
      </c>
      <c r="AE31" s="80">
        <v>9430.7649999999994</v>
      </c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>
        <v>28.040784390743966</v>
      </c>
      <c r="AV31" s="18">
        <v>9.1531721275460018</v>
      </c>
      <c r="AW31" s="18">
        <v>17.389083203499478</v>
      </c>
      <c r="AX31" s="18">
        <v>-7.195111928560701</v>
      </c>
      <c r="AY31" s="18">
        <v>6.0339132941481122</v>
      </c>
      <c r="AZ31" s="18">
        <v>11.590599052477307</v>
      </c>
      <c r="BA31" s="18">
        <v>-1.5892300647101083</v>
      </c>
      <c r="BB31" s="18">
        <v>-0.2919664384930612</v>
      </c>
      <c r="BC31" s="18">
        <v>-1.1007445256825863</v>
      </c>
      <c r="BD31" s="18">
        <v>-8.4003325360340497</v>
      </c>
      <c r="BE31" s="18">
        <v>-6.0722373137124173</v>
      </c>
      <c r="BF31" s="18">
        <v>11.731386864201834</v>
      </c>
      <c r="BG31" s="18">
        <v>16.59495226835422</v>
      </c>
      <c r="BH31" s="18">
        <v>-10.493649645705093</v>
      </c>
      <c r="BI31"/>
      <c r="BJ31" s="19"/>
    </row>
    <row r="32" spans="1:62" s="99" customFormat="1" ht="15" customHeight="1" x14ac:dyDescent="0.35">
      <c r="A32"/>
      <c r="B32" s="16" t="s">
        <v>620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>
        <v>1110.078</v>
      </c>
      <c r="R32" s="80">
        <v>1544</v>
      </c>
      <c r="S32" s="80">
        <v>1253.2260000000001</v>
      </c>
      <c r="T32" s="80">
        <v>1116.33</v>
      </c>
      <c r="U32" s="80">
        <v>858.72</v>
      </c>
      <c r="V32" s="80">
        <v>833.69200000000001</v>
      </c>
      <c r="W32" s="80">
        <v>475.524</v>
      </c>
      <c r="X32" s="80">
        <v>504.13</v>
      </c>
      <c r="Y32" s="80">
        <v>571.12800000000004</v>
      </c>
      <c r="Z32" s="80">
        <v>599.03700000000003</v>
      </c>
      <c r="AA32" s="80">
        <v>613.04600000000005</v>
      </c>
      <c r="AB32" s="80">
        <v>676.91600000000005</v>
      </c>
      <c r="AC32" s="80">
        <v>754.65200000000004</v>
      </c>
      <c r="AD32" s="80">
        <v>813.18399999999997</v>
      </c>
      <c r="AE32" s="80">
        <v>965.38699999999994</v>
      </c>
      <c r="AF32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>
        <v>39.089325254621755</v>
      </c>
      <c r="AV32" s="18">
        <v>-18.832512953367868</v>
      </c>
      <c r="AW32" s="18">
        <v>-10.923488660465086</v>
      </c>
      <c r="AX32" s="18">
        <v>-23.07650963424793</v>
      </c>
      <c r="AY32" s="18">
        <v>-2.9145705235699668</v>
      </c>
      <c r="AZ32" s="18">
        <v>-42.961669297534343</v>
      </c>
      <c r="BA32" s="18">
        <v>6.0156795450913085</v>
      </c>
      <c r="BB32" s="18">
        <v>13.289826036934928</v>
      </c>
      <c r="BC32" s="18">
        <v>4.8866453754674941</v>
      </c>
      <c r="BD32" s="18">
        <v>2.338586765091307</v>
      </c>
      <c r="BE32" s="18">
        <v>10.418467782189264</v>
      </c>
      <c r="BF32" s="18">
        <v>11.483847331131185</v>
      </c>
      <c r="BG32" s="18">
        <v>7.7561578051870166</v>
      </c>
      <c r="BH32" s="18">
        <v>18.71692015583189</v>
      </c>
      <c r="BI32"/>
      <c r="BJ32" s="19"/>
    </row>
    <row r="33" spans="1:62" s="99" customFormat="1" ht="15" customHeight="1" x14ac:dyDescent="0.35">
      <c r="A33"/>
      <c r="B33" s="16" t="s">
        <v>621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>
        <v>1631.0610000000001</v>
      </c>
      <c r="R33" s="80">
        <v>1614.6369999999999</v>
      </c>
      <c r="S33" s="80">
        <v>1695.0350000000001</v>
      </c>
      <c r="T33" s="80">
        <v>1579.479</v>
      </c>
      <c r="U33" s="80">
        <v>1904.703</v>
      </c>
      <c r="V33" s="80">
        <v>2803.2820000000002</v>
      </c>
      <c r="W33" s="80">
        <v>5501.1750000000002</v>
      </c>
      <c r="X33" s="80">
        <v>4846.1890000000003</v>
      </c>
      <c r="Y33" s="80">
        <v>4715.9129999999996</v>
      </c>
      <c r="Z33" s="80">
        <v>5089.4430000000002</v>
      </c>
      <c r="AA33" s="80">
        <v>6490.6540000000005</v>
      </c>
      <c r="AB33" s="80">
        <v>8509.2890000000007</v>
      </c>
      <c r="AC33" s="80">
        <v>7104.3509999999997</v>
      </c>
      <c r="AD33" s="80">
        <v>5325.2449999999999</v>
      </c>
      <c r="AE33" s="80">
        <v>6311.8860000000004</v>
      </c>
      <c r="AF33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>
        <v>-1.0069519165745613</v>
      </c>
      <c r="AV33" s="18">
        <v>4.9793235259690034</v>
      </c>
      <c r="AW33" s="18">
        <v>-6.8173223561755378</v>
      </c>
      <c r="AX33" s="18">
        <v>20.590587149306824</v>
      </c>
      <c r="AY33" s="18">
        <v>47.176856444285555</v>
      </c>
      <c r="AZ33" s="18">
        <v>96.240513797755625</v>
      </c>
      <c r="BA33" s="18">
        <v>-11.9062927465496</v>
      </c>
      <c r="BB33" s="18">
        <v>-2.6882154204056166</v>
      </c>
      <c r="BC33" s="18">
        <v>7.9206295790444115</v>
      </c>
      <c r="BD33" s="18">
        <v>27.531716142611291</v>
      </c>
      <c r="BE33" s="18">
        <v>31.10064101398719</v>
      </c>
      <c r="BF33" s="18">
        <v>-16.510639138005548</v>
      </c>
      <c r="BG33" s="18">
        <v>-25.042484528143383</v>
      </c>
      <c r="BH33" s="18">
        <v>18.527617039216047</v>
      </c>
      <c r="BI33"/>
      <c r="BJ33" s="19"/>
    </row>
    <row r="34" spans="1:62" s="99" customFormat="1" ht="15" customHeight="1" x14ac:dyDescent="0.35">
      <c r="A34"/>
      <c r="B34" s="16" t="s">
        <v>626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>
        <v>7007.9220000000005</v>
      </c>
      <c r="R34" s="80">
        <v>8499.2119999999995</v>
      </c>
      <c r="S34" s="80">
        <v>9209.7669999999998</v>
      </c>
      <c r="T34" s="80">
        <v>10400.954</v>
      </c>
      <c r="U34" s="80">
        <v>10091.463</v>
      </c>
      <c r="V34" s="80">
        <v>11484.024000000001</v>
      </c>
      <c r="W34" s="80">
        <v>15188.066999999999</v>
      </c>
      <c r="X34" s="80">
        <v>14379.134000000002</v>
      </c>
      <c r="Y34" s="80">
        <v>14221.024999999998</v>
      </c>
      <c r="Z34" s="80">
        <v>14489.928</v>
      </c>
      <c r="AA34" s="80">
        <v>15101.467000000001</v>
      </c>
      <c r="AB34" s="80">
        <v>16597.233</v>
      </c>
      <c r="AC34" s="80">
        <v>16141.123</v>
      </c>
      <c r="AD34" s="80">
        <v>15861.665000000001</v>
      </c>
      <c r="AE34" s="80">
        <v>15742.651</v>
      </c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>
        <v>21.280059909342583</v>
      </c>
      <c r="AV34" s="18">
        <v>8.3602456321833163</v>
      </c>
      <c r="AW34" s="18">
        <v>12.933953703714762</v>
      </c>
      <c r="AX34" s="18">
        <v>-2.9756020457354202</v>
      </c>
      <c r="AY34" s="18">
        <v>13.799396579068878</v>
      </c>
      <c r="AZ34" s="18">
        <v>32.253877212377802</v>
      </c>
      <c r="BA34" s="18">
        <v>-5.3261089775281958</v>
      </c>
      <c r="BB34" s="18">
        <v>-1.099572477730606</v>
      </c>
      <c r="BC34" s="18">
        <v>1.8908833927231132</v>
      </c>
      <c r="BD34" s="18">
        <v>4.2204419511263316</v>
      </c>
      <c r="BE34" s="18">
        <v>9.9047728276994533</v>
      </c>
      <c r="BF34" s="18">
        <v>-2.7481086757051645</v>
      </c>
      <c r="BG34" s="18">
        <v>-1.7313417412158913</v>
      </c>
      <c r="BH34" s="18">
        <v>-0.75032476098821299</v>
      </c>
      <c r="BI34"/>
      <c r="BJ34" s="19"/>
    </row>
    <row r="35" spans="1:62" s="7" customFormat="1" ht="15" customHeight="1" x14ac:dyDescent="0.35">
      <c r="A35"/>
      <c r="B35" s="16" t="s">
        <v>623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>
        <v>8118</v>
      </c>
      <c r="R35" s="80">
        <v>10043.212000000001</v>
      </c>
      <c r="S35" s="80">
        <v>10462.993</v>
      </c>
      <c r="T35" s="80">
        <v>11517.284</v>
      </c>
      <c r="U35" s="80">
        <v>10950.182999999999</v>
      </c>
      <c r="V35" s="80">
        <v>12317.716</v>
      </c>
      <c r="W35" s="80">
        <v>15663.591</v>
      </c>
      <c r="X35" s="80">
        <v>14883.264000000001</v>
      </c>
      <c r="Y35" s="80">
        <v>14792.152999999998</v>
      </c>
      <c r="Z35" s="80">
        <v>15088.965</v>
      </c>
      <c r="AA35" s="80">
        <v>15714.513000000001</v>
      </c>
      <c r="AB35" s="80">
        <v>17274.149000000001</v>
      </c>
      <c r="AC35" s="80">
        <v>16895.775000000001</v>
      </c>
      <c r="AD35" s="80">
        <v>16674.849000000002</v>
      </c>
      <c r="AE35" s="80">
        <v>16708.038</v>
      </c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>
        <v>23.715348608031551</v>
      </c>
      <c r="AV35" s="18">
        <v>4.1797484709075041</v>
      </c>
      <c r="AW35" s="18">
        <v>10.076380630284271</v>
      </c>
      <c r="AX35" s="18">
        <v>-4.9239126168982255</v>
      </c>
      <c r="AY35" s="18">
        <v>12.48867712987081</v>
      </c>
      <c r="AZ35" s="18">
        <v>27.163112057462602</v>
      </c>
      <c r="BA35" s="18">
        <v>-4.9817886588075444</v>
      </c>
      <c r="BB35" s="18">
        <v>-0.61217082489434171</v>
      </c>
      <c r="BC35" s="18">
        <v>2.0065503649130845</v>
      </c>
      <c r="BD35" s="18">
        <v>4.1457316654919714</v>
      </c>
      <c r="BE35" s="18">
        <v>9.9248128147528352</v>
      </c>
      <c r="BF35" s="18">
        <v>-2.1904060223169304</v>
      </c>
      <c r="BG35" s="18">
        <v>-1.3075813332031201</v>
      </c>
      <c r="BH35" s="18">
        <v>0.19903628512617105</v>
      </c>
      <c r="BI35"/>
    </row>
    <row r="36" spans="1:62" ht="6" customHeight="1" thickBot="1" x14ac:dyDescent="0.4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136"/>
      <c r="Z36" s="32"/>
      <c r="AA36" s="32"/>
      <c r="AB36" s="32"/>
      <c r="AC36" s="32"/>
      <c r="AD36" s="32"/>
      <c r="AE36" s="32"/>
      <c r="AF36"/>
      <c r="AG36" s="34" t="s">
        <v>233</v>
      </c>
      <c r="AH36" s="34" t="s">
        <v>233</v>
      </c>
      <c r="AI36" s="34" t="s">
        <v>233</v>
      </c>
      <c r="AJ36" s="34" t="s">
        <v>233</v>
      </c>
      <c r="AK36" s="34" t="s">
        <v>233</v>
      </c>
      <c r="AL36" s="34" t="s">
        <v>233</v>
      </c>
      <c r="AM36" s="34" t="s">
        <v>233</v>
      </c>
      <c r="AN36" s="34" t="s">
        <v>233</v>
      </c>
      <c r="AO36" s="34" t="s">
        <v>233</v>
      </c>
      <c r="AP36" s="34" t="s">
        <v>233</v>
      </c>
      <c r="AQ36" s="34" t="s">
        <v>233</v>
      </c>
      <c r="AR36" s="34" t="s">
        <v>233</v>
      </c>
      <c r="AS36" s="34" t="s">
        <v>233</v>
      </c>
      <c r="AT36" s="34" t="s">
        <v>233</v>
      </c>
      <c r="AU36" s="34" t="s">
        <v>233</v>
      </c>
      <c r="AV36" s="34" t="s">
        <v>233</v>
      </c>
      <c r="AW36" s="34" t="s">
        <v>233</v>
      </c>
      <c r="AX36" s="34" t="s">
        <v>233</v>
      </c>
      <c r="AY36" s="34" t="s">
        <v>233</v>
      </c>
      <c r="AZ36" s="34" t="s">
        <v>233</v>
      </c>
      <c r="BA36" s="34" t="s">
        <v>233</v>
      </c>
      <c r="BB36" s="34"/>
      <c r="BC36" s="34"/>
      <c r="BD36" s="34"/>
      <c r="BE36" s="34"/>
      <c r="BF36" s="34"/>
      <c r="BG36" s="34"/>
      <c r="BH36" s="34"/>
      <c r="BI36"/>
      <c r="BJ36" s="2"/>
    </row>
    <row r="37" spans="1:62" s="55" customFormat="1" ht="6" customHeight="1" x14ac:dyDescent="0.35">
      <c r="A37"/>
      <c r="Y37" s="52"/>
      <c r="AF37"/>
      <c r="BI37"/>
    </row>
    <row r="38" spans="1:62" ht="12" customHeight="1" x14ac:dyDescent="0.35">
      <c r="B38" s="35" t="s">
        <v>624</v>
      </c>
      <c r="C38" s="57"/>
      <c r="D38" s="57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230"/>
      <c r="Z38" s="185"/>
      <c r="AA38" s="185"/>
      <c r="AB38" s="185"/>
      <c r="AC38" s="185"/>
      <c r="AD38" s="185"/>
      <c r="AE38" s="185"/>
      <c r="AF3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36"/>
      <c r="BC38" s="36"/>
      <c r="BD38" s="36"/>
      <c r="BE38" s="36"/>
      <c r="BF38" s="36"/>
      <c r="BG38" s="36"/>
      <c r="BH38" s="36"/>
      <c r="BI38"/>
      <c r="BJ38" s="2"/>
    </row>
    <row r="39" spans="1:62" ht="12" customHeight="1" x14ac:dyDescent="0.35">
      <c r="B39" s="35"/>
      <c r="C39" s="58"/>
      <c r="D39" s="2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230"/>
      <c r="Z39" s="185"/>
      <c r="AA39" s="185"/>
      <c r="AB39" s="185"/>
      <c r="AC39" s="185"/>
      <c r="AD39" s="185"/>
      <c r="AE39" s="185"/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36"/>
      <c r="BC39" s="36"/>
      <c r="BD39" s="36"/>
      <c r="BE39" s="36"/>
      <c r="BF39" s="36"/>
      <c r="BG39" s="36"/>
      <c r="BH39" s="36"/>
      <c r="BI39"/>
      <c r="BJ39" s="2"/>
    </row>
    <row r="40" spans="1:62" s="55" customFormat="1" ht="12" customHeight="1" x14ac:dyDescent="0.35">
      <c r="A40"/>
      <c r="B40" s="3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230"/>
      <c r="Z40" s="185"/>
      <c r="AA40" s="185"/>
      <c r="AB40" s="185"/>
      <c r="AC40" s="185"/>
      <c r="AD40" s="185"/>
      <c r="AE40" s="185"/>
      <c r="AF40"/>
      <c r="BI40"/>
    </row>
    <row r="41" spans="1:62" s="55" customFormat="1" ht="12" customHeight="1" x14ac:dyDescent="0.35">
      <c r="A41"/>
      <c r="B41" s="3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/>
      <c r="BI41"/>
    </row>
    <row r="42" spans="1:62" s="55" customFormat="1" ht="12" customHeight="1" x14ac:dyDescent="0.35">
      <c r="A42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230"/>
      <c r="Z42" s="185"/>
      <c r="AA42" s="185"/>
      <c r="AB42" s="185"/>
      <c r="AC42" s="185"/>
      <c r="AD42" s="185"/>
      <c r="AE42" s="185"/>
      <c r="AF42"/>
      <c r="BI42"/>
    </row>
    <row r="43" spans="1:62" s="55" customFormat="1" ht="12" customHeight="1" x14ac:dyDescent="0.35">
      <c r="A43"/>
      <c r="B43" s="16"/>
      <c r="C43" s="17"/>
      <c r="D43" s="17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230"/>
      <c r="Z43" s="185"/>
      <c r="AA43" s="185"/>
      <c r="AB43" s="185"/>
      <c r="AC43" s="185"/>
      <c r="AD43" s="185"/>
      <c r="AE43" s="185"/>
      <c r="AF43"/>
      <c r="BI43"/>
    </row>
    <row r="44" spans="1:62" s="55" customFormat="1" ht="12" customHeight="1" x14ac:dyDescent="0.35">
      <c r="A44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230"/>
      <c r="Z44" s="185"/>
      <c r="AA44" s="185"/>
      <c r="AB44" s="185"/>
      <c r="AC44" s="185"/>
      <c r="AD44" s="185"/>
      <c r="AE44" s="185"/>
      <c r="AF44"/>
      <c r="BI44"/>
    </row>
    <row r="45" spans="1:62" s="55" customFormat="1" ht="12" customHeight="1" x14ac:dyDescent="0.35">
      <c r="A4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230"/>
      <c r="Z45" s="185"/>
      <c r="AA45" s="185"/>
      <c r="AB45" s="185"/>
      <c r="AC45" s="185"/>
      <c r="AD45" s="185"/>
      <c r="AE45" s="185"/>
      <c r="AF45"/>
      <c r="BI45"/>
    </row>
    <row r="46" spans="1:62" s="55" customFormat="1" ht="12" customHeight="1" x14ac:dyDescent="0.35">
      <c r="A46"/>
      <c r="Y46" s="52"/>
      <c r="AF46"/>
      <c r="BI46"/>
    </row>
    <row r="47" spans="1:62" s="55" customFormat="1" ht="12" customHeight="1" x14ac:dyDescent="0.35">
      <c r="A47"/>
      <c r="Y47" s="52"/>
      <c r="AF47"/>
      <c r="BI47"/>
    </row>
    <row r="48" spans="1:62" ht="12" customHeight="1" x14ac:dyDescent="0.35">
      <c r="B48" s="37"/>
      <c r="C48" s="6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AF48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/>
      <c r="BJ48" s="2"/>
    </row>
    <row r="49" spans="2:62" ht="12" customHeight="1" x14ac:dyDescent="0.35">
      <c r="B49" s="37"/>
      <c r="C49" s="6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AF49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/>
      <c r="BJ49" s="2"/>
    </row>
    <row r="50" spans="2:62" ht="12" customHeight="1" x14ac:dyDescent="0.35">
      <c r="B50" s="37"/>
      <c r="C50" s="6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AF50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/>
      <c r="BJ50" s="2"/>
    </row>
    <row r="51" spans="2:62" ht="15" customHeight="1" x14ac:dyDescent="0.35">
      <c r="B51" s="61"/>
      <c r="C51" s="3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AF51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/>
      <c r="BJ51" s="2"/>
    </row>
    <row r="52" spans="2:62" ht="15" customHeight="1" x14ac:dyDescent="0.35">
      <c r="B52" s="38"/>
      <c r="C52" s="3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AF52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/>
      <c r="BJ52" s="2"/>
    </row>
    <row r="53" spans="2:62" x14ac:dyDescent="0.35">
      <c r="B53" s="39"/>
      <c r="C53" s="4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AF53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/>
      <c r="BJ53" s="2"/>
    </row>
    <row r="54" spans="2:62" x14ac:dyDescent="0.35">
      <c r="B54" s="41"/>
      <c r="C54" s="4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F54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/>
      <c r="BJ54" s="2"/>
    </row>
    <row r="55" spans="2:62" x14ac:dyDescent="0.35">
      <c r="B55" s="43"/>
      <c r="C55" s="4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AF55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/>
      <c r="BJ55" s="2"/>
    </row>
    <row r="56" spans="2:62" x14ac:dyDescent="0.35">
      <c r="B56" s="43"/>
      <c r="C56" s="4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F5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/>
      <c r="BJ56" s="2"/>
    </row>
    <row r="57" spans="2:62" x14ac:dyDescent="0.35">
      <c r="B57" s="43"/>
      <c r="C57" s="4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AF57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/>
      <c r="BJ57" s="2"/>
    </row>
    <row r="58" spans="2:62" x14ac:dyDescent="0.35">
      <c r="B58" s="43"/>
      <c r="C58" s="4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AF58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/>
      <c r="BJ58" s="2"/>
    </row>
    <row r="59" spans="2:62" x14ac:dyDescent="0.35">
      <c r="B59" s="40"/>
      <c r="C59" s="4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AF59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/>
      <c r="BJ59" s="2"/>
    </row>
    <row r="60" spans="2:62" x14ac:dyDescent="0.35">
      <c r="B60" s="43"/>
      <c r="C60" s="4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AF60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/>
      <c r="BJ60" s="2"/>
    </row>
    <row r="61" spans="2:62" x14ac:dyDescent="0.35">
      <c r="B61" s="41"/>
      <c r="C61" s="4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AF61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/>
      <c r="BJ61" s="2"/>
    </row>
    <row r="62" spans="2:62" x14ac:dyDescent="0.35">
      <c r="B62" s="41"/>
      <c r="C62" s="4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F62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/>
      <c r="BJ62" s="2"/>
    </row>
    <row r="63" spans="2:62" x14ac:dyDescent="0.35">
      <c r="B63" s="43"/>
      <c r="C63" s="4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AF63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/>
      <c r="BJ63" s="2"/>
    </row>
    <row r="64" spans="2:62" x14ac:dyDescent="0.35">
      <c r="B64" s="43"/>
      <c r="C64" s="4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AF64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/>
      <c r="BJ64" s="2"/>
    </row>
    <row r="65" spans="2:62" x14ac:dyDescent="0.35">
      <c r="B65" s="40"/>
      <c r="C65" s="4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AF65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/>
      <c r="BJ65" s="2"/>
    </row>
    <row r="66" spans="2:62" x14ac:dyDescent="0.35">
      <c r="B66" s="43"/>
      <c r="C66" s="4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AF6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/>
      <c r="BJ66" s="2"/>
    </row>
    <row r="67" spans="2:62" x14ac:dyDescent="0.35">
      <c r="B67" s="40"/>
      <c r="C67" s="4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AF67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/>
      <c r="BJ67" s="2"/>
    </row>
    <row r="68" spans="2:62" x14ac:dyDescent="0.35">
      <c r="B68" s="43"/>
      <c r="C68" s="4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AF68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/>
      <c r="BJ68" s="2"/>
    </row>
    <row r="69" spans="2:62" x14ac:dyDescent="0.35">
      <c r="B69" s="43"/>
      <c r="C69" s="4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AF69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/>
      <c r="BJ69" s="2"/>
    </row>
    <row r="70" spans="2:62" x14ac:dyDescent="0.35">
      <c r="B70" s="43"/>
      <c r="C70" s="4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AF70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/>
      <c r="BJ70" s="2"/>
    </row>
    <row r="71" spans="2:62" x14ac:dyDescent="0.35">
      <c r="B71" s="43"/>
      <c r="C71" s="4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AF7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/>
      <c r="BJ71" s="2"/>
    </row>
    <row r="72" spans="2:62" x14ac:dyDescent="0.35">
      <c r="B72" s="40"/>
      <c r="C72" s="4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AF7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/>
      <c r="BJ72" s="2"/>
    </row>
    <row r="73" spans="2:62" x14ac:dyDescent="0.35">
      <c r="B73" s="43"/>
      <c r="C73" s="4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AF7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/>
      <c r="BJ73" s="2"/>
    </row>
    <row r="74" spans="2:62" x14ac:dyDescent="0.35">
      <c r="B74" s="44"/>
      <c r="C74" s="4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AF7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/>
      <c r="BJ74" s="2"/>
    </row>
    <row r="75" spans="2:62" x14ac:dyDescent="0.35">
      <c r="B75" s="61"/>
      <c r="C75" s="6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AF7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/>
      <c r="BJ75" s="2"/>
    </row>
    <row r="76" spans="2:62" x14ac:dyDescent="0.35">
      <c r="B76" s="61"/>
      <c r="C76" s="6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AF76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/>
      <c r="BJ76" s="2"/>
    </row>
    <row r="77" spans="2:62" x14ac:dyDescent="0.35">
      <c r="B77" s="61"/>
      <c r="C77" s="6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AF77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/>
      <c r="BJ77" s="2"/>
    </row>
    <row r="78" spans="2:62" x14ac:dyDescent="0.35">
      <c r="B78" s="61"/>
      <c r="C78" s="6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AF78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/>
      <c r="BJ78" s="2"/>
    </row>
    <row r="79" spans="2:62" x14ac:dyDescent="0.35">
      <c r="B79" s="61"/>
      <c r="C79" s="6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AF79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/>
      <c r="BJ79" s="2"/>
    </row>
    <row r="80" spans="2:62" x14ac:dyDescent="0.35">
      <c r="B80" s="61"/>
      <c r="C80" s="6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F80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/>
      <c r="BJ80" s="2"/>
    </row>
    <row r="81" spans="2:62" x14ac:dyDescent="0.35">
      <c r="B81" s="61"/>
      <c r="C81" s="6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AF81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/>
      <c r="BJ81" s="2"/>
    </row>
    <row r="82" spans="2:62" x14ac:dyDescent="0.35">
      <c r="B82" s="61"/>
      <c r="C82" s="6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F8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/>
      <c r="BJ82" s="2"/>
    </row>
    <row r="83" spans="2:62" x14ac:dyDescent="0.35">
      <c r="B83" s="61"/>
      <c r="C83" s="6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F83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/>
      <c r="BJ83" s="2"/>
    </row>
    <row r="84" spans="2:62" x14ac:dyDescent="0.35">
      <c r="B84" s="61"/>
      <c r="C84" s="6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F84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/>
      <c r="BJ84" s="2"/>
    </row>
    <row r="85" spans="2:62" x14ac:dyDescent="0.35">
      <c r="B85" s="61"/>
      <c r="C85" s="6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F85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/>
      <c r="BJ85" s="2"/>
    </row>
    <row r="86" spans="2:62" x14ac:dyDescent="0.35">
      <c r="B86" s="61"/>
      <c r="C86" s="6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F86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/>
      <c r="BJ86" s="2"/>
    </row>
    <row r="87" spans="2:62" x14ac:dyDescent="0.35">
      <c r="B87" s="61"/>
      <c r="C87" s="6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F87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/>
      <c r="BJ87" s="2"/>
    </row>
    <row r="88" spans="2:62" x14ac:dyDescent="0.35">
      <c r="B88" s="61"/>
      <c r="C88" s="6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F88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/>
      <c r="BJ88" s="2"/>
    </row>
    <row r="89" spans="2:62" x14ac:dyDescent="0.35">
      <c r="B89" s="61"/>
      <c r="C89" s="6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F89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/>
      <c r="BJ89" s="2"/>
    </row>
    <row r="90" spans="2:62" x14ac:dyDescent="0.35">
      <c r="B90" s="61"/>
      <c r="C90" s="6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F90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/>
      <c r="BJ90" s="2"/>
    </row>
    <row r="91" spans="2:62" x14ac:dyDescent="0.35">
      <c r="B91" s="61"/>
      <c r="C91" s="6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AF91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/>
      <c r="BJ91" s="2"/>
    </row>
    <row r="92" spans="2:62" x14ac:dyDescent="0.35">
      <c r="B92" s="61"/>
      <c r="C92" s="6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AF9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/>
      <c r="BJ92" s="2"/>
    </row>
    <row r="93" spans="2:62" x14ac:dyDescent="0.35">
      <c r="B93" s="61"/>
      <c r="C93" s="6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AF93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/>
      <c r="BJ93" s="2"/>
    </row>
    <row r="94" spans="2:62" x14ac:dyDescent="0.35">
      <c r="B94" s="61"/>
      <c r="C94" s="6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AF94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/>
      <c r="BJ94" s="2"/>
    </row>
    <row r="95" spans="2:62" x14ac:dyDescent="0.35">
      <c r="B95" s="61"/>
      <c r="C95" s="6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AF95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/>
      <c r="BJ95" s="2"/>
    </row>
    <row r="96" spans="2:62" x14ac:dyDescent="0.35">
      <c r="B96" s="61"/>
      <c r="C96" s="6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AF96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/>
      <c r="BJ96" s="2"/>
    </row>
    <row r="97" spans="2:62" x14ac:dyDescent="0.35">
      <c r="B97" s="61"/>
      <c r="C97" s="6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AF97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/>
      <c r="BJ97" s="2"/>
    </row>
    <row r="98" spans="2:62" x14ac:dyDescent="0.35">
      <c r="B98" s="2"/>
      <c r="C98" s="6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AF98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/>
      <c r="BJ98" s="2"/>
    </row>
    <row r="99" spans="2:62" x14ac:dyDescent="0.35">
      <c r="C99" s="49"/>
      <c r="AF99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/>
      <c r="BJ99" s="2"/>
    </row>
    <row r="100" spans="2:62" x14ac:dyDescent="0.35">
      <c r="C100" s="49"/>
      <c r="AF100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/>
      <c r="BJ100" s="2"/>
    </row>
    <row r="101" spans="2:62" x14ac:dyDescent="0.35">
      <c r="C101" s="49"/>
      <c r="AF101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/>
      <c r="BJ101" s="2"/>
    </row>
    <row r="102" spans="2:62" x14ac:dyDescent="0.35">
      <c r="C102" s="49"/>
      <c r="AF102"/>
      <c r="BI102"/>
    </row>
    <row r="103" spans="2:62" x14ac:dyDescent="0.35">
      <c r="C103" s="49"/>
      <c r="AF103"/>
      <c r="BI103"/>
    </row>
    <row r="104" spans="2:62" x14ac:dyDescent="0.35">
      <c r="AF104"/>
      <c r="BI104"/>
    </row>
    <row r="105" spans="2:62" x14ac:dyDescent="0.35">
      <c r="AF105"/>
      <c r="BI105"/>
    </row>
    <row r="106" spans="2:62" x14ac:dyDescent="0.35">
      <c r="AF106"/>
      <c r="BI106"/>
    </row>
    <row r="107" spans="2:62" x14ac:dyDescent="0.35">
      <c r="AF107"/>
      <c r="BI107"/>
    </row>
    <row r="108" spans="2:62" x14ac:dyDescent="0.35">
      <c r="AF108"/>
      <c r="BI108"/>
    </row>
  </sheetData>
  <mergeCells count="1">
    <mergeCell ref="BA5:BH5"/>
  </mergeCells>
  <hyperlinks>
    <hyperlink ref="B4" location="Indice!A1" display="Volver al índice" xr:uid="{00000000-0004-0000-2E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CF76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13" width="10.54296875" style="45" customWidth="1"/>
    <col min="14" max="24" width="11.453125" style="45" customWidth="1"/>
    <col min="25" max="25" width="11.453125" style="7" customWidth="1"/>
    <col min="26" max="26" width="11.453125" style="2" customWidth="1"/>
    <col min="27" max="27" width="11.453125" style="7" customWidth="1"/>
    <col min="28" max="31" width="11.45312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4" max="64" width="12.453125" customWidth="1"/>
    <col min="66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70" ht="15" customHeight="1" x14ac:dyDescent="0.35">
      <c r="B1" s="1" t="s">
        <v>381</v>
      </c>
      <c r="R1" s="110"/>
      <c r="S1" s="110"/>
      <c r="T1" s="110"/>
      <c r="U1" s="110"/>
      <c r="V1" s="110"/>
      <c r="W1" s="110"/>
      <c r="X1" s="110"/>
      <c r="Y1" s="110"/>
      <c r="Z1" s="233"/>
      <c r="AA1" s="233"/>
      <c r="AB1" s="233"/>
      <c r="AC1" s="110"/>
      <c r="AD1" s="110"/>
      <c r="AE1" s="110"/>
      <c r="BN1" s="2"/>
    </row>
    <row r="2" spans="1:70" ht="15" customHeight="1" x14ac:dyDescent="0.35">
      <c r="B2" s="3" t="s">
        <v>849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110"/>
      <c r="S2" s="110"/>
      <c r="T2" s="110"/>
      <c r="U2" s="110"/>
      <c r="V2" s="110"/>
      <c r="W2" s="110"/>
      <c r="X2" s="460"/>
      <c r="Y2" s="460"/>
      <c r="Z2" s="460"/>
      <c r="AA2" s="233"/>
      <c r="AB2" s="233"/>
      <c r="AC2" s="233"/>
      <c r="AD2" s="310"/>
      <c r="AE2" s="310"/>
      <c r="BN2"/>
      <c r="BO2"/>
    </row>
    <row r="3" spans="1:70" ht="15" customHeight="1" x14ac:dyDescent="0.35">
      <c r="B3" s="5" t="s">
        <v>460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60"/>
      <c r="Y3" s="460"/>
      <c r="Z3" s="460"/>
      <c r="AA3" s="110"/>
      <c r="AB3" s="110"/>
      <c r="AC3" s="233"/>
      <c r="AD3" s="310"/>
      <c r="AE3" s="310"/>
      <c r="BN3"/>
      <c r="BO3"/>
    </row>
    <row r="4" spans="1:70" ht="12" customHeight="1" thickBot="1" x14ac:dyDescent="0.4">
      <c r="B4" s="186" t="s">
        <v>758</v>
      </c>
      <c r="R4" s="48"/>
      <c r="S4" s="48"/>
      <c r="T4" s="48"/>
      <c r="U4" s="48"/>
      <c r="V4" s="48"/>
      <c r="W4" s="48"/>
      <c r="X4" s="460"/>
      <c r="Y4" s="460"/>
      <c r="Z4" s="460"/>
      <c r="AA4" s="110"/>
      <c r="AB4" s="110"/>
      <c r="AC4" s="233"/>
      <c r="AD4"/>
      <c r="AE4"/>
    </row>
    <row r="5" spans="1:70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B5" s="7"/>
      <c r="AC5" s="233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70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</row>
    <row r="7" spans="1:70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70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70" s="46" customFormat="1" ht="15" customHeight="1" x14ac:dyDescent="0.35">
      <c r="A9"/>
      <c r="B9" s="13" t="s">
        <v>123</v>
      </c>
      <c r="C9" s="14"/>
      <c r="D9" s="14"/>
      <c r="E9" s="14"/>
      <c r="F9" s="14"/>
      <c r="G9" s="14"/>
      <c r="H9" s="14"/>
      <c r="I9" s="14"/>
      <c r="J9" s="14"/>
      <c r="K9"/>
      <c r="L9"/>
      <c r="M9"/>
      <c r="N9"/>
      <c r="O9"/>
      <c r="P9"/>
      <c r="Q9"/>
      <c r="R9"/>
      <c r="S9"/>
      <c r="T9"/>
      <c r="U9"/>
      <c r="V9"/>
      <c r="W9"/>
      <c r="X9" s="17"/>
      <c r="Y9" s="12"/>
      <c r="Z9"/>
      <c r="AA9" s="12"/>
      <c r="AB9" s="335"/>
      <c r="AC9" s="355"/>
      <c r="AD9" s="355"/>
      <c r="AE9" s="355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 s="335"/>
      <c r="BF9" s="355"/>
      <c r="BG9" s="355"/>
      <c r="BH9" s="355"/>
      <c r="BI9"/>
      <c r="BJ9"/>
      <c r="BK9"/>
      <c r="BL9"/>
      <c r="BM9"/>
    </row>
    <row r="10" spans="1:70" s="99" customFormat="1" ht="15" customHeight="1" x14ac:dyDescent="0.35">
      <c r="A10"/>
      <c r="B10" s="13" t="s">
        <v>461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22931.386999999999</v>
      </c>
      <c r="Q10" s="14">
        <v>22781.388999999999</v>
      </c>
      <c r="R10" s="14">
        <v>22496.137999999999</v>
      </c>
      <c r="S10" s="14">
        <v>22578.205999999998</v>
      </c>
      <c r="T10" s="14">
        <v>22223.348000000002</v>
      </c>
      <c r="U10" s="14">
        <v>22802.059000000001</v>
      </c>
      <c r="V10" s="14">
        <v>22907.717000000001</v>
      </c>
      <c r="W10" s="14">
        <v>22942.875</v>
      </c>
      <c r="X10" s="14">
        <v>23006.116999999998</v>
      </c>
      <c r="Y10" s="14">
        <v>23155.025000000001</v>
      </c>
      <c r="Z10" s="14">
        <v>23696.572</v>
      </c>
      <c r="AA10" s="14">
        <v>23900.136999999999</v>
      </c>
      <c r="AB10" s="14">
        <v>24430.537</v>
      </c>
      <c r="AC10" s="14">
        <v>24696.888999999999</v>
      </c>
      <c r="AD10" s="72">
        <v>25373.583999999999</v>
      </c>
      <c r="AE10" s="14"/>
      <c r="AF10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>
        <v>-0.6541165608517252</v>
      </c>
      <c r="AU10" s="15">
        <v>-1.2521229500097655</v>
      </c>
      <c r="AV10" s="15">
        <v>0.36480928415357028</v>
      </c>
      <c r="AW10" s="15">
        <v>-1.5716837732811746</v>
      </c>
      <c r="AX10" s="15">
        <v>2.6040675779364983</v>
      </c>
      <c r="AY10" s="15">
        <v>0.46337043509974007</v>
      </c>
      <c r="AZ10" s="15">
        <v>0.15347666465409646</v>
      </c>
      <c r="BA10" s="15">
        <v>0.27564984771960083</v>
      </c>
      <c r="BB10" s="15">
        <v>0.64725394554849525</v>
      </c>
      <c r="BC10" s="15">
        <v>2.3387882327917962</v>
      </c>
      <c r="BD10" s="15">
        <v>0.85904830453957093</v>
      </c>
      <c r="BE10" s="15">
        <v>2.2192341407917513</v>
      </c>
      <c r="BF10" s="15">
        <v>1.0902421015141786</v>
      </c>
      <c r="BG10" s="15">
        <v>2.7400009774510456</v>
      </c>
      <c r="BH10" s="15"/>
      <c r="BI10"/>
      <c r="BJ10"/>
      <c r="BK10"/>
      <c r="BL10"/>
      <c r="BM10"/>
      <c r="BN10" s="356"/>
      <c r="BO10" s="356"/>
      <c r="BP10" s="356"/>
    </row>
    <row r="11" spans="1:70" s="46" customFormat="1" ht="15" customHeight="1" x14ac:dyDescent="0.35">
      <c r="A11"/>
      <c r="B11" s="13" t="s">
        <v>462</v>
      </c>
      <c r="C11" s="14">
        <v>14158.154999999999</v>
      </c>
      <c r="D11" s="14">
        <v>14657.442999999999</v>
      </c>
      <c r="E11" s="14">
        <v>15000.358</v>
      </c>
      <c r="F11" s="14">
        <v>15424.1</v>
      </c>
      <c r="G11" s="14">
        <v>13895.161</v>
      </c>
      <c r="H11" s="14">
        <v>14297.386999999999</v>
      </c>
      <c r="I11" s="14">
        <v>14903.943000000001</v>
      </c>
      <c r="J11" s="14">
        <v>15481.382000000001</v>
      </c>
      <c r="K11" s="14">
        <v>15985.780999999999</v>
      </c>
      <c r="L11" s="14">
        <v>16474.150000000001</v>
      </c>
      <c r="M11" s="14">
        <v>17105.088</v>
      </c>
      <c r="N11" s="14">
        <v>17840.782999999999</v>
      </c>
      <c r="O11" s="14">
        <v>18702.875</v>
      </c>
      <c r="P11" s="14">
        <v>19388.981</v>
      </c>
      <c r="Q11" s="14">
        <v>19315.353000000003</v>
      </c>
      <c r="R11" s="14">
        <v>19257.12</v>
      </c>
      <c r="S11" s="14">
        <v>19467.73</v>
      </c>
      <c r="T11" s="14">
        <v>19379.484</v>
      </c>
      <c r="U11" s="14">
        <v>19203.135999999999</v>
      </c>
      <c r="V11" s="14">
        <v>19359.02</v>
      </c>
      <c r="W11" s="14">
        <v>19480.560000000001</v>
      </c>
      <c r="X11" s="14">
        <v>19621.727999999999</v>
      </c>
      <c r="Y11" s="14">
        <v>19913.239000000001</v>
      </c>
      <c r="Z11" s="14">
        <v>20608.731</v>
      </c>
      <c r="AA11" s="14">
        <v>21028.885999999999</v>
      </c>
      <c r="AB11" s="14">
        <v>21638.794999999998</v>
      </c>
      <c r="AC11" s="14">
        <v>22048.547999999999</v>
      </c>
      <c r="AD11" s="72">
        <v>22847.268</v>
      </c>
      <c r="AF11"/>
      <c r="AG11" s="15">
        <v>3.5265046893468854</v>
      </c>
      <c r="AH11" s="15">
        <v>2.3395281155110128</v>
      </c>
      <c r="AI11" s="15">
        <v>2.8248792462153247</v>
      </c>
      <c r="AJ11" s="15">
        <v>-9.9126626513054266</v>
      </c>
      <c r="AK11" s="15">
        <v>2.8947199676203734</v>
      </c>
      <c r="AL11" s="15">
        <v>4.2424255565020541</v>
      </c>
      <c r="AM11" s="15">
        <v>3.8744042432261065</v>
      </c>
      <c r="AN11" s="15">
        <v>3.2581006010961913</v>
      </c>
      <c r="AO11" s="15">
        <v>3.0550212091608313</v>
      </c>
      <c r="AP11" s="15">
        <v>3.8298667913063693</v>
      </c>
      <c r="AQ11" s="15">
        <v>4.301030196395363</v>
      </c>
      <c r="AR11" s="15">
        <v>4.832142176719489</v>
      </c>
      <c r="AS11" s="15">
        <v>3.6684520428009049</v>
      </c>
      <c r="AT11" s="15">
        <v>-0.37974146243166146</v>
      </c>
      <c r="AU11" s="15">
        <v>-0.3014855591818788</v>
      </c>
      <c r="AV11" s="15">
        <v>1.0936734049535994</v>
      </c>
      <c r="AW11" s="15">
        <v>-0.45329373275671681</v>
      </c>
      <c r="AX11" s="15">
        <v>-0.90997262878620389</v>
      </c>
      <c r="AY11" s="15">
        <v>0.8117632453366046</v>
      </c>
      <c r="AZ11" s="15">
        <v>0.62782103639544184</v>
      </c>
      <c r="BA11" s="15">
        <v>0.72466089270533207</v>
      </c>
      <c r="BB11" s="15">
        <v>1.485654066757027</v>
      </c>
      <c r="BC11" s="15">
        <v>3.4926111216763798</v>
      </c>
      <c r="BD11" s="15">
        <v>2.0387232964513866</v>
      </c>
      <c r="BE11" s="15">
        <v>2.9003390859601392</v>
      </c>
      <c r="BF11" s="15">
        <v>1.8936035948397341</v>
      </c>
      <c r="BG11" s="15">
        <v>3.6225514714166267</v>
      </c>
      <c r="BH11" s="15"/>
      <c r="BI11"/>
      <c r="BJ11"/>
      <c r="BK11"/>
      <c r="BL11"/>
      <c r="BM11"/>
      <c r="BN11" s="356"/>
      <c r="BO11" s="356"/>
      <c r="BP11" s="356"/>
      <c r="BR11" s="14"/>
    </row>
    <row r="12" spans="1:70" s="46" customFormat="1" ht="15" customHeight="1" x14ac:dyDescent="0.35">
      <c r="A12"/>
      <c r="B12" s="16" t="s">
        <v>524</v>
      </c>
      <c r="C12" s="17">
        <v>4172.2269999999999</v>
      </c>
      <c r="D12" s="17">
        <v>4131.91</v>
      </c>
      <c r="E12" s="17">
        <v>4129.04</v>
      </c>
      <c r="F12" s="17">
        <v>4133.6480000000001</v>
      </c>
      <c r="G12" s="17">
        <v>2816.864</v>
      </c>
      <c r="H12" s="17">
        <v>3065.0749999999998</v>
      </c>
      <c r="I12" s="17">
        <v>3450.942</v>
      </c>
      <c r="J12" s="17">
        <v>3616.6819999999998</v>
      </c>
      <c r="K12" s="17">
        <v>3206.8049999999998</v>
      </c>
      <c r="L12" s="17">
        <v>3539.8789999999999</v>
      </c>
      <c r="M12" s="17">
        <v>3881.7860000000001</v>
      </c>
      <c r="N12" s="17">
        <v>4409.8429999999998</v>
      </c>
      <c r="O12" s="17">
        <v>4029.7049999999999</v>
      </c>
      <c r="P12" s="17">
        <v>3536.9349999999999</v>
      </c>
      <c r="Q12" s="17">
        <v>3635.7440000000001</v>
      </c>
      <c r="R12" s="17">
        <v>4041.8240000000001</v>
      </c>
      <c r="S12" s="17">
        <v>4007.0459999999998</v>
      </c>
      <c r="T12" s="17">
        <v>4069.2249999999999</v>
      </c>
      <c r="U12" s="17">
        <v>4196.9520000000002</v>
      </c>
      <c r="V12" s="17">
        <v>4265.2870000000003</v>
      </c>
      <c r="W12" s="17">
        <v>4146.9049999999997</v>
      </c>
      <c r="X12" s="17">
        <v>4825.607</v>
      </c>
      <c r="Y12" s="17">
        <v>5206.6090000000004</v>
      </c>
      <c r="Z12" s="17">
        <v>5336.4470000000001</v>
      </c>
      <c r="AA12" s="17">
        <v>5617.1229999999996</v>
      </c>
      <c r="AB12" s="17">
        <v>6032.79</v>
      </c>
      <c r="AC12" s="17">
        <v>6846.6440000000002</v>
      </c>
      <c r="AD12" s="73">
        <v>6532.4589999999998</v>
      </c>
      <c r="AF12" s="355"/>
      <c r="AG12" s="18">
        <v>-0.96631846733171534</v>
      </c>
      <c r="AH12" s="18">
        <v>-6.9459402552327881E-2</v>
      </c>
      <c r="AI12" s="18">
        <v>0.11159979075039657</v>
      </c>
      <c r="AJ12" s="18">
        <v>-31.855252309824159</v>
      </c>
      <c r="AK12" s="18">
        <v>8.8116075181478326</v>
      </c>
      <c r="AL12" s="18">
        <v>12.589153609618043</v>
      </c>
      <c r="AM12" s="18">
        <v>4.8027466123742384</v>
      </c>
      <c r="AN12" s="18">
        <v>-11.332956560737161</v>
      </c>
      <c r="AO12" s="18">
        <v>10.386475011732864</v>
      </c>
      <c r="AP12" s="18">
        <v>9.6587199731968276</v>
      </c>
      <c r="AQ12" s="18">
        <v>13.603454698430047</v>
      </c>
      <c r="AR12" s="18">
        <v>-8.6202161845671128</v>
      </c>
      <c r="AS12" s="18">
        <v>-12.228438558157483</v>
      </c>
      <c r="AT12" s="18">
        <v>2.7936334707875661</v>
      </c>
      <c r="AU12" s="18">
        <v>11.169103215187866</v>
      </c>
      <c r="AV12" s="18">
        <v>-0.86045310236171213</v>
      </c>
      <c r="AW12" s="18">
        <v>1.5517416071589918</v>
      </c>
      <c r="AX12" s="18">
        <v>3.1388532214365221</v>
      </c>
      <c r="AY12" s="18">
        <v>1.62820542145824</v>
      </c>
      <c r="AZ12" s="18">
        <v>-2.7754756010556969</v>
      </c>
      <c r="BA12" s="18">
        <v>16.366470898175876</v>
      </c>
      <c r="BB12" s="18">
        <v>7.8954212392347829</v>
      </c>
      <c r="BC12" s="18">
        <v>2.4937151992784501</v>
      </c>
      <c r="BD12" s="18">
        <v>5.2596043772195147</v>
      </c>
      <c r="BE12" s="18">
        <v>7.3999981841238025</v>
      </c>
      <c r="BF12" s="18">
        <v>13.490507708705263</v>
      </c>
      <c r="BG12" s="18">
        <v>-4.5888905571839338</v>
      </c>
      <c r="BH12" s="15"/>
      <c r="BI12" s="355"/>
      <c r="BJ12"/>
      <c r="BK12"/>
      <c r="BL12"/>
      <c r="BM12"/>
      <c r="BN12" s="356"/>
      <c r="BO12" s="243"/>
      <c r="BP12" s="243"/>
      <c r="BR12" s="17"/>
    </row>
    <row r="13" spans="1:70" s="46" customFormat="1" ht="15" customHeight="1" x14ac:dyDescent="0.35">
      <c r="A13"/>
      <c r="B13" s="16" t="s">
        <v>525</v>
      </c>
      <c r="C13" s="17">
        <v>9864.7340000000004</v>
      </c>
      <c r="D13" s="17">
        <v>10405.081</v>
      </c>
      <c r="E13" s="17">
        <v>10752.081</v>
      </c>
      <c r="F13" s="17">
        <v>11192.073</v>
      </c>
      <c r="G13" s="17">
        <v>10993.894</v>
      </c>
      <c r="H13" s="17">
        <v>11151.804</v>
      </c>
      <c r="I13" s="17">
        <v>11368.254000000001</v>
      </c>
      <c r="J13" s="17">
        <v>11786.471</v>
      </c>
      <c r="K13" s="17">
        <v>12700.638000000001</v>
      </c>
      <c r="L13" s="17">
        <v>12841.998</v>
      </c>
      <c r="M13" s="17">
        <v>13127.752</v>
      </c>
      <c r="N13" s="17">
        <v>13334.374</v>
      </c>
      <c r="O13" s="17">
        <v>14557.517</v>
      </c>
      <c r="P13" s="17">
        <v>15715.418</v>
      </c>
      <c r="Q13" s="17">
        <v>15448.752</v>
      </c>
      <c r="R13" s="17">
        <v>14907.145</v>
      </c>
      <c r="S13" s="17">
        <v>15080.22</v>
      </c>
      <c r="T13" s="17">
        <v>14763.319</v>
      </c>
      <c r="U13" s="17">
        <v>14380.659</v>
      </c>
      <c r="V13" s="17">
        <v>14435.303</v>
      </c>
      <c r="W13" s="17">
        <v>14611.653</v>
      </c>
      <c r="X13" s="17">
        <v>14039.511</v>
      </c>
      <c r="Y13" s="17">
        <v>13959.075999999999</v>
      </c>
      <c r="Z13" s="17">
        <v>14459.317999999999</v>
      </c>
      <c r="AA13" s="17">
        <v>14456.178</v>
      </c>
      <c r="AB13" s="17">
        <v>14131.050999999999</v>
      </c>
      <c r="AC13" s="17">
        <v>13453.984</v>
      </c>
      <c r="AD13" s="73">
        <v>14628.722</v>
      </c>
      <c r="AE13" s="14"/>
      <c r="AF13" s="355"/>
      <c r="AG13" s="18">
        <v>5.4775628009837849</v>
      </c>
      <c r="AH13" s="18">
        <v>3.3349091660122587</v>
      </c>
      <c r="AI13" s="18">
        <v>4.0921566718107885</v>
      </c>
      <c r="AJ13" s="18">
        <v>-1.7707086077798107</v>
      </c>
      <c r="AK13" s="18">
        <v>1.4363427553512873</v>
      </c>
      <c r="AL13" s="18">
        <v>1.9409415732199089</v>
      </c>
      <c r="AM13" s="18">
        <v>3.6788147062864596</v>
      </c>
      <c r="AN13" s="18">
        <v>7.7560704981160287</v>
      </c>
      <c r="AO13" s="18">
        <v>1.1130149524771806</v>
      </c>
      <c r="AP13" s="18">
        <v>2.2251521920498729</v>
      </c>
      <c r="AQ13" s="18">
        <v>1.573932840900707</v>
      </c>
      <c r="AR13" s="18">
        <v>9.1728565585456057</v>
      </c>
      <c r="AS13" s="18">
        <v>7.9539731947419314</v>
      </c>
      <c r="AT13" s="18">
        <v>-1.6968431892807385</v>
      </c>
      <c r="AU13" s="18">
        <v>-3.5058301149503852</v>
      </c>
      <c r="AV13" s="18">
        <v>1.1610204368442039</v>
      </c>
      <c r="AW13" s="18">
        <v>-2.1014348597036374</v>
      </c>
      <c r="AX13" s="18">
        <v>-2.5919645846574193</v>
      </c>
      <c r="AY13" s="18">
        <v>0.37998258633349302</v>
      </c>
      <c r="AZ13" s="18">
        <v>1.2216577649946132</v>
      </c>
      <c r="BA13" s="18">
        <v>-3.9156555387675835</v>
      </c>
      <c r="BB13" s="18">
        <v>-0.57291881462254135</v>
      </c>
      <c r="BC13" s="18">
        <v>3.5836326129322615</v>
      </c>
      <c r="BD13" s="18">
        <v>-2.171610030292866E-2</v>
      </c>
      <c r="BE13" s="18">
        <v>-2.2490522737060958</v>
      </c>
      <c r="BF13" s="18">
        <v>-4.7913421301784211</v>
      </c>
      <c r="BG13" s="18">
        <v>8.7315251749964862</v>
      </c>
      <c r="BH13" s="15"/>
      <c r="BI13" s="355"/>
      <c r="BJ13"/>
      <c r="BK13"/>
      <c r="BL13"/>
      <c r="BM13"/>
      <c r="BN13" s="356"/>
      <c r="BO13" s="243"/>
      <c r="BP13" s="243"/>
      <c r="BR13" s="17"/>
    </row>
    <row r="14" spans="1:70" s="46" customFormat="1" ht="15" customHeight="1" x14ac:dyDescent="0.35">
      <c r="A14"/>
      <c r="B14" s="16" t="s">
        <v>1058</v>
      </c>
      <c r="C14" s="17">
        <v>121.19399999999951</v>
      </c>
      <c r="D14" s="17">
        <v>120.45199999999932</v>
      </c>
      <c r="E14" s="17">
        <v>119.23699999999917</v>
      </c>
      <c r="F14" s="17">
        <v>98.379000000000815</v>
      </c>
      <c r="G14" s="17">
        <v>84.403000000000247</v>
      </c>
      <c r="H14" s="17">
        <v>80.507999999997992</v>
      </c>
      <c r="I14" s="17">
        <v>84.746999999999389</v>
      </c>
      <c r="J14" s="17">
        <v>78.229000000001179</v>
      </c>
      <c r="K14" s="17">
        <v>78.337999999997919</v>
      </c>
      <c r="L14" s="17">
        <v>92.273000000001048</v>
      </c>
      <c r="M14" s="17">
        <v>95.549999999999272</v>
      </c>
      <c r="N14" s="17">
        <v>96.565999999998894</v>
      </c>
      <c r="O14" s="17">
        <v>115.65300000000025</v>
      </c>
      <c r="P14" s="17">
        <v>136.62800000000061</v>
      </c>
      <c r="Q14" s="17">
        <v>230.85700000000179</v>
      </c>
      <c r="R14" s="17">
        <v>308.15099999999802</v>
      </c>
      <c r="S14" s="17">
        <v>380.46399999999994</v>
      </c>
      <c r="T14" s="17">
        <v>546.94000000000051</v>
      </c>
      <c r="U14" s="17">
        <v>625.52499999999782</v>
      </c>
      <c r="V14" s="17">
        <v>658.43000000000029</v>
      </c>
      <c r="W14" s="17">
        <v>722.00200000000223</v>
      </c>
      <c r="X14" s="17">
        <v>756.60999999999876</v>
      </c>
      <c r="Y14" s="17">
        <v>747.55400000000191</v>
      </c>
      <c r="Z14" s="17">
        <v>812.96600000000035</v>
      </c>
      <c r="AA14" s="17">
        <v>955.58499999999913</v>
      </c>
      <c r="AB14" s="17">
        <v>1474.9539999999979</v>
      </c>
      <c r="AC14" s="17">
        <v>1747.9199999999983</v>
      </c>
      <c r="AD14" s="73">
        <v>1686.0870000000014</v>
      </c>
      <c r="AE14" s="14"/>
      <c r="AF14" s="355"/>
      <c r="AG14" s="18">
        <v>-0.6122415301089098</v>
      </c>
      <c r="AH14" s="18">
        <v>-1.0087005612195334</v>
      </c>
      <c r="AI14" s="18">
        <v>-17.492892306916897</v>
      </c>
      <c r="AJ14" s="18">
        <v>-14.206283861393644</v>
      </c>
      <c r="AK14" s="18">
        <v>-4.6147648780283212</v>
      </c>
      <c r="AL14" s="18">
        <v>5.2653152481759609</v>
      </c>
      <c r="AM14" s="18">
        <v>-7.6911277095333839</v>
      </c>
      <c r="AN14" s="18">
        <v>0.13933451788561624</v>
      </c>
      <c r="AO14" s="18">
        <v>17.788301973503916</v>
      </c>
      <c r="AP14" s="18">
        <v>3.5514180746244159</v>
      </c>
      <c r="AQ14" s="18">
        <v>1.0633176347458182</v>
      </c>
      <c r="AR14" s="18">
        <v>19.765756063212283</v>
      </c>
      <c r="AS14" s="18">
        <v>18.136148651570057</v>
      </c>
      <c r="AT14" s="18">
        <v>68.967561554001193</v>
      </c>
      <c r="AU14" s="18">
        <v>33.481332599832641</v>
      </c>
      <c r="AV14" s="18">
        <v>23.466741954432205</v>
      </c>
      <c r="AW14" s="18">
        <v>43.756045250010672</v>
      </c>
      <c r="AX14" s="18">
        <v>14.368120817639454</v>
      </c>
      <c r="AY14" s="18">
        <v>5.2603812797254452</v>
      </c>
      <c r="AZ14" s="18">
        <v>9.6550886198991392</v>
      </c>
      <c r="BA14" s="18">
        <v>4.7933385226074758</v>
      </c>
      <c r="BB14" s="18">
        <v>-1.1969178308503552</v>
      </c>
      <c r="BC14" s="18">
        <v>8.7501371138403741</v>
      </c>
      <c r="BD14" s="18">
        <v>17.543046080647741</v>
      </c>
      <c r="BE14" s="18">
        <v>54.350895001491153</v>
      </c>
      <c r="BF14" s="18">
        <v>18.50674665108205</v>
      </c>
      <c r="BG14" s="18">
        <v>-3.5375188795824157</v>
      </c>
      <c r="BH14" s="15"/>
      <c r="BI14" s="355"/>
      <c r="BJ14"/>
      <c r="BK14"/>
      <c r="BL14"/>
      <c r="BM14"/>
      <c r="BN14" s="356"/>
      <c r="BO14" s="243"/>
      <c r="BP14" s="243"/>
      <c r="BR14" s="17"/>
    </row>
    <row r="15" spans="1:70" s="46" customFormat="1" ht="6" customHeight="1" x14ac:dyDescent="0.35">
      <c r="A15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35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355"/>
      <c r="BJ15"/>
      <c r="BK15"/>
      <c r="BL15"/>
      <c r="BM15"/>
      <c r="BN15" s="356"/>
      <c r="BO15" s="243"/>
      <c r="BP15" s="243"/>
    </row>
    <row r="16" spans="1:70" s="46" customFormat="1" ht="15" customHeight="1" x14ac:dyDescent="0.35">
      <c r="A16"/>
      <c r="B16" s="16" t="s">
        <v>463</v>
      </c>
      <c r="C16" s="17">
        <v>8712.6419999999998</v>
      </c>
      <c r="D16" s="17">
        <v>9189.2029999999995</v>
      </c>
      <c r="E16" s="17">
        <v>9467.9830000000002</v>
      </c>
      <c r="F16" s="17">
        <v>9804.2710000000006</v>
      </c>
      <c r="G16" s="17">
        <v>8672.32</v>
      </c>
      <c r="H16" s="17">
        <v>9182.393</v>
      </c>
      <c r="I16" s="17">
        <v>9856.3080000000009</v>
      </c>
      <c r="J16" s="17">
        <v>10481.421</v>
      </c>
      <c r="K16" s="17">
        <v>10987.527</v>
      </c>
      <c r="L16" s="17">
        <v>11500.355</v>
      </c>
      <c r="M16" s="17">
        <v>12216.4</v>
      </c>
      <c r="N16" s="17">
        <v>13036.296</v>
      </c>
      <c r="O16" s="17">
        <v>13989.468000000001</v>
      </c>
      <c r="P16" s="17">
        <v>14722.532999999999</v>
      </c>
      <c r="Q16" s="17">
        <v>14718.539000000001</v>
      </c>
      <c r="R16" s="17">
        <v>14781.075999999999</v>
      </c>
      <c r="S16" s="17">
        <v>15134.76</v>
      </c>
      <c r="T16" s="17">
        <v>15168.584999999999</v>
      </c>
      <c r="U16" s="17">
        <v>15087.009</v>
      </c>
      <c r="V16" s="17">
        <v>15310.05</v>
      </c>
      <c r="W16" s="17">
        <v>15538.717000000001</v>
      </c>
      <c r="X16" s="17">
        <v>15692.918</v>
      </c>
      <c r="Y16" s="17">
        <v>16088.906999999999</v>
      </c>
      <c r="Z16" s="17">
        <v>16930.598000000002</v>
      </c>
      <c r="AA16" s="17">
        <v>17577.221000000001</v>
      </c>
      <c r="AB16" s="17">
        <v>18214.663</v>
      </c>
      <c r="AC16" s="17">
        <v>18724.517</v>
      </c>
      <c r="AD16" s="73">
        <v>19544.416000000001</v>
      </c>
      <c r="AE16" s="407"/>
      <c r="AF16"/>
      <c r="AG16" s="18">
        <v>5.4697645100074084</v>
      </c>
      <c r="AH16" s="18">
        <v>3.0337777933516179</v>
      </c>
      <c r="AI16" s="18">
        <v>3.551844146741713</v>
      </c>
      <c r="AJ16" s="18">
        <v>-11.545488695691917</v>
      </c>
      <c r="AK16" s="18">
        <v>5.8816210656433379</v>
      </c>
      <c r="AL16" s="18">
        <v>7.3392088532913027</v>
      </c>
      <c r="AM16" s="18">
        <v>6.3422632490786546</v>
      </c>
      <c r="AN16" s="18">
        <v>4.8286010074397332</v>
      </c>
      <c r="AO16" s="18">
        <v>4.6673650949845173</v>
      </c>
      <c r="AP16" s="18">
        <v>6.226286058126032</v>
      </c>
      <c r="AQ16" s="18">
        <v>6.7114370845748397</v>
      </c>
      <c r="AR16" s="18">
        <v>7.3116781024303252</v>
      </c>
      <c r="AS16" s="18">
        <v>5.2401206393266611</v>
      </c>
      <c r="AT16" s="18">
        <v>-2.7128483936825123E-2</v>
      </c>
      <c r="AU16" s="18">
        <v>0.4248859210822381</v>
      </c>
      <c r="AV16" s="18">
        <v>2.3928163281211807</v>
      </c>
      <c r="AW16" s="18">
        <v>0.22349214655533955</v>
      </c>
      <c r="AX16" s="18">
        <v>-0.53779571397067771</v>
      </c>
      <c r="AY16" s="18">
        <v>1.4783645983110321</v>
      </c>
      <c r="AZ16" s="18">
        <v>1.4935744821212296</v>
      </c>
      <c r="BA16" s="18">
        <v>0.99236635817486807</v>
      </c>
      <c r="BB16" s="18">
        <v>2.523361174766857</v>
      </c>
      <c r="BC16" s="18">
        <v>5.2314989452049323</v>
      </c>
      <c r="BD16" s="18">
        <v>3.8192567090660328</v>
      </c>
      <c r="BE16" s="18">
        <v>3.6265232143351844</v>
      </c>
      <c r="BF16" s="18">
        <v>2.7991404507456403</v>
      </c>
      <c r="BG16" s="18">
        <v>4.3787457908794192</v>
      </c>
      <c r="BH16" s="18"/>
      <c r="BI16"/>
      <c r="BJ16"/>
      <c r="BK16"/>
      <c r="BL16"/>
      <c r="BM16"/>
      <c r="BN16" s="356"/>
      <c r="BO16" s="356"/>
      <c r="BP16" s="356"/>
    </row>
    <row r="17" spans="1:84" s="46" customFormat="1" ht="15" customHeight="1" x14ac:dyDescent="0.35">
      <c r="A17"/>
      <c r="B17" s="16" t="s">
        <v>464</v>
      </c>
      <c r="C17" s="17">
        <v>5445.5129999999999</v>
      </c>
      <c r="D17" s="17">
        <v>5468.24</v>
      </c>
      <c r="E17" s="17">
        <v>5532.375</v>
      </c>
      <c r="F17" s="17">
        <v>5619.8289999999997</v>
      </c>
      <c r="G17" s="17">
        <v>5222.8410000000003</v>
      </c>
      <c r="H17" s="17">
        <v>5114.9939999999997</v>
      </c>
      <c r="I17" s="17">
        <v>5047.6350000000002</v>
      </c>
      <c r="J17" s="17">
        <v>4999.9610000000002</v>
      </c>
      <c r="K17" s="17">
        <v>4998.2539999999999</v>
      </c>
      <c r="L17" s="17">
        <v>4973.7950000000001</v>
      </c>
      <c r="M17" s="17">
        <v>4888.6880000000001</v>
      </c>
      <c r="N17" s="17">
        <v>4804.4870000000001</v>
      </c>
      <c r="O17" s="17">
        <v>4713.4070000000002</v>
      </c>
      <c r="P17" s="17">
        <v>4666.4480000000003</v>
      </c>
      <c r="Q17" s="17">
        <v>4596.8140000000003</v>
      </c>
      <c r="R17" s="17">
        <v>4476.0439999999999</v>
      </c>
      <c r="S17" s="17">
        <v>4332.97</v>
      </c>
      <c r="T17" s="17">
        <v>4210.8990000000003</v>
      </c>
      <c r="U17" s="17">
        <v>4116.1270000000004</v>
      </c>
      <c r="V17" s="17">
        <v>4048.97</v>
      </c>
      <c r="W17" s="17">
        <v>3941.8429999999998</v>
      </c>
      <c r="X17" s="17">
        <v>3928.81</v>
      </c>
      <c r="Y17" s="17">
        <v>3824.3319999999999</v>
      </c>
      <c r="Z17" s="17">
        <v>3678.1329999999998</v>
      </c>
      <c r="AA17" s="17">
        <v>3451.665</v>
      </c>
      <c r="AB17" s="17">
        <v>3424.1320000000001</v>
      </c>
      <c r="AC17" s="17">
        <v>3324.0309999999999</v>
      </c>
      <c r="AD17" s="73">
        <v>3302.8519999999999</v>
      </c>
      <c r="AE17" s="71"/>
      <c r="AF17"/>
      <c r="AG17" s="18">
        <v>0.41735278200602705</v>
      </c>
      <c r="AH17" s="18">
        <v>1.1728636636285208</v>
      </c>
      <c r="AI17" s="18">
        <v>1.5807677534512705</v>
      </c>
      <c r="AJ17" s="18">
        <v>-7.0640583548004647</v>
      </c>
      <c r="AK17" s="18">
        <v>-2.0649106492041525</v>
      </c>
      <c r="AL17" s="18">
        <v>-1.316893040343732</v>
      </c>
      <c r="AM17" s="18">
        <v>-0.94448192074109905</v>
      </c>
      <c r="AN17" s="18">
        <v>-3.4140266294083788E-2</v>
      </c>
      <c r="AO17" s="18">
        <v>-0.48935088132775634</v>
      </c>
      <c r="AP17" s="18">
        <v>-1.711107916590852</v>
      </c>
      <c r="AQ17" s="18">
        <v>-1.7223639553188916</v>
      </c>
      <c r="AR17" s="18">
        <v>-1.8957278893667509</v>
      </c>
      <c r="AS17" s="18">
        <v>-0.99628570161668262</v>
      </c>
      <c r="AT17" s="18">
        <v>-1.4922270643538729</v>
      </c>
      <c r="AU17" s="18">
        <v>-2.6272544418808423</v>
      </c>
      <c r="AV17" s="18">
        <v>-3.1964386409070067</v>
      </c>
      <c r="AW17" s="18">
        <v>-2.8172592932792035</v>
      </c>
      <c r="AX17" s="18">
        <v>-2.2506357905995826</v>
      </c>
      <c r="AY17" s="18">
        <v>-1.6315580155811664</v>
      </c>
      <c r="AZ17" s="18">
        <v>-2.6457839895084421</v>
      </c>
      <c r="BA17" s="18">
        <v>-0.33063214339079211</v>
      </c>
      <c r="BB17" s="18">
        <v>-2.6592785092687117</v>
      </c>
      <c r="BC17" s="18">
        <v>-3.8228637053477592</v>
      </c>
      <c r="BD17" s="18">
        <v>-6.1571454865824551</v>
      </c>
      <c r="BE17" s="18">
        <v>-0.79767300708498368</v>
      </c>
      <c r="BF17" s="18">
        <v>-2.9233978129347848</v>
      </c>
      <c r="BG17" s="18">
        <v>-0.63714808917245624</v>
      </c>
      <c r="BH17" s="18"/>
      <c r="BI17"/>
      <c r="BJ17"/>
      <c r="BK17"/>
      <c r="BL17"/>
      <c r="BM17"/>
      <c r="BN17" s="356"/>
      <c r="BO17" s="356"/>
      <c r="BP17" s="356"/>
    </row>
    <row r="18" spans="1:84" s="46" customFormat="1" ht="6" customHeight="1" x14ac:dyDescent="0.35">
      <c r="A18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/>
      <c r="AG18" s="18" t="s">
        <v>233</v>
      </c>
      <c r="AH18" s="18" t="s">
        <v>233</v>
      </c>
      <c r="AI18" s="18" t="s">
        <v>233</v>
      </c>
      <c r="AJ18" s="18" t="s">
        <v>233</v>
      </c>
      <c r="AK18" s="18" t="s">
        <v>233</v>
      </c>
      <c r="AL18" s="18" t="s">
        <v>233</v>
      </c>
      <c r="AM18" s="18" t="s">
        <v>233</v>
      </c>
      <c r="AN18" s="18" t="s">
        <v>233</v>
      </c>
      <c r="AO18" s="18" t="s">
        <v>233</v>
      </c>
      <c r="AP18" s="18" t="s">
        <v>233</v>
      </c>
      <c r="AQ18" s="18" t="s">
        <v>233</v>
      </c>
      <c r="AR18" s="18" t="s">
        <v>233</v>
      </c>
      <c r="AS18" s="18" t="s">
        <v>233</v>
      </c>
      <c r="AT18" s="18" t="s">
        <v>233</v>
      </c>
      <c r="AU18" s="18" t="s">
        <v>233</v>
      </c>
      <c r="AV18" s="18" t="s">
        <v>233</v>
      </c>
      <c r="AW18" s="18" t="s">
        <v>233</v>
      </c>
      <c r="AX18" s="18" t="s">
        <v>233</v>
      </c>
      <c r="AY18" s="18" t="s">
        <v>233</v>
      </c>
      <c r="AZ18" s="18" t="s">
        <v>233</v>
      </c>
      <c r="BA18" s="18" t="s">
        <v>233</v>
      </c>
      <c r="BB18" s="18" t="s">
        <v>233</v>
      </c>
      <c r="BC18" s="18" t="s">
        <v>233</v>
      </c>
      <c r="BD18" s="18" t="s">
        <v>233</v>
      </c>
      <c r="BE18" s="18" t="s">
        <v>233</v>
      </c>
      <c r="BF18" s="18" t="s">
        <v>233</v>
      </c>
      <c r="BG18" s="18" t="s">
        <v>233</v>
      </c>
      <c r="BH18" s="18"/>
      <c r="BI18"/>
      <c r="BJ18"/>
      <c r="BK18"/>
      <c r="BL18"/>
      <c r="BM18"/>
    </row>
    <row r="19" spans="1:84" s="46" customFormat="1" ht="15" customHeight="1" x14ac:dyDescent="0.35">
      <c r="A19"/>
      <c r="B19" s="16" t="s">
        <v>465</v>
      </c>
      <c r="C19" s="17">
        <v>12077.130999999999</v>
      </c>
      <c r="D19" s="17">
        <v>12557.688</v>
      </c>
      <c r="E19" s="17">
        <v>12916.405000000001</v>
      </c>
      <c r="F19" s="17">
        <v>13415.444</v>
      </c>
      <c r="G19" s="17">
        <v>11503.789000000001</v>
      </c>
      <c r="H19" s="17">
        <v>11986.92</v>
      </c>
      <c r="I19" s="17">
        <v>12619.924000000001</v>
      </c>
      <c r="J19" s="17">
        <v>13233.504000000001</v>
      </c>
      <c r="K19" s="17">
        <v>14230.138999999999</v>
      </c>
      <c r="L19" s="17">
        <v>14742.317999999999</v>
      </c>
      <c r="M19" s="17">
        <v>15380.215</v>
      </c>
      <c r="N19" s="17">
        <v>16096.644</v>
      </c>
      <c r="O19" s="17">
        <v>16898.203000000001</v>
      </c>
      <c r="P19" s="17">
        <v>17562.841</v>
      </c>
      <c r="Q19" s="17">
        <v>17485.741000000002</v>
      </c>
      <c r="R19" s="17">
        <v>17435.651999999998</v>
      </c>
      <c r="S19" s="17">
        <v>17627.392</v>
      </c>
      <c r="T19" s="17">
        <v>17481.807000000001</v>
      </c>
      <c r="U19" s="17">
        <v>17317.07</v>
      </c>
      <c r="V19" s="17">
        <v>17464.511999999999</v>
      </c>
      <c r="W19" s="17">
        <v>17052.398000000001</v>
      </c>
      <c r="X19" s="17">
        <v>17294.808000000001</v>
      </c>
      <c r="Y19" s="17">
        <v>17647.172999999999</v>
      </c>
      <c r="Z19" s="17">
        <v>18344.135999999999</v>
      </c>
      <c r="AA19" s="17">
        <v>18789.259999999998</v>
      </c>
      <c r="AB19" s="17">
        <v>19960.585999999999</v>
      </c>
      <c r="AC19" s="17">
        <v>19837.282999999999</v>
      </c>
      <c r="AD19" s="73">
        <v>20367.785</v>
      </c>
      <c r="AE19" s="14"/>
      <c r="AF19"/>
      <c r="AG19" s="18">
        <v>3.9790658890758137</v>
      </c>
      <c r="AH19" s="18">
        <v>2.8565528941314717</v>
      </c>
      <c r="AI19" s="18">
        <v>3.863606011115313</v>
      </c>
      <c r="AJ19" s="18">
        <v>-14.249658826051519</v>
      </c>
      <c r="AK19" s="18">
        <v>4.1997554023287407</v>
      </c>
      <c r="AL19" s="18">
        <v>5.2807893937725519</v>
      </c>
      <c r="AM19" s="18">
        <v>4.8619944145463938</v>
      </c>
      <c r="AN19" s="18">
        <v>7.5311497242151306</v>
      </c>
      <c r="AO19" s="18">
        <v>3.5992550740368743</v>
      </c>
      <c r="AP19" s="18">
        <v>4.3269789730488846</v>
      </c>
      <c r="AQ19" s="18">
        <v>4.6581208390129794</v>
      </c>
      <c r="AR19" s="18">
        <v>4.9796653265115456</v>
      </c>
      <c r="AS19" s="18">
        <v>3.9331874519438483</v>
      </c>
      <c r="AT19" s="18">
        <v>-0.43899503502877779</v>
      </c>
      <c r="AU19" s="18">
        <v>-0.28645626170491473</v>
      </c>
      <c r="AV19" s="18">
        <v>1.0997007740232578</v>
      </c>
      <c r="AW19" s="18">
        <v>-0.82590209601056774</v>
      </c>
      <c r="AX19" s="18">
        <v>-0.9423339360742341</v>
      </c>
      <c r="AY19" s="18">
        <v>0.85142578969767457</v>
      </c>
      <c r="AZ19" s="18">
        <v>-2.3597223901818603</v>
      </c>
      <c r="BA19" s="18">
        <v>1.4215595953132212</v>
      </c>
      <c r="BB19" s="18">
        <v>2.0374033640616185</v>
      </c>
      <c r="BC19" s="18">
        <v>3.9494314471785357</v>
      </c>
      <c r="BD19" s="18">
        <v>2.4265192975019363</v>
      </c>
      <c r="BE19" s="18">
        <v>6.2340187958440145</v>
      </c>
      <c r="BF19" s="18">
        <v>-0.617732365172044</v>
      </c>
      <c r="BG19" s="18">
        <v>2.6742674387414871</v>
      </c>
      <c r="BH19" s="18"/>
      <c r="BI19"/>
      <c r="BJ19"/>
      <c r="BK19"/>
      <c r="BL19"/>
      <c r="BM19"/>
    </row>
    <row r="20" spans="1:84" s="46" customFormat="1" ht="15" customHeight="1" x14ac:dyDescent="0.35">
      <c r="A20"/>
      <c r="B20" s="16" t="s">
        <v>466</v>
      </c>
      <c r="C20" s="17">
        <v>1080.3209999999999</v>
      </c>
      <c r="D20" s="17">
        <v>1127.8230000000001</v>
      </c>
      <c r="E20" s="17">
        <v>1161.5619999999999</v>
      </c>
      <c r="F20" s="17">
        <v>1207.1759999999999</v>
      </c>
      <c r="G20" s="17">
        <v>1195.1010000000001</v>
      </c>
      <c r="H20" s="17">
        <v>1218.875</v>
      </c>
      <c r="I20" s="17">
        <v>1205.2829999999999</v>
      </c>
      <c r="J20" s="17">
        <v>1230.433</v>
      </c>
      <c r="K20" s="17">
        <v>1181.297</v>
      </c>
      <c r="L20" s="17">
        <v>1273.8109999999999</v>
      </c>
      <c r="M20" s="17">
        <v>1335.53</v>
      </c>
      <c r="N20" s="17">
        <v>1394.223</v>
      </c>
      <c r="O20" s="17">
        <v>1451.932</v>
      </c>
      <c r="P20" s="17">
        <v>1514.173</v>
      </c>
      <c r="Q20" s="17">
        <v>1544.7650000000001</v>
      </c>
      <c r="R20" s="17">
        <v>1578.71</v>
      </c>
      <c r="S20" s="17">
        <v>1664.3009999999999</v>
      </c>
      <c r="T20" s="17">
        <v>1755.231</v>
      </c>
      <c r="U20" s="17">
        <v>1854.6</v>
      </c>
      <c r="V20" s="17">
        <v>1990.479</v>
      </c>
      <c r="W20" s="17">
        <v>2231.3829999999998</v>
      </c>
      <c r="X20" s="17">
        <v>2372.4490000000001</v>
      </c>
      <c r="Y20" s="17">
        <v>2524.2739999999999</v>
      </c>
      <c r="Z20" s="17">
        <v>2669.6640000000002</v>
      </c>
      <c r="AA20" s="17">
        <v>2776.2469999999998</v>
      </c>
      <c r="AB20" s="17">
        <v>2818.0430000000001</v>
      </c>
      <c r="AC20" s="17">
        <v>2909.2869999999998</v>
      </c>
      <c r="AD20" s="73">
        <v>3022.3270000000002</v>
      </c>
      <c r="AE20" s="17"/>
      <c r="AF20"/>
      <c r="AG20" s="18">
        <v>4.3970264393638727</v>
      </c>
      <c r="AH20" s="18">
        <v>2.9915155126291806</v>
      </c>
      <c r="AI20" s="18">
        <v>3.9269535332595278</v>
      </c>
      <c r="AJ20" s="18">
        <v>-1.0002683949978974</v>
      </c>
      <c r="AK20" s="18">
        <v>1.9892879346599062</v>
      </c>
      <c r="AL20" s="18">
        <v>-1.1151266536765541</v>
      </c>
      <c r="AM20" s="18">
        <v>2.0866468704860264</v>
      </c>
      <c r="AN20" s="18">
        <v>-3.9933909444886448</v>
      </c>
      <c r="AO20" s="18">
        <v>7.8315614108898863</v>
      </c>
      <c r="AP20" s="18">
        <v>4.8452242915157786</v>
      </c>
      <c r="AQ20" s="18">
        <v>4.3947346746235567</v>
      </c>
      <c r="AR20" s="18">
        <v>4.1391513409260972</v>
      </c>
      <c r="AS20" s="18">
        <v>4.2867710058046784</v>
      </c>
      <c r="AT20" s="18">
        <v>2.0203767997448177</v>
      </c>
      <c r="AU20" s="18">
        <v>2.1974216142908425</v>
      </c>
      <c r="AV20" s="18">
        <v>5.4215783772827111</v>
      </c>
      <c r="AW20" s="18">
        <v>5.4635549699243153</v>
      </c>
      <c r="AX20" s="18">
        <v>5.661306118681809</v>
      </c>
      <c r="AY20" s="18">
        <v>7.3265933354901396</v>
      </c>
      <c r="AZ20" s="18">
        <v>12.102815452963823</v>
      </c>
      <c r="BA20" s="18">
        <v>6.321908878932943</v>
      </c>
      <c r="BB20" s="18">
        <v>6.3995053212945701</v>
      </c>
      <c r="BC20" s="18">
        <v>5.759675851353709</v>
      </c>
      <c r="BD20" s="18">
        <v>3.9923750704208327</v>
      </c>
      <c r="BE20" s="18">
        <v>1.50548564302817</v>
      </c>
      <c r="BF20" s="18">
        <v>3.2378498127956061</v>
      </c>
      <c r="BG20" s="18">
        <v>3.8854880938181906</v>
      </c>
      <c r="BH20" s="18"/>
      <c r="BI20"/>
      <c r="BJ20"/>
      <c r="BK20"/>
      <c r="BL20"/>
      <c r="BM20"/>
    </row>
    <row r="21" spans="1:84" s="46" customFormat="1" ht="15" customHeight="1" x14ac:dyDescent="0.35">
      <c r="A21"/>
      <c r="B21" s="16" t="s">
        <v>467</v>
      </c>
      <c r="C21" s="17">
        <v>6724.7510000000002</v>
      </c>
      <c r="D21" s="17">
        <v>6924.3869999999997</v>
      </c>
      <c r="E21" s="17">
        <v>6318.3760000000002</v>
      </c>
      <c r="F21" s="17">
        <v>5869.1549999999997</v>
      </c>
      <c r="G21" s="17">
        <v>11520.707</v>
      </c>
      <c r="H21" s="17">
        <v>11821.832</v>
      </c>
      <c r="I21" s="17">
        <v>12449.147999999999</v>
      </c>
      <c r="J21" s="17">
        <v>13125.302</v>
      </c>
      <c r="K21" s="17">
        <v>13931.778</v>
      </c>
      <c r="L21" s="17">
        <v>14369.105</v>
      </c>
      <c r="M21" s="17">
        <v>14919.855</v>
      </c>
      <c r="N21" s="17">
        <v>15563.124</v>
      </c>
      <c r="O21" s="17">
        <v>16393.633000000002</v>
      </c>
      <c r="P21" s="17">
        <v>17111.911</v>
      </c>
      <c r="Q21" s="17">
        <v>16958.758000000002</v>
      </c>
      <c r="R21" s="17">
        <v>16084.315000000001</v>
      </c>
      <c r="S21" s="17">
        <v>15816.504000000001</v>
      </c>
      <c r="T21" s="17">
        <v>14074.361999999999</v>
      </c>
      <c r="U21" s="17">
        <v>13251.050999999999</v>
      </c>
      <c r="V21" s="17">
        <v>12823.546</v>
      </c>
      <c r="W21" s="17">
        <v>13022.416999999999</v>
      </c>
      <c r="X21" s="17">
        <v>12669.207</v>
      </c>
      <c r="Y21" s="17">
        <v>11689.813</v>
      </c>
      <c r="Z21" s="17">
        <v>10911.066999999999</v>
      </c>
      <c r="AA21" s="17">
        <v>10291.478999999999</v>
      </c>
      <c r="AB21" s="17">
        <v>8658.0679999999993</v>
      </c>
      <c r="AC21" s="17">
        <v>8380.4650000000001</v>
      </c>
      <c r="AD21" s="73">
        <v>8456.0830000000005</v>
      </c>
      <c r="AE21" s="17"/>
      <c r="AF21"/>
      <c r="AG21" s="18">
        <v>2.9686749739878771</v>
      </c>
      <c r="AH21" s="18">
        <v>-8.7518360831074222</v>
      </c>
      <c r="AI21" s="18">
        <v>-7.1097541520162855</v>
      </c>
      <c r="AJ21" s="18">
        <v>96.292430511717626</v>
      </c>
      <c r="AK21" s="18">
        <v>2.6137718804930983</v>
      </c>
      <c r="AL21" s="18">
        <v>5.3064195126440543</v>
      </c>
      <c r="AM21" s="18">
        <v>5.4313275093203215</v>
      </c>
      <c r="AN21" s="18">
        <v>6.1444376670342571</v>
      </c>
      <c r="AO21" s="18">
        <v>3.1390609296243404</v>
      </c>
      <c r="AP21" s="18">
        <v>3.8328761603454078</v>
      </c>
      <c r="AQ21" s="18">
        <v>4.3114963248637483</v>
      </c>
      <c r="AR21" s="18">
        <v>5.3363900461115765</v>
      </c>
      <c r="AS21" s="18">
        <v>4.3814449182801543</v>
      </c>
      <c r="AT21" s="18">
        <v>-0.89500816127432192</v>
      </c>
      <c r="AU21" s="18">
        <v>-5.156291516159385</v>
      </c>
      <c r="AV21" s="18">
        <v>-1.6650444858857818</v>
      </c>
      <c r="AW21" s="18">
        <v>-11.014709698173512</v>
      </c>
      <c r="AX21" s="18">
        <v>-5.8497216427998637</v>
      </c>
      <c r="AY21" s="18">
        <v>-3.2261969258136522</v>
      </c>
      <c r="AZ21" s="18">
        <v>1.5508268929670403</v>
      </c>
      <c r="BA21" s="18">
        <v>-2.7123229120984158</v>
      </c>
      <c r="BB21" s="18">
        <v>-7.7305075211100442</v>
      </c>
      <c r="BC21" s="18">
        <v>-6.6617489946160893</v>
      </c>
      <c r="BD21" s="18">
        <v>-5.6785280486317218</v>
      </c>
      <c r="BE21" s="18">
        <v>-15.871489413717894</v>
      </c>
      <c r="BF21" s="18">
        <v>-3.2062926740700024</v>
      </c>
      <c r="BG21" s="18">
        <v>0.90231269983229323</v>
      </c>
      <c r="BH21" s="18"/>
      <c r="BI21"/>
      <c r="BJ21"/>
      <c r="BK21"/>
      <c r="BL21"/>
      <c r="BM21"/>
    </row>
    <row r="22" spans="1:84" s="46" customFormat="1" ht="15" customHeight="1" x14ac:dyDescent="0.35">
      <c r="A22"/>
      <c r="B22" s="16" t="s">
        <v>468</v>
      </c>
      <c r="C22" s="17">
        <v>2675.7259999999997</v>
      </c>
      <c r="D22" s="17">
        <v>2747.0029999999997</v>
      </c>
      <c r="E22" s="17">
        <v>2824.77</v>
      </c>
      <c r="F22" s="17">
        <v>2860.2459999999996</v>
      </c>
      <c r="G22" s="17">
        <v>2898.3229999999999</v>
      </c>
      <c r="H22" s="17">
        <v>2964.1109999999999</v>
      </c>
      <c r="I22" s="17">
        <v>2994.846</v>
      </c>
      <c r="J22" s="17">
        <v>3082.9389999999999</v>
      </c>
      <c r="K22" s="17">
        <v>3180.9279999999999</v>
      </c>
      <c r="L22" s="17">
        <v>3264.2930000000001</v>
      </c>
      <c r="M22" s="17">
        <v>3311.3870000000002</v>
      </c>
      <c r="N22" s="17">
        <v>3356.9830000000002</v>
      </c>
      <c r="O22" s="17">
        <v>3403.1950000000002</v>
      </c>
      <c r="P22" s="17">
        <v>3373.4479999999999</v>
      </c>
      <c r="Q22" s="17">
        <v>3277.5349999999999</v>
      </c>
      <c r="R22" s="17">
        <v>3250.4059999999999</v>
      </c>
      <c r="S22" s="17">
        <v>3260.0770000000002</v>
      </c>
      <c r="T22" s="17">
        <v>3254.1320000000001</v>
      </c>
      <c r="U22" s="17">
        <v>3281.8440000000001</v>
      </c>
      <c r="V22" s="17">
        <v>3345.6840000000002</v>
      </c>
      <c r="W22" s="17">
        <v>3172.67</v>
      </c>
      <c r="X22" s="17">
        <v>3104.3560000000002</v>
      </c>
      <c r="Y22" s="17">
        <v>3070.732</v>
      </c>
      <c r="Z22" s="17">
        <v>3127.779</v>
      </c>
      <c r="AA22" s="17">
        <v>3107.6860000000001</v>
      </c>
      <c r="AB22" s="17">
        <v>3034.846</v>
      </c>
      <c r="AC22" s="17">
        <v>3127.18</v>
      </c>
      <c r="AD22" s="73">
        <v>3131.0030000000002</v>
      </c>
      <c r="AE22" s="17"/>
      <c r="AF22"/>
      <c r="AG22" s="18">
        <v>2.6638377771117092</v>
      </c>
      <c r="AH22" s="18">
        <v>2.8309761583806168</v>
      </c>
      <c r="AI22" s="18">
        <v>1.2558898600593911</v>
      </c>
      <c r="AJ22" s="18">
        <v>1.3312491303195679</v>
      </c>
      <c r="AK22" s="18">
        <v>2.2698643318912355</v>
      </c>
      <c r="AL22" s="18">
        <v>1.0369044883946696</v>
      </c>
      <c r="AM22" s="18">
        <v>2.9414868076689036</v>
      </c>
      <c r="AN22" s="18">
        <v>3.1784281168067237</v>
      </c>
      <c r="AO22" s="18">
        <v>2.6207760754094478</v>
      </c>
      <c r="AP22" s="18">
        <v>1.4427013751522932</v>
      </c>
      <c r="AQ22" s="18">
        <v>1.3769456726139229</v>
      </c>
      <c r="AR22" s="18">
        <v>1.3765932088425823</v>
      </c>
      <c r="AS22" s="18">
        <v>-0.87409037683706914</v>
      </c>
      <c r="AT22" s="18">
        <v>-2.843174105544239</v>
      </c>
      <c r="AU22" s="18">
        <v>-0.82772571459953614</v>
      </c>
      <c r="AV22" s="18">
        <v>0.29753206214855243</v>
      </c>
      <c r="AW22" s="18">
        <v>-0.18235765596948059</v>
      </c>
      <c r="AX22" s="18">
        <v>0.85159421928796952</v>
      </c>
      <c r="AY22" s="18">
        <v>1.9452478545598189</v>
      </c>
      <c r="AZ22" s="18">
        <v>-5.1712594494877617</v>
      </c>
      <c r="BA22" s="18">
        <v>-2.1532021924751028</v>
      </c>
      <c r="BB22" s="18">
        <v>-1.0831231984991492</v>
      </c>
      <c r="BC22" s="18">
        <v>1.8577655099826369</v>
      </c>
      <c r="BD22" s="18">
        <v>-0.64240472232852275</v>
      </c>
      <c r="BE22" s="18">
        <v>-2.343866143490692</v>
      </c>
      <c r="BF22" s="18">
        <v>3.042460803612435</v>
      </c>
      <c r="BG22" s="18">
        <v>0.12225071789920376</v>
      </c>
      <c r="BH22" s="18"/>
      <c r="BI22"/>
      <c r="BJ22"/>
      <c r="BK22"/>
      <c r="BL22"/>
      <c r="BM22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</row>
    <row r="23" spans="1:84" s="46" customFormat="1" ht="15" customHeight="1" x14ac:dyDescent="0.35">
      <c r="A23"/>
      <c r="B23" s="16" t="s">
        <v>934</v>
      </c>
      <c r="C23" s="17"/>
      <c r="D23" s="17"/>
      <c r="E23" s="17"/>
      <c r="F23" s="17"/>
      <c r="G23" s="17"/>
      <c r="H23" s="17"/>
      <c r="I23" s="17"/>
      <c r="J23" s="17"/>
      <c r="K23" s="17">
        <v>2969.9870000000001</v>
      </c>
      <c r="L23" s="17">
        <v>3036.3209999999999</v>
      </c>
      <c r="M23" s="17">
        <v>3068.049</v>
      </c>
      <c r="N23" s="17">
        <v>3098.7049999999999</v>
      </c>
      <c r="O23" s="17">
        <v>3133.7840000000001</v>
      </c>
      <c r="P23" s="17">
        <v>3101.7820000000002</v>
      </c>
      <c r="Q23" s="17">
        <v>3013.395</v>
      </c>
      <c r="R23" s="17">
        <v>2983.5590000000002</v>
      </c>
      <c r="S23" s="17">
        <v>2987.6559999999999</v>
      </c>
      <c r="T23" s="17">
        <v>2978.6190000000001</v>
      </c>
      <c r="U23" s="17">
        <v>2998.4949999999999</v>
      </c>
      <c r="V23" s="17">
        <v>3051.759</v>
      </c>
      <c r="W23" s="17">
        <v>2888.87</v>
      </c>
      <c r="X23" s="17">
        <v>2918.1729999999998</v>
      </c>
      <c r="Y23" s="17">
        <v>2905.3310000000001</v>
      </c>
      <c r="Z23" s="17">
        <v>2964.34</v>
      </c>
      <c r="AA23" s="17">
        <v>2944.6370000000002</v>
      </c>
      <c r="AB23" s="17">
        <v>2876.4490000000001</v>
      </c>
      <c r="AC23" s="17">
        <v>2968.0349999999999</v>
      </c>
      <c r="AD23" s="73">
        <v>2971.0030000000002</v>
      </c>
      <c r="AE23" s="17"/>
      <c r="AF23"/>
      <c r="AG23" s="18"/>
      <c r="AH23" s="18"/>
      <c r="AI23" s="18"/>
      <c r="AJ23" s="18"/>
      <c r="AK23" s="18"/>
      <c r="AL23" s="18"/>
      <c r="AM23" s="18"/>
      <c r="AN23" s="18"/>
      <c r="AO23" s="18">
        <v>2.233477789633417</v>
      </c>
      <c r="AP23" s="18">
        <v>1.0449488048200459</v>
      </c>
      <c r="AQ23" s="18">
        <v>0.99920177285303946</v>
      </c>
      <c r="AR23" s="18">
        <v>1.1320535514029306</v>
      </c>
      <c r="AS23" s="18">
        <v>-1.0211935474812543</v>
      </c>
      <c r="AT23" s="18">
        <v>-2.8495555135725259</v>
      </c>
      <c r="AU23" s="18">
        <v>-0.99011248110519146</v>
      </c>
      <c r="AV23" s="18">
        <v>0.13731922177505967</v>
      </c>
      <c r="AW23" s="18">
        <v>-0.30247792918595068</v>
      </c>
      <c r="AX23" s="18">
        <v>0.66728910276875786</v>
      </c>
      <c r="AY23" s="18">
        <v>1.7763578061660976</v>
      </c>
      <c r="AZ23" s="18">
        <v>-5.3375446750546205</v>
      </c>
      <c r="BA23" s="18">
        <v>1.0143412476158458</v>
      </c>
      <c r="BB23" s="18">
        <v>-0.440069865631669</v>
      </c>
      <c r="BC23" s="18">
        <v>2.0310594558761124</v>
      </c>
      <c r="BD23" s="18">
        <v>-0.66466734585101483</v>
      </c>
      <c r="BE23" s="18">
        <v>-2.3156674320128459</v>
      </c>
      <c r="BF23" s="18">
        <v>3.1839952663857343</v>
      </c>
      <c r="BG23" s="18">
        <v>9.9998820768633187E-2</v>
      </c>
      <c r="BH23" s="18"/>
      <c r="BI23"/>
      <c r="BJ23"/>
      <c r="BK23"/>
      <c r="BL23"/>
      <c r="BM23"/>
      <c r="BN23" s="356"/>
      <c r="BO23" s="243"/>
      <c r="BP23" s="24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</row>
    <row r="24" spans="1:84" s="46" customFormat="1" ht="15" customHeight="1" x14ac:dyDescent="0.35">
      <c r="A24"/>
      <c r="B24" s="16" t="s">
        <v>469</v>
      </c>
      <c r="C24" s="17">
        <v>1078.9269999999999</v>
      </c>
      <c r="D24" s="17">
        <v>1132.8230000000001</v>
      </c>
      <c r="E24" s="17">
        <v>1190.3510000000001</v>
      </c>
      <c r="F24" s="17">
        <v>1329.0740000000001</v>
      </c>
      <c r="G24" s="17">
        <v>1319.741</v>
      </c>
      <c r="H24" s="17">
        <v>1364.4639999999999</v>
      </c>
      <c r="I24" s="17">
        <v>1406.751</v>
      </c>
      <c r="J24" s="17">
        <v>1457.57</v>
      </c>
      <c r="K24" s="17">
        <v>1372.0940000000001</v>
      </c>
      <c r="L24" s="17">
        <v>1427.7059999999999</v>
      </c>
      <c r="M24" s="17">
        <v>1459.5719999999999</v>
      </c>
      <c r="N24" s="17">
        <v>1481.626</v>
      </c>
      <c r="O24" s="17">
        <v>1507.1759999999999</v>
      </c>
      <c r="P24" s="17">
        <v>1500.6669999999999</v>
      </c>
      <c r="Q24" s="17">
        <v>1468.8119999999999</v>
      </c>
      <c r="R24" s="17">
        <v>1472.6</v>
      </c>
      <c r="S24" s="17">
        <v>1490.3320000000001</v>
      </c>
      <c r="T24" s="17">
        <v>1513.8</v>
      </c>
      <c r="U24" s="17">
        <v>1588.3409999999999</v>
      </c>
      <c r="V24" s="17">
        <v>1664.6279999999999</v>
      </c>
      <c r="W24" s="17">
        <v>1640.25</v>
      </c>
      <c r="X24" s="17">
        <v>1732.8019999999999</v>
      </c>
      <c r="Y24" s="17">
        <v>1755.046</v>
      </c>
      <c r="Z24" s="17">
        <v>1816.42</v>
      </c>
      <c r="AA24" s="17">
        <v>1828.7280000000001</v>
      </c>
      <c r="AB24" s="17">
        <v>1806.001</v>
      </c>
      <c r="AC24" s="17">
        <v>1880.635</v>
      </c>
      <c r="AD24" s="73">
        <v>1907.951</v>
      </c>
      <c r="AE24" s="14"/>
      <c r="AF24"/>
      <c r="AG24" s="18">
        <v>4.9953333265364748</v>
      </c>
      <c r="AH24" s="18">
        <v>5.0782867226389312</v>
      </c>
      <c r="AI24" s="18">
        <v>11.653957530173868</v>
      </c>
      <c r="AJ24" s="18">
        <v>-0.70221823615540468</v>
      </c>
      <c r="AK24" s="18">
        <v>3.3887709785480604</v>
      </c>
      <c r="AL24" s="18">
        <v>3.0991656797101306</v>
      </c>
      <c r="AM24" s="18">
        <v>3.612508539179994</v>
      </c>
      <c r="AN24" s="18">
        <v>-5.864280960777176</v>
      </c>
      <c r="AO24" s="18">
        <v>4.0530750808617961</v>
      </c>
      <c r="AP24" s="18">
        <v>2.2319721287155749</v>
      </c>
      <c r="AQ24" s="18">
        <v>1.5109908932207585</v>
      </c>
      <c r="AR24" s="18">
        <v>1.724456779241182</v>
      </c>
      <c r="AS24" s="18">
        <v>-0.43186728026454874</v>
      </c>
      <c r="AT24" s="18">
        <v>-2.1227227626115601</v>
      </c>
      <c r="AU24" s="18">
        <v>0.25789549649648907</v>
      </c>
      <c r="AV24" s="18">
        <v>1.2041287518674588</v>
      </c>
      <c r="AW24" s="18">
        <v>1.5746826881526965</v>
      </c>
      <c r="AX24" s="18">
        <v>4.9240982956797428</v>
      </c>
      <c r="AY24" s="18">
        <v>4.8029358934888693</v>
      </c>
      <c r="AZ24" s="18">
        <v>-1.4644713413447288</v>
      </c>
      <c r="BA24" s="18">
        <v>5.6425544886450174</v>
      </c>
      <c r="BB24" s="18">
        <v>1.2837011960974274</v>
      </c>
      <c r="BC24" s="18">
        <v>3.4970023577729599</v>
      </c>
      <c r="BD24" s="18">
        <v>0.67759659109677239</v>
      </c>
      <c r="BE24" s="18">
        <v>-1.2427763997707744</v>
      </c>
      <c r="BF24" s="18">
        <v>4.1325558512979788</v>
      </c>
      <c r="BG24" s="18">
        <v>1.4524881223629269</v>
      </c>
      <c r="BH24" s="18"/>
      <c r="BI24"/>
      <c r="BJ24"/>
      <c r="BK24"/>
      <c r="BL24"/>
      <c r="BM24"/>
      <c r="BN24" s="243"/>
      <c r="BO24" s="243"/>
      <c r="BP24" s="24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</row>
    <row r="25" spans="1:84" s="46" customFormat="1" ht="15" customHeight="1" x14ac:dyDescent="0.35">
      <c r="A25"/>
      <c r="B25" s="109" t="s">
        <v>470</v>
      </c>
      <c r="C25" s="17">
        <v>954.92899999999997</v>
      </c>
      <c r="D25" s="17">
        <v>915.28599999999994</v>
      </c>
      <c r="E25" s="17">
        <v>893.15</v>
      </c>
      <c r="F25" s="17">
        <v>743.28399999999999</v>
      </c>
      <c r="G25" s="17">
        <v>693.42899999999997</v>
      </c>
      <c r="H25" s="17">
        <v>684.01599999999996</v>
      </c>
      <c r="I25" s="17">
        <v>666.82399999999996</v>
      </c>
      <c r="J25" s="17">
        <v>675.43499999999995</v>
      </c>
      <c r="K25" s="17">
        <v>635.18799999999999</v>
      </c>
      <c r="L25" s="17">
        <v>644.61800000000005</v>
      </c>
      <c r="M25" s="17">
        <v>652.60799999999995</v>
      </c>
      <c r="N25" s="17">
        <v>659.22299999999996</v>
      </c>
      <c r="O25" s="17">
        <v>665.96199999999999</v>
      </c>
      <c r="P25" s="17">
        <v>647.20899999999995</v>
      </c>
      <c r="Q25" s="17">
        <v>605.07299999999998</v>
      </c>
      <c r="R25" s="17">
        <v>578.26</v>
      </c>
      <c r="S25" s="17">
        <v>561.91899999999998</v>
      </c>
      <c r="T25" s="17">
        <v>542.06899999999996</v>
      </c>
      <c r="U25" s="17">
        <v>496.92899999999997</v>
      </c>
      <c r="V25" s="17">
        <v>475.41800000000001</v>
      </c>
      <c r="W25" s="17">
        <v>451.32</v>
      </c>
      <c r="X25" s="17">
        <v>391.68400000000003</v>
      </c>
      <c r="Y25" s="17">
        <v>379.53</v>
      </c>
      <c r="Z25" s="17">
        <v>371.173</v>
      </c>
      <c r="AA25" s="17">
        <v>363.41199999999998</v>
      </c>
      <c r="AB25" s="17">
        <v>342.43700000000001</v>
      </c>
      <c r="AC25" s="17">
        <v>348.56900000000002</v>
      </c>
      <c r="AD25" s="73">
        <v>350.09899999999999</v>
      </c>
      <c r="AE25" s="17"/>
      <c r="AF25"/>
      <c r="AG25" s="18">
        <v>-4.1514081151583033</v>
      </c>
      <c r="AH25" s="18">
        <v>-2.4184790327831922</v>
      </c>
      <c r="AI25" s="18">
        <v>-16.779488327828471</v>
      </c>
      <c r="AJ25" s="18">
        <v>-6.7073958271670069</v>
      </c>
      <c r="AK25" s="18">
        <v>-1.3574569278181343</v>
      </c>
      <c r="AL25" s="18">
        <v>-2.5133914996140452</v>
      </c>
      <c r="AM25" s="18">
        <v>1.2913452425227632</v>
      </c>
      <c r="AN25" s="18">
        <v>-5.9586784812750242</v>
      </c>
      <c r="AO25" s="18">
        <v>1.4845998350094876</v>
      </c>
      <c r="AP25" s="18">
        <v>1.2394937777101935</v>
      </c>
      <c r="AQ25" s="18">
        <v>1.0136253309797014</v>
      </c>
      <c r="AR25" s="18">
        <v>1.0222640896934776</v>
      </c>
      <c r="AS25" s="18">
        <v>-2.8159264342409993</v>
      </c>
      <c r="AT25" s="18">
        <v>-6.5104162642979269</v>
      </c>
      <c r="AU25" s="18">
        <v>-4.431366132681509</v>
      </c>
      <c r="AV25" s="18">
        <v>-2.8258914675059676</v>
      </c>
      <c r="AW25" s="18">
        <v>-3.5325376077335031</v>
      </c>
      <c r="AX25" s="18">
        <v>-8.3273531598375818</v>
      </c>
      <c r="AY25" s="18">
        <v>-4.328787412286256</v>
      </c>
      <c r="AZ25" s="18">
        <v>-5.0688026115965341</v>
      </c>
      <c r="BA25" s="18">
        <v>-13.2136843038199</v>
      </c>
      <c r="BB25" s="18">
        <v>-3.1030116114010409</v>
      </c>
      <c r="BC25" s="18">
        <v>-2.2019339709640797</v>
      </c>
      <c r="BD25" s="18">
        <v>-2.0909387266854065</v>
      </c>
      <c r="BE25" s="18">
        <v>-5.7716861303424114</v>
      </c>
      <c r="BF25" s="18">
        <v>1.7906943466973502</v>
      </c>
      <c r="BG25" s="18">
        <v>0.43893748440049823</v>
      </c>
      <c r="BH25" s="18"/>
      <c r="BI25"/>
      <c r="BJ25"/>
      <c r="BK25"/>
      <c r="BL25"/>
      <c r="BM25"/>
      <c r="BN25" s="243"/>
      <c r="BO25" s="243"/>
      <c r="BP25" s="24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</row>
    <row r="26" spans="1:84" s="54" customFormat="1" ht="15" customHeight="1" x14ac:dyDescent="0.35">
      <c r="A26"/>
      <c r="B26" s="109" t="s">
        <v>471</v>
      </c>
      <c r="C26" s="17">
        <v>919.39200000000005</v>
      </c>
      <c r="D26" s="17">
        <v>989.68100000000004</v>
      </c>
      <c r="E26" s="17">
        <v>1039.3009999999999</v>
      </c>
      <c r="F26" s="17">
        <v>1044.0830000000001</v>
      </c>
      <c r="G26" s="17">
        <v>1016.236</v>
      </c>
      <c r="H26" s="17">
        <v>1046.751</v>
      </c>
      <c r="I26" s="17">
        <v>1046.9010000000001</v>
      </c>
      <c r="J26" s="17">
        <v>1080.979</v>
      </c>
      <c r="K26" s="17">
        <v>1061.123</v>
      </c>
      <c r="L26" s="17">
        <v>1062.501</v>
      </c>
      <c r="M26" s="17">
        <v>1054.6179999999999</v>
      </c>
      <c r="N26" s="17">
        <v>1054.68</v>
      </c>
      <c r="O26" s="17">
        <v>1053.575</v>
      </c>
      <c r="P26" s="17">
        <v>1043.1110000000001</v>
      </c>
      <c r="Q26" s="17">
        <v>1024.1980000000001</v>
      </c>
      <c r="R26" s="17">
        <v>1013.754</v>
      </c>
      <c r="S26" s="17">
        <v>1015.0069999999999</v>
      </c>
      <c r="T26" s="17">
        <v>1001.37</v>
      </c>
      <c r="U26" s="17">
        <v>986.79</v>
      </c>
      <c r="V26" s="17">
        <v>982.82100000000003</v>
      </c>
      <c r="W26" s="17">
        <v>863.13099999999997</v>
      </c>
      <c r="X26" s="17">
        <v>853.86599999999999</v>
      </c>
      <c r="Y26" s="17">
        <v>825.68499999999995</v>
      </c>
      <c r="Z26" s="17">
        <v>828.58900000000006</v>
      </c>
      <c r="AA26" s="17">
        <v>801.72199999999998</v>
      </c>
      <c r="AB26" s="17">
        <v>770.90499999999997</v>
      </c>
      <c r="AC26" s="17">
        <v>779.98900000000003</v>
      </c>
      <c r="AD26" s="73">
        <v>760.20600000000002</v>
      </c>
      <c r="AE26" s="17"/>
      <c r="AF26"/>
      <c r="AG26" s="18">
        <v>7.6451611499773744</v>
      </c>
      <c r="AH26" s="18">
        <v>5.0137367495182676</v>
      </c>
      <c r="AI26" s="18">
        <v>0.46011694398448122</v>
      </c>
      <c r="AJ26" s="18">
        <v>-2.6671251231942374</v>
      </c>
      <c r="AK26" s="18">
        <v>3.0027473933220223</v>
      </c>
      <c r="AL26" s="18">
        <v>1.4330055571964198E-2</v>
      </c>
      <c r="AM26" s="18">
        <v>3.2551310964456022</v>
      </c>
      <c r="AN26" s="18">
        <v>-1.8368534448865328</v>
      </c>
      <c r="AO26" s="18">
        <v>0.12986241934252005</v>
      </c>
      <c r="AP26" s="18">
        <v>-0.74192871347886147</v>
      </c>
      <c r="AQ26" s="18">
        <v>5.8789059166566016E-3</v>
      </c>
      <c r="AR26" s="18">
        <v>-0.104771115409415</v>
      </c>
      <c r="AS26" s="18">
        <v>-0.99318985359371104</v>
      </c>
      <c r="AT26" s="18">
        <v>-1.8131339809473785</v>
      </c>
      <c r="AU26" s="18">
        <v>-1.0197247016690203</v>
      </c>
      <c r="AV26" s="18">
        <v>0.12360000552401559</v>
      </c>
      <c r="AW26" s="18">
        <v>-1.3435375322534666</v>
      </c>
      <c r="AX26" s="18">
        <v>-1.4560052727763007</v>
      </c>
      <c r="AY26" s="18">
        <v>-0.40221323685889981</v>
      </c>
      <c r="AZ26" s="18">
        <v>-12.178209460318822</v>
      </c>
      <c r="BA26" s="18">
        <v>-1.073417592462788</v>
      </c>
      <c r="BB26" s="18">
        <v>-3.3004007654596905</v>
      </c>
      <c r="BC26" s="18">
        <v>0.35170797580192326</v>
      </c>
      <c r="BD26" s="18">
        <v>-3.2425002021508944</v>
      </c>
      <c r="BE26" s="18">
        <v>-3.8438511104846826</v>
      </c>
      <c r="BF26" s="18">
        <v>1.1783553096685144</v>
      </c>
      <c r="BG26" s="18">
        <v>-2.5363178198666922</v>
      </c>
      <c r="BH26" s="18"/>
      <c r="BI26"/>
      <c r="BJ26"/>
      <c r="BK26"/>
      <c r="BL26"/>
      <c r="BM26"/>
      <c r="BN26" s="356"/>
      <c r="BO26" s="356"/>
      <c r="BP26" s="356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</row>
    <row r="27" spans="1:84" s="46" customFormat="1" ht="15" customHeight="1" x14ac:dyDescent="0.35">
      <c r="A27"/>
      <c r="B27" s="109" t="s">
        <v>472</v>
      </c>
      <c r="C27" s="17"/>
      <c r="D27" s="17"/>
      <c r="E27" s="17"/>
      <c r="F27" s="17"/>
      <c r="G27" s="17"/>
      <c r="H27" s="17"/>
      <c r="I27" s="17"/>
      <c r="J27" s="17"/>
      <c r="K27" s="17">
        <v>276.60899999999998</v>
      </c>
      <c r="L27" s="17">
        <v>298.94299999999998</v>
      </c>
      <c r="M27" s="17">
        <v>319.09199999999998</v>
      </c>
      <c r="N27" s="17">
        <v>338.68299999999999</v>
      </c>
      <c r="O27" s="17">
        <v>353.28199999999998</v>
      </c>
      <c r="P27" s="17">
        <v>356.93</v>
      </c>
      <c r="Q27" s="17">
        <v>348.26400000000001</v>
      </c>
      <c r="R27" s="17">
        <v>351.41699999999997</v>
      </c>
      <c r="S27" s="17">
        <v>361.01</v>
      </c>
      <c r="T27" s="17">
        <v>366.26299999999998</v>
      </c>
      <c r="U27" s="17">
        <v>377.27499999999998</v>
      </c>
      <c r="V27" s="17">
        <v>391.62099999999998</v>
      </c>
      <c r="W27" s="17">
        <v>378.69600000000003</v>
      </c>
      <c r="X27" s="17">
        <v>266.80399999999997</v>
      </c>
      <c r="Y27" s="17">
        <v>227.35499999999999</v>
      </c>
      <c r="Z27" s="17">
        <v>224.30199999999999</v>
      </c>
      <c r="AA27" s="17">
        <v>223.358</v>
      </c>
      <c r="AB27" s="17">
        <v>216.39400000000001</v>
      </c>
      <c r="AC27" s="17">
        <v>218.47900000000001</v>
      </c>
      <c r="AD27" s="73">
        <v>216.46</v>
      </c>
      <c r="AE27" s="17"/>
      <c r="AF27"/>
      <c r="AG27" s="18"/>
      <c r="AH27" s="18"/>
      <c r="AI27" s="18"/>
      <c r="AJ27" s="18"/>
      <c r="AK27" s="18"/>
      <c r="AL27" s="18"/>
      <c r="AM27" s="18"/>
      <c r="AN27" s="18"/>
      <c r="AO27" s="18">
        <v>8.0742130588664889</v>
      </c>
      <c r="AP27" s="18">
        <v>6.7400808849847635</v>
      </c>
      <c r="AQ27" s="18">
        <v>6.1396086395146252</v>
      </c>
      <c r="AR27" s="18">
        <v>4.3105204571826725</v>
      </c>
      <c r="AS27" s="18">
        <v>1.0326028498480038</v>
      </c>
      <c r="AT27" s="18">
        <v>-2.4279270445185319</v>
      </c>
      <c r="AU27" s="18">
        <v>0.90534766728687521</v>
      </c>
      <c r="AV27" s="18">
        <v>2.7298053309885457</v>
      </c>
      <c r="AW27" s="18">
        <v>1.4550843466939936</v>
      </c>
      <c r="AX27" s="18">
        <v>3.0065827015013804</v>
      </c>
      <c r="AY27" s="18">
        <v>3.8025313100523501</v>
      </c>
      <c r="AZ27" s="18">
        <v>-3.30038481082474</v>
      </c>
      <c r="BA27" s="18">
        <v>-29.546654836597174</v>
      </c>
      <c r="BB27" s="18">
        <v>-28.546654836597199</v>
      </c>
      <c r="BC27" s="18">
        <v>-28.546654836597199</v>
      </c>
      <c r="BD27" s="18">
        <v>-28.546654836597199</v>
      </c>
      <c r="BE27" s="18">
        <v>-28.546654836597199</v>
      </c>
      <c r="BF27" s="18">
        <v>-28.546654836597199</v>
      </c>
      <c r="BG27" s="18">
        <v>-28.546654836597199</v>
      </c>
      <c r="BH27" s="18"/>
      <c r="BI27"/>
      <c r="BJ27"/>
      <c r="BK27"/>
      <c r="BL27"/>
      <c r="BM27"/>
      <c r="BN27" s="356"/>
      <c r="BO27" s="356"/>
      <c r="BP27" s="356"/>
    </row>
    <row r="28" spans="1:84" s="46" customFormat="1" ht="6" customHeight="1" x14ac:dyDescent="0.35">
      <c r="A28"/>
      <c r="B28" s="10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/>
      <c r="BJ28"/>
      <c r="BK28"/>
      <c r="BL28"/>
      <c r="BM28"/>
    </row>
    <row r="29" spans="1:84" s="46" customFormat="1" ht="15" customHeight="1" x14ac:dyDescent="0.35">
      <c r="A29"/>
      <c r="B29" s="145" t="s">
        <v>473</v>
      </c>
      <c r="C29" s="17"/>
      <c r="D29" s="17"/>
      <c r="E29" s="17"/>
      <c r="F29" s="17"/>
      <c r="G29" s="17">
        <v>21883.143</v>
      </c>
      <c r="H29" s="17">
        <v>22692.915000000001</v>
      </c>
      <c r="I29" s="17">
        <v>23425.219000000001</v>
      </c>
      <c r="J29" s="17">
        <v>24075.767</v>
      </c>
      <c r="K29" s="17">
        <v>24561.845000000001</v>
      </c>
      <c r="L29" s="17">
        <v>24850.088</v>
      </c>
      <c r="M29" s="17">
        <v>25969.373</v>
      </c>
      <c r="N29" s="17">
        <v>26787.352999999999</v>
      </c>
      <c r="O29" s="17">
        <v>27094.749</v>
      </c>
      <c r="P29" s="17">
        <v>27325.248</v>
      </c>
      <c r="Q29" s="17">
        <v>27108.027999999998</v>
      </c>
      <c r="R29" s="17">
        <v>27174.108</v>
      </c>
      <c r="S29" s="17">
        <v>27078.702000000001</v>
      </c>
      <c r="T29" s="17">
        <v>26579.034</v>
      </c>
      <c r="U29" s="17">
        <v>26307.595000000001</v>
      </c>
      <c r="V29" s="17">
        <v>26422.685000000001</v>
      </c>
      <c r="W29" s="17">
        <v>27009.811000000002</v>
      </c>
      <c r="X29" s="17">
        <v>27332.202000000001</v>
      </c>
      <c r="Y29" s="17">
        <v>27729.555</v>
      </c>
      <c r="Z29" s="17">
        <v>28428.63</v>
      </c>
      <c r="AA29" s="17">
        <v>28589.14</v>
      </c>
      <c r="AB29" s="17">
        <v>28336.925999999999</v>
      </c>
      <c r="AC29" s="17">
        <v>28759.409</v>
      </c>
      <c r="AD29" s="73">
        <v>29342.9</v>
      </c>
      <c r="AE29" s="17"/>
      <c r="AF29"/>
      <c r="AG29" s="18"/>
      <c r="AH29" s="18"/>
      <c r="AI29" s="18"/>
      <c r="AJ29" s="18"/>
      <c r="AK29" s="18">
        <v>3.700437364047755</v>
      </c>
      <c r="AL29" s="18">
        <v>3.2270160091817206</v>
      </c>
      <c r="AM29" s="18">
        <v>2.7771266514093158</v>
      </c>
      <c r="AN29" s="18">
        <v>2.0189512550109052</v>
      </c>
      <c r="AO29" s="18">
        <v>1.173539691338328</v>
      </c>
      <c r="AP29" s="18">
        <v>4.5041490396331794</v>
      </c>
      <c r="AQ29" s="18">
        <v>3.1497872513133052</v>
      </c>
      <c r="AR29" s="18">
        <v>1.1475415282726915</v>
      </c>
      <c r="AS29" s="18">
        <v>0.85071465323410012</v>
      </c>
      <c r="AT29" s="18">
        <v>-0.79494246493206999</v>
      </c>
      <c r="AU29" s="18">
        <v>0.24376542624200384</v>
      </c>
      <c r="AV29" s="18">
        <v>-0.35109156112870032</v>
      </c>
      <c r="AW29" s="18">
        <v>-1.8452435423234153</v>
      </c>
      <c r="AX29" s="18">
        <v>-1.0212523148884887</v>
      </c>
      <c r="AY29" s="18">
        <v>0.43747822634490208</v>
      </c>
      <c r="AZ29" s="18">
        <v>2.2220527550474154</v>
      </c>
      <c r="BA29" s="18">
        <v>1.1936070193160537</v>
      </c>
      <c r="BB29" s="18">
        <v>1.4537906605548983</v>
      </c>
      <c r="BC29" s="18">
        <v>2.5210465872964809</v>
      </c>
      <c r="BD29" s="18">
        <v>0.56460687694059963</v>
      </c>
      <c r="BE29" s="18">
        <v>-0.88220212290401157</v>
      </c>
      <c r="BF29" s="18">
        <v>1.4909274209912542</v>
      </c>
      <c r="BG29" s="18">
        <v>2.0288699256650293</v>
      </c>
      <c r="BH29" s="18"/>
      <c r="BI29"/>
      <c r="BJ29"/>
      <c r="BK29"/>
      <c r="BL29"/>
      <c r="BM29"/>
    </row>
    <row r="30" spans="1:84" s="46" customFormat="1" ht="6" customHeight="1" x14ac:dyDescent="0.35">
      <c r="A30"/>
      <c r="B30" s="14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/>
      <c r="BJ30"/>
      <c r="BK30"/>
      <c r="BL30"/>
      <c r="BM30"/>
    </row>
    <row r="31" spans="1:84" s="46" customFormat="1" ht="15" customHeight="1" x14ac:dyDescent="0.35">
      <c r="A31"/>
      <c r="B31" s="19" t="s">
        <v>474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Z31" s="17"/>
      <c r="AA31" s="17"/>
      <c r="AB31" s="17"/>
      <c r="AC31" s="17"/>
      <c r="AD31" s="17"/>
      <c r="AE31" s="17"/>
      <c r="AF31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/>
      <c r="BJ31"/>
      <c r="BK31"/>
      <c r="BL31"/>
      <c r="BM31"/>
      <c r="BN31"/>
      <c r="BO31"/>
    </row>
    <row r="32" spans="1:84" s="99" customFormat="1" ht="15" customHeight="1" x14ac:dyDescent="0.35">
      <c r="A32"/>
      <c r="B32" s="19" t="s">
        <v>475</v>
      </c>
      <c r="C32" s="14">
        <v>601.29700000000003</v>
      </c>
      <c r="D32" s="14">
        <v>646.62900000000002</v>
      </c>
      <c r="E32" s="14">
        <v>694.48699999999997</v>
      </c>
      <c r="F32" s="14">
        <v>745.85299999999995</v>
      </c>
      <c r="G32" s="14">
        <v>820.56</v>
      </c>
      <c r="H32" s="14">
        <v>879.16499999999996</v>
      </c>
      <c r="I32" s="14">
        <v>933.30700000000002</v>
      </c>
      <c r="J32" s="14">
        <v>1011.557</v>
      </c>
      <c r="K32" s="14">
        <v>1044.117</v>
      </c>
      <c r="L32" s="14">
        <v>1119.635</v>
      </c>
      <c r="M32" s="14">
        <v>1202.6369999999999</v>
      </c>
      <c r="N32" s="14">
        <v>1296.06</v>
      </c>
      <c r="O32" s="14">
        <v>1413.095</v>
      </c>
      <c r="P32" s="14">
        <v>1421.5429999999999</v>
      </c>
      <c r="Q32" s="14">
        <v>1419.07</v>
      </c>
      <c r="R32" s="14">
        <v>1420.7070000000001</v>
      </c>
      <c r="S32" s="14">
        <v>1421.42</v>
      </c>
      <c r="T32" s="14">
        <v>1423.076</v>
      </c>
      <c r="U32" s="14">
        <v>1434.7750000000001</v>
      </c>
      <c r="V32" s="14">
        <v>1453.5139999999999</v>
      </c>
      <c r="W32" s="14">
        <v>1485.1020000000001</v>
      </c>
      <c r="X32" s="14">
        <v>1558.663</v>
      </c>
      <c r="Y32" s="14">
        <v>1601.598</v>
      </c>
      <c r="Z32" s="14">
        <v>1618.36</v>
      </c>
      <c r="AA32" s="14">
        <v>1647.3490000000002</v>
      </c>
      <c r="AB32" s="14">
        <v>1655.5739999999998</v>
      </c>
      <c r="AC32" s="14">
        <v>1685.5940000000001</v>
      </c>
      <c r="AD32" s="72">
        <v>1722.4600000000003</v>
      </c>
      <c r="AE32" s="14"/>
      <c r="AF32" s="14"/>
      <c r="AG32" s="15">
        <v>7.5390364495415723</v>
      </c>
      <c r="AH32" s="15">
        <v>7.401152747556937</v>
      </c>
      <c r="AI32" s="15">
        <v>7.3962507577535632</v>
      </c>
      <c r="AJ32" s="15">
        <v>10.016316888180377</v>
      </c>
      <c r="AK32" s="15">
        <v>7.1420737057619217</v>
      </c>
      <c r="AL32" s="15">
        <v>6.1583434281392062</v>
      </c>
      <c r="AM32" s="15">
        <v>8.3841651246588746</v>
      </c>
      <c r="AN32" s="15">
        <v>3.2188003246480372</v>
      </c>
      <c r="AO32" s="15">
        <v>7.23271434140044</v>
      </c>
      <c r="AP32" s="15">
        <v>7.413308801529066</v>
      </c>
      <c r="AQ32" s="15">
        <v>7.768179425711998</v>
      </c>
      <c r="AR32" s="15">
        <v>9.0300603367128129</v>
      </c>
      <c r="AS32" s="15">
        <v>0.59783666349395226</v>
      </c>
      <c r="AT32" s="15">
        <v>-0.17396589480585228</v>
      </c>
      <c r="AU32" s="15">
        <v>0.11535724100996927</v>
      </c>
      <c r="AV32" s="15">
        <v>5.0186280492738149E-2</v>
      </c>
      <c r="AW32" s="15">
        <v>0.1165032150947608</v>
      </c>
      <c r="AX32" s="15">
        <v>0.82209242514103742</v>
      </c>
      <c r="AY32" s="15">
        <v>1.3060584412189928</v>
      </c>
      <c r="AZ32" s="15">
        <v>2.1732160818540582</v>
      </c>
      <c r="BA32" s="15">
        <v>4.9532624695138727</v>
      </c>
      <c r="BB32" s="15">
        <v>2.7546044269992902</v>
      </c>
      <c r="BC32" s="15">
        <v>1.0465797284961609</v>
      </c>
      <c r="BD32" s="15">
        <v>1.7912578165550472</v>
      </c>
      <c r="BE32" s="15">
        <v>0.49928703632318838</v>
      </c>
      <c r="BF32" s="15">
        <v>1.8132683890904431</v>
      </c>
      <c r="BG32" s="15">
        <v>2.1871221658359139</v>
      </c>
      <c r="BH32" s="15"/>
      <c r="BI32"/>
      <c r="BJ32"/>
      <c r="BK32"/>
      <c r="BL32"/>
      <c r="BM32"/>
      <c r="BN32"/>
      <c r="BO32" s="414"/>
      <c r="BP32" s="17"/>
      <c r="BQ32" s="17"/>
    </row>
    <row r="33" spans="1:69" s="46" customFormat="1" ht="15" customHeight="1" x14ac:dyDescent="0.35">
      <c r="A33"/>
      <c r="B33" s="16" t="s">
        <v>476</v>
      </c>
      <c r="C33" s="17"/>
      <c r="D33" s="17"/>
      <c r="E33" s="17"/>
      <c r="F33" s="17"/>
      <c r="G33" s="17">
        <v>12.618</v>
      </c>
      <c r="H33" s="17">
        <v>16.821000000000002</v>
      </c>
      <c r="I33" s="17">
        <v>18.922999999999998</v>
      </c>
      <c r="J33" s="17">
        <v>20.088999999999999</v>
      </c>
      <c r="K33" s="17">
        <v>21.439</v>
      </c>
      <c r="L33" s="17">
        <v>22.744</v>
      </c>
      <c r="M33" s="17">
        <v>24.966999999999999</v>
      </c>
      <c r="N33" s="17">
        <v>25.335999999999999</v>
      </c>
      <c r="O33" s="17">
        <v>30.207999999999998</v>
      </c>
      <c r="P33" s="17">
        <v>31.169</v>
      </c>
      <c r="Q33" s="17">
        <v>28.012</v>
      </c>
      <c r="R33" s="17">
        <v>25.72</v>
      </c>
      <c r="S33" s="17">
        <v>24.501999999999999</v>
      </c>
      <c r="T33" s="17">
        <v>23.369</v>
      </c>
      <c r="U33" s="17">
        <v>22.256</v>
      </c>
      <c r="V33" s="17">
        <v>21.670999999999999</v>
      </c>
      <c r="W33" s="17">
        <v>21.832999999999998</v>
      </c>
      <c r="X33" s="17">
        <v>22.353999999999999</v>
      </c>
      <c r="Y33" s="17">
        <v>23.094999999999999</v>
      </c>
      <c r="Z33" s="17">
        <v>23.765000000000001</v>
      </c>
      <c r="AA33" s="17">
        <v>24.565000000000001</v>
      </c>
      <c r="AB33" s="17">
        <v>24.57</v>
      </c>
      <c r="AC33" s="17">
        <v>24.643000000000001</v>
      </c>
      <c r="AD33" s="73">
        <v>25.562999999999999</v>
      </c>
      <c r="AE33" s="14"/>
      <c r="AF33" s="17"/>
      <c r="AG33" s="18"/>
      <c r="AH33" s="18"/>
      <c r="AI33" s="18"/>
      <c r="AJ33" s="18"/>
      <c r="AK33" s="18">
        <v>33.309557774607711</v>
      </c>
      <c r="AL33" s="18">
        <v>12.496284406396745</v>
      </c>
      <c r="AM33" s="18">
        <v>6.1618136659092135</v>
      </c>
      <c r="AN33" s="18">
        <v>6.7200955746926256</v>
      </c>
      <c r="AO33" s="18">
        <v>6.0870376416810474</v>
      </c>
      <c r="AP33" s="18">
        <v>9.7740063313401286</v>
      </c>
      <c r="AQ33" s="18">
        <v>1.4779508951816389</v>
      </c>
      <c r="AR33" s="18">
        <v>19.22955478370698</v>
      </c>
      <c r="AS33" s="18">
        <v>3.1812764830508544</v>
      </c>
      <c r="AT33" s="18">
        <v>-10.128653469793704</v>
      </c>
      <c r="AU33" s="18">
        <v>-8.1822076253034464</v>
      </c>
      <c r="AV33" s="18">
        <v>-4.7356143079315709</v>
      </c>
      <c r="AW33" s="18">
        <v>-4.6241123173618446</v>
      </c>
      <c r="AX33" s="18">
        <v>-4.7627198425264217</v>
      </c>
      <c r="AY33" s="18">
        <v>-2.6285046728972001</v>
      </c>
      <c r="AZ33" s="18">
        <v>0.74754279913247679</v>
      </c>
      <c r="BA33" s="18">
        <v>2.3862959739843395</v>
      </c>
      <c r="BB33" s="18">
        <v>3.3148429811219455</v>
      </c>
      <c r="BC33" s="18">
        <v>2.901060835678726</v>
      </c>
      <c r="BD33" s="18">
        <v>3.3662949715968891</v>
      </c>
      <c r="BE33" s="18">
        <v>2.0354162426212109E-2</v>
      </c>
      <c r="BF33" s="18">
        <v>0.29711029711029874</v>
      </c>
      <c r="BG33" s="18">
        <v>3.7333116909467114</v>
      </c>
      <c r="BH33" s="18"/>
      <c r="BI33"/>
      <c r="BJ33"/>
      <c r="BK33"/>
      <c r="BL33"/>
      <c r="BM33"/>
      <c r="BN33"/>
      <c r="BO33" s="414"/>
      <c r="BP33" s="17"/>
      <c r="BQ33" s="17"/>
    </row>
    <row r="34" spans="1:69" s="46" customFormat="1" ht="15" customHeight="1" x14ac:dyDescent="0.35">
      <c r="A34"/>
      <c r="B34" s="7" t="s">
        <v>477</v>
      </c>
      <c r="C34" s="17"/>
      <c r="D34" s="17"/>
      <c r="E34" s="17"/>
      <c r="F34" s="17"/>
      <c r="G34" s="17">
        <v>560.053</v>
      </c>
      <c r="H34" s="17">
        <v>641.41</v>
      </c>
      <c r="I34" s="17">
        <v>742.25900000000001</v>
      </c>
      <c r="J34" s="17">
        <v>836.34</v>
      </c>
      <c r="K34" s="17">
        <v>881.745</v>
      </c>
      <c r="L34" s="17">
        <v>957.67700000000002</v>
      </c>
      <c r="M34" s="17">
        <v>1013.591</v>
      </c>
      <c r="N34" s="17">
        <v>1101.6790000000001</v>
      </c>
      <c r="O34" s="17">
        <v>1221.7950000000001</v>
      </c>
      <c r="P34" s="17">
        <v>1208.009</v>
      </c>
      <c r="Q34" s="17">
        <v>1201.5999999999999</v>
      </c>
      <c r="R34" s="17">
        <v>1185.6420000000001</v>
      </c>
      <c r="S34" s="17">
        <v>1167.4760000000001</v>
      </c>
      <c r="T34" s="17">
        <v>1150.991</v>
      </c>
      <c r="U34" s="17">
        <v>1143.3109999999999</v>
      </c>
      <c r="V34" s="17">
        <v>1147.4770000000001</v>
      </c>
      <c r="W34" s="17">
        <v>1081.6690000000001</v>
      </c>
      <c r="X34" s="17">
        <v>1218.1500000000001</v>
      </c>
      <c r="Y34" s="17">
        <v>1247.2249999999999</v>
      </c>
      <c r="Z34" s="17">
        <v>1261.047</v>
      </c>
      <c r="AA34" s="17">
        <v>1289.769</v>
      </c>
      <c r="AB34" s="17">
        <v>1301.4839999999999</v>
      </c>
      <c r="AC34" s="17">
        <v>1327.922</v>
      </c>
      <c r="AD34" s="73">
        <v>1385.0550000000001</v>
      </c>
      <c r="AE34" s="14"/>
      <c r="AF34" s="17"/>
      <c r="AG34" s="18"/>
      <c r="AH34" s="18"/>
      <c r="AI34" s="18"/>
      <c r="AJ34" s="18"/>
      <c r="AK34" s="18">
        <v>14.526660869596265</v>
      </c>
      <c r="AL34" s="18">
        <v>15.723016479319009</v>
      </c>
      <c r="AM34" s="18">
        <v>12.674955776891895</v>
      </c>
      <c r="AN34" s="18">
        <v>5.4290121242556824</v>
      </c>
      <c r="AO34" s="18">
        <v>8.6115600315283913</v>
      </c>
      <c r="AP34" s="18">
        <v>5.8385029608103762</v>
      </c>
      <c r="AQ34" s="18">
        <v>8.6906849015036727</v>
      </c>
      <c r="AR34" s="18">
        <v>10.902994429411832</v>
      </c>
      <c r="AS34" s="18">
        <v>-1.1283398606149195</v>
      </c>
      <c r="AT34" s="18">
        <v>-0.53054240489930993</v>
      </c>
      <c r="AU34" s="18">
        <v>-1.3280625832223583</v>
      </c>
      <c r="AV34" s="18">
        <v>-1.5321656958845873</v>
      </c>
      <c r="AW34" s="18">
        <v>-1.4120204612343317</v>
      </c>
      <c r="AX34" s="18">
        <v>-0.66725109058194754</v>
      </c>
      <c r="AY34" s="18">
        <v>0.36438029547517409</v>
      </c>
      <c r="AZ34" s="18">
        <v>-5.7350169110143376</v>
      </c>
      <c r="BA34" s="18">
        <v>12.617630716975338</v>
      </c>
      <c r="BB34" s="18">
        <v>2.386816073554145</v>
      </c>
      <c r="BC34" s="18">
        <v>1.1082202489526845</v>
      </c>
      <c r="BD34" s="18">
        <v>2.2776312064498767</v>
      </c>
      <c r="BE34" s="18">
        <v>0.90830218434463206</v>
      </c>
      <c r="BF34" s="18">
        <v>2.0313734168072832</v>
      </c>
      <c r="BG34" s="18">
        <v>4.3024364382847819</v>
      </c>
      <c r="BH34" s="18"/>
      <c r="BI34"/>
      <c r="BJ34"/>
      <c r="BK34"/>
      <c r="BL34"/>
      <c r="BM34"/>
      <c r="BN34"/>
      <c r="BO34" s="414"/>
      <c r="BP34" s="17"/>
      <c r="BQ34" s="17"/>
    </row>
    <row r="35" spans="1:69" s="46" customFormat="1" ht="15" customHeight="1" x14ac:dyDescent="0.35">
      <c r="A35"/>
      <c r="B35" s="7" t="s">
        <v>478</v>
      </c>
      <c r="C35" s="17"/>
      <c r="D35" s="17"/>
      <c r="E35" s="17"/>
      <c r="F35" s="17"/>
      <c r="G35" s="17">
        <v>18.690000000000001</v>
      </c>
      <c r="H35" s="17">
        <v>20.234999999999999</v>
      </c>
      <c r="I35" s="17">
        <v>20.939</v>
      </c>
      <c r="J35" s="17">
        <v>22.344999999999999</v>
      </c>
      <c r="K35" s="17">
        <v>22.988</v>
      </c>
      <c r="L35" s="17">
        <v>32.558</v>
      </c>
      <c r="M35" s="17">
        <v>32.954999999999998</v>
      </c>
      <c r="N35" s="17">
        <v>32.935000000000002</v>
      </c>
      <c r="O35" s="17">
        <v>32.847000000000001</v>
      </c>
      <c r="P35" s="17">
        <v>30.745999999999999</v>
      </c>
      <c r="Q35" s="17">
        <v>29.923999999999999</v>
      </c>
      <c r="R35" s="17">
        <v>29.213999999999999</v>
      </c>
      <c r="S35" s="17">
        <v>28.542999999999999</v>
      </c>
      <c r="T35" s="17">
        <v>28.155999999999999</v>
      </c>
      <c r="U35" s="17">
        <v>27.872</v>
      </c>
      <c r="V35" s="17">
        <v>27.818999999999999</v>
      </c>
      <c r="W35" s="17">
        <v>27.82</v>
      </c>
      <c r="X35" s="17">
        <v>27.757000000000001</v>
      </c>
      <c r="Y35" s="17">
        <v>27.943999999999999</v>
      </c>
      <c r="Z35" s="17">
        <v>27.655000000000001</v>
      </c>
      <c r="AA35" s="17">
        <v>27.978000000000002</v>
      </c>
      <c r="AB35" s="17">
        <v>27.959</v>
      </c>
      <c r="AC35" s="17">
        <v>26.167000000000002</v>
      </c>
      <c r="AD35" s="73">
        <v>27.959</v>
      </c>
      <c r="AE35" s="14"/>
      <c r="AF35" s="17"/>
      <c r="AG35" s="18"/>
      <c r="AH35" s="18"/>
      <c r="AI35" s="18"/>
      <c r="AJ35" s="18"/>
      <c r="AK35" s="18">
        <v>8.2664526484751111</v>
      </c>
      <c r="AL35" s="18">
        <v>3.4791203360513991</v>
      </c>
      <c r="AM35" s="18">
        <v>6.7147428243946647</v>
      </c>
      <c r="AN35" s="18">
        <v>2.8776012530767541</v>
      </c>
      <c r="AO35" s="18">
        <v>41.630415869149125</v>
      </c>
      <c r="AP35" s="18">
        <v>1.2193623686958612</v>
      </c>
      <c r="AQ35" s="18">
        <v>-6.0688818085255718E-2</v>
      </c>
      <c r="AR35" s="18">
        <v>-0.26719295582207669</v>
      </c>
      <c r="AS35" s="18">
        <v>-6.3963223429841456</v>
      </c>
      <c r="AT35" s="18">
        <v>-2.6735185064723841</v>
      </c>
      <c r="AU35" s="18">
        <v>-2.3726774495388345</v>
      </c>
      <c r="AV35" s="18">
        <v>-2.2968439789142172</v>
      </c>
      <c r="AW35" s="18">
        <v>-1.3558490698244769</v>
      </c>
      <c r="AX35" s="18">
        <v>-1.0086660036937027</v>
      </c>
      <c r="AY35" s="18">
        <v>-0.19015499425947482</v>
      </c>
      <c r="AZ35" s="18">
        <v>3.5946655163780947E-3</v>
      </c>
      <c r="BA35" s="18">
        <v>-0.22645578720344656</v>
      </c>
      <c r="BB35" s="18">
        <v>0.6737039305400353</v>
      </c>
      <c r="BC35" s="18">
        <v>-1.0342112797022542</v>
      </c>
      <c r="BD35" s="18">
        <v>1.1679623937805113</v>
      </c>
      <c r="BE35" s="18">
        <v>-6.7910501108020244E-2</v>
      </c>
      <c r="BF35" s="18">
        <v>-6.4093851711434535</v>
      </c>
      <c r="BG35" s="18">
        <v>6.8483204035617309</v>
      </c>
      <c r="BH35" s="18"/>
      <c r="BI35"/>
      <c r="BJ35"/>
      <c r="BK35"/>
      <c r="BL35"/>
      <c r="BM35"/>
      <c r="BN35"/>
      <c r="BO35" s="17"/>
      <c r="BP35" s="17"/>
      <c r="BQ35" s="17"/>
    </row>
    <row r="36" spans="1:69" s="46" customFormat="1" ht="15" customHeight="1" x14ac:dyDescent="0.35">
      <c r="A36"/>
      <c r="B36" s="7" t="s">
        <v>479</v>
      </c>
      <c r="C36" s="17"/>
      <c r="D36" s="17"/>
      <c r="E36" s="17"/>
      <c r="F36" s="17"/>
      <c r="G36" s="17">
        <v>55.872999999999998</v>
      </c>
      <c r="H36" s="17">
        <v>62.899000000000001</v>
      </c>
      <c r="I36" s="17">
        <v>67.165000000000006</v>
      </c>
      <c r="J36" s="17">
        <v>72.13</v>
      </c>
      <c r="K36" s="17">
        <v>21.486000000000001</v>
      </c>
      <c r="L36" s="17">
        <v>17.298999999999999</v>
      </c>
      <c r="M36" s="17">
        <v>15.715</v>
      </c>
      <c r="N36" s="17">
        <v>18.263999999999999</v>
      </c>
      <c r="O36" s="17">
        <v>21.789000000000001</v>
      </c>
      <c r="P36" s="17">
        <v>23.632999999999999</v>
      </c>
      <c r="Q36" s="17">
        <v>25.672000000000001</v>
      </c>
      <c r="R36" s="17">
        <v>26.585999999999999</v>
      </c>
      <c r="S36" s="17">
        <v>25.997</v>
      </c>
      <c r="T36" s="17">
        <v>24.603000000000002</v>
      </c>
      <c r="U36" s="17">
        <v>23.123999999999999</v>
      </c>
      <c r="V36" s="17">
        <v>22.742000000000001</v>
      </c>
      <c r="W36" s="17">
        <v>22.303000000000001</v>
      </c>
      <c r="X36" s="17">
        <v>22.004999999999999</v>
      </c>
      <c r="Y36" s="17">
        <v>22.457999999999998</v>
      </c>
      <c r="Z36" s="17">
        <v>22.821000000000002</v>
      </c>
      <c r="AA36" s="17">
        <v>23.876000000000001</v>
      </c>
      <c r="AB36" s="17">
        <v>24.356000000000002</v>
      </c>
      <c r="AC36" s="17">
        <v>25.821000000000002</v>
      </c>
      <c r="AD36" s="73">
        <v>25.34</v>
      </c>
      <c r="AE36" s="14"/>
      <c r="AF36" s="17"/>
      <c r="AG36" s="18"/>
      <c r="AH36" s="18"/>
      <c r="AI36" s="18"/>
      <c r="AJ36" s="18"/>
      <c r="AK36" s="18">
        <v>12.574946754246245</v>
      </c>
      <c r="AL36" s="18">
        <v>6.7823017854020025</v>
      </c>
      <c r="AM36" s="18">
        <v>7.3922429836968488</v>
      </c>
      <c r="AN36" s="18">
        <v>-70.21211701095244</v>
      </c>
      <c r="AO36" s="18">
        <v>-19.48710788420367</v>
      </c>
      <c r="AP36" s="18">
        <v>-9.1565986473206529</v>
      </c>
      <c r="AQ36" s="18">
        <v>16.220171810372253</v>
      </c>
      <c r="AR36" s="18">
        <v>19.300262812089368</v>
      </c>
      <c r="AS36" s="18">
        <v>8.4629859103217093</v>
      </c>
      <c r="AT36" s="18">
        <v>8.627766259044563</v>
      </c>
      <c r="AU36" s="18">
        <v>3.5602991586163832</v>
      </c>
      <c r="AV36" s="18">
        <v>-2.2154517415180872</v>
      </c>
      <c r="AW36" s="18">
        <v>-5.3621571719813765</v>
      </c>
      <c r="AX36" s="18">
        <v>-6.0114620168272266</v>
      </c>
      <c r="AY36" s="18">
        <v>-1.6519633281439108</v>
      </c>
      <c r="AZ36" s="18">
        <v>-1.9303491337613228</v>
      </c>
      <c r="BA36" s="18">
        <v>-1.3361431197596816</v>
      </c>
      <c r="BB36" s="18">
        <v>2.0586230402181296</v>
      </c>
      <c r="BC36" s="18">
        <v>1.616350520972496</v>
      </c>
      <c r="BD36" s="18">
        <v>4.622935015994039</v>
      </c>
      <c r="BE36" s="18">
        <v>2.0103869994974048</v>
      </c>
      <c r="BF36" s="18">
        <v>6.0149449827557886</v>
      </c>
      <c r="BG36" s="18">
        <v>-1.862824832500684</v>
      </c>
      <c r="BH36" s="18"/>
      <c r="BI36"/>
      <c r="BJ36"/>
      <c r="BK36"/>
      <c r="BL36"/>
      <c r="BM36"/>
      <c r="BN36"/>
      <c r="BO36" s="17"/>
      <c r="BP36" s="17"/>
      <c r="BQ36" s="17"/>
    </row>
    <row r="37" spans="1:69" s="46" customFormat="1" ht="15" customHeight="1" x14ac:dyDescent="0.35">
      <c r="A37"/>
      <c r="B37" s="7" t="s">
        <v>190</v>
      </c>
      <c r="C37" s="17"/>
      <c r="D37" s="17"/>
      <c r="E37" s="17"/>
      <c r="F37" s="17"/>
      <c r="G37" s="17">
        <v>7.7169999999999996</v>
      </c>
      <c r="H37" s="17">
        <v>8.6850000000000005</v>
      </c>
      <c r="I37" s="17">
        <v>9.3979999999999997</v>
      </c>
      <c r="J37" s="17">
        <v>15.981</v>
      </c>
      <c r="K37" s="17">
        <v>16.91</v>
      </c>
      <c r="L37" s="17">
        <v>18.231999999999999</v>
      </c>
      <c r="M37" s="17">
        <v>19.63</v>
      </c>
      <c r="N37" s="17">
        <v>21.361000000000001</v>
      </c>
      <c r="O37" s="17">
        <v>22.741</v>
      </c>
      <c r="P37" s="17">
        <v>23.811</v>
      </c>
      <c r="Q37" s="17">
        <v>24.64</v>
      </c>
      <c r="R37" s="17">
        <v>25.416</v>
      </c>
      <c r="S37" s="17">
        <v>26.157</v>
      </c>
      <c r="T37" s="17">
        <v>26.79</v>
      </c>
      <c r="U37" s="17">
        <v>27.463000000000001</v>
      </c>
      <c r="V37" s="17">
        <v>28.776</v>
      </c>
      <c r="W37" s="17">
        <v>33.393999999999998</v>
      </c>
      <c r="X37" s="17">
        <v>35.567999999999998</v>
      </c>
      <c r="Y37" s="17">
        <v>37.677999999999997</v>
      </c>
      <c r="Z37" s="17">
        <v>39.136000000000003</v>
      </c>
      <c r="AA37" s="17">
        <v>40.712000000000003</v>
      </c>
      <c r="AB37" s="17">
        <v>41.325000000000003</v>
      </c>
      <c r="AC37" s="17">
        <v>42.973999999999997</v>
      </c>
      <c r="AD37" s="73">
        <v>43.841999999999999</v>
      </c>
      <c r="AE37" s="14"/>
      <c r="AF37" s="17"/>
      <c r="AG37" s="18"/>
      <c r="AH37" s="18"/>
      <c r="AI37" s="18"/>
      <c r="AJ37" s="18"/>
      <c r="AK37" s="18">
        <v>12.543734611895825</v>
      </c>
      <c r="AL37" s="18">
        <v>8.2095567069660245</v>
      </c>
      <c r="AM37" s="18">
        <v>70.046818472015332</v>
      </c>
      <c r="AN37" s="18">
        <v>5.8131531193292059</v>
      </c>
      <c r="AO37" s="18">
        <v>7.8178592548787655</v>
      </c>
      <c r="AP37" s="18">
        <v>7.6678367705133805</v>
      </c>
      <c r="AQ37" s="18">
        <v>8.8181355068772369</v>
      </c>
      <c r="AR37" s="18">
        <v>6.460371705444496</v>
      </c>
      <c r="AS37" s="18">
        <v>4.7051580845169534</v>
      </c>
      <c r="AT37" s="18">
        <v>3.4815841417832121</v>
      </c>
      <c r="AU37" s="18">
        <v>3.1493506493506485</v>
      </c>
      <c r="AV37" s="18">
        <v>2.9154863078375812</v>
      </c>
      <c r="AW37" s="18">
        <v>2.4200022938410335</v>
      </c>
      <c r="AX37" s="18">
        <v>2.5121313923105704</v>
      </c>
      <c r="AY37" s="18">
        <v>4.7809780431853728</v>
      </c>
      <c r="AZ37" s="18">
        <v>16.048095635251592</v>
      </c>
      <c r="BA37" s="18">
        <v>6.5101515242259076</v>
      </c>
      <c r="BB37" s="18">
        <v>5.9322986954565886</v>
      </c>
      <c r="BC37" s="18">
        <v>3.8696321460799554</v>
      </c>
      <c r="BD37" s="18">
        <v>4.0269828291087499</v>
      </c>
      <c r="BE37" s="18">
        <v>1.5056985655335025</v>
      </c>
      <c r="BF37" s="18">
        <v>3.9903206291590894</v>
      </c>
      <c r="BG37" s="18">
        <v>2.0198259412668174</v>
      </c>
      <c r="BH37" s="18"/>
      <c r="BI37"/>
      <c r="BJ37"/>
      <c r="BK37"/>
      <c r="BL37"/>
      <c r="BM37"/>
      <c r="BN37"/>
      <c r="BO37" s="17"/>
      <c r="BP37" s="17"/>
      <c r="BQ37" s="17"/>
    </row>
    <row r="38" spans="1:69" s="46" customFormat="1" ht="15" customHeight="1" x14ac:dyDescent="0.35">
      <c r="A38"/>
      <c r="B38" s="7" t="s">
        <v>480</v>
      </c>
      <c r="C38" s="17"/>
      <c r="D38" s="17"/>
      <c r="E38" s="17"/>
      <c r="F38" s="17"/>
      <c r="G38" s="17">
        <v>3.1440000000000001</v>
      </c>
      <c r="H38" s="17">
        <v>4.3019999999999996</v>
      </c>
      <c r="I38" s="17">
        <v>5.1159999999999997</v>
      </c>
      <c r="J38" s="17">
        <v>5.42</v>
      </c>
      <c r="K38" s="17">
        <v>5.6980000000000004</v>
      </c>
      <c r="L38" s="17">
        <v>5.8920000000000003</v>
      </c>
      <c r="M38" s="17">
        <v>5.7729999999999997</v>
      </c>
      <c r="N38" s="17">
        <v>5.9210000000000003</v>
      </c>
      <c r="O38" s="17">
        <v>6.2450000000000001</v>
      </c>
      <c r="P38" s="17">
        <v>6.282</v>
      </c>
      <c r="Q38" s="17">
        <v>6.048</v>
      </c>
      <c r="R38" s="17">
        <v>5.8689999999999998</v>
      </c>
      <c r="S38" s="17">
        <v>5.6210000000000004</v>
      </c>
      <c r="T38" s="17">
        <v>5.4720000000000004</v>
      </c>
      <c r="U38" s="17">
        <v>5.4180000000000001</v>
      </c>
      <c r="V38" s="17">
        <v>5.5090000000000003</v>
      </c>
      <c r="W38" s="17">
        <v>5.4930000000000003</v>
      </c>
      <c r="X38" s="17">
        <v>5.3360000000000003</v>
      </c>
      <c r="Y38" s="17">
        <v>5.1070000000000002</v>
      </c>
      <c r="Z38" s="17">
        <v>4.6550000000000002</v>
      </c>
      <c r="AA38" s="17">
        <v>4.4889999999999999</v>
      </c>
      <c r="AB38" s="17">
        <v>4.2249999999999996</v>
      </c>
      <c r="AC38" s="17">
        <v>4.0570000000000004</v>
      </c>
      <c r="AD38" s="73">
        <v>4.141</v>
      </c>
      <c r="AE38" s="14"/>
      <c r="AF38" s="17"/>
      <c r="AG38" s="18"/>
      <c r="AH38" s="18"/>
      <c r="AI38" s="18"/>
      <c r="AJ38" s="18"/>
      <c r="AK38" s="18">
        <v>36.832061068702274</v>
      </c>
      <c r="AL38" s="18">
        <v>18.921431892143193</v>
      </c>
      <c r="AM38" s="18">
        <v>5.9421422986708423</v>
      </c>
      <c r="AN38" s="18">
        <v>5.1291512915129243</v>
      </c>
      <c r="AO38" s="18">
        <v>3.4047034047034037</v>
      </c>
      <c r="AP38" s="18">
        <v>-2.0196877121520815</v>
      </c>
      <c r="AQ38" s="18">
        <v>2.5636584098389155</v>
      </c>
      <c r="AR38" s="18">
        <v>5.4720486404323569</v>
      </c>
      <c r="AS38" s="18">
        <v>0.59247397918334543</v>
      </c>
      <c r="AT38" s="18">
        <v>-3.7249283667621773</v>
      </c>
      <c r="AU38" s="18">
        <v>-2.9596560846560891</v>
      </c>
      <c r="AV38" s="18">
        <v>-4.2255920940534901</v>
      </c>
      <c r="AW38" s="18">
        <v>-2.6507738836505963</v>
      </c>
      <c r="AX38" s="18">
        <v>-0.98684210526316274</v>
      </c>
      <c r="AY38" s="18">
        <v>1.6795865633074971</v>
      </c>
      <c r="AZ38" s="18">
        <v>-0.29043383554184088</v>
      </c>
      <c r="BA38" s="18">
        <v>-2.858183142180958</v>
      </c>
      <c r="BB38" s="18">
        <v>-4.2916041979010506</v>
      </c>
      <c r="BC38" s="18">
        <v>-8.8505972195026423</v>
      </c>
      <c r="BD38" s="18">
        <v>-3.5660580021482353</v>
      </c>
      <c r="BE38" s="18">
        <v>-5.8810425484517763</v>
      </c>
      <c r="BF38" s="18">
        <v>-3.9763313609467286</v>
      </c>
      <c r="BG38" s="18">
        <v>2.0704954399802715</v>
      </c>
      <c r="BH38" s="18"/>
      <c r="BI38"/>
      <c r="BJ38"/>
      <c r="BK38"/>
      <c r="BL38"/>
      <c r="BM38"/>
      <c r="BN38"/>
      <c r="BO38" s="17"/>
      <c r="BP38" s="17"/>
      <c r="BQ38" s="17"/>
    </row>
    <row r="39" spans="1:69" s="46" customFormat="1" ht="15" customHeight="1" x14ac:dyDescent="0.35">
      <c r="A39"/>
      <c r="B39" s="7" t="s">
        <v>481</v>
      </c>
      <c r="C39" s="17"/>
      <c r="D39" s="17"/>
      <c r="E39" s="17"/>
      <c r="F39" s="17"/>
      <c r="G39" s="17">
        <v>0.83099999999999996</v>
      </c>
      <c r="H39" s="17">
        <v>0.81899999999999995</v>
      </c>
      <c r="I39" s="17">
        <v>0.79</v>
      </c>
      <c r="J39" s="17">
        <v>0.77500000000000002</v>
      </c>
      <c r="K39" s="17">
        <v>0.75800000000000001</v>
      </c>
      <c r="L39" s="17">
        <v>0.747</v>
      </c>
      <c r="M39" s="17">
        <v>0.74399999999999999</v>
      </c>
      <c r="N39" s="17">
        <v>0.73599999999999999</v>
      </c>
      <c r="O39" s="17">
        <v>0.751</v>
      </c>
      <c r="P39" s="17">
        <v>0.78200000000000003</v>
      </c>
      <c r="Q39" s="17">
        <v>0.76800000000000002</v>
      </c>
      <c r="R39" s="17">
        <v>0.77299999999999991</v>
      </c>
      <c r="S39" s="17">
        <v>0.753</v>
      </c>
      <c r="T39" s="17">
        <v>0.73399999999999999</v>
      </c>
      <c r="U39" s="17">
        <v>0.70199999999999996</v>
      </c>
      <c r="V39" s="17">
        <v>0.66700000000000004</v>
      </c>
      <c r="W39" s="17">
        <v>0.63700000000000001</v>
      </c>
      <c r="X39" s="17">
        <v>0.61399999999999999</v>
      </c>
      <c r="Y39" s="17">
        <v>0.59</v>
      </c>
      <c r="Z39" s="17">
        <v>0.59</v>
      </c>
      <c r="AA39" s="17">
        <v>0.58599999999999997</v>
      </c>
      <c r="AB39" s="17">
        <v>0.56000000000000005</v>
      </c>
      <c r="AC39" s="17">
        <v>0.55300000000000005</v>
      </c>
      <c r="AD39" s="73">
        <v>0.56000000000000005</v>
      </c>
      <c r="AE39" s="14"/>
      <c r="AF39" s="17"/>
      <c r="AG39" s="18"/>
      <c r="AH39" s="18"/>
      <c r="AI39" s="18"/>
      <c r="AJ39" s="18"/>
      <c r="AK39" s="18">
        <v>-1.4440433212996404</v>
      </c>
      <c r="AL39" s="18">
        <v>-3.5409035409035305</v>
      </c>
      <c r="AM39" s="18">
        <v>-1.8987341772151916</v>
      </c>
      <c r="AN39" s="18">
        <v>-2.1935483870967762</v>
      </c>
      <c r="AO39" s="18">
        <v>-1.4511873350923497</v>
      </c>
      <c r="AP39" s="18">
        <v>-0.40160642570281158</v>
      </c>
      <c r="AQ39" s="18">
        <v>-1.0752688172043021</v>
      </c>
      <c r="AR39" s="18">
        <v>2.0380434782608714</v>
      </c>
      <c r="AS39" s="18">
        <v>4.127829560585889</v>
      </c>
      <c r="AT39" s="18">
        <v>-1.7902813299232752</v>
      </c>
      <c r="AU39" s="18">
        <v>0.65104166666665275</v>
      </c>
      <c r="AV39" s="18">
        <v>-2.587322121604128</v>
      </c>
      <c r="AW39" s="18">
        <v>-2.5232403718459517</v>
      </c>
      <c r="AX39" s="18">
        <v>-4.3596730245231647</v>
      </c>
      <c r="AY39" s="18">
        <v>-4.9857549857549746</v>
      </c>
      <c r="AZ39" s="18">
        <v>-4.4977511244377846</v>
      </c>
      <c r="BA39" s="18">
        <v>-3.610675039246471</v>
      </c>
      <c r="BB39" s="18">
        <v>-3.9087947882736191</v>
      </c>
      <c r="BC39" s="18">
        <v>0</v>
      </c>
      <c r="BD39" s="18">
        <v>-0.67796610169491589</v>
      </c>
      <c r="BE39" s="18">
        <v>-4.4368600682593708</v>
      </c>
      <c r="BF39" s="18">
        <v>-1.2500000000000009</v>
      </c>
      <c r="BG39" s="18">
        <v>1.2658227848101276</v>
      </c>
      <c r="BH39" s="18"/>
      <c r="BI39"/>
      <c r="BJ39"/>
      <c r="BK39"/>
      <c r="BL39"/>
      <c r="BM39"/>
      <c r="BN39"/>
      <c r="BO39" s="17"/>
      <c r="BP39" s="17"/>
      <c r="BQ39" s="17"/>
    </row>
    <row r="40" spans="1:69" s="46" customFormat="1" ht="15" customHeight="1" x14ac:dyDescent="0.35">
      <c r="A40"/>
      <c r="B40" s="7" t="s">
        <v>482</v>
      </c>
      <c r="C40" s="17"/>
      <c r="D40" s="17"/>
      <c r="E40" s="17"/>
      <c r="F40" s="17"/>
      <c r="G40" s="17">
        <v>161.63399999999979</v>
      </c>
      <c r="H40" s="17">
        <v>123.99400000000003</v>
      </c>
      <c r="I40" s="17">
        <v>68.717000000000098</v>
      </c>
      <c r="J40" s="17">
        <v>38.476999999999975</v>
      </c>
      <c r="K40" s="17">
        <v>73.092999999999961</v>
      </c>
      <c r="L40" s="17">
        <v>64.485999999999876</v>
      </c>
      <c r="M40" s="17">
        <v>89.262000000000171</v>
      </c>
      <c r="N40" s="17">
        <v>89.827999999999747</v>
      </c>
      <c r="O40" s="17">
        <v>76.719000000000051</v>
      </c>
      <c r="P40" s="17">
        <v>97.110999999999876</v>
      </c>
      <c r="Q40" s="17">
        <v>102.40599999999995</v>
      </c>
      <c r="R40" s="17">
        <v>121.48700000000031</v>
      </c>
      <c r="S40" s="17">
        <v>142.37100000000009</v>
      </c>
      <c r="T40" s="17">
        <v>162.96100000000024</v>
      </c>
      <c r="U40" s="17">
        <v>184.62900000000013</v>
      </c>
      <c r="V40" s="17">
        <v>198.85299999999984</v>
      </c>
      <c r="W40" s="17">
        <v>291.95299999999997</v>
      </c>
      <c r="X40" s="17">
        <v>226.87899999999968</v>
      </c>
      <c r="Y40" s="17">
        <v>237.501</v>
      </c>
      <c r="Z40" s="17">
        <v>238.691</v>
      </c>
      <c r="AA40" s="17">
        <v>235.374</v>
      </c>
      <c r="AB40" s="17">
        <v>231.095</v>
      </c>
      <c r="AC40" s="17">
        <v>233.45699999999999</v>
      </c>
      <c r="AD40" s="73">
        <v>210</v>
      </c>
      <c r="AE40" s="14"/>
      <c r="AF40" s="17"/>
      <c r="AG40" s="18"/>
      <c r="AH40" s="18"/>
      <c r="AI40" s="18"/>
      <c r="AJ40" s="18"/>
      <c r="AK40" s="18">
        <v>-23.287179677542973</v>
      </c>
      <c r="AL40" s="18">
        <v>-44.580382921754214</v>
      </c>
      <c r="AM40" s="18">
        <v>-44.006577702751983</v>
      </c>
      <c r="AN40" s="18">
        <v>89.965433895573995</v>
      </c>
      <c r="AO40" s="18">
        <v>-11.775409409929937</v>
      </c>
      <c r="AP40" s="18">
        <v>38.420742486741837</v>
      </c>
      <c r="AQ40" s="18">
        <v>0.63408841388225123</v>
      </c>
      <c r="AR40" s="18">
        <v>-14.593445250923692</v>
      </c>
      <c r="AS40" s="18">
        <v>26.580117050534824</v>
      </c>
      <c r="AT40" s="18">
        <v>5.452523401056605</v>
      </c>
      <c r="AU40" s="18">
        <v>18.632697302892769</v>
      </c>
      <c r="AV40" s="18">
        <v>17.190316659395435</v>
      </c>
      <c r="AW40" s="18">
        <v>14.462214917363882</v>
      </c>
      <c r="AX40" s="18">
        <v>13.296432888850621</v>
      </c>
      <c r="AY40" s="18">
        <v>7.7040984894029076</v>
      </c>
      <c r="AZ40" s="18">
        <v>46.818504121134822</v>
      </c>
      <c r="BA40" s="18">
        <v>-22.28920408421914</v>
      </c>
      <c r="BB40" s="18">
        <v>4.6817907342681959</v>
      </c>
      <c r="BC40" s="18">
        <v>0.5010505218925384</v>
      </c>
      <c r="BD40" s="18">
        <v>-1.3896627857774309</v>
      </c>
      <c r="BE40" s="18">
        <v>-1.8179578033257693</v>
      </c>
      <c r="BF40" s="18">
        <v>1.0220904822691943</v>
      </c>
      <c r="BG40" s="18">
        <v>-10.04767473239183</v>
      </c>
      <c r="BH40" s="18"/>
      <c r="BI40"/>
      <c r="BJ40"/>
      <c r="BK40"/>
      <c r="BL40"/>
      <c r="BM40"/>
      <c r="BN40"/>
      <c r="BO40" s="414"/>
      <c r="BP40" s="17"/>
      <c r="BQ40" s="17"/>
    </row>
    <row r="41" spans="1:69" s="46" customFormat="1" ht="6" customHeight="1" x14ac:dyDescent="0.35">
      <c r="A41"/>
      <c r="B41" s="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/>
      <c r="BJ41"/>
      <c r="BK41"/>
      <c r="BL41"/>
      <c r="BM41"/>
      <c r="BN41"/>
      <c r="BO41" s="17"/>
      <c r="BP41" s="17"/>
      <c r="BQ41" s="17"/>
    </row>
    <row r="42" spans="1:69" s="46" customFormat="1" ht="15" customHeight="1" x14ac:dyDescent="0.35">
      <c r="A42"/>
      <c r="B42" s="7" t="s">
        <v>483</v>
      </c>
      <c r="C42" s="17"/>
      <c r="D42" s="17"/>
      <c r="E42" s="17"/>
      <c r="F42" s="17"/>
      <c r="G42" s="17">
        <v>4.6890000000000001</v>
      </c>
      <c r="H42" s="17">
        <v>5.3979999999999997</v>
      </c>
      <c r="I42" s="17">
        <v>6.1539999999999999</v>
      </c>
      <c r="J42" s="17">
        <v>7.9320000000000004</v>
      </c>
      <c r="K42" s="17">
        <v>9.09</v>
      </c>
      <c r="L42" s="17">
        <v>10.46</v>
      </c>
      <c r="M42" s="17">
        <v>12.065</v>
      </c>
      <c r="N42" s="17">
        <v>15.587</v>
      </c>
      <c r="O42" s="17">
        <v>16.131</v>
      </c>
      <c r="P42" s="17">
        <v>21.251000000000001</v>
      </c>
      <c r="Q42" s="17">
        <v>25.963000000000001</v>
      </c>
      <c r="R42" s="17">
        <v>29.088000000000001</v>
      </c>
      <c r="S42" s="17">
        <v>30.805</v>
      </c>
      <c r="T42" s="17">
        <v>32.165999999999997</v>
      </c>
      <c r="U42" s="17">
        <v>32.134</v>
      </c>
      <c r="V42" s="17">
        <v>32.607999999999997</v>
      </c>
      <c r="W42" s="17">
        <v>32.933</v>
      </c>
      <c r="X42" s="17">
        <v>34.32</v>
      </c>
      <c r="Y42" s="17">
        <v>34.978999999999999</v>
      </c>
      <c r="Z42" s="17">
        <v>36.572000000000003</v>
      </c>
      <c r="AA42" s="17">
        <v>38.93</v>
      </c>
      <c r="AB42" s="17">
        <v>41.774000000000001</v>
      </c>
      <c r="AC42" s="17">
        <v>44.259</v>
      </c>
      <c r="AD42" s="73">
        <v>45.881</v>
      </c>
      <c r="AE42" s="14"/>
      <c r="AF42" s="17"/>
      <c r="AG42" s="18"/>
      <c r="AH42" s="18"/>
      <c r="AI42" s="18"/>
      <c r="AJ42" s="18"/>
      <c r="AK42" s="18">
        <v>15.120494775005323</v>
      </c>
      <c r="AL42" s="18">
        <v>14.005187106335685</v>
      </c>
      <c r="AM42" s="18">
        <v>28.891777705557367</v>
      </c>
      <c r="AN42" s="18">
        <v>14.599092284417543</v>
      </c>
      <c r="AO42" s="18">
        <v>15.071507150715084</v>
      </c>
      <c r="AP42" s="18">
        <v>15.344168260038225</v>
      </c>
      <c r="AQ42" s="18">
        <v>29.191877331123088</v>
      </c>
      <c r="AR42" s="18">
        <v>3.4900878937576216</v>
      </c>
      <c r="AS42" s="18">
        <v>31.740127704420068</v>
      </c>
      <c r="AT42" s="18">
        <v>22.173074208272549</v>
      </c>
      <c r="AU42" s="18">
        <v>12.036359434579978</v>
      </c>
      <c r="AV42" s="18">
        <v>5.9027777777777732</v>
      </c>
      <c r="AW42" s="18">
        <v>4.4181139425417859</v>
      </c>
      <c r="AX42" s="18">
        <v>-9.9483927128012434E-2</v>
      </c>
      <c r="AY42" s="18">
        <v>1.4750731312628265</v>
      </c>
      <c r="AZ42" s="18">
        <v>0.9966879293425015</v>
      </c>
      <c r="BA42" s="18">
        <v>4.211581088877419</v>
      </c>
      <c r="BB42" s="18">
        <v>1.920163170163167</v>
      </c>
      <c r="BC42" s="18">
        <v>4.5541610680694236</v>
      </c>
      <c r="BD42" s="18">
        <v>6.4475555069451955</v>
      </c>
      <c r="BE42" s="18">
        <v>7.3054199845877239</v>
      </c>
      <c r="BF42" s="18">
        <v>5.9486762100828248</v>
      </c>
      <c r="BG42" s="18">
        <v>3.6647913418739688</v>
      </c>
      <c r="BH42" s="18"/>
      <c r="BI42"/>
      <c r="BJ42"/>
      <c r="BK42"/>
      <c r="BL42"/>
      <c r="BM42"/>
      <c r="BN42"/>
      <c r="BO42" s="17"/>
      <c r="BP42" s="17"/>
      <c r="BQ42" s="17"/>
    </row>
    <row r="43" spans="1:69" s="46" customFormat="1" ht="15" customHeight="1" x14ac:dyDescent="0.35">
      <c r="A43"/>
      <c r="B43" s="7" t="s">
        <v>484</v>
      </c>
      <c r="C43" s="17"/>
      <c r="D43" s="17"/>
      <c r="E43" s="17"/>
      <c r="F43" s="17"/>
      <c r="G43" s="17">
        <v>641</v>
      </c>
      <c r="H43" s="17">
        <v>748</v>
      </c>
      <c r="I43" s="17">
        <v>813</v>
      </c>
      <c r="J43" s="17">
        <v>1073</v>
      </c>
      <c r="K43" s="17">
        <v>1234</v>
      </c>
      <c r="L43" s="17">
        <v>1442</v>
      </c>
      <c r="M43" s="17">
        <v>1584</v>
      </c>
      <c r="N43" s="17">
        <v>1892</v>
      </c>
      <c r="O43" s="17">
        <v>2093</v>
      </c>
      <c r="P43" s="17">
        <v>2478</v>
      </c>
      <c r="Q43" s="17">
        <v>2931</v>
      </c>
      <c r="R43" s="17">
        <v>3445</v>
      </c>
      <c r="S43" s="17">
        <v>3830</v>
      </c>
      <c r="T43" s="17">
        <v>4070</v>
      </c>
      <c r="U43" s="17">
        <v>4276</v>
      </c>
      <c r="V43" s="17">
        <v>4477</v>
      </c>
      <c r="W43" s="17">
        <v>4717</v>
      </c>
      <c r="X43" s="17">
        <v>4946</v>
      </c>
      <c r="Y43" s="17">
        <v>5208</v>
      </c>
      <c r="Z43" s="17">
        <v>5521</v>
      </c>
      <c r="AA43" s="17">
        <v>5872</v>
      </c>
      <c r="AB43" s="17">
        <v>6221</v>
      </c>
      <c r="AC43" s="17">
        <v>6628</v>
      </c>
      <c r="AD43" s="73">
        <v>7039.82</v>
      </c>
      <c r="AE43" s="14"/>
      <c r="AG43" s="18"/>
      <c r="AH43" s="18"/>
      <c r="AI43" s="18"/>
      <c r="AJ43" s="18"/>
      <c r="AK43" s="18">
        <v>16.692667706708267</v>
      </c>
      <c r="AL43" s="18">
        <v>8.689839572192513</v>
      </c>
      <c r="AM43" s="18">
        <v>31.980319803198032</v>
      </c>
      <c r="AN43" s="18">
        <v>15.004659832246039</v>
      </c>
      <c r="AO43" s="18">
        <v>16.855753646677471</v>
      </c>
      <c r="AP43" s="18">
        <v>9.8474341192787787</v>
      </c>
      <c r="AQ43" s="18">
        <v>19.444444444444443</v>
      </c>
      <c r="AR43" s="18">
        <v>10.623678646934462</v>
      </c>
      <c r="AS43" s="18">
        <v>18.394648829431439</v>
      </c>
      <c r="AT43" s="18">
        <v>18.280871670702179</v>
      </c>
      <c r="AU43" s="18">
        <v>17.536676902081201</v>
      </c>
      <c r="AV43" s="18">
        <v>11.175616835994195</v>
      </c>
      <c r="AW43" s="18">
        <v>6.2663185378590081</v>
      </c>
      <c r="AX43" s="18">
        <v>5.0614250614250613</v>
      </c>
      <c r="AY43" s="18">
        <v>4.7006548175865293</v>
      </c>
      <c r="AZ43" s="18">
        <v>5.3607326334599064</v>
      </c>
      <c r="BA43" s="18">
        <v>4.8547805808776765</v>
      </c>
      <c r="BB43" s="18">
        <v>5.2972098665588359</v>
      </c>
      <c r="BC43" s="18">
        <v>6.0099846390168974</v>
      </c>
      <c r="BD43" s="18">
        <v>6.3575439232023188</v>
      </c>
      <c r="BE43" s="18">
        <v>5.9434604904632149</v>
      </c>
      <c r="BF43" s="18">
        <v>6.5423565343192411</v>
      </c>
      <c r="BG43" s="18">
        <v>6.2133373566686743</v>
      </c>
      <c r="BH43" s="18"/>
      <c r="BI43"/>
      <c r="BJ43"/>
      <c r="BK43"/>
      <c r="BL43"/>
      <c r="BM43"/>
      <c r="BN43"/>
      <c r="BP43" s="17"/>
    </row>
    <row r="44" spans="1:69" s="46" customFormat="1" ht="6" customHeight="1" x14ac:dyDescent="0.35">
      <c r="A44"/>
      <c r="B44" s="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4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/>
      <c r="BJ44"/>
      <c r="BK44"/>
      <c r="BL44"/>
      <c r="BM44"/>
      <c r="BN44"/>
    </row>
    <row r="45" spans="1:69" s="46" customFormat="1" ht="15" customHeight="1" x14ac:dyDescent="0.35">
      <c r="A45"/>
      <c r="B45" s="7" t="s">
        <v>485</v>
      </c>
      <c r="C45" s="17">
        <v>557.81100000000004</v>
      </c>
      <c r="D45" s="17">
        <v>599.39800000000002</v>
      </c>
      <c r="E45" s="17">
        <v>642.42999999999995</v>
      </c>
      <c r="F45" s="17">
        <v>689.88</v>
      </c>
      <c r="G45" s="17">
        <v>733.08699999999999</v>
      </c>
      <c r="H45" s="17">
        <v>808.87800000000004</v>
      </c>
      <c r="I45" s="17">
        <v>859.33900000000006</v>
      </c>
      <c r="J45" s="17">
        <v>925.06399999999996</v>
      </c>
      <c r="K45" s="17">
        <v>987.40599999999995</v>
      </c>
      <c r="L45" s="17">
        <v>1055.652</v>
      </c>
      <c r="M45" s="17">
        <v>1131.674</v>
      </c>
      <c r="N45" s="17">
        <v>1210.8910000000001</v>
      </c>
      <c r="O45" s="17">
        <v>1268.3820000000001</v>
      </c>
      <c r="P45" s="17">
        <v>1202.4169999999999</v>
      </c>
      <c r="Q45" s="17">
        <v>1178.2729999999999</v>
      </c>
      <c r="R45" s="17">
        <v>1155.5350000000001</v>
      </c>
      <c r="S45" s="17">
        <v>1143.8290000000002</v>
      </c>
      <c r="T45" s="17">
        <v>1123.0039999999999</v>
      </c>
      <c r="U45" s="17">
        <v>1115.81</v>
      </c>
      <c r="V45" s="17">
        <v>1122.2149999999999</v>
      </c>
      <c r="W45" s="17">
        <v>1136.1670000000001</v>
      </c>
      <c r="X45" s="17">
        <v>1196.702</v>
      </c>
      <c r="Y45" s="17">
        <v>1222.2759999999998</v>
      </c>
      <c r="Z45" s="17">
        <v>1236.5309999999999</v>
      </c>
      <c r="AA45" s="17">
        <v>1256.6659999999999</v>
      </c>
      <c r="AB45" s="17">
        <v>1249.2510000000002</v>
      </c>
      <c r="AC45" s="17">
        <v>1276.624</v>
      </c>
      <c r="AD45" s="73">
        <v>1274.3610000000001</v>
      </c>
      <c r="AE45" s="14"/>
      <c r="AF45" s="17"/>
      <c r="AG45" s="18">
        <v>7.4553925971341526</v>
      </c>
      <c r="AH45" s="18">
        <v>7.179203133810911</v>
      </c>
      <c r="AI45" s="18">
        <v>7.3860187102096804</v>
      </c>
      <c r="AJ45" s="18">
        <v>6.2629732707137462</v>
      </c>
      <c r="AK45" s="18">
        <v>10.338609196452817</v>
      </c>
      <c r="AL45" s="18">
        <v>6.2383944179468358</v>
      </c>
      <c r="AM45" s="18">
        <v>7.6483203950943581</v>
      </c>
      <c r="AN45" s="18">
        <v>6.7392093952418417</v>
      </c>
      <c r="AO45" s="18">
        <v>6.9116452604096086</v>
      </c>
      <c r="AP45" s="18">
        <v>7.2014262275825685</v>
      </c>
      <c r="AQ45" s="18">
        <v>6.9999840943593385</v>
      </c>
      <c r="AR45" s="18">
        <v>4.7478261874933398</v>
      </c>
      <c r="AS45" s="18">
        <v>-5.2007202877366714</v>
      </c>
      <c r="AT45" s="18">
        <v>-2.0079556426763765</v>
      </c>
      <c r="AU45" s="18">
        <v>-1.9297734905238286</v>
      </c>
      <c r="AV45" s="18">
        <v>-1.0130372511434014</v>
      </c>
      <c r="AW45" s="18">
        <v>-1.8206392738774999</v>
      </c>
      <c r="AX45" s="18">
        <v>-0.64060323916922479</v>
      </c>
      <c r="AY45" s="18">
        <v>0.57402245902079863</v>
      </c>
      <c r="AZ45" s="18">
        <v>1.2432555259019196</v>
      </c>
      <c r="BA45" s="18">
        <v>5.3280019574587048</v>
      </c>
      <c r="BB45" s="18">
        <v>2.1370399648366796</v>
      </c>
      <c r="BC45" s="18">
        <v>1.1662668660760835</v>
      </c>
      <c r="BD45" s="18">
        <v>1.6283457511376578</v>
      </c>
      <c r="BE45" s="18">
        <v>-0.590053363423514</v>
      </c>
      <c r="BF45" s="18">
        <v>2.1911529388409385</v>
      </c>
      <c r="BG45" s="18">
        <v>-0.17726440988105502</v>
      </c>
      <c r="BH45" s="18"/>
      <c r="BI45"/>
      <c r="BJ45"/>
      <c r="BK45"/>
      <c r="BL45"/>
      <c r="BM45"/>
      <c r="BN45"/>
      <c r="BO45" s="414"/>
      <c r="BP45" s="17"/>
      <c r="BQ45" s="17"/>
    </row>
    <row r="46" spans="1:69" s="46" customFormat="1" ht="6" customHeight="1" x14ac:dyDescent="0.35">
      <c r="A46"/>
      <c r="B46" s="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4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/>
      <c r="BJ46"/>
      <c r="BK46"/>
      <c r="BL46"/>
      <c r="BM46"/>
      <c r="BN46"/>
      <c r="BO46"/>
    </row>
    <row r="47" spans="1:69" s="46" customFormat="1" ht="15" customHeight="1" x14ac:dyDescent="0.35">
      <c r="A47"/>
      <c r="B47" s="7" t="s">
        <v>486</v>
      </c>
      <c r="C47" s="17">
        <v>319.45800000000003</v>
      </c>
      <c r="D47" s="17">
        <v>350.27300000000002</v>
      </c>
      <c r="E47" s="17">
        <v>394.00900000000001</v>
      </c>
      <c r="F47" s="17">
        <v>433.54500000000002</v>
      </c>
      <c r="G47" s="17">
        <v>479.85899999999998</v>
      </c>
      <c r="H47" s="17">
        <v>504.85899999999998</v>
      </c>
      <c r="I47" s="17">
        <v>528.42499999999995</v>
      </c>
      <c r="J47" s="17">
        <v>557.95899999999995</v>
      </c>
      <c r="K47" s="17">
        <v>581.22500000000002</v>
      </c>
      <c r="L47" s="17">
        <v>611.31500000000005</v>
      </c>
      <c r="M47" s="17">
        <v>645.15599999999995</v>
      </c>
      <c r="N47" s="17">
        <v>692.15700000000004</v>
      </c>
      <c r="O47" s="17">
        <v>732.80499999999995</v>
      </c>
      <c r="P47" s="17">
        <v>654.00199999999995</v>
      </c>
      <c r="Q47" s="17">
        <v>611.93399999999997</v>
      </c>
      <c r="R47" s="17">
        <v>602.24800000000005</v>
      </c>
      <c r="S47" s="17">
        <v>562.73500000000001</v>
      </c>
      <c r="T47" s="17">
        <v>543.90099999999995</v>
      </c>
      <c r="U47" s="17">
        <v>570.08600000000001</v>
      </c>
      <c r="V47" s="17">
        <v>621.77</v>
      </c>
      <c r="W47" s="17">
        <v>672.88300000000004</v>
      </c>
      <c r="X47" s="17">
        <v>642.56399999999996</v>
      </c>
      <c r="Y47" s="17">
        <v>765.78399999999999</v>
      </c>
      <c r="Z47" s="17">
        <v>782.98800000000006</v>
      </c>
      <c r="AA47" s="17">
        <v>809.30899999999997</v>
      </c>
      <c r="AB47" s="17">
        <v>714.11</v>
      </c>
      <c r="AC47" s="17">
        <v>833.92700000000002</v>
      </c>
      <c r="AD47" s="73">
        <v>764.11</v>
      </c>
      <c r="AE47" s="14"/>
      <c r="AF47" s="17"/>
      <c r="AG47" s="18">
        <v>9.6460254556154474</v>
      </c>
      <c r="AH47" s="18">
        <v>12.486260716641015</v>
      </c>
      <c r="AI47" s="18">
        <v>10.034288556860377</v>
      </c>
      <c r="AJ47" s="18">
        <v>10.682628100889172</v>
      </c>
      <c r="AK47" s="18">
        <v>5.2098637308042575</v>
      </c>
      <c r="AL47" s="18">
        <v>4.6678379507941781</v>
      </c>
      <c r="AM47" s="18">
        <v>5.589061834697449</v>
      </c>
      <c r="AN47" s="18">
        <v>4.1698404363044741</v>
      </c>
      <c r="AO47" s="18">
        <v>5.1769968600800089</v>
      </c>
      <c r="AP47" s="18">
        <v>5.5357712472293157</v>
      </c>
      <c r="AQ47" s="18">
        <v>7.2852147387608728</v>
      </c>
      <c r="AR47" s="18">
        <v>5.872656059246661</v>
      </c>
      <c r="AS47" s="18">
        <v>-10.753611124378246</v>
      </c>
      <c r="AT47" s="18">
        <v>-6.4323962312041836</v>
      </c>
      <c r="AU47" s="18">
        <v>-1.5828504381191308</v>
      </c>
      <c r="AV47" s="18">
        <v>-6.5609184256319706</v>
      </c>
      <c r="AW47" s="18">
        <v>-3.3468684194158991</v>
      </c>
      <c r="AX47" s="18">
        <v>4.8142952485838526</v>
      </c>
      <c r="AY47" s="18">
        <v>9.0660005683352978</v>
      </c>
      <c r="AZ47" s="18">
        <v>8.2205638741013658</v>
      </c>
      <c r="BA47" s="18">
        <v>-4.5058353383872189</v>
      </c>
      <c r="BB47" s="18">
        <v>19.176299948332002</v>
      </c>
      <c r="BC47" s="18">
        <v>2.2465865048107645</v>
      </c>
      <c r="BD47" s="18">
        <v>3.361609628755474</v>
      </c>
      <c r="BE47" s="18">
        <v>-11.762997816655933</v>
      </c>
      <c r="BF47" s="18">
        <v>16.778507512848162</v>
      </c>
      <c r="BG47" s="18">
        <v>-8.3720757332476357</v>
      </c>
      <c r="BH47" s="18"/>
      <c r="BI47"/>
      <c r="BJ47"/>
      <c r="BK47"/>
      <c r="BL47"/>
      <c r="BM47"/>
      <c r="BN47"/>
      <c r="BO47" s="414"/>
      <c r="BP47" s="17"/>
      <c r="BQ47" s="17"/>
    </row>
    <row r="48" spans="1:69" s="46" customFormat="1" ht="6" customHeight="1" x14ac:dyDescent="0.35">
      <c r="A48"/>
      <c r="B48" s="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/>
      <c r="BJ48"/>
      <c r="BK48"/>
      <c r="BL48"/>
      <c r="BM48"/>
    </row>
    <row r="49" spans="1:65" s="46" customFormat="1" ht="15" customHeight="1" x14ac:dyDescent="0.35">
      <c r="A49"/>
      <c r="B49" s="19" t="s">
        <v>126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/>
      <c r="BJ49"/>
      <c r="BK49"/>
      <c r="BL49"/>
      <c r="BM49"/>
    </row>
    <row r="50" spans="1:65" s="99" customFormat="1" ht="15" customHeight="1" x14ac:dyDescent="0.35">
      <c r="A50"/>
      <c r="B50" s="13" t="s">
        <v>475</v>
      </c>
      <c r="C50" s="14">
        <v>2262.4580000000001</v>
      </c>
      <c r="D50" s="14">
        <v>2346.672</v>
      </c>
      <c r="E50" s="14">
        <v>2402.4029999999998</v>
      </c>
      <c r="F50" s="14">
        <v>2480.0659999999998</v>
      </c>
      <c r="G50" s="14">
        <v>2565.3440000000005</v>
      </c>
      <c r="H50" s="14">
        <v>2642.3630000000003</v>
      </c>
      <c r="I50" s="14">
        <v>2729.8449999999998</v>
      </c>
      <c r="J50" s="14">
        <v>2815.77</v>
      </c>
      <c r="K50" s="14">
        <v>2951.1499999999996</v>
      </c>
      <c r="L50" s="14">
        <v>3049.0800000000004</v>
      </c>
      <c r="M50" s="14">
        <v>3242.527</v>
      </c>
      <c r="N50" s="14">
        <v>3380.6889999999994</v>
      </c>
      <c r="O50" s="14">
        <v>3491.5649999999996</v>
      </c>
      <c r="P50" s="14">
        <v>3357.0659999999998</v>
      </c>
      <c r="Q50" s="14">
        <v>3251.502</v>
      </c>
      <c r="R50" s="14">
        <v>3194.252</v>
      </c>
      <c r="S50" s="14">
        <v>3192.8530000000001</v>
      </c>
      <c r="T50" s="14">
        <v>3170.6289999999995</v>
      </c>
      <c r="U50" s="14">
        <v>3195.6060000000002</v>
      </c>
      <c r="V50" s="14">
        <v>3223.9470000000001</v>
      </c>
      <c r="W50" s="14">
        <v>3291.9419999999996</v>
      </c>
      <c r="X50" s="14">
        <v>3353.0219999999999</v>
      </c>
      <c r="Y50" s="14">
        <v>3407.4669999999996</v>
      </c>
      <c r="Z50" s="14">
        <v>3449.2570000000001</v>
      </c>
      <c r="AA50" s="14">
        <v>3501.7350000000001</v>
      </c>
      <c r="AB50" s="14">
        <v>3475.9839999999999</v>
      </c>
      <c r="AC50" s="14">
        <v>3563.067</v>
      </c>
      <c r="AD50" s="72">
        <v>3620.0650000000001</v>
      </c>
      <c r="AE50" s="14"/>
      <c r="AF50"/>
      <c r="AG50" s="15">
        <v>3.7222348436965431</v>
      </c>
      <c r="AH50" s="15">
        <v>2.3748951706927839</v>
      </c>
      <c r="AI50" s="15">
        <v>3.2327215708605102</v>
      </c>
      <c r="AJ50" s="15">
        <v>3.4385375227917607</v>
      </c>
      <c r="AK50" s="15">
        <v>3.0022874125263419</v>
      </c>
      <c r="AL50" s="15">
        <v>3.3107487502663151</v>
      </c>
      <c r="AM50" s="15">
        <v>3.1476146081554148</v>
      </c>
      <c r="AN50" s="15">
        <v>4.8079211015104093</v>
      </c>
      <c r="AO50" s="15">
        <v>3.3183674160920575</v>
      </c>
      <c r="AP50" s="15">
        <v>6.3444383223791982</v>
      </c>
      <c r="AQ50" s="15">
        <v>4.2609359922060586</v>
      </c>
      <c r="AR50" s="15">
        <v>3.279686478111421</v>
      </c>
      <c r="AS50" s="15">
        <v>-3.8521121617383556</v>
      </c>
      <c r="AT50" s="15">
        <v>-3.1445315641694225</v>
      </c>
      <c r="AU50" s="15">
        <v>-1.7607247358297795</v>
      </c>
      <c r="AV50" s="15">
        <v>-4.3797421117679106E-2</v>
      </c>
      <c r="AW50" s="15">
        <v>-0.69605459443327378</v>
      </c>
      <c r="AX50" s="15">
        <v>0.78776167126462215</v>
      </c>
      <c r="AY50" s="15">
        <v>0.88687403891468142</v>
      </c>
      <c r="AZ50" s="15">
        <v>2.109060725874198</v>
      </c>
      <c r="BA50" s="15">
        <v>1.8554397373951421</v>
      </c>
      <c r="BB50" s="15">
        <v>1.623759104473508</v>
      </c>
      <c r="BC50" s="15">
        <v>1.2264242030810695</v>
      </c>
      <c r="BD50" s="15">
        <v>1.5214291077759663</v>
      </c>
      <c r="BE50" s="15">
        <v>-0.73537831960443045</v>
      </c>
      <c r="BF50" s="15">
        <v>2.5052762038030121</v>
      </c>
      <c r="BG50" s="15">
        <v>1.5996892564748304</v>
      </c>
      <c r="BH50" s="15"/>
      <c r="BI50"/>
      <c r="BJ50"/>
      <c r="BK50"/>
      <c r="BL50"/>
      <c r="BM50"/>
    </row>
    <row r="51" spans="1:65" s="46" customFormat="1" ht="15" customHeight="1" x14ac:dyDescent="0.35">
      <c r="A51"/>
      <c r="B51" s="7" t="s">
        <v>487</v>
      </c>
      <c r="C51" s="17">
        <v>1554.1579999999999</v>
      </c>
      <c r="D51" s="17">
        <v>1589.453</v>
      </c>
      <c r="E51" s="17">
        <v>1607.22</v>
      </c>
      <c r="F51" s="17">
        <v>1631.7049999999999</v>
      </c>
      <c r="G51" s="17">
        <v>1656.9280000000001</v>
      </c>
      <c r="H51" s="17">
        <v>1677.816</v>
      </c>
      <c r="I51" s="17">
        <v>1708.845</v>
      </c>
      <c r="J51" s="17">
        <v>1739.7650000000001</v>
      </c>
      <c r="K51" s="17">
        <v>1807.672</v>
      </c>
      <c r="L51" s="17">
        <v>1845.5820000000001</v>
      </c>
      <c r="M51" s="17">
        <v>1947.5060000000001</v>
      </c>
      <c r="N51" s="17">
        <v>2002.2439999999999</v>
      </c>
      <c r="O51" s="17">
        <v>2054.6109999999999</v>
      </c>
      <c r="P51" s="17">
        <v>1965.8720000000001</v>
      </c>
      <c r="Q51" s="17">
        <v>1891.9</v>
      </c>
      <c r="R51" s="17">
        <v>1856.549</v>
      </c>
      <c r="S51" s="17">
        <v>1865.5889999999999</v>
      </c>
      <c r="T51" s="17">
        <v>1860.963</v>
      </c>
      <c r="U51" s="17">
        <v>1893.473</v>
      </c>
      <c r="V51" s="17">
        <v>1922.953</v>
      </c>
      <c r="W51" s="17">
        <v>1985.53</v>
      </c>
      <c r="X51" s="17">
        <v>2040.127</v>
      </c>
      <c r="Y51" s="17">
        <v>2095.1419999999998</v>
      </c>
      <c r="Z51" s="17">
        <v>2123.4920000000002</v>
      </c>
      <c r="AA51" s="17">
        <v>2156.953</v>
      </c>
      <c r="AB51" s="17">
        <v>2139.549</v>
      </c>
      <c r="AC51" s="17">
        <v>2182.5940000000001</v>
      </c>
      <c r="AD51" s="73">
        <v>2220.915</v>
      </c>
      <c r="AE51" s="17"/>
      <c r="AF51"/>
      <c r="AG51" s="18">
        <v>2.2710046211517798</v>
      </c>
      <c r="AH51" s="18">
        <v>1.117805937011038</v>
      </c>
      <c r="AI51" s="18">
        <v>1.5234379860877727</v>
      </c>
      <c r="AJ51" s="18">
        <v>1.5458063804425546</v>
      </c>
      <c r="AK51" s="18">
        <v>1.2606462079221257</v>
      </c>
      <c r="AL51" s="18">
        <v>1.8493684647184194</v>
      </c>
      <c r="AM51" s="18">
        <v>1.8094092793670622</v>
      </c>
      <c r="AN51" s="18">
        <v>3.9032283095705411</v>
      </c>
      <c r="AO51" s="18">
        <v>2.0971724958952773</v>
      </c>
      <c r="AP51" s="18">
        <v>5.5225939568114546</v>
      </c>
      <c r="AQ51" s="18">
        <v>2.8106717001128536</v>
      </c>
      <c r="AR51" s="18">
        <v>2.6154155038047291</v>
      </c>
      <c r="AS51" s="18">
        <v>-4.3190170791453859</v>
      </c>
      <c r="AT51" s="18">
        <v>-3.7628085653592898</v>
      </c>
      <c r="AU51" s="18">
        <v>-1.8685448490935097</v>
      </c>
      <c r="AV51" s="18">
        <v>0.48692493438093815</v>
      </c>
      <c r="AW51" s="18">
        <v>-0.24796458383920447</v>
      </c>
      <c r="AX51" s="18">
        <v>1.7469449956823424</v>
      </c>
      <c r="AY51" s="18">
        <v>1.5569274027144839</v>
      </c>
      <c r="AZ51" s="18">
        <v>3.2542137015309267</v>
      </c>
      <c r="BA51" s="18">
        <v>2.7497444007393481</v>
      </c>
      <c r="BB51" s="18">
        <v>2.6966458460674199</v>
      </c>
      <c r="BC51" s="18">
        <v>1.3531302412915385</v>
      </c>
      <c r="BD51" s="18">
        <v>1.5757535229706439</v>
      </c>
      <c r="BE51" s="18">
        <v>-0.80687896305575491</v>
      </c>
      <c r="BF51" s="18">
        <v>2.0118725955797259</v>
      </c>
      <c r="BG51" s="18">
        <v>1.7557548495047595</v>
      </c>
      <c r="BH51" s="18"/>
      <c r="BI51"/>
      <c r="BJ51"/>
      <c r="BK51"/>
      <c r="BL51"/>
      <c r="BM51"/>
    </row>
    <row r="52" spans="1:65" s="46" customFormat="1" ht="15" customHeight="1" x14ac:dyDescent="0.35">
      <c r="A52"/>
      <c r="B52" s="7" t="s">
        <v>488</v>
      </c>
      <c r="C52" s="17">
        <v>708.30000000000018</v>
      </c>
      <c r="D52" s="17">
        <v>757.21900000000005</v>
      </c>
      <c r="E52" s="17">
        <v>783.26099999999997</v>
      </c>
      <c r="F52" s="17">
        <v>835.79</v>
      </c>
      <c r="G52" s="17">
        <v>894.66700000000003</v>
      </c>
      <c r="H52" s="17">
        <v>949.76900000000001</v>
      </c>
      <c r="I52" s="17">
        <v>1005.498</v>
      </c>
      <c r="J52" s="17">
        <v>1060.038</v>
      </c>
      <c r="K52" s="17">
        <v>1127.1980000000001</v>
      </c>
      <c r="L52" s="17">
        <v>1187.1859999999999</v>
      </c>
      <c r="M52" s="17">
        <v>1277.865</v>
      </c>
      <c r="N52" s="17">
        <v>1360.7049999999999</v>
      </c>
      <c r="O52" s="17">
        <v>1406.0609999999999</v>
      </c>
      <c r="P52" s="17">
        <v>1354.675</v>
      </c>
      <c r="Q52" s="17">
        <v>1322.1650000000002</v>
      </c>
      <c r="R52" s="17">
        <v>1299.425</v>
      </c>
      <c r="S52" s="17">
        <v>1287.787</v>
      </c>
      <c r="T52" s="17">
        <v>1270.7550000000001</v>
      </c>
      <c r="U52" s="17">
        <v>1260.9860000000001</v>
      </c>
      <c r="V52" s="17">
        <v>1259.037</v>
      </c>
      <c r="W52" s="17">
        <v>1262.9949999999999</v>
      </c>
      <c r="X52" s="17">
        <v>1267.6769999999999</v>
      </c>
      <c r="Y52" s="17">
        <v>1265.06</v>
      </c>
      <c r="Z52" s="17">
        <v>1278.2929999999999</v>
      </c>
      <c r="AA52" s="17">
        <v>1295.557</v>
      </c>
      <c r="AB52" s="17">
        <v>1288.1289999999999</v>
      </c>
      <c r="AC52" s="17">
        <v>1330.5350000000001</v>
      </c>
      <c r="AD52" s="73">
        <v>1347.654</v>
      </c>
      <c r="AE52" s="17"/>
      <c r="AF52"/>
      <c r="AG52" s="18">
        <v>6.906536778201307</v>
      </c>
      <c r="AH52" s="18">
        <v>3.4391635709088013</v>
      </c>
      <c r="AI52" s="18">
        <v>6.7064490635943832</v>
      </c>
      <c r="AJ52" s="18">
        <v>7.0444728939087646</v>
      </c>
      <c r="AK52" s="18">
        <v>6.158939583107454</v>
      </c>
      <c r="AL52" s="18">
        <v>5.8676372886459802</v>
      </c>
      <c r="AM52" s="18">
        <v>5.4241778700703493</v>
      </c>
      <c r="AN52" s="18">
        <v>6.3356219305345736</v>
      </c>
      <c r="AO52" s="18">
        <v>5.3218689174395113</v>
      </c>
      <c r="AP52" s="18">
        <v>7.6381460023955885</v>
      </c>
      <c r="AQ52" s="18">
        <v>6.4826879208680044</v>
      </c>
      <c r="AR52" s="18">
        <v>3.3332720905706967</v>
      </c>
      <c r="AS52" s="18">
        <v>-3.6546067347006974</v>
      </c>
      <c r="AT52" s="18">
        <v>-2.3998375994241989</v>
      </c>
      <c r="AU52" s="18">
        <v>-1.7199063656956759</v>
      </c>
      <c r="AV52" s="18">
        <v>-0.89562691190333577</v>
      </c>
      <c r="AW52" s="18">
        <v>-1.322578966863303</v>
      </c>
      <c r="AX52" s="18">
        <v>-0.76875558231130348</v>
      </c>
      <c r="AY52" s="18">
        <v>-0.15456158910567358</v>
      </c>
      <c r="AZ52" s="18">
        <v>0.31436725052558873</v>
      </c>
      <c r="BA52" s="18">
        <v>0.37070613897917387</v>
      </c>
      <c r="BB52" s="18">
        <v>-0.20644059961646083</v>
      </c>
      <c r="BC52" s="18">
        <v>1.0460373421023468</v>
      </c>
      <c r="BD52" s="18">
        <v>1.3505510864880059</v>
      </c>
      <c r="BE52" s="18">
        <v>-0.57334412920466726</v>
      </c>
      <c r="BF52" s="18">
        <v>3.2920615869994525</v>
      </c>
      <c r="BG52" s="18">
        <v>1.2866253048585654</v>
      </c>
      <c r="BH52" s="18"/>
      <c r="BI52"/>
      <c r="BJ52"/>
      <c r="BK52"/>
      <c r="BL52"/>
      <c r="BM52"/>
    </row>
    <row r="53" spans="1:65" s="46" customFormat="1" ht="15" customHeight="1" x14ac:dyDescent="0.35">
      <c r="A53"/>
      <c r="B53" s="7" t="s">
        <v>489</v>
      </c>
      <c r="C53" s="17"/>
      <c r="D53" s="17"/>
      <c r="E53" s="17">
        <v>11.813000000000001</v>
      </c>
      <c r="F53" s="17">
        <v>13.162000000000001</v>
      </c>
      <c r="G53" s="17">
        <v>14.586</v>
      </c>
      <c r="H53" s="17">
        <v>17.872</v>
      </c>
      <c r="I53" s="17">
        <v>20.885999999999999</v>
      </c>
      <c r="J53" s="17">
        <v>22.268000000000001</v>
      </c>
      <c r="K53" s="17">
        <v>23.939</v>
      </c>
      <c r="L53" s="17">
        <v>24.943999999999999</v>
      </c>
      <c r="M53" s="17">
        <v>27.863</v>
      </c>
      <c r="N53" s="17">
        <v>30.853999999999999</v>
      </c>
      <c r="O53" s="17">
        <v>35.392000000000003</v>
      </c>
      <c r="P53" s="17">
        <v>37.625</v>
      </c>
      <c r="Q53" s="17">
        <v>36.052999999999997</v>
      </c>
      <c r="R53" s="17">
        <v>31.452999999999999</v>
      </c>
      <c r="S53" s="17">
        <v>30.416</v>
      </c>
      <c r="T53" s="17">
        <v>29.844000000000001</v>
      </c>
      <c r="U53" s="17">
        <v>28.393999999999998</v>
      </c>
      <c r="V53" s="17">
        <v>27.363</v>
      </c>
      <c r="W53" s="17">
        <v>28.032</v>
      </c>
      <c r="X53" s="17">
        <v>29.62</v>
      </c>
      <c r="Y53" s="17">
        <v>31.126000000000001</v>
      </c>
      <c r="Z53" s="17">
        <v>33.448</v>
      </c>
      <c r="AA53" s="17">
        <v>35.237000000000002</v>
      </c>
      <c r="AB53" s="17">
        <v>34.676000000000002</v>
      </c>
      <c r="AC53" s="17">
        <v>35.811999999999998</v>
      </c>
      <c r="AD53" s="73">
        <v>38.99</v>
      </c>
      <c r="AE53" s="17"/>
      <c r="AF53"/>
      <c r="AG53" s="18"/>
      <c r="AH53" s="18"/>
      <c r="AI53" s="18">
        <v>11.419622449843395</v>
      </c>
      <c r="AJ53" s="18">
        <v>10.819024464367113</v>
      </c>
      <c r="AK53" s="18">
        <v>22.528451940216645</v>
      </c>
      <c r="AL53" s="18">
        <v>16.864368845120854</v>
      </c>
      <c r="AM53" s="18">
        <v>6.6168725462032061</v>
      </c>
      <c r="AN53" s="18">
        <v>7.504041674151245</v>
      </c>
      <c r="AO53" s="18">
        <v>4.1981703496386604</v>
      </c>
      <c r="AP53" s="18">
        <v>11.702212957023734</v>
      </c>
      <c r="AQ53" s="18">
        <v>10.734666044575242</v>
      </c>
      <c r="AR53" s="18">
        <v>14.707979516432243</v>
      </c>
      <c r="AS53" s="18">
        <v>6.3093354430379653</v>
      </c>
      <c r="AT53" s="18">
        <v>-4.1780730897010043</v>
      </c>
      <c r="AU53" s="18">
        <v>-12.758993703713971</v>
      </c>
      <c r="AV53" s="18">
        <v>-3.2969827997329317</v>
      </c>
      <c r="AW53" s="18">
        <v>-1.8805891635981036</v>
      </c>
      <c r="AX53" s="18">
        <v>-4.8585980431577633</v>
      </c>
      <c r="AY53" s="18">
        <v>-3.6310488131295302</v>
      </c>
      <c r="AZ53" s="18">
        <v>2.4449073566494919</v>
      </c>
      <c r="BA53" s="18">
        <v>5.6649543378995464</v>
      </c>
      <c r="BB53" s="18">
        <v>5.0844024307900071</v>
      </c>
      <c r="BC53" s="18">
        <v>7.4600012850992714</v>
      </c>
      <c r="BD53" s="18">
        <v>5.3486008132025873</v>
      </c>
      <c r="BE53" s="18">
        <v>-1.5920765104861365</v>
      </c>
      <c r="BF53" s="18">
        <v>3.2760410658668695</v>
      </c>
      <c r="BG53" s="18">
        <v>8.8741204065676431</v>
      </c>
      <c r="BH53" s="18"/>
      <c r="BI53"/>
      <c r="BJ53"/>
      <c r="BK53"/>
      <c r="BL53"/>
      <c r="BM53"/>
    </row>
    <row r="54" spans="1:65" s="46" customFormat="1" ht="15" customHeight="1" x14ac:dyDescent="0.35">
      <c r="A54"/>
      <c r="B54" s="7" t="s">
        <v>456</v>
      </c>
      <c r="C54" s="17"/>
      <c r="D54" s="17"/>
      <c r="E54" s="17">
        <v>771.44799999999998</v>
      </c>
      <c r="F54" s="17">
        <v>822.62799999999993</v>
      </c>
      <c r="G54" s="17">
        <v>880.08100000000002</v>
      </c>
      <c r="H54" s="17">
        <v>931.89700000000005</v>
      </c>
      <c r="I54" s="17">
        <v>984.61200000000008</v>
      </c>
      <c r="J54" s="17">
        <v>1037.77</v>
      </c>
      <c r="K54" s="17">
        <v>1103.259</v>
      </c>
      <c r="L54" s="17">
        <v>1162.242</v>
      </c>
      <c r="M54" s="17">
        <v>1250.002</v>
      </c>
      <c r="N54" s="17">
        <v>1329.8509999999999</v>
      </c>
      <c r="O54" s="17">
        <v>1370.6689999999999</v>
      </c>
      <c r="P54" s="17">
        <v>1317.05</v>
      </c>
      <c r="Q54" s="17">
        <v>1286.1120000000001</v>
      </c>
      <c r="R54" s="17">
        <v>1267.972</v>
      </c>
      <c r="S54" s="17">
        <v>1257.3710000000001</v>
      </c>
      <c r="T54" s="17">
        <v>1240.9110000000001</v>
      </c>
      <c r="U54" s="17">
        <v>1232.5920000000001</v>
      </c>
      <c r="V54" s="17">
        <v>1231.674</v>
      </c>
      <c r="W54" s="17">
        <v>1234.963</v>
      </c>
      <c r="X54" s="17">
        <v>1238.057</v>
      </c>
      <c r="Y54" s="17">
        <v>1233.934</v>
      </c>
      <c r="Z54" s="17">
        <v>1244.8449999999998</v>
      </c>
      <c r="AA54" s="17">
        <v>1260.32</v>
      </c>
      <c r="AB54" s="17">
        <v>1253.453</v>
      </c>
      <c r="AC54" s="17">
        <v>1294.7230000000002</v>
      </c>
      <c r="AD54" s="73">
        <v>1308.664</v>
      </c>
      <c r="AE54" s="17"/>
      <c r="AF54"/>
      <c r="AG54" s="18"/>
      <c r="AH54" s="18"/>
      <c r="AI54" s="18">
        <v>6.634277358940583</v>
      </c>
      <c r="AJ54" s="18">
        <v>6.9840802890249405</v>
      </c>
      <c r="AK54" s="18">
        <v>5.887639887692159</v>
      </c>
      <c r="AL54" s="18">
        <v>5.656741034685167</v>
      </c>
      <c r="AM54" s="18">
        <v>5.3988779336428863</v>
      </c>
      <c r="AN54" s="18">
        <v>6.3105505073378527</v>
      </c>
      <c r="AO54" s="18">
        <v>5.3462514241896004</v>
      </c>
      <c r="AP54" s="18">
        <v>7.5509231296063986</v>
      </c>
      <c r="AQ54" s="18">
        <v>6.3879097793443478</v>
      </c>
      <c r="AR54" s="18">
        <v>3.0693664177415356</v>
      </c>
      <c r="AS54" s="18">
        <v>-3.9118853640083726</v>
      </c>
      <c r="AT54" s="18">
        <v>-2.3490376219581548</v>
      </c>
      <c r="AU54" s="18">
        <v>-1.4104525888880672</v>
      </c>
      <c r="AV54" s="18">
        <v>-0.83605947134478409</v>
      </c>
      <c r="AW54" s="18">
        <v>-1.3090806134386777</v>
      </c>
      <c r="AX54" s="18">
        <v>-0.67039457301933492</v>
      </c>
      <c r="AY54" s="18">
        <v>-7.4477199267893993E-2</v>
      </c>
      <c r="AZ54" s="18">
        <v>0.26703494593536825</v>
      </c>
      <c r="BA54" s="18">
        <v>0.25053382166105792</v>
      </c>
      <c r="BB54" s="18">
        <v>-0.33302182371248235</v>
      </c>
      <c r="BC54" s="18">
        <v>0.88424502445024056</v>
      </c>
      <c r="BD54" s="18">
        <v>1.2431266543224369</v>
      </c>
      <c r="BE54" s="18">
        <v>-0.54486162244509029</v>
      </c>
      <c r="BF54" s="18">
        <v>3.2925047847825337</v>
      </c>
      <c r="BG54" s="18">
        <v>1.0767554140924198</v>
      </c>
      <c r="BH54" s="18"/>
      <c r="BI54"/>
      <c r="BJ54"/>
      <c r="BK54"/>
      <c r="BL54"/>
      <c r="BM54"/>
    </row>
    <row r="55" spans="1:65" s="46" customFormat="1" ht="15" customHeight="1" x14ac:dyDescent="0.35">
      <c r="A55"/>
      <c r="B55" s="7" t="s">
        <v>490</v>
      </c>
      <c r="C55" s="17"/>
      <c r="D55" s="17"/>
      <c r="E55" s="17">
        <v>7.2370000000000001</v>
      </c>
      <c r="F55" s="17">
        <v>7.359</v>
      </c>
      <c r="G55" s="17">
        <v>7.3849999999999998</v>
      </c>
      <c r="H55" s="17">
        <v>7.4829999999999997</v>
      </c>
      <c r="I55" s="17">
        <v>7.6109999999999998</v>
      </c>
      <c r="J55" s="17">
        <v>7.6749999999999998</v>
      </c>
      <c r="K55" s="17">
        <v>7.79</v>
      </c>
      <c r="L55" s="17">
        <v>7.7910000000000004</v>
      </c>
      <c r="M55" s="17">
        <v>8.0990000000000002</v>
      </c>
      <c r="N55" s="17">
        <v>8.4079999999999995</v>
      </c>
      <c r="O55" s="17">
        <v>8.3219999999999992</v>
      </c>
      <c r="P55" s="17">
        <v>7.99</v>
      </c>
      <c r="Q55" s="17">
        <v>8.0530000000000008</v>
      </c>
      <c r="R55" s="17">
        <v>8.3409999999999993</v>
      </c>
      <c r="S55" s="17">
        <v>8.6289999999999996</v>
      </c>
      <c r="T55" s="17">
        <v>8.6959999999999997</v>
      </c>
      <c r="U55" s="17">
        <v>8.5519999999999996</v>
      </c>
      <c r="V55" s="17">
        <v>8.8109999999999999</v>
      </c>
      <c r="W55" s="17">
        <v>8.8620000000000001</v>
      </c>
      <c r="X55" s="17">
        <v>9.2050000000000001</v>
      </c>
      <c r="Y55" s="17">
        <v>9.3829999999999991</v>
      </c>
      <c r="Z55" s="17">
        <v>8.9960000000000004</v>
      </c>
      <c r="AA55" s="17">
        <v>9.4559999999999995</v>
      </c>
      <c r="AB55" s="17">
        <v>9.26</v>
      </c>
      <c r="AC55" s="17">
        <v>9.5489999999999995</v>
      </c>
      <c r="AD55" s="73">
        <v>9.6280000000000001</v>
      </c>
      <c r="AE55" s="17"/>
      <c r="AF55"/>
      <c r="AG55" s="18"/>
      <c r="AH55" s="18"/>
      <c r="AI55" s="18">
        <v>1.6857814011330645</v>
      </c>
      <c r="AJ55" s="18">
        <v>0.35330887348824297</v>
      </c>
      <c r="AK55" s="18">
        <v>1.3270142180094768</v>
      </c>
      <c r="AL55" s="18">
        <v>1.7105438995055475</v>
      </c>
      <c r="AM55" s="18">
        <v>0.8408881881487329</v>
      </c>
      <c r="AN55" s="18">
        <v>1.4983713355048889</v>
      </c>
      <c r="AO55" s="18">
        <v>1.2836970474972195E-2</v>
      </c>
      <c r="AP55" s="18">
        <v>3.9532794249775356</v>
      </c>
      <c r="AQ55" s="18">
        <v>3.815285837757739</v>
      </c>
      <c r="AR55" s="18">
        <v>-1.0228353948620397</v>
      </c>
      <c r="AS55" s="18">
        <v>-3.9894256188416124</v>
      </c>
      <c r="AT55" s="18">
        <v>0.78848560700876857</v>
      </c>
      <c r="AU55" s="18">
        <v>3.5763069663479254</v>
      </c>
      <c r="AV55" s="18">
        <v>3.4528234024697313</v>
      </c>
      <c r="AW55" s="18">
        <v>0.77645150075327585</v>
      </c>
      <c r="AX55" s="18">
        <v>-1.6559337626494954</v>
      </c>
      <c r="AY55" s="18">
        <v>3.0285313376987881</v>
      </c>
      <c r="AZ55" s="18">
        <v>0.57882192713653569</v>
      </c>
      <c r="BA55" s="18">
        <v>3.8704581358609791</v>
      </c>
      <c r="BB55" s="18">
        <v>1.9337316675719614</v>
      </c>
      <c r="BC55" s="18">
        <v>-4.1244804433549902</v>
      </c>
      <c r="BD55" s="18">
        <v>5.1133837261004782</v>
      </c>
      <c r="BE55" s="18">
        <v>-2.0727580372250394</v>
      </c>
      <c r="BF55" s="18">
        <v>3.1209503239740788</v>
      </c>
      <c r="BG55" s="18">
        <v>0.82731176039376508</v>
      </c>
      <c r="BH55" s="18"/>
      <c r="BI55"/>
      <c r="BJ55"/>
      <c r="BK55"/>
      <c r="BL55"/>
      <c r="BM55"/>
    </row>
    <row r="56" spans="1:65" s="46" customFormat="1" ht="15" customHeight="1" x14ac:dyDescent="0.35">
      <c r="A56"/>
      <c r="B56" s="7" t="s">
        <v>491</v>
      </c>
      <c r="C56" s="17"/>
      <c r="D56" s="17"/>
      <c r="E56" s="17">
        <v>4.6849999999999996</v>
      </c>
      <c r="F56" s="17">
        <v>5.2119999999999997</v>
      </c>
      <c r="G56" s="17">
        <v>6.3639999999999999</v>
      </c>
      <c r="H56" s="17">
        <v>7.2949999999999999</v>
      </c>
      <c r="I56" s="17">
        <v>7.891</v>
      </c>
      <c r="J56" s="17">
        <v>8.2919999999999998</v>
      </c>
      <c r="K56" s="17">
        <v>8.49</v>
      </c>
      <c r="L56" s="17">
        <v>8.5210000000000008</v>
      </c>
      <c r="M56" s="17">
        <v>9.0570000000000004</v>
      </c>
      <c r="N56" s="17">
        <v>9.3320000000000007</v>
      </c>
      <c r="O56" s="17">
        <v>22.571000000000002</v>
      </c>
      <c r="P56" s="17">
        <v>28.528999999999776</v>
      </c>
      <c r="Q56" s="17">
        <v>29.38399999999967</v>
      </c>
      <c r="R56" s="17">
        <v>29.937000000000019</v>
      </c>
      <c r="S56" s="17">
        <v>30.848000000000091</v>
      </c>
      <c r="T56" s="17">
        <v>30.214999999999833</v>
      </c>
      <c r="U56" s="17">
        <v>32.595000000000162</v>
      </c>
      <c r="V56" s="17">
        <v>33.146000000000107</v>
      </c>
      <c r="W56" s="17">
        <v>34.555</v>
      </c>
      <c r="X56" s="17">
        <v>36.012999999999998</v>
      </c>
      <c r="Y56" s="17">
        <v>37.881999999999998</v>
      </c>
      <c r="Z56" s="17">
        <v>38.475999999999999</v>
      </c>
      <c r="AA56" s="17">
        <v>39.768999999999998</v>
      </c>
      <c r="AB56" s="17">
        <v>39.045999999999999</v>
      </c>
      <c r="AC56" s="17">
        <v>40.389000000000003</v>
      </c>
      <c r="AD56" s="73">
        <v>41.868000000000002</v>
      </c>
      <c r="AE56" s="17"/>
      <c r="AF56"/>
      <c r="AG56" s="18"/>
      <c r="AH56" s="18"/>
      <c r="AI56" s="18">
        <v>11.248665955176099</v>
      </c>
      <c r="AJ56" s="18">
        <v>22.102839600920955</v>
      </c>
      <c r="AK56" s="18">
        <v>14.6291640477687</v>
      </c>
      <c r="AL56" s="18">
        <v>8.1699794379712145</v>
      </c>
      <c r="AM56" s="18">
        <v>5.0817386896464303</v>
      </c>
      <c r="AN56" s="18">
        <v>2.3878437047756922</v>
      </c>
      <c r="AO56" s="18">
        <v>0.36513545347468296</v>
      </c>
      <c r="AP56" s="18">
        <v>6.2903415092125279</v>
      </c>
      <c r="AQ56" s="18">
        <v>3.0363254940929707</v>
      </c>
      <c r="AR56" s="18" t="s">
        <v>233</v>
      </c>
      <c r="AS56" s="18">
        <v>26.396703734880042</v>
      </c>
      <c r="AT56" s="18">
        <v>2.9969504714497548</v>
      </c>
      <c r="AU56" s="18">
        <v>1.8819765858982958</v>
      </c>
      <c r="AV56" s="18">
        <v>3.0430570865486581</v>
      </c>
      <c r="AW56" s="18">
        <v>-2.0519968879676367</v>
      </c>
      <c r="AX56" s="18">
        <v>7.8768823432081501</v>
      </c>
      <c r="AY56" s="18">
        <v>1.690443319527358</v>
      </c>
      <c r="AZ56" s="18">
        <v>4.250890001809835</v>
      </c>
      <c r="BA56" s="18">
        <v>4.2193604398784501</v>
      </c>
      <c r="BB56" s="18">
        <v>5.1897925749035068</v>
      </c>
      <c r="BC56" s="18">
        <v>1.5680270313077482</v>
      </c>
      <c r="BD56" s="18">
        <v>3.3605364382991976</v>
      </c>
      <c r="BE56" s="18">
        <v>-1.817998943901026</v>
      </c>
      <c r="BF56" s="18">
        <v>3.4395328586795153</v>
      </c>
      <c r="BG56" s="18">
        <v>3.6618881378593158</v>
      </c>
      <c r="BH56" s="18"/>
      <c r="BI56"/>
      <c r="BJ56"/>
      <c r="BK56"/>
      <c r="BL56"/>
      <c r="BM56"/>
    </row>
    <row r="57" spans="1:65" s="46" customFormat="1" ht="6" customHeight="1" x14ac:dyDescent="0.35">
      <c r="A57"/>
      <c r="B57" s="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/>
      <c r="BJ57"/>
      <c r="BK57"/>
      <c r="BL57"/>
      <c r="BM57"/>
    </row>
    <row r="58" spans="1:65" s="46" customFormat="1" ht="15" customHeight="1" x14ac:dyDescent="0.35">
      <c r="A58"/>
      <c r="B58" s="7" t="s">
        <v>492</v>
      </c>
      <c r="C58" s="17">
        <v>1756.4949999999999</v>
      </c>
      <c r="D58" s="17">
        <v>1858.933</v>
      </c>
      <c r="E58" s="17">
        <v>1926.223</v>
      </c>
      <c r="F58" s="17">
        <v>2097.5509999999999</v>
      </c>
      <c r="G58" s="17">
        <v>2198.873</v>
      </c>
      <c r="H58" s="17">
        <v>2282.2329999999997</v>
      </c>
      <c r="I58" s="17">
        <v>2366.5209999999997</v>
      </c>
      <c r="J58" s="17">
        <v>2446.1120000000001</v>
      </c>
      <c r="K58" s="17">
        <v>2570.4920000000002</v>
      </c>
      <c r="L58" s="17">
        <v>2660.9119999999998</v>
      </c>
      <c r="M58" s="17">
        <v>2837.7359999999999</v>
      </c>
      <c r="N58" s="17">
        <v>2964.24</v>
      </c>
      <c r="O58" s="17">
        <v>3057.8690000000001</v>
      </c>
      <c r="P58" s="17">
        <v>2938.4229999999998</v>
      </c>
      <c r="Q58" s="17">
        <v>2869.04</v>
      </c>
      <c r="R58" s="17">
        <v>2834.5610000000001</v>
      </c>
      <c r="S58" s="17">
        <v>2844.3389999999999</v>
      </c>
      <c r="T58" s="17">
        <v>2840.7200000000003</v>
      </c>
      <c r="U58" s="17">
        <v>2895.8980000000001</v>
      </c>
      <c r="V58" s="17">
        <v>2956.6019999999994</v>
      </c>
      <c r="W58" s="17">
        <v>3037.6659999999997</v>
      </c>
      <c r="X58" s="17">
        <v>3148.6899999999996</v>
      </c>
      <c r="Y58" s="17">
        <v>3199.835</v>
      </c>
      <c r="Z58" s="17">
        <v>3250.9850000000001</v>
      </c>
      <c r="AA58" s="17">
        <v>3298.2139999999999</v>
      </c>
      <c r="AB58" s="17">
        <v>3277.6639999999998</v>
      </c>
      <c r="AC58" s="17">
        <v>3360.7489999999998</v>
      </c>
      <c r="AD58" s="73">
        <v>3412.5099999999993</v>
      </c>
      <c r="AE58" s="17"/>
      <c r="AF58"/>
      <c r="AG58" s="18">
        <v>5.8319551151583182</v>
      </c>
      <c r="AH58" s="18">
        <v>3.6198184657542773</v>
      </c>
      <c r="AI58" s="18">
        <v>8.8945049456890484</v>
      </c>
      <c r="AJ58" s="18">
        <v>4.8304904147741876</v>
      </c>
      <c r="AK58" s="18">
        <v>3.7910329518803345</v>
      </c>
      <c r="AL58" s="18">
        <v>3.693225012520633</v>
      </c>
      <c r="AM58" s="18">
        <v>3.3632070030225956</v>
      </c>
      <c r="AN58" s="18">
        <v>5.0848039664577955</v>
      </c>
      <c r="AO58" s="18">
        <v>3.5176145267131589</v>
      </c>
      <c r="AP58" s="18">
        <v>6.6452404288454519</v>
      </c>
      <c r="AQ58" s="18">
        <v>4.4579199756425512</v>
      </c>
      <c r="AR58" s="18">
        <v>3.1586173859066866</v>
      </c>
      <c r="AS58" s="18">
        <v>-3.9061843394861051</v>
      </c>
      <c r="AT58" s="18">
        <v>-2.3612325386780535</v>
      </c>
      <c r="AU58" s="18">
        <v>-1.2017608677466962</v>
      </c>
      <c r="AV58" s="18">
        <v>0.34495641476757044</v>
      </c>
      <c r="AW58" s="18">
        <v>-0.12723518539807271</v>
      </c>
      <c r="AX58" s="18">
        <v>1.9423948858035949</v>
      </c>
      <c r="AY58" s="18">
        <v>2.0962064271600473</v>
      </c>
      <c r="AZ58" s="18">
        <v>2.7417961565337614</v>
      </c>
      <c r="BA58" s="18">
        <v>3.6549113694527278</v>
      </c>
      <c r="BB58" s="18">
        <v>1.6243263071309162</v>
      </c>
      <c r="BC58" s="18">
        <v>1.5985199236835677</v>
      </c>
      <c r="BD58" s="18">
        <v>1.452759702059524</v>
      </c>
      <c r="BE58" s="18">
        <v>-0.62306448277765425</v>
      </c>
      <c r="BF58" s="18">
        <v>2.5348846007400407</v>
      </c>
      <c r="BG58" s="18">
        <v>1.5401626244625681</v>
      </c>
      <c r="BH58" s="18"/>
      <c r="BI58"/>
      <c r="BJ58"/>
      <c r="BK58"/>
      <c r="BL58"/>
      <c r="BM58"/>
    </row>
    <row r="59" spans="1:65" s="46" customFormat="1" ht="15" customHeight="1" x14ac:dyDescent="0.35">
      <c r="A59"/>
      <c r="B59" s="7" t="s">
        <v>493</v>
      </c>
      <c r="C59" s="17">
        <v>977.84699999999998</v>
      </c>
      <c r="D59" s="17">
        <v>1045.57</v>
      </c>
      <c r="E59" s="17">
        <v>1057.5239999999999</v>
      </c>
      <c r="F59" s="17">
        <v>1210.7760000000001</v>
      </c>
      <c r="G59" s="17">
        <v>1302.952</v>
      </c>
      <c r="H59" s="17">
        <v>1345.0820000000001</v>
      </c>
      <c r="I59" s="17">
        <v>1387.356</v>
      </c>
      <c r="J59" s="17">
        <v>1443.191</v>
      </c>
      <c r="K59" s="17">
        <v>1566.75</v>
      </c>
      <c r="L59" s="17">
        <v>1686.6759999999999</v>
      </c>
      <c r="M59" s="17">
        <v>1841.442</v>
      </c>
      <c r="N59" s="17">
        <v>1979.107</v>
      </c>
      <c r="O59" s="17">
        <v>2093.1779999999999</v>
      </c>
      <c r="P59" s="17">
        <v>2050.1559999999999</v>
      </c>
      <c r="Q59" s="17">
        <v>2013.6010000000001</v>
      </c>
      <c r="R59" s="17">
        <v>1994.453</v>
      </c>
      <c r="S59" s="17">
        <v>2013.4770000000001</v>
      </c>
      <c r="T59" s="17">
        <v>2026.9849999999999</v>
      </c>
      <c r="U59" s="17">
        <v>2077.4070000000002</v>
      </c>
      <c r="V59" s="17">
        <v>2133.4059999999999</v>
      </c>
      <c r="W59" s="17">
        <v>2185.683</v>
      </c>
      <c r="X59" s="17">
        <v>2281.2849999999999</v>
      </c>
      <c r="Y59" s="17">
        <v>2312.692</v>
      </c>
      <c r="Z59" s="17">
        <v>2358.1489999999999</v>
      </c>
      <c r="AA59" s="17">
        <v>2406.9879999999998</v>
      </c>
      <c r="AB59" s="17">
        <v>2408.739</v>
      </c>
      <c r="AC59" s="17">
        <v>2479.9650000000001</v>
      </c>
      <c r="AD59" s="73">
        <v>2536.0079999999998</v>
      </c>
      <c r="AE59" s="17"/>
      <c r="AF59"/>
      <c r="AG59" s="18">
        <v>6.9257255991990521</v>
      </c>
      <c r="AH59" s="18">
        <v>1.143299826888678</v>
      </c>
      <c r="AI59" s="18">
        <v>14.491586006558736</v>
      </c>
      <c r="AJ59" s="18">
        <v>7.6129688728550882</v>
      </c>
      <c r="AK59" s="18">
        <v>3.2334268645353097</v>
      </c>
      <c r="AL59" s="18">
        <v>3.1428567180290781</v>
      </c>
      <c r="AM59" s="18">
        <v>4.0245618283987694</v>
      </c>
      <c r="AN59" s="18">
        <v>8.5615140338319726</v>
      </c>
      <c r="AO59" s="18">
        <v>7.6544439125578378</v>
      </c>
      <c r="AP59" s="18">
        <v>9.1757990271990639</v>
      </c>
      <c r="AQ59" s="18">
        <v>7.4759346208026081</v>
      </c>
      <c r="AR59" s="18">
        <v>5.7637611306513454</v>
      </c>
      <c r="AS59" s="18">
        <v>-2.0553435971522696</v>
      </c>
      <c r="AT59" s="18">
        <v>-1.7830350470890917</v>
      </c>
      <c r="AU59" s="18">
        <v>-0.95093317891678331</v>
      </c>
      <c r="AV59" s="18">
        <v>0.95384549046781819</v>
      </c>
      <c r="AW59" s="18">
        <v>0.67087927997189989</v>
      </c>
      <c r="AX59" s="18">
        <v>2.4875369082652439</v>
      </c>
      <c r="AY59" s="18">
        <v>2.6956200686721377</v>
      </c>
      <c r="AZ59" s="18">
        <v>2.4504009082190659</v>
      </c>
      <c r="BA59" s="18">
        <v>4.3740103208013172</v>
      </c>
      <c r="BB59" s="18">
        <v>1.3767240831373615</v>
      </c>
      <c r="BC59" s="18">
        <v>1.9655449147573425</v>
      </c>
      <c r="BD59" s="18">
        <v>2.0710735411545218</v>
      </c>
      <c r="BE59" s="18">
        <v>7.2746519716766503E-2</v>
      </c>
      <c r="BF59" s="18">
        <v>2.9569828860661165</v>
      </c>
      <c r="BG59" s="18">
        <v>2.2598302798628072</v>
      </c>
      <c r="BH59" s="18"/>
      <c r="BI59"/>
      <c r="BJ59"/>
      <c r="BK59"/>
      <c r="BL59"/>
      <c r="BM59"/>
    </row>
    <row r="60" spans="1:65" s="46" customFormat="1" ht="15" customHeight="1" x14ac:dyDescent="0.35">
      <c r="A60"/>
      <c r="B60" s="7" t="s">
        <v>494</v>
      </c>
      <c r="C60" s="17">
        <v>267.51900000000001</v>
      </c>
      <c r="D60" s="17">
        <v>284.048</v>
      </c>
      <c r="E60" s="17">
        <v>279.54000000000002</v>
      </c>
      <c r="F60" s="17">
        <v>285.74200000000002</v>
      </c>
      <c r="G60" s="17">
        <v>300.596</v>
      </c>
      <c r="H60" s="17">
        <v>306.77199999999999</v>
      </c>
      <c r="I60" s="17">
        <v>314.63200000000001</v>
      </c>
      <c r="J60" s="17">
        <v>323.32799999999997</v>
      </c>
      <c r="K60" s="17">
        <v>364.54</v>
      </c>
      <c r="L60" s="17">
        <v>383.54</v>
      </c>
      <c r="M60" s="17">
        <v>413.05799999999999</v>
      </c>
      <c r="N60" s="17">
        <v>426.33</v>
      </c>
      <c r="O60" s="17">
        <v>431.79700000000003</v>
      </c>
      <c r="P60" s="17">
        <v>402.661</v>
      </c>
      <c r="Q60" s="17">
        <v>397.42700000000002</v>
      </c>
      <c r="R60" s="17">
        <v>394.238</v>
      </c>
      <c r="S60" s="17">
        <v>402.12799999999999</v>
      </c>
      <c r="T60" s="17">
        <v>406.68200000000002</v>
      </c>
      <c r="U60" s="17">
        <v>428.22399999999999</v>
      </c>
      <c r="V60" s="17">
        <v>452.988</v>
      </c>
      <c r="W60" s="17">
        <v>494.47399999999999</v>
      </c>
      <c r="X60" s="17">
        <v>518.40099999999995</v>
      </c>
      <c r="Y60" s="17">
        <v>533.93899999999996</v>
      </c>
      <c r="Z60" s="17">
        <v>558.16600000000005</v>
      </c>
      <c r="AA60" s="17">
        <v>562.81500000000005</v>
      </c>
      <c r="AB60" s="17">
        <v>552.30899999999997</v>
      </c>
      <c r="AC60" s="17">
        <v>574.70799999999997</v>
      </c>
      <c r="AD60" s="73">
        <v>588.56600000000003</v>
      </c>
      <c r="AE60" s="17"/>
      <c r="AF60"/>
      <c r="AG60" s="18">
        <v>6.1786265648421219</v>
      </c>
      <c r="AH60" s="18">
        <v>-1.5870557088942647</v>
      </c>
      <c r="AI60" s="18">
        <v>2.2186449166487794</v>
      </c>
      <c r="AJ60" s="18">
        <v>5.1983957556117</v>
      </c>
      <c r="AK60" s="18">
        <v>2.0545848913491822</v>
      </c>
      <c r="AL60" s="18">
        <v>2.5621634308215917</v>
      </c>
      <c r="AM60" s="18">
        <v>2.7638638155050881</v>
      </c>
      <c r="AN60" s="18">
        <v>12.746189627870164</v>
      </c>
      <c r="AO60" s="18">
        <v>5.2120480605694848</v>
      </c>
      <c r="AP60" s="18">
        <v>7.6961985712050822</v>
      </c>
      <c r="AQ60" s="18">
        <v>3.2131080865156929</v>
      </c>
      <c r="AR60" s="18">
        <v>1.2823399713836796</v>
      </c>
      <c r="AS60" s="18">
        <v>-6.7476151988087043</v>
      </c>
      <c r="AT60" s="18">
        <v>-1.2998527297155624</v>
      </c>
      <c r="AU60" s="18">
        <v>-0.80241151205127514</v>
      </c>
      <c r="AV60" s="18">
        <v>2.0013291463532146</v>
      </c>
      <c r="AW60" s="18">
        <v>1.1324752317670073</v>
      </c>
      <c r="AX60" s="18">
        <v>5.2970133912983535</v>
      </c>
      <c r="AY60" s="18">
        <v>5.7829547152891969</v>
      </c>
      <c r="AZ60" s="18">
        <v>9.1582999991169718</v>
      </c>
      <c r="BA60" s="18">
        <v>4.8388792939568033</v>
      </c>
      <c r="BB60" s="18">
        <v>2.9972936008996922</v>
      </c>
      <c r="BC60" s="18">
        <v>4.5374097041047934</v>
      </c>
      <c r="BD60" s="18">
        <v>0.83290633969105976</v>
      </c>
      <c r="BE60" s="18">
        <v>-1.8666879880600347</v>
      </c>
      <c r="BF60" s="18">
        <v>4.0555196457055747</v>
      </c>
      <c r="BG60" s="18">
        <v>2.4113114833967968</v>
      </c>
      <c r="BH60" s="18"/>
      <c r="BI60"/>
      <c r="BJ60"/>
      <c r="BK60"/>
      <c r="BL60"/>
      <c r="BM60"/>
    </row>
    <row r="61" spans="1:65" s="46" customFormat="1" ht="15" customHeight="1" x14ac:dyDescent="0.35">
      <c r="A61"/>
      <c r="B61" s="7" t="s">
        <v>495</v>
      </c>
      <c r="C61" s="17">
        <v>445.90800000000002</v>
      </c>
      <c r="D61" s="17">
        <v>460.51799999999997</v>
      </c>
      <c r="E61" s="17">
        <v>509.41</v>
      </c>
      <c r="F61" s="17">
        <v>514.38800000000003</v>
      </c>
      <c r="G61" s="17">
        <v>505.64400000000001</v>
      </c>
      <c r="H61" s="17">
        <v>501.74599999999998</v>
      </c>
      <c r="I61" s="17">
        <v>495.40300000000002</v>
      </c>
      <c r="J61" s="17">
        <v>518.048</v>
      </c>
      <c r="K61" s="17">
        <v>516.04600000000005</v>
      </c>
      <c r="L61" s="17">
        <v>427.29300000000001</v>
      </c>
      <c r="M61" s="17">
        <v>424.923</v>
      </c>
      <c r="N61" s="17">
        <v>400.11900000000003</v>
      </c>
      <c r="O61" s="17">
        <v>381.572</v>
      </c>
      <c r="P61" s="17">
        <v>350.23599999999999</v>
      </c>
      <c r="Q61" s="17">
        <v>326.75799999999998</v>
      </c>
      <c r="R61" s="17">
        <v>307.18799999999999</v>
      </c>
      <c r="S61" s="17">
        <v>293.60199999999998</v>
      </c>
      <c r="T61" s="17">
        <v>275.20800000000003</v>
      </c>
      <c r="U61" s="17">
        <v>260.87900000000002</v>
      </c>
      <c r="V61" s="17">
        <v>251.13300000000001</v>
      </c>
      <c r="W61" s="17">
        <v>239.49700000000001</v>
      </c>
      <c r="X61" s="17">
        <v>228.34200000000001</v>
      </c>
      <c r="Y61" s="17">
        <v>224.49199999999999</v>
      </c>
      <c r="Z61" s="17">
        <v>206.999</v>
      </c>
      <c r="AA61" s="17">
        <v>201.595</v>
      </c>
      <c r="AB61" s="17">
        <v>191.01499999999999</v>
      </c>
      <c r="AC61" s="17">
        <v>180.09299999999999</v>
      </c>
      <c r="AD61" s="73">
        <v>175.084</v>
      </c>
      <c r="AE61" s="17"/>
      <c r="AF61"/>
      <c r="AG61" s="18">
        <v>3.2764606151941558</v>
      </c>
      <c r="AH61" s="18">
        <v>10.616740279424485</v>
      </c>
      <c r="AI61" s="18">
        <v>0.97720892797550274</v>
      </c>
      <c r="AJ61" s="18">
        <v>-1.6998841341555455</v>
      </c>
      <c r="AK61" s="18">
        <v>-0.77089810222212163</v>
      </c>
      <c r="AL61" s="18">
        <v>-1.2641854643584525</v>
      </c>
      <c r="AM61" s="18">
        <v>4.5710260131650351</v>
      </c>
      <c r="AN61" s="18">
        <v>-0.38645067638519071</v>
      </c>
      <c r="AO61" s="18">
        <v>-17.198660584521541</v>
      </c>
      <c r="AP61" s="18">
        <v>-0.55465453447634394</v>
      </c>
      <c r="AQ61" s="18">
        <v>-5.8372928742383854</v>
      </c>
      <c r="AR61" s="18">
        <v>-4.6353709771343086</v>
      </c>
      <c r="AS61" s="18">
        <v>-8.212342624720895</v>
      </c>
      <c r="AT61" s="18">
        <v>-6.7034799392409719</v>
      </c>
      <c r="AU61" s="18">
        <v>-5.9891418113711046</v>
      </c>
      <c r="AV61" s="18">
        <v>-4.422698803338676</v>
      </c>
      <c r="AW61" s="18">
        <v>-6.2649436992935845</v>
      </c>
      <c r="AX61" s="18">
        <v>-5.2066073660649419</v>
      </c>
      <c r="AY61" s="18">
        <v>-3.7358315540921301</v>
      </c>
      <c r="AZ61" s="18">
        <v>-4.6334014247430622</v>
      </c>
      <c r="BA61" s="18">
        <v>-4.6576783842803877</v>
      </c>
      <c r="BB61" s="18">
        <v>-1.6860673901428658</v>
      </c>
      <c r="BC61" s="18">
        <v>-7.7922598578123035</v>
      </c>
      <c r="BD61" s="18">
        <v>-2.6106406311141583</v>
      </c>
      <c r="BE61" s="18">
        <v>-5.2481460353679479</v>
      </c>
      <c r="BF61" s="18">
        <v>-5.7178755595110324</v>
      </c>
      <c r="BG61" s="18">
        <v>-2.7813407517227136</v>
      </c>
      <c r="BH61" s="18"/>
      <c r="BI61"/>
      <c r="BJ61"/>
      <c r="BK61"/>
      <c r="BL61"/>
      <c r="BM61"/>
    </row>
    <row r="62" spans="1:65" s="46" customFormat="1" ht="15" customHeight="1" x14ac:dyDescent="0.35">
      <c r="A62"/>
      <c r="B62" s="7" t="s">
        <v>496</v>
      </c>
      <c r="C62" s="17">
        <v>52.067</v>
      </c>
      <c r="D62" s="17">
        <v>52.518999999999998</v>
      </c>
      <c r="E62" s="17">
        <v>62.478999999999999</v>
      </c>
      <c r="F62" s="17">
        <v>60.997999999999998</v>
      </c>
      <c r="G62" s="17">
        <v>73.578999999999994</v>
      </c>
      <c r="H62" s="17">
        <v>73.760999999999996</v>
      </c>
      <c r="I62" s="17">
        <v>75.055000000000007</v>
      </c>
      <c r="J62" s="17">
        <v>60.636000000000003</v>
      </c>
      <c r="K62" s="17">
        <v>68.575000000000003</v>
      </c>
      <c r="L62" s="17">
        <v>114.658</v>
      </c>
      <c r="M62" s="17">
        <v>111.67</v>
      </c>
      <c r="N62" s="17">
        <v>112.468</v>
      </c>
      <c r="O62" s="17">
        <v>108.79300000000001</v>
      </c>
      <c r="P62" s="17">
        <v>100.64</v>
      </c>
      <c r="Q62" s="17">
        <v>98.515000000000001</v>
      </c>
      <c r="R62" s="17">
        <v>108.45099999999999</v>
      </c>
      <c r="S62" s="17">
        <v>106.32899999999999</v>
      </c>
      <c r="T62" s="17">
        <v>104.31100000000001</v>
      </c>
      <c r="U62" s="17">
        <v>102.898</v>
      </c>
      <c r="V62" s="17">
        <v>102.107</v>
      </c>
      <c r="W62" s="17">
        <v>102.60899999999999</v>
      </c>
      <c r="X62" s="17">
        <v>105.758</v>
      </c>
      <c r="Y62" s="17">
        <v>114.506</v>
      </c>
      <c r="Z62" s="17">
        <v>113.815</v>
      </c>
      <c r="AA62" s="17">
        <v>114.19499999999999</v>
      </c>
      <c r="AB62" s="17">
        <v>113.089</v>
      </c>
      <c r="AC62" s="17">
        <v>113.702</v>
      </c>
      <c r="AD62" s="73">
        <v>102.426</v>
      </c>
      <c r="AE62" s="17"/>
      <c r="AF62"/>
      <c r="AG62" s="18">
        <v>0.86811223999845999</v>
      </c>
      <c r="AH62" s="18">
        <v>18.964565204973439</v>
      </c>
      <c r="AI62" s="18">
        <v>-2.3703964532082806</v>
      </c>
      <c r="AJ62" s="18">
        <v>20.625266402177115</v>
      </c>
      <c r="AK62" s="18">
        <v>0.24735318501203085</v>
      </c>
      <c r="AL62" s="18">
        <v>1.7543146107021477</v>
      </c>
      <c r="AM62" s="18">
        <v>-19.211245086936248</v>
      </c>
      <c r="AN62" s="18">
        <v>13.092882116234579</v>
      </c>
      <c r="AO62" s="18">
        <v>67.200874954429452</v>
      </c>
      <c r="AP62" s="18">
        <v>-2.6060109194299566</v>
      </c>
      <c r="AQ62" s="18">
        <v>0.71460553416316097</v>
      </c>
      <c r="AR62" s="18">
        <v>-3.2675961162286136</v>
      </c>
      <c r="AS62" s="18">
        <v>-7.4940483303153753</v>
      </c>
      <c r="AT62" s="18">
        <v>-2.1114864864864864</v>
      </c>
      <c r="AU62" s="18">
        <v>10.085773740039579</v>
      </c>
      <c r="AV62" s="18">
        <v>-1.9566440143474932</v>
      </c>
      <c r="AW62" s="18">
        <v>-1.8978829858269961</v>
      </c>
      <c r="AX62" s="18">
        <v>-1.3546030619973068</v>
      </c>
      <c r="AY62" s="18">
        <v>-0.76872242414818248</v>
      </c>
      <c r="AZ62" s="18">
        <v>0.49164112156854606</v>
      </c>
      <c r="BA62" s="18">
        <v>3.068931575202956</v>
      </c>
      <c r="BB62" s="18">
        <v>8.2717146693394401</v>
      </c>
      <c r="BC62" s="18">
        <v>-0.60346182732782783</v>
      </c>
      <c r="BD62" s="18">
        <v>0.33387514826692039</v>
      </c>
      <c r="BE62" s="18">
        <v>-0.96851876176714791</v>
      </c>
      <c r="BF62" s="18">
        <v>0.54205095102087697</v>
      </c>
      <c r="BG62" s="18">
        <v>-9.9171518530896527</v>
      </c>
      <c r="BH62" s="18"/>
      <c r="BI62"/>
      <c r="BJ62"/>
      <c r="BK62"/>
      <c r="BL62"/>
      <c r="BM62"/>
    </row>
    <row r="63" spans="1:65" s="55" customFormat="1" ht="15" customHeight="1" x14ac:dyDescent="0.35">
      <c r="A63"/>
      <c r="B63" s="7" t="s">
        <v>497</v>
      </c>
      <c r="C63" s="17">
        <v>13.154</v>
      </c>
      <c r="D63" s="17">
        <v>16.277999999999999</v>
      </c>
      <c r="E63" s="17">
        <v>17.27</v>
      </c>
      <c r="F63" s="17">
        <v>25.646999999999998</v>
      </c>
      <c r="G63" s="17">
        <v>16.102</v>
      </c>
      <c r="H63" s="17">
        <v>54.872</v>
      </c>
      <c r="I63" s="17">
        <v>94.075000000000003</v>
      </c>
      <c r="J63" s="17">
        <v>100.90900000000001</v>
      </c>
      <c r="K63" s="17">
        <v>54.581000000000003</v>
      </c>
      <c r="L63" s="17">
        <v>48.744999999999997</v>
      </c>
      <c r="M63" s="17">
        <v>46.643000000000001</v>
      </c>
      <c r="N63" s="17">
        <v>46.216000000000001</v>
      </c>
      <c r="O63" s="17">
        <v>42.529000000000003</v>
      </c>
      <c r="P63" s="17">
        <v>34.729999999999997</v>
      </c>
      <c r="Q63" s="17">
        <v>32.738999999999997</v>
      </c>
      <c r="R63" s="17">
        <v>30.231000000000002</v>
      </c>
      <c r="S63" s="17">
        <v>28.803000000000001</v>
      </c>
      <c r="T63" s="17">
        <v>27.533999999999999</v>
      </c>
      <c r="U63" s="17">
        <v>26.49</v>
      </c>
      <c r="V63" s="17">
        <v>16.968</v>
      </c>
      <c r="W63" s="17">
        <v>15.403</v>
      </c>
      <c r="X63" s="17">
        <v>14.904</v>
      </c>
      <c r="Y63" s="17">
        <v>14.206</v>
      </c>
      <c r="Z63" s="17">
        <v>13.856</v>
      </c>
      <c r="AA63" s="17">
        <v>12.621</v>
      </c>
      <c r="AB63" s="17">
        <v>12.512</v>
      </c>
      <c r="AC63" s="17">
        <v>12.281000000000001</v>
      </c>
      <c r="AD63" s="73">
        <v>10.426</v>
      </c>
      <c r="AE63" s="17"/>
      <c r="AF63"/>
      <c r="AG63" s="18">
        <v>23.749429831230035</v>
      </c>
      <c r="AH63" s="18">
        <v>6.0941147561125506</v>
      </c>
      <c r="AI63" s="18">
        <v>48.506079907353786</v>
      </c>
      <c r="AJ63" s="18">
        <v>-37.216828478964395</v>
      </c>
      <c r="AK63" s="18" t="s">
        <v>233</v>
      </c>
      <c r="AL63" s="18">
        <v>71.444452544102646</v>
      </c>
      <c r="AM63" s="18">
        <v>7.2644166888121209</v>
      </c>
      <c r="AN63" s="18">
        <v>-45.910671991596388</v>
      </c>
      <c r="AO63" s="18">
        <v>-10.69236547516536</v>
      </c>
      <c r="AP63" s="18">
        <v>-4.312237152528458</v>
      </c>
      <c r="AQ63" s="18">
        <v>-0.91546427116609053</v>
      </c>
      <c r="AR63" s="18">
        <v>-7.9777566210836017</v>
      </c>
      <c r="AS63" s="18">
        <v>-18.338075195748797</v>
      </c>
      <c r="AT63" s="18">
        <v>-5.7327958537287644</v>
      </c>
      <c r="AU63" s="18">
        <v>-7.6605882891963581</v>
      </c>
      <c r="AV63" s="18">
        <v>-4.7236280639079107</v>
      </c>
      <c r="AW63" s="18">
        <v>-4.4057910634308994</v>
      </c>
      <c r="AX63" s="18">
        <v>-3.7916757463499691</v>
      </c>
      <c r="AY63" s="18">
        <v>-35.945639864099654</v>
      </c>
      <c r="AZ63" s="18">
        <v>-9.2232437529467202</v>
      </c>
      <c r="BA63" s="18">
        <v>-3.2396286437706974</v>
      </c>
      <c r="BB63" s="18">
        <v>-4.6833064949007008</v>
      </c>
      <c r="BC63" s="18">
        <v>-2.4637477122342646</v>
      </c>
      <c r="BD63" s="18">
        <v>-8.9131062355658166</v>
      </c>
      <c r="BE63" s="18">
        <v>-0.8636399651374691</v>
      </c>
      <c r="BF63" s="18">
        <v>-1.8462276214833748</v>
      </c>
      <c r="BG63" s="18">
        <v>-15.104633173194369</v>
      </c>
      <c r="BH63" s="18"/>
      <c r="BI63"/>
      <c r="BJ63"/>
      <c r="BK63"/>
      <c r="BL63"/>
      <c r="BM63"/>
    </row>
    <row r="64" spans="1:65" s="46" customFormat="1" ht="15" customHeight="1" x14ac:dyDescent="0.35">
      <c r="A64"/>
      <c r="B64" s="7" t="s">
        <v>498</v>
      </c>
      <c r="C64" s="17">
        <v>505.96300000000019</v>
      </c>
      <c r="D64" s="17">
        <v>487.73900000000003</v>
      </c>
      <c r="E64" s="17">
        <v>476.17999999999984</v>
      </c>
      <c r="F64" s="17">
        <v>382.51499999999987</v>
      </c>
      <c r="G64" s="17">
        <v>366.47100000000046</v>
      </c>
      <c r="H64" s="17">
        <v>360.13000000000056</v>
      </c>
      <c r="I64" s="17">
        <v>363.32400000000007</v>
      </c>
      <c r="J64" s="17">
        <v>369.6579999999999</v>
      </c>
      <c r="K64" s="17">
        <v>380.65799999999945</v>
      </c>
      <c r="L64" s="17">
        <v>388.16800000000057</v>
      </c>
      <c r="M64" s="17">
        <v>404.79100000000017</v>
      </c>
      <c r="N64" s="17">
        <v>416.44899999999961</v>
      </c>
      <c r="O64" s="17">
        <v>433.69599999999946</v>
      </c>
      <c r="P64" s="17">
        <v>418.64300000000003</v>
      </c>
      <c r="Q64" s="17">
        <v>382.46199999999999</v>
      </c>
      <c r="R64" s="17">
        <v>359.6909999999998</v>
      </c>
      <c r="S64" s="17">
        <v>348.51400000000012</v>
      </c>
      <c r="T64" s="17">
        <v>329.9089999999992</v>
      </c>
      <c r="U64" s="17">
        <v>299.70800000000008</v>
      </c>
      <c r="V64" s="17">
        <v>267.34500000000071</v>
      </c>
      <c r="W64" s="17">
        <v>254.27599999999984</v>
      </c>
      <c r="X64" s="17">
        <v>204.33200000000033</v>
      </c>
      <c r="Y64" s="17">
        <v>207.63199999999961</v>
      </c>
      <c r="Z64" s="17">
        <v>198.27199999999993</v>
      </c>
      <c r="AA64" s="17">
        <v>203.52100000000019</v>
      </c>
      <c r="AB64" s="17">
        <v>198.32000000000016</v>
      </c>
      <c r="AC64" s="17">
        <v>202.31800000000021</v>
      </c>
      <c r="AD64" s="73">
        <v>207.55500000000075</v>
      </c>
      <c r="AE64" s="17"/>
      <c r="AF64"/>
      <c r="AG64" s="18">
        <v>-3.6018444036421937</v>
      </c>
      <c r="AH64" s="18">
        <v>-2.3699150570284919</v>
      </c>
      <c r="AI64" s="18">
        <v>-19.67008274182032</v>
      </c>
      <c r="AJ64" s="18">
        <v>-4.1943453197912293</v>
      </c>
      <c r="AK64" s="18">
        <v>-1.7302869804158818</v>
      </c>
      <c r="AL64" s="18">
        <v>0.88690195207272382</v>
      </c>
      <c r="AM64" s="18">
        <v>1.7433475355329764</v>
      </c>
      <c r="AN64" s="18">
        <v>2.9757235065924581</v>
      </c>
      <c r="AO64" s="18">
        <v>1.9728995581338469</v>
      </c>
      <c r="AP64" s="18">
        <v>4.2824241050265783</v>
      </c>
      <c r="AQ64" s="18">
        <v>2.8800047431883224</v>
      </c>
      <c r="AR64" s="18">
        <v>4.1414434900791832</v>
      </c>
      <c r="AS64" s="18">
        <v>-3.4708643842690381</v>
      </c>
      <c r="AT64" s="18">
        <v>-8.6424471447032527</v>
      </c>
      <c r="AU64" s="18">
        <v>-5.9537941024206811</v>
      </c>
      <c r="AV64" s="18">
        <v>-3.1073893981221898</v>
      </c>
      <c r="AW64" s="18">
        <v>-5.3383795199047732</v>
      </c>
      <c r="AX64" s="18">
        <v>-9.154342561130246</v>
      </c>
      <c r="AY64" s="18">
        <v>-10.798176892174839</v>
      </c>
      <c r="AZ64" s="18">
        <v>-4.8884400306722906</v>
      </c>
      <c r="BA64" s="18">
        <v>-19.641649231543497</v>
      </c>
      <c r="BB64" s="18">
        <v>1.6150186950645355</v>
      </c>
      <c r="BC64" s="18">
        <v>-4.5079756492254042</v>
      </c>
      <c r="BD64" s="18">
        <v>2.647373305358423</v>
      </c>
      <c r="BE64" s="18">
        <v>-2.5555102421863185</v>
      </c>
      <c r="BF64" s="18">
        <v>2.0159338442920753</v>
      </c>
      <c r="BG64" s="18">
        <v>2.5884992931921675</v>
      </c>
      <c r="BH64" s="18"/>
      <c r="BI64"/>
      <c r="BJ64"/>
      <c r="BK64"/>
      <c r="BL64"/>
      <c r="BM64"/>
    </row>
    <row r="65" spans="1:65" s="46" customFormat="1" ht="6" customHeight="1" x14ac:dyDescent="0.35">
      <c r="A65"/>
      <c r="B65" s="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/>
      <c r="BJ65"/>
      <c r="BK65"/>
      <c r="BL65"/>
      <c r="BM65"/>
    </row>
    <row r="66" spans="1:65" s="46" customFormat="1" ht="15" customHeight="1" x14ac:dyDescent="0.35">
      <c r="A66"/>
      <c r="B66" s="7" t="s">
        <v>499</v>
      </c>
      <c r="C66" s="17">
        <v>524.46799999999996</v>
      </c>
      <c r="D66" s="17">
        <v>566.87400000000002</v>
      </c>
      <c r="E66" s="17">
        <v>603.05799999999999</v>
      </c>
      <c r="F66" s="17">
        <v>647.32999999999993</v>
      </c>
      <c r="G66" s="17">
        <v>700.49200000000008</v>
      </c>
      <c r="H66" s="17">
        <v>735.40800000000002</v>
      </c>
      <c r="I66" s="17">
        <v>781.0440000000001</v>
      </c>
      <c r="J66" s="17">
        <v>826.68099999999993</v>
      </c>
      <c r="K66" s="17">
        <v>883.529</v>
      </c>
      <c r="L66" s="17">
        <v>932.45799999999997</v>
      </c>
      <c r="M66" s="17">
        <v>1006.138</v>
      </c>
      <c r="N66" s="17">
        <v>1075.1320000000001</v>
      </c>
      <c r="O66" s="17">
        <v>1120.9189999999999</v>
      </c>
      <c r="P66" s="17">
        <v>1092.4090000000001</v>
      </c>
      <c r="Q66" s="17">
        <v>1065.819</v>
      </c>
      <c r="R66" s="17">
        <v>1045.5309999999999</v>
      </c>
      <c r="S66" s="17">
        <v>1034.0540000000001</v>
      </c>
      <c r="T66" s="17">
        <v>1019.034</v>
      </c>
      <c r="U66" s="17">
        <v>1052.992</v>
      </c>
      <c r="V66" s="17">
        <v>1049.69</v>
      </c>
      <c r="W66" s="17">
        <v>1056.348</v>
      </c>
      <c r="X66" s="17">
        <v>1077.5119999999999</v>
      </c>
      <c r="Y66" s="17">
        <v>1093.0170000000001</v>
      </c>
      <c r="Z66" s="17">
        <v>1107.6880000000001</v>
      </c>
      <c r="AA66" s="17">
        <v>1119.4079999999999</v>
      </c>
      <c r="AB66" s="17">
        <v>1121.5309999999999</v>
      </c>
      <c r="AC66" s="17">
        <v>1145.5709999999999</v>
      </c>
      <c r="AD66" s="73">
        <v>1167.624</v>
      </c>
      <c r="AE66" s="17"/>
      <c r="AF66"/>
      <c r="AG66" s="18">
        <v>8.0855266670225951</v>
      </c>
      <c r="AH66" s="18">
        <v>6.3830763097266709</v>
      </c>
      <c r="AI66" s="18">
        <v>7.3412507586334872</v>
      </c>
      <c r="AJ66" s="18">
        <v>8.2125036689169608</v>
      </c>
      <c r="AK66" s="18">
        <v>4.9844966109534354</v>
      </c>
      <c r="AL66" s="18">
        <v>6.205534886756749</v>
      </c>
      <c r="AM66" s="18">
        <v>5.8430767024648826</v>
      </c>
      <c r="AN66" s="18">
        <v>6.876654961224471</v>
      </c>
      <c r="AO66" s="18">
        <v>5.5379053771862585</v>
      </c>
      <c r="AP66" s="18">
        <v>7.9016963766732724</v>
      </c>
      <c r="AQ66" s="18">
        <v>6.8573098322496548</v>
      </c>
      <c r="AR66" s="18">
        <v>4.2587328811717819</v>
      </c>
      <c r="AS66" s="18">
        <v>-2.5434487237703856</v>
      </c>
      <c r="AT66" s="18">
        <v>-2.4340700232239154</v>
      </c>
      <c r="AU66" s="18">
        <v>-1.9035126977469918</v>
      </c>
      <c r="AV66" s="18">
        <v>-1.0977197232793541</v>
      </c>
      <c r="AW66" s="18">
        <v>-1.452535360822558</v>
      </c>
      <c r="AX66" s="18">
        <v>3.3323716382377793</v>
      </c>
      <c r="AY66" s="18">
        <v>-0.31358262930771624</v>
      </c>
      <c r="AZ66" s="18">
        <v>0.63428250245309581</v>
      </c>
      <c r="BA66" s="18">
        <v>2.0035064202327253</v>
      </c>
      <c r="BB66" s="18">
        <v>1.4389630927544297</v>
      </c>
      <c r="BC66" s="18">
        <v>1.3422481077604509</v>
      </c>
      <c r="BD66" s="18">
        <v>1.0580596702320328</v>
      </c>
      <c r="BE66" s="18">
        <v>0.18965381701757067</v>
      </c>
      <c r="BF66" s="18">
        <v>2.1434984855523358</v>
      </c>
      <c r="BG66" s="18">
        <v>1.9250661896992951</v>
      </c>
      <c r="BH66" s="18"/>
      <c r="BI66"/>
      <c r="BJ66"/>
      <c r="BK66"/>
      <c r="BL66"/>
      <c r="BM66"/>
    </row>
    <row r="67" spans="1:65" ht="6" customHeight="1" thickBot="1" x14ac:dyDescent="0.4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136"/>
      <c r="Z67" s="32"/>
      <c r="AA67" s="136"/>
      <c r="AB67" s="32"/>
      <c r="AC67" s="136"/>
      <c r="AD67" s="32"/>
      <c r="AE67" s="32"/>
      <c r="AF67"/>
      <c r="AG67" s="34" t="s">
        <v>233</v>
      </c>
      <c r="AH67" s="34" t="s">
        <v>233</v>
      </c>
      <c r="AI67" s="34" t="s">
        <v>233</v>
      </c>
      <c r="AJ67" s="34" t="s">
        <v>233</v>
      </c>
      <c r="AK67" s="34" t="s">
        <v>233</v>
      </c>
      <c r="AL67" s="34" t="s">
        <v>233</v>
      </c>
      <c r="AM67" s="34" t="s">
        <v>233</v>
      </c>
      <c r="AN67" s="34" t="s">
        <v>233</v>
      </c>
      <c r="AO67" s="34" t="s">
        <v>233</v>
      </c>
      <c r="AP67" s="34" t="s">
        <v>233</v>
      </c>
      <c r="AQ67" s="34" t="s">
        <v>233</v>
      </c>
      <c r="AR67" s="34" t="s">
        <v>233</v>
      </c>
      <c r="AS67" s="34" t="s">
        <v>233</v>
      </c>
      <c r="AT67" s="34" t="s">
        <v>233</v>
      </c>
      <c r="AU67" s="34" t="s">
        <v>233</v>
      </c>
      <c r="AV67" s="34" t="s">
        <v>233</v>
      </c>
      <c r="AW67" s="34" t="s">
        <v>233</v>
      </c>
      <c r="AX67" s="34" t="s">
        <v>233</v>
      </c>
      <c r="AY67" s="34" t="s">
        <v>233</v>
      </c>
      <c r="AZ67" s="34" t="s">
        <v>233</v>
      </c>
      <c r="BA67" s="34" t="s">
        <v>233</v>
      </c>
      <c r="BB67" s="34" t="s">
        <v>233</v>
      </c>
      <c r="BC67" s="34" t="s">
        <v>233</v>
      </c>
      <c r="BD67" s="34" t="s">
        <v>233</v>
      </c>
      <c r="BE67" s="34" t="s">
        <v>233</v>
      </c>
      <c r="BF67" s="34" t="s">
        <v>233</v>
      </c>
      <c r="BG67" s="34" t="s">
        <v>233</v>
      </c>
      <c r="BH67" s="34" t="s">
        <v>233</v>
      </c>
      <c r="BI67"/>
    </row>
    <row r="68" spans="1:65" s="55" customFormat="1" ht="6" customHeight="1" x14ac:dyDescent="0.35">
      <c r="A68"/>
      <c r="Y68" s="52"/>
      <c r="AA68" s="52"/>
      <c r="AC68" s="52"/>
      <c r="AF68"/>
      <c r="BI68"/>
      <c r="BJ68"/>
      <c r="BK68"/>
      <c r="BL68"/>
      <c r="BM68"/>
    </row>
    <row r="69" spans="1:65" ht="12" customHeight="1" x14ac:dyDescent="0.35">
      <c r="B69" s="35" t="s">
        <v>500</v>
      </c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AC69" s="7"/>
      <c r="AF69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36"/>
      <c r="BC69" s="36"/>
      <c r="BD69" s="36"/>
      <c r="BE69" s="36"/>
      <c r="BF69" s="36"/>
      <c r="BG69" s="36"/>
      <c r="BH69" s="36"/>
      <c r="BI69"/>
    </row>
    <row r="70" spans="1:65" s="55" customFormat="1" ht="12" customHeight="1" x14ac:dyDescent="0.35">
      <c r="A70"/>
      <c r="B70" s="35" t="s">
        <v>501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52"/>
      <c r="AA70" s="52"/>
      <c r="AC70" s="52"/>
      <c r="AF70"/>
      <c r="BI70"/>
      <c r="BJ70"/>
      <c r="BK70"/>
      <c r="BL70"/>
      <c r="BM70"/>
    </row>
    <row r="71" spans="1:65" s="55" customFormat="1" ht="12" customHeight="1" x14ac:dyDescent="0.35">
      <c r="A71"/>
      <c r="B71" s="35" t="s">
        <v>502</v>
      </c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52"/>
      <c r="AA71" s="52"/>
      <c r="AF71"/>
      <c r="BI71"/>
      <c r="BJ71"/>
      <c r="BK71"/>
      <c r="BL71"/>
      <c r="BM71"/>
    </row>
    <row r="72" spans="1:65" s="55" customFormat="1" ht="12" customHeight="1" x14ac:dyDescent="0.35">
      <c r="A72"/>
      <c r="B72" s="35" t="s">
        <v>770</v>
      </c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52"/>
      <c r="AA72" s="52"/>
      <c r="AF72"/>
      <c r="BI72"/>
      <c r="BJ72"/>
      <c r="BK72"/>
      <c r="BL72"/>
      <c r="BM72"/>
    </row>
    <row r="73" spans="1:65" s="55" customFormat="1" ht="12" customHeight="1" x14ac:dyDescent="0.35">
      <c r="A73"/>
      <c r="B73" s="146" t="s">
        <v>503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52"/>
      <c r="AA73" s="52"/>
      <c r="AF73"/>
      <c r="BI73"/>
      <c r="BJ73"/>
      <c r="BK73"/>
      <c r="BL73"/>
      <c r="BM73"/>
    </row>
    <row r="74" spans="1:65" s="55" customFormat="1" ht="12" customHeight="1" x14ac:dyDescent="0.35">
      <c r="A74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52"/>
      <c r="AA74" s="52"/>
      <c r="AF74"/>
      <c r="BI74"/>
      <c r="BJ74"/>
      <c r="BK74"/>
      <c r="BL74"/>
      <c r="BM74"/>
    </row>
    <row r="75" spans="1:65" s="55" customFormat="1" ht="12" customHeight="1" x14ac:dyDescent="0.35">
      <c r="A75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52"/>
      <c r="AA75" s="52"/>
      <c r="AF75"/>
      <c r="BI75"/>
      <c r="BJ75"/>
      <c r="BK75"/>
      <c r="BL75"/>
      <c r="BM75"/>
    </row>
    <row r="76" spans="1:65" x14ac:dyDescent="0.35"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</row>
  </sheetData>
  <mergeCells count="1">
    <mergeCell ref="BA5:BH5"/>
  </mergeCells>
  <hyperlinks>
    <hyperlink ref="B4" location="Indice!A1" display="Volver al índice" xr:uid="{00000000-0004-0000-2F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59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BS150"/>
  <sheetViews>
    <sheetView zoomScale="90" zoomScaleNormal="90" workbookViewId="0">
      <pane xSplit="2" ySplit="9" topLeftCell="Z10" activePane="bottomRight" state="frozen"/>
      <selection pane="topRight"/>
      <selection pane="bottomLeft"/>
      <selection pane="bottomRight"/>
    </sheetView>
  </sheetViews>
  <sheetFormatPr defaultColWidth="11.453125" defaultRowHeight="14.5" x14ac:dyDescent="0.35"/>
  <cols>
    <col min="1" max="1" width="3.6328125" style="415" customWidth="1"/>
    <col min="2" max="2" width="49.6328125" style="417" customWidth="1"/>
    <col min="3" max="24" width="10.6328125" style="417" customWidth="1"/>
    <col min="25" max="25" width="10.6328125" style="436" customWidth="1"/>
    <col min="26" max="30" width="10.6328125" style="456" customWidth="1"/>
    <col min="31" max="31" width="1.6328125" style="417" customWidth="1"/>
    <col min="32" max="53" width="6.6328125" style="417" hidden="1" customWidth="1"/>
    <col min="54" max="58" width="6.6328125" style="417" customWidth="1"/>
    <col min="59" max="59" width="3.54296875" style="417" customWidth="1"/>
    <col min="60" max="60" width="11.453125" style="417"/>
    <col min="61" max="61" width="17.36328125" style="417" bestFit="1" customWidth="1"/>
    <col min="62" max="66" width="11.453125" style="417"/>
    <col min="67" max="67" width="10.6328125" style="415" customWidth="1"/>
    <col min="68" max="71" width="11.453125" style="415"/>
    <col min="72" max="259" width="11.453125" style="417"/>
    <col min="260" max="260" width="2.36328125" style="417" customWidth="1"/>
    <col min="261" max="261" width="48.6328125" style="417" customWidth="1"/>
    <col min="262" max="278" width="11.453125" style="417" customWidth="1"/>
    <col min="279" max="284" width="10.6328125" style="417" customWidth="1"/>
    <col min="285" max="286" width="11.453125" style="417" customWidth="1"/>
    <col min="287" max="287" width="1.6328125" style="417" customWidth="1"/>
    <col min="288" max="303" width="11.453125" style="417" customWidth="1"/>
    <col min="304" max="309" width="6.6328125" style="417" customWidth="1"/>
    <col min="310" max="311" width="11.453125" style="417" customWidth="1"/>
    <col min="312" max="312" width="1.08984375" style="417" customWidth="1"/>
    <col min="313" max="515" width="11.453125" style="417"/>
    <col min="516" max="516" width="2.36328125" style="417" customWidth="1"/>
    <col min="517" max="517" width="48.6328125" style="417" customWidth="1"/>
    <col min="518" max="534" width="11.453125" style="417" customWidth="1"/>
    <col min="535" max="540" width="10.6328125" style="417" customWidth="1"/>
    <col min="541" max="542" width="11.453125" style="417" customWidth="1"/>
    <col min="543" max="543" width="1.6328125" style="417" customWidth="1"/>
    <col min="544" max="559" width="11.453125" style="417" customWidth="1"/>
    <col min="560" max="565" width="6.6328125" style="417" customWidth="1"/>
    <col min="566" max="567" width="11.453125" style="417" customWidth="1"/>
    <col min="568" max="568" width="1.08984375" style="417" customWidth="1"/>
    <col min="569" max="771" width="11.453125" style="417"/>
    <col min="772" max="772" width="2.36328125" style="417" customWidth="1"/>
    <col min="773" max="773" width="48.6328125" style="417" customWidth="1"/>
    <col min="774" max="790" width="11.453125" style="417" customWidth="1"/>
    <col min="791" max="796" width="10.6328125" style="417" customWidth="1"/>
    <col min="797" max="798" width="11.453125" style="417" customWidth="1"/>
    <col min="799" max="799" width="1.6328125" style="417" customWidth="1"/>
    <col min="800" max="815" width="11.453125" style="417" customWidth="1"/>
    <col min="816" max="821" width="6.6328125" style="417" customWidth="1"/>
    <col min="822" max="823" width="11.453125" style="417" customWidth="1"/>
    <col min="824" max="824" width="1.08984375" style="417" customWidth="1"/>
    <col min="825" max="1027" width="11.453125" style="417"/>
    <col min="1028" max="1028" width="2.36328125" style="417" customWidth="1"/>
    <col min="1029" max="1029" width="48.6328125" style="417" customWidth="1"/>
    <col min="1030" max="1046" width="11.453125" style="417" customWidth="1"/>
    <col min="1047" max="1052" width="10.6328125" style="417" customWidth="1"/>
    <col min="1053" max="1054" width="11.453125" style="417" customWidth="1"/>
    <col min="1055" max="1055" width="1.6328125" style="417" customWidth="1"/>
    <col min="1056" max="1071" width="11.453125" style="417" customWidth="1"/>
    <col min="1072" max="1077" width="6.6328125" style="417" customWidth="1"/>
    <col min="1078" max="1079" width="11.453125" style="417" customWidth="1"/>
    <col min="1080" max="1080" width="1.08984375" style="417" customWidth="1"/>
    <col min="1081" max="1283" width="11.453125" style="417"/>
    <col min="1284" max="1284" width="2.36328125" style="417" customWidth="1"/>
    <col min="1285" max="1285" width="48.6328125" style="417" customWidth="1"/>
    <col min="1286" max="1302" width="11.453125" style="417" customWidth="1"/>
    <col min="1303" max="1308" width="10.6328125" style="417" customWidth="1"/>
    <col min="1309" max="1310" width="11.453125" style="417" customWidth="1"/>
    <col min="1311" max="1311" width="1.6328125" style="417" customWidth="1"/>
    <col min="1312" max="1327" width="11.453125" style="417" customWidth="1"/>
    <col min="1328" max="1333" width="6.6328125" style="417" customWidth="1"/>
    <col min="1334" max="1335" width="11.453125" style="417" customWidth="1"/>
    <col min="1336" max="1336" width="1.08984375" style="417" customWidth="1"/>
    <col min="1337" max="1539" width="11.453125" style="417"/>
    <col min="1540" max="1540" width="2.36328125" style="417" customWidth="1"/>
    <col min="1541" max="1541" width="48.6328125" style="417" customWidth="1"/>
    <col min="1542" max="1558" width="11.453125" style="417" customWidth="1"/>
    <col min="1559" max="1564" width="10.6328125" style="417" customWidth="1"/>
    <col min="1565" max="1566" width="11.453125" style="417" customWidth="1"/>
    <col min="1567" max="1567" width="1.6328125" style="417" customWidth="1"/>
    <col min="1568" max="1583" width="11.453125" style="417" customWidth="1"/>
    <col min="1584" max="1589" width="6.6328125" style="417" customWidth="1"/>
    <col min="1590" max="1591" width="11.453125" style="417" customWidth="1"/>
    <col min="1592" max="1592" width="1.08984375" style="417" customWidth="1"/>
    <col min="1593" max="1795" width="11.453125" style="417"/>
    <col min="1796" max="1796" width="2.36328125" style="417" customWidth="1"/>
    <col min="1797" max="1797" width="48.6328125" style="417" customWidth="1"/>
    <col min="1798" max="1814" width="11.453125" style="417" customWidth="1"/>
    <col min="1815" max="1820" width="10.6328125" style="417" customWidth="1"/>
    <col min="1821" max="1822" width="11.453125" style="417" customWidth="1"/>
    <col min="1823" max="1823" width="1.6328125" style="417" customWidth="1"/>
    <col min="1824" max="1839" width="11.453125" style="417" customWidth="1"/>
    <col min="1840" max="1845" width="6.6328125" style="417" customWidth="1"/>
    <col min="1846" max="1847" width="11.453125" style="417" customWidth="1"/>
    <col min="1848" max="1848" width="1.08984375" style="417" customWidth="1"/>
    <col min="1849" max="2051" width="11.453125" style="417"/>
    <col min="2052" max="2052" width="2.36328125" style="417" customWidth="1"/>
    <col min="2053" max="2053" width="48.6328125" style="417" customWidth="1"/>
    <col min="2054" max="2070" width="11.453125" style="417" customWidth="1"/>
    <col min="2071" max="2076" width="10.6328125" style="417" customWidth="1"/>
    <col min="2077" max="2078" width="11.453125" style="417" customWidth="1"/>
    <col min="2079" max="2079" width="1.6328125" style="417" customWidth="1"/>
    <col min="2080" max="2095" width="11.453125" style="417" customWidth="1"/>
    <col min="2096" max="2101" width="6.6328125" style="417" customWidth="1"/>
    <col min="2102" max="2103" width="11.453125" style="417" customWidth="1"/>
    <col min="2104" max="2104" width="1.08984375" style="417" customWidth="1"/>
    <col min="2105" max="2307" width="11.453125" style="417"/>
    <col min="2308" max="2308" width="2.36328125" style="417" customWidth="1"/>
    <col min="2309" max="2309" width="48.6328125" style="417" customWidth="1"/>
    <col min="2310" max="2326" width="11.453125" style="417" customWidth="1"/>
    <col min="2327" max="2332" width="10.6328125" style="417" customWidth="1"/>
    <col min="2333" max="2334" width="11.453125" style="417" customWidth="1"/>
    <col min="2335" max="2335" width="1.6328125" style="417" customWidth="1"/>
    <col min="2336" max="2351" width="11.453125" style="417" customWidth="1"/>
    <col min="2352" max="2357" width="6.6328125" style="417" customWidth="1"/>
    <col min="2358" max="2359" width="11.453125" style="417" customWidth="1"/>
    <col min="2360" max="2360" width="1.08984375" style="417" customWidth="1"/>
    <col min="2361" max="2563" width="11.453125" style="417"/>
    <col min="2564" max="2564" width="2.36328125" style="417" customWidth="1"/>
    <col min="2565" max="2565" width="48.6328125" style="417" customWidth="1"/>
    <col min="2566" max="2582" width="11.453125" style="417" customWidth="1"/>
    <col min="2583" max="2588" width="10.6328125" style="417" customWidth="1"/>
    <col min="2589" max="2590" width="11.453125" style="417" customWidth="1"/>
    <col min="2591" max="2591" width="1.6328125" style="417" customWidth="1"/>
    <col min="2592" max="2607" width="11.453125" style="417" customWidth="1"/>
    <col min="2608" max="2613" width="6.6328125" style="417" customWidth="1"/>
    <col min="2614" max="2615" width="11.453125" style="417" customWidth="1"/>
    <col min="2616" max="2616" width="1.08984375" style="417" customWidth="1"/>
    <col min="2617" max="2819" width="11.453125" style="417"/>
    <col min="2820" max="2820" width="2.36328125" style="417" customWidth="1"/>
    <col min="2821" max="2821" width="48.6328125" style="417" customWidth="1"/>
    <col min="2822" max="2838" width="11.453125" style="417" customWidth="1"/>
    <col min="2839" max="2844" width="10.6328125" style="417" customWidth="1"/>
    <col min="2845" max="2846" width="11.453125" style="417" customWidth="1"/>
    <col min="2847" max="2847" width="1.6328125" style="417" customWidth="1"/>
    <col min="2848" max="2863" width="11.453125" style="417" customWidth="1"/>
    <col min="2864" max="2869" width="6.6328125" style="417" customWidth="1"/>
    <col min="2870" max="2871" width="11.453125" style="417" customWidth="1"/>
    <col min="2872" max="2872" width="1.08984375" style="417" customWidth="1"/>
    <col min="2873" max="3075" width="11.453125" style="417"/>
    <col min="3076" max="3076" width="2.36328125" style="417" customWidth="1"/>
    <col min="3077" max="3077" width="48.6328125" style="417" customWidth="1"/>
    <col min="3078" max="3094" width="11.453125" style="417" customWidth="1"/>
    <col min="3095" max="3100" width="10.6328125" style="417" customWidth="1"/>
    <col min="3101" max="3102" width="11.453125" style="417" customWidth="1"/>
    <col min="3103" max="3103" width="1.6328125" style="417" customWidth="1"/>
    <col min="3104" max="3119" width="11.453125" style="417" customWidth="1"/>
    <col min="3120" max="3125" width="6.6328125" style="417" customWidth="1"/>
    <col min="3126" max="3127" width="11.453125" style="417" customWidth="1"/>
    <col min="3128" max="3128" width="1.08984375" style="417" customWidth="1"/>
    <col min="3129" max="3331" width="11.453125" style="417"/>
    <col min="3332" max="3332" width="2.36328125" style="417" customWidth="1"/>
    <col min="3333" max="3333" width="48.6328125" style="417" customWidth="1"/>
    <col min="3334" max="3350" width="11.453125" style="417" customWidth="1"/>
    <col min="3351" max="3356" width="10.6328125" style="417" customWidth="1"/>
    <col min="3357" max="3358" width="11.453125" style="417" customWidth="1"/>
    <col min="3359" max="3359" width="1.6328125" style="417" customWidth="1"/>
    <col min="3360" max="3375" width="11.453125" style="417" customWidth="1"/>
    <col min="3376" max="3381" width="6.6328125" style="417" customWidth="1"/>
    <col min="3382" max="3383" width="11.453125" style="417" customWidth="1"/>
    <col min="3384" max="3384" width="1.08984375" style="417" customWidth="1"/>
    <col min="3385" max="3587" width="11.453125" style="417"/>
    <col min="3588" max="3588" width="2.36328125" style="417" customWidth="1"/>
    <col min="3589" max="3589" width="48.6328125" style="417" customWidth="1"/>
    <col min="3590" max="3606" width="11.453125" style="417" customWidth="1"/>
    <col min="3607" max="3612" width="10.6328125" style="417" customWidth="1"/>
    <col min="3613" max="3614" width="11.453125" style="417" customWidth="1"/>
    <col min="3615" max="3615" width="1.6328125" style="417" customWidth="1"/>
    <col min="3616" max="3631" width="11.453125" style="417" customWidth="1"/>
    <col min="3632" max="3637" width="6.6328125" style="417" customWidth="1"/>
    <col min="3638" max="3639" width="11.453125" style="417" customWidth="1"/>
    <col min="3640" max="3640" width="1.08984375" style="417" customWidth="1"/>
    <col min="3641" max="3843" width="11.453125" style="417"/>
    <col min="3844" max="3844" width="2.36328125" style="417" customWidth="1"/>
    <col min="3845" max="3845" width="48.6328125" style="417" customWidth="1"/>
    <col min="3846" max="3862" width="11.453125" style="417" customWidth="1"/>
    <col min="3863" max="3868" width="10.6328125" style="417" customWidth="1"/>
    <col min="3869" max="3870" width="11.453125" style="417" customWidth="1"/>
    <col min="3871" max="3871" width="1.6328125" style="417" customWidth="1"/>
    <col min="3872" max="3887" width="11.453125" style="417" customWidth="1"/>
    <col min="3888" max="3893" width="6.6328125" style="417" customWidth="1"/>
    <col min="3894" max="3895" width="11.453125" style="417" customWidth="1"/>
    <col min="3896" max="3896" width="1.08984375" style="417" customWidth="1"/>
    <col min="3897" max="4099" width="11.453125" style="417"/>
    <col min="4100" max="4100" width="2.36328125" style="417" customWidth="1"/>
    <col min="4101" max="4101" width="48.6328125" style="417" customWidth="1"/>
    <col min="4102" max="4118" width="11.453125" style="417" customWidth="1"/>
    <col min="4119" max="4124" width="10.6328125" style="417" customWidth="1"/>
    <col min="4125" max="4126" width="11.453125" style="417" customWidth="1"/>
    <col min="4127" max="4127" width="1.6328125" style="417" customWidth="1"/>
    <col min="4128" max="4143" width="11.453125" style="417" customWidth="1"/>
    <col min="4144" max="4149" width="6.6328125" style="417" customWidth="1"/>
    <col min="4150" max="4151" width="11.453125" style="417" customWidth="1"/>
    <col min="4152" max="4152" width="1.08984375" style="417" customWidth="1"/>
    <col min="4153" max="4355" width="11.453125" style="417"/>
    <col min="4356" max="4356" width="2.36328125" style="417" customWidth="1"/>
    <col min="4357" max="4357" width="48.6328125" style="417" customWidth="1"/>
    <col min="4358" max="4374" width="11.453125" style="417" customWidth="1"/>
    <col min="4375" max="4380" width="10.6328125" style="417" customWidth="1"/>
    <col min="4381" max="4382" width="11.453125" style="417" customWidth="1"/>
    <col min="4383" max="4383" width="1.6328125" style="417" customWidth="1"/>
    <col min="4384" max="4399" width="11.453125" style="417" customWidth="1"/>
    <col min="4400" max="4405" width="6.6328125" style="417" customWidth="1"/>
    <col min="4406" max="4407" width="11.453125" style="417" customWidth="1"/>
    <col min="4408" max="4408" width="1.08984375" style="417" customWidth="1"/>
    <col min="4409" max="4611" width="11.453125" style="417"/>
    <col min="4612" max="4612" width="2.36328125" style="417" customWidth="1"/>
    <col min="4613" max="4613" width="48.6328125" style="417" customWidth="1"/>
    <col min="4614" max="4630" width="11.453125" style="417" customWidth="1"/>
    <col min="4631" max="4636" width="10.6328125" style="417" customWidth="1"/>
    <col min="4637" max="4638" width="11.453125" style="417" customWidth="1"/>
    <col min="4639" max="4639" width="1.6328125" style="417" customWidth="1"/>
    <col min="4640" max="4655" width="11.453125" style="417" customWidth="1"/>
    <col min="4656" max="4661" width="6.6328125" style="417" customWidth="1"/>
    <col min="4662" max="4663" width="11.453125" style="417" customWidth="1"/>
    <col min="4664" max="4664" width="1.08984375" style="417" customWidth="1"/>
    <col min="4665" max="4867" width="11.453125" style="417"/>
    <col min="4868" max="4868" width="2.36328125" style="417" customWidth="1"/>
    <col min="4869" max="4869" width="48.6328125" style="417" customWidth="1"/>
    <col min="4870" max="4886" width="11.453125" style="417" customWidth="1"/>
    <col min="4887" max="4892" width="10.6328125" style="417" customWidth="1"/>
    <col min="4893" max="4894" width="11.453125" style="417" customWidth="1"/>
    <col min="4895" max="4895" width="1.6328125" style="417" customWidth="1"/>
    <col min="4896" max="4911" width="11.453125" style="417" customWidth="1"/>
    <col min="4912" max="4917" width="6.6328125" style="417" customWidth="1"/>
    <col min="4918" max="4919" width="11.453125" style="417" customWidth="1"/>
    <col min="4920" max="4920" width="1.08984375" style="417" customWidth="1"/>
    <col min="4921" max="5123" width="11.453125" style="417"/>
    <col min="5124" max="5124" width="2.36328125" style="417" customWidth="1"/>
    <col min="5125" max="5125" width="48.6328125" style="417" customWidth="1"/>
    <col min="5126" max="5142" width="11.453125" style="417" customWidth="1"/>
    <col min="5143" max="5148" width="10.6328125" style="417" customWidth="1"/>
    <col min="5149" max="5150" width="11.453125" style="417" customWidth="1"/>
    <col min="5151" max="5151" width="1.6328125" style="417" customWidth="1"/>
    <col min="5152" max="5167" width="11.453125" style="417" customWidth="1"/>
    <col min="5168" max="5173" width="6.6328125" style="417" customWidth="1"/>
    <col min="5174" max="5175" width="11.453125" style="417" customWidth="1"/>
    <col min="5176" max="5176" width="1.08984375" style="417" customWidth="1"/>
    <col min="5177" max="5379" width="11.453125" style="417"/>
    <col min="5380" max="5380" width="2.36328125" style="417" customWidth="1"/>
    <col min="5381" max="5381" width="48.6328125" style="417" customWidth="1"/>
    <col min="5382" max="5398" width="11.453125" style="417" customWidth="1"/>
    <col min="5399" max="5404" width="10.6328125" style="417" customWidth="1"/>
    <col min="5405" max="5406" width="11.453125" style="417" customWidth="1"/>
    <col min="5407" max="5407" width="1.6328125" style="417" customWidth="1"/>
    <col min="5408" max="5423" width="11.453125" style="417" customWidth="1"/>
    <col min="5424" max="5429" width="6.6328125" style="417" customWidth="1"/>
    <col min="5430" max="5431" width="11.453125" style="417" customWidth="1"/>
    <col min="5432" max="5432" width="1.08984375" style="417" customWidth="1"/>
    <col min="5433" max="5635" width="11.453125" style="417"/>
    <col min="5636" max="5636" width="2.36328125" style="417" customWidth="1"/>
    <col min="5637" max="5637" width="48.6328125" style="417" customWidth="1"/>
    <col min="5638" max="5654" width="11.453125" style="417" customWidth="1"/>
    <col min="5655" max="5660" width="10.6328125" style="417" customWidth="1"/>
    <col min="5661" max="5662" width="11.453125" style="417" customWidth="1"/>
    <col min="5663" max="5663" width="1.6328125" style="417" customWidth="1"/>
    <col min="5664" max="5679" width="11.453125" style="417" customWidth="1"/>
    <col min="5680" max="5685" width="6.6328125" style="417" customWidth="1"/>
    <col min="5686" max="5687" width="11.453125" style="417" customWidth="1"/>
    <col min="5688" max="5688" width="1.08984375" style="417" customWidth="1"/>
    <col min="5689" max="5891" width="11.453125" style="417"/>
    <col min="5892" max="5892" width="2.36328125" style="417" customWidth="1"/>
    <col min="5893" max="5893" width="48.6328125" style="417" customWidth="1"/>
    <col min="5894" max="5910" width="11.453125" style="417" customWidth="1"/>
    <col min="5911" max="5916" width="10.6328125" style="417" customWidth="1"/>
    <col min="5917" max="5918" width="11.453125" style="417" customWidth="1"/>
    <col min="5919" max="5919" width="1.6328125" style="417" customWidth="1"/>
    <col min="5920" max="5935" width="11.453125" style="417" customWidth="1"/>
    <col min="5936" max="5941" width="6.6328125" style="417" customWidth="1"/>
    <col min="5942" max="5943" width="11.453125" style="417" customWidth="1"/>
    <col min="5944" max="5944" width="1.08984375" style="417" customWidth="1"/>
    <col min="5945" max="6147" width="11.453125" style="417"/>
    <col min="6148" max="6148" width="2.36328125" style="417" customWidth="1"/>
    <col min="6149" max="6149" width="48.6328125" style="417" customWidth="1"/>
    <col min="6150" max="6166" width="11.453125" style="417" customWidth="1"/>
    <col min="6167" max="6172" width="10.6328125" style="417" customWidth="1"/>
    <col min="6173" max="6174" width="11.453125" style="417" customWidth="1"/>
    <col min="6175" max="6175" width="1.6328125" style="417" customWidth="1"/>
    <col min="6176" max="6191" width="11.453125" style="417" customWidth="1"/>
    <col min="6192" max="6197" width="6.6328125" style="417" customWidth="1"/>
    <col min="6198" max="6199" width="11.453125" style="417" customWidth="1"/>
    <col min="6200" max="6200" width="1.08984375" style="417" customWidth="1"/>
    <col min="6201" max="6403" width="11.453125" style="417"/>
    <col min="6404" max="6404" width="2.36328125" style="417" customWidth="1"/>
    <col min="6405" max="6405" width="48.6328125" style="417" customWidth="1"/>
    <col min="6406" max="6422" width="11.453125" style="417" customWidth="1"/>
    <col min="6423" max="6428" width="10.6328125" style="417" customWidth="1"/>
    <col min="6429" max="6430" width="11.453125" style="417" customWidth="1"/>
    <col min="6431" max="6431" width="1.6328125" style="417" customWidth="1"/>
    <col min="6432" max="6447" width="11.453125" style="417" customWidth="1"/>
    <col min="6448" max="6453" width="6.6328125" style="417" customWidth="1"/>
    <col min="6454" max="6455" width="11.453125" style="417" customWidth="1"/>
    <col min="6456" max="6456" width="1.08984375" style="417" customWidth="1"/>
    <col min="6457" max="6659" width="11.453125" style="417"/>
    <col min="6660" max="6660" width="2.36328125" style="417" customWidth="1"/>
    <col min="6661" max="6661" width="48.6328125" style="417" customWidth="1"/>
    <col min="6662" max="6678" width="11.453125" style="417" customWidth="1"/>
    <col min="6679" max="6684" width="10.6328125" style="417" customWidth="1"/>
    <col min="6685" max="6686" width="11.453125" style="417" customWidth="1"/>
    <col min="6687" max="6687" width="1.6328125" style="417" customWidth="1"/>
    <col min="6688" max="6703" width="11.453125" style="417" customWidth="1"/>
    <col min="6704" max="6709" width="6.6328125" style="417" customWidth="1"/>
    <col min="6710" max="6711" width="11.453125" style="417" customWidth="1"/>
    <col min="6712" max="6712" width="1.08984375" style="417" customWidth="1"/>
    <col min="6713" max="6915" width="11.453125" style="417"/>
    <col min="6916" max="6916" width="2.36328125" style="417" customWidth="1"/>
    <col min="6917" max="6917" width="48.6328125" style="417" customWidth="1"/>
    <col min="6918" max="6934" width="11.453125" style="417" customWidth="1"/>
    <col min="6935" max="6940" width="10.6328125" style="417" customWidth="1"/>
    <col min="6941" max="6942" width="11.453125" style="417" customWidth="1"/>
    <col min="6943" max="6943" width="1.6328125" style="417" customWidth="1"/>
    <col min="6944" max="6959" width="11.453125" style="417" customWidth="1"/>
    <col min="6960" max="6965" width="6.6328125" style="417" customWidth="1"/>
    <col min="6966" max="6967" width="11.453125" style="417" customWidth="1"/>
    <col min="6968" max="6968" width="1.08984375" style="417" customWidth="1"/>
    <col min="6969" max="7171" width="11.453125" style="417"/>
    <col min="7172" max="7172" width="2.36328125" style="417" customWidth="1"/>
    <col min="7173" max="7173" width="48.6328125" style="417" customWidth="1"/>
    <col min="7174" max="7190" width="11.453125" style="417" customWidth="1"/>
    <col min="7191" max="7196" width="10.6328125" style="417" customWidth="1"/>
    <col min="7197" max="7198" width="11.453125" style="417" customWidth="1"/>
    <col min="7199" max="7199" width="1.6328125" style="417" customWidth="1"/>
    <col min="7200" max="7215" width="11.453125" style="417" customWidth="1"/>
    <col min="7216" max="7221" width="6.6328125" style="417" customWidth="1"/>
    <col min="7222" max="7223" width="11.453125" style="417" customWidth="1"/>
    <col min="7224" max="7224" width="1.08984375" style="417" customWidth="1"/>
    <col min="7225" max="7427" width="11.453125" style="417"/>
    <col min="7428" max="7428" width="2.36328125" style="417" customWidth="1"/>
    <col min="7429" max="7429" width="48.6328125" style="417" customWidth="1"/>
    <col min="7430" max="7446" width="11.453125" style="417" customWidth="1"/>
    <col min="7447" max="7452" width="10.6328125" style="417" customWidth="1"/>
    <col min="7453" max="7454" width="11.453125" style="417" customWidth="1"/>
    <col min="7455" max="7455" width="1.6328125" style="417" customWidth="1"/>
    <col min="7456" max="7471" width="11.453125" style="417" customWidth="1"/>
    <col min="7472" max="7477" width="6.6328125" style="417" customWidth="1"/>
    <col min="7478" max="7479" width="11.453125" style="417" customWidth="1"/>
    <col min="7480" max="7480" width="1.08984375" style="417" customWidth="1"/>
    <col min="7481" max="7683" width="11.453125" style="417"/>
    <col min="7684" max="7684" width="2.36328125" style="417" customWidth="1"/>
    <col min="7685" max="7685" width="48.6328125" style="417" customWidth="1"/>
    <col min="7686" max="7702" width="11.453125" style="417" customWidth="1"/>
    <col min="7703" max="7708" width="10.6328125" style="417" customWidth="1"/>
    <col min="7709" max="7710" width="11.453125" style="417" customWidth="1"/>
    <col min="7711" max="7711" width="1.6328125" style="417" customWidth="1"/>
    <col min="7712" max="7727" width="11.453125" style="417" customWidth="1"/>
    <col min="7728" max="7733" width="6.6328125" style="417" customWidth="1"/>
    <col min="7734" max="7735" width="11.453125" style="417" customWidth="1"/>
    <col min="7736" max="7736" width="1.08984375" style="417" customWidth="1"/>
    <col min="7737" max="7939" width="11.453125" style="417"/>
    <col min="7940" max="7940" width="2.36328125" style="417" customWidth="1"/>
    <col min="7941" max="7941" width="48.6328125" style="417" customWidth="1"/>
    <col min="7942" max="7958" width="11.453125" style="417" customWidth="1"/>
    <col min="7959" max="7964" width="10.6328125" style="417" customWidth="1"/>
    <col min="7965" max="7966" width="11.453125" style="417" customWidth="1"/>
    <col min="7967" max="7967" width="1.6328125" style="417" customWidth="1"/>
    <col min="7968" max="7983" width="11.453125" style="417" customWidth="1"/>
    <col min="7984" max="7989" width="6.6328125" style="417" customWidth="1"/>
    <col min="7990" max="7991" width="11.453125" style="417" customWidth="1"/>
    <col min="7992" max="7992" width="1.08984375" style="417" customWidth="1"/>
    <col min="7993" max="8195" width="11.453125" style="417"/>
    <col min="8196" max="8196" width="2.36328125" style="417" customWidth="1"/>
    <col min="8197" max="8197" width="48.6328125" style="417" customWidth="1"/>
    <col min="8198" max="8214" width="11.453125" style="417" customWidth="1"/>
    <col min="8215" max="8220" width="10.6328125" style="417" customWidth="1"/>
    <col min="8221" max="8222" width="11.453125" style="417" customWidth="1"/>
    <col min="8223" max="8223" width="1.6328125" style="417" customWidth="1"/>
    <col min="8224" max="8239" width="11.453125" style="417" customWidth="1"/>
    <col min="8240" max="8245" width="6.6328125" style="417" customWidth="1"/>
    <col min="8246" max="8247" width="11.453125" style="417" customWidth="1"/>
    <col min="8248" max="8248" width="1.08984375" style="417" customWidth="1"/>
    <col min="8249" max="8451" width="11.453125" style="417"/>
    <col min="8452" max="8452" width="2.36328125" style="417" customWidth="1"/>
    <col min="8453" max="8453" width="48.6328125" style="417" customWidth="1"/>
    <col min="8454" max="8470" width="11.453125" style="417" customWidth="1"/>
    <col min="8471" max="8476" width="10.6328125" style="417" customWidth="1"/>
    <col min="8477" max="8478" width="11.453125" style="417" customWidth="1"/>
    <col min="8479" max="8479" width="1.6328125" style="417" customWidth="1"/>
    <col min="8480" max="8495" width="11.453125" style="417" customWidth="1"/>
    <col min="8496" max="8501" width="6.6328125" style="417" customWidth="1"/>
    <col min="8502" max="8503" width="11.453125" style="417" customWidth="1"/>
    <col min="8504" max="8504" width="1.08984375" style="417" customWidth="1"/>
    <col min="8505" max="8707" width="11.453125" style="417"/>
    <col min="8708" max="8708" width="2.36328125" style="417" customWidth="1"/>
    <col min="8709" max="8709" width="48.6328125" style="417" customWidth="1"/>
    <col min="8710" max="8726" width="11.453125" style="417" customWidth="1"/>
    <col min="8727" max="8732" width="10.6328125" style="417" customWidth="1"/>
    <col min="8733" max="8734" width="11.453125" style="417" customWidth="1"/>
    <col min="8735" max="8735" width="1.6328125" style="417" customWidth="1"/>
    <col min="8736" max="8751" width="11.453125" style="417" customWidth="1"/>
    <col min="8752" max="8757" width="6.6328125" style="417" customWidth="1"/>
    <col min="8758" max="8759" width="11.453125" style="417" customWidth="1"/>
    <col min="8760" max="8760" width="1.08984375" style="417" customWidth="1"/>
    <col min="8761" max="8963" width="11.453125" style="417"/>
    <col min="8964" max="8964" width="2.36328125" style="417" customWidth="1"/>
    <col min="8965" max="8965" width="48.6328125" style="417" customWidth="1"/>
    <col min="8966" max="8982" width="11.453125" style="417" customWidth="1"/>
    <col min="8983" max="8988" width="10.6328125" style="417" customWidth="1"/>
    <col min="8989" max="8990" width="11.453125" style="417" customWidth="1"/>
    <col min="8991" max="8991" width="1.6328125" style="417" customWidth="1"/>
    <col min="8992" max="9007" width="11.453125" style="417" customWidth="1"/>
    <col min="9008" max="9013" width="6.6328125" style="417" customWidth="1"/>
    <col min="9014" max="9015" width="11.453125" style="417" customWidth="1"/>
    <col min="9016" max="9016" width="1.08984375" style="417" customWidth="1"/>
    <col min="9017" max="9219" width="11.453125" style="417"/>
    <col min="9220" max="9220" width="2.36328125" style="417" customWidth="1"/>
    <col min="9221" max="9221" width="48.6328125" style="417" customWidth="1"/>
    <col min="9222" max="9238" width="11.453125" style="417" customWidth="1"/>
    <col min="9239" max="9244" width="10.6328125" style="417" customWidth="1"/>
    <col min="9245" max="9246" width="11.453125" style="417" customWidth="1"/>
    <col min="9247" max="9247" width="1.6328125" style="417" customWidth="1"/>
    <col min="9248" max="9263" width="11.453125" style="417" customWidth="1"/>
    <col min="9264" max="9269" width="6.6328125" style="417" customWidth="1"/>
    <col min="9270" max="9271" width="11.453125" style="417" customWidth="1"/>
    <col min="9272" max="9272" width="1.08984375" style="417" customWidth="1"/>
    <col min="9273" max="9475" width="11.453125" style="417"/>
    <col min="9476" max="9476" width="2.36328125" style="417" customWidth="1"/>
    <col min="9477" max="9477" width="48.6328125" style="417" customWidth="1"/>
    <col min="9478" max="9494" width="11.453125" style="417" customWidth="1"/>
    <col min="9495" max="9500" width="10.6328125" style="417" customWidth="1"/>
    <col min="9501" max="9502" width="11.453125" style="417" customWidth="1"/>
    <col min="9503" max="9503" width="1.6328125" style="417" customWidth="1"/>
    <col min="9504" max="9519" width="11.453125" style="417" customWidth="1"/>
    <col min="9520" max="9525" width="6.6328125" style="417" customWidth="1"/>
    <col min="9526" max="9527" width="11.453125" style="417" customWidth="1"/>
    <col min="9528" max="9528" width="1.08984375" style="417" customWidth="1"/>
    <col min="9529" max="9731" width="11.453125" style="417"/>
    <col min="9732" max="9732" width="2.36328125" style="417" customWidth="1"/>
    <col min="9733" max="9733" width="48.6328125" style="417" customWidth="1"/>
    <col min="9734" max="9750" width="11.453125" style="417" customWidth="1"/>
    <col min="9751" max="9756" width="10.6328125" style="417" customWidth="1"/>
    <col min="9757" max="9758" width="11.453125" style="417" customWidth="1"/>
    <col min="9759" max="9759" width="1.6328125" style="417" customWidth="1"/>
    <col min="9760" max="9775" width="11.453125" style="417" customWidth="1"/>
    <col min="9776" max="9781" width="6.6328125" style="417" customWidth="1"/>
    <col min="9782" max="9783" width="11.453125" style="417" customWidth="1"/>
    <col min="9784" max="9784" width="1.08984375" style="417" customWidth="1"/>
    <col min="9785" max="9987" width="11.453125" style="417"/>
    <col min="9988" max="9988" width="2.36328125" style="417" customWidth="1"/>
    <col min="9989" max="9989" width="48.6328125" style="417" customWidth="1"/>
    <col min="9990" max="10006" width="11.453125" style="417" customWidth="1"/>
    <col min="10007" max="10012" width="10.6328125" style="417" customWidth="1"/>
    <col min="10013" max="10014" width="11.453125" style="417" customWidth="1"/>
    <col min="10015" max="10015" width="1.6328125" style="417" customWidth="1"/>
    <col min="10016" max="10031" width="11.453125" style="417" customWidth="1"/>
    <col min="10032" max="10037" width="6.6328125" style="417" customWidth="1"/>
    <col min="10038" max="10039" width="11.453125" style="417" customWidth="1"/>
    <col min="10040" max="10040" width="1.08984375" style="417" customWidth="1"/>
    <col min="10041" max="10243" width="11.453125" style="417"/>
    <col min="10244" max="10244" width="2.36328125" style="417" customWidth="1"/>
    <col min="10245" max="10245" width="48.6328125" style="417" customWidth="1"/>
    <col min="10246" max="10262" width="11.453125" style="417" customWidth="1"/>
    <col min="10263" max="10268" width="10.6328125" style="417" customWidth="1"/>
    <col min="10269" max="10270" width="11.453125" style="417" customWidth="1"/>
    <col min="10271" max="10271" width="1.6328125" style="417" customWidth="1"/>
    <col min="10272" max="10287" width="11.453125" style="417" customWidth="1"/>
    <col min="10288" max="10293" width="6.6328125" style="417" customWidth="1"/>
    <col min="10294" max="10295" width="11.453125" style="417" customWidth="1"/>
    <col min="10296" max="10296" width="1.08984375" style="417" customWidth="1"/>
    <col min="10297" max="10499" width="11.453125" style="417"/>
    <col min="10500" max="10500" width="2.36328125" style="417" customWidth="1"/>
    <col min="10501" max="10501" width="48.6328125" style="417" customWidth="1"/>
    <col min="10502" max="10518" width="11.453125" style="417" customWidth="1"/>
    <col min="10519" max="10524" width="10.6328125" style="417" customWidth="1"/>
    <col min="10525" max="10526" width="11.453125" style="417" customWidth="1"/>
    <col min="10527" max="10527" width="1.6328125" style="417" customWidth="1"/>
    <col min="10528" max="10543" width="11.453125" style="417" customWidth="1"/>
    <col min="10544" max="10549" width="6.6328125" style="417" customWidth="1"/>
    <col min="10550" max="10551" width="11.453125" style="417" customWidth="1"/>
    <col min="10552" max="10552" width="1.08984375" style="417" customWidth="1"/>
    <col min="10553" max="10755" width="11.453125" style="417"/>
    <col min="10756" max="10756" width="2.36328125" style="417" customWidth="1"/>
    <col min="10757" max="10757" width="48.6328125" style="417" customWidth="1"/>
    <col min="10758" max="10774" width="11.453125" style="417" customWidth="1"/>
    <col min="10775" max="10780" width="10.6328125" style="417" customWidth="1"/>
    <col min="10781" max="10782" width="11.453125" style="417" customWidth="1"/>
    <col min="10783" max="10783" width="1.6328125" style="417" customWidth="1"/>
    <col min="10784" max="10799" width="11.453125" style="417" customWidth="1"/>
    <col min="10800" max="10805" width="6.6328125" style="417" customWidth="1"/>
    <col min="10806" max="10807" width="11.453125" style="417" customWidth="1"/>
    <col min="10808" max="10808" width="1.08984375" style="417" customWidth="1"/>
    <col min="10809" max="11011" width="11.453125" style="417"/>
    <col min="11012" max="11012" width="2.36328125" style="417" customWidth="1"/>
    <col min="11013" max="11013" width="48.6328125" style="417" customWidth="1"/>
    <col min="11014" max="11030" width="11.453125" style="417" customWidth="1"/>
    <col min="11031" max="11036" width="10.6328125" style="417" customWidth="1"/>
    <col min="11037" max="11038" width="11.453125" style="417" customWidth="1"/>
    <col min="11039" max="11039" width="1.6328125" style="417" customWidth="1"/>
    <col min="11040" max="11055" width="11.453125" style="417" customWidth="1"/>
    <col min="11056" max="11061" width="6.6328125" style="417" customWidth="1"/>
    <col min="11062" max="11063" width="11.453125" style="417" customWidth="1"/>
    <col min="11064" max="11064" width="1.08984375" style="417" customWidth="1"/>
    <col min="11065" max="11267" width="11.453125" style="417"/>
    <col min="11268" max="11268" width="2.36328125" style="417" customWidth="1"/>
    <col min="11269" max="11269" width="48.6328125" style="417" customWidth="1"/>
    <col min="11270" max="11286" width="11.453125" style="417" customWidth="1"/>
    <col min="11287" max="11292" width="10.6328125" style="417" customWidth="1"/>
    <col min="11293" max="11294" width="11.453125" style="417" customWidth="1"/>
    <col min="11295" max="11295" width="1.6328125" style="417" customWidth="1"/>
    <col min="11296" max="11311" width="11.453125" style="417" customWidth="1"/>
    <col min="11312" max="11317" width="6.6328125" style="417" customWidth="1"/>
    <col min="11318" max="11319" width="11.453125" style="417" customWidth="1"/>
    <col min="11320" max="11320" width="1.08984375" style="417" customWidth="1"/>
    <col min="11321" max="11523" width="11.453125" style="417"/>
    <col min="11524" max="11524" width="2.36328125" style="417" customWidth="1"/>
    <col min="11525" max="11525" width="48.6328125" style="417" customWidth="1"/>
    <col min="11526" max="11542" width="11.453125" style="417" customWidth="1"/>
    <col min="11543" max="11548" width="10.6328125" style="417" customWidth="1"/>
    <col min="11549" max="11550" width="11.453125" style="417" customWidth="1"/>
    <col min="11551" max="11551" width="1.6328125" style="417" customWidth="1"/>
    <col min="11552" max="11567" width="11.453125" style="417" customWidth="1"/>
    <col min="11568" max="11573" width="6.6328125" style="417" customWidth="1"/>
    <col min="11574" max="11575" width="11.453125" style="417" customWidth="1"/>
    <col min="11576" max="11576" width="1.08984375" style="417" customWidth="1"/>
    <col min="11577" max="11779" width="11.453125" style="417"/>
    <col min="11780" max="11780" width="2.36328125" style="417" customWidth="1"/>
    <col min="11781" max="11781" width="48.6328125" style="417" customWidth="1"/>
    <col min="11782" max="11798" width="11.453125" style="417" customWidth="1"/>
    <col min="11799" max="11804" width="10.6328125" style="417" customWidth="1"/>
    <col min="11805" max="11806" width="11.453125" style="417" customWidth="1"/>
    <col min="11807" max="11807" width="1.6328125" style="417" customWidth="1"/>
    <col min="11808" max="11823" width="11.453125" style="417" customWidth="1"/>
    <col min="11824" max="11829" width="6.6328125" style="417" customWidth="1"/>
    <col min="11830" max="11831" width="11.453125" style="417" customWidth="1"/>
    <col min="11832" max="11832" width="1.08984375" style="417" customWidth="1"/>
    <col min="11833" max="12035" width="11.453125" style="417"/>
    <col min="12036" max="12036" width="2.36328125" style="417" customWidth="1"/>
    <col min="12037" max="12037" width="48.6328125" style="417" customWidth="1"/>
    <col min="12038" max="12054" width="11.453125" style="417" customWidth="1"/>
    <col min="12055" max="12060" width="10.6328125" style="417" customWidth="1"/>
    <col min="12061" max="12062" width="11.453125" style="417" customWidth="1"/>
    <col min="12063" max="12063" width="1.6328125" style="417" customWidth="1"/>
    <col min="12064" max="12079" width="11.453125" style="417" customWidth="1"/>
    <col min="12080" max="12085" width="6.6328125" style="417" customWidth="1"/>
    <col min="12086" max="12087" width="11.453125" style="417" customWidth="1"/>
    <col min="12088" max="12088" width="1.08984375" style="417" customWidth="1"/>
    <col min="12089" max="12291" width="11.453125" style="417"/>
    <col min="12292" max="12292" width="2.36328125" style="417" customWidth="1"/>
    <col min="12293" max="12293" width="48.6328125" style="417" customWidth="1"/>
    <col min="12294" max="12310" width="11.453125" style="417" customWidth="1"/>
    <col min="12311" max="12316" width="10.6328125" style="417" customWidth="1"/>
    <col min="12317" max="12318" width="11.453125" style="417" customWidth="1"/>
    <col min="12319" max="12319" width="1.6328125" style="417" customWidth="1"/>
    <col min="12320" max="12335" width="11.453125" style="417" customWidth="1"/>
    <col min="12336" max="12341" width="6.6328125" style="417" customWidth="1"/>
    <col min="12342" max="12343" width="11.453125" style="417" customWidth="1"/>
    <col min="12344" max="12344" width="1.08984375" style="417" customWidth="1"/>
    <col min="12345" max="12547" width="11.453125" style="417"/>
    <col min="12548" max="12548" width="2.36328125" style="417" customWidth="1"/>
    <col min="12549" max="12549" width="48.6328125" style="417" customWidth="1"/>
    <col min="12550" max="12566" width="11.453125" style="417" customWidth="1"/>
    <col min="12567" max="12572" width="10.6328125" style="417" customWidth="1"/>
    <col min="12573" max="12574" width="11.453125" style="417" customWidth="1"/>
    <col min="12575" max="12575" width="1.6328125" style="417" customWidth="1"/>
    <col min="12576" max="12591" width="11.453125" style="417" customWidth="1"/>
    <col min="12592" max="12597" width="6.6328125" style="417" customWidth="1"/>
    <col min="12598" max="12599" width="11.453125" style="417" customWidth="1"/>
    <col min="12600" max="12600" width="1.08984375" style="417" customWidth="1"/>
    <col min="12601" max="12803" width="11.453125" style="417"/>
    <col min="12804" max="12804" width="2.36328125" style="417" customWidth="1"/>
    <col min="12805" max="12805" width="48.6328125" style="417" customWidth="1"/>
    <col min="12806" max="12822" width="11.453125" style="417" customWidth="1"/>
    <col min="12823" max="12828" width="10.6328125" style="417" customWidth="1"/>
    <col min="12829" max="12830" width="11.453125" style="417" customWidth="1"/>
    <col min="12831" max="12831" width="1.6328125" style="417" customWidth="1"/>
    <col min="12832" max="12847" width="11.453125" style="417" customWidth="1"/>
    <col min="12848" max="12853" width="6.6328125" style="417" customWidth="1"/>
    <col min="12854" max="12855" width="11.453125" style="417" customWidth="1"/>
    <col min="12856" max="12856" width="1.08984375" style="417" customWidth="1"/>
    <col min="12857" max="13059" width="11.453125" style="417"/>
    <col min="13060" max="13060" width="2.36328125" style="417" customWidth="1"/>
    <col min="13061" max="13061" width="48.6328125" style="417" customWidth="1"/>
    <col min="13062" max="13078" width="11.453125" style="417" customWidth="1"/>
    <col min="13079" max="13084" width="10.6328125" style="417" customWidth="1"/>
    <col min="13085" max="13086" width="11.453125" style="417" customWidth="1"/>
    <col min="13087" max="13087" width="1.6328125" style="417" customWidth="1"/>
    <col min="13088" max="13103" width="11.453125" style="417" customWidth="1"/>
    <col min="13104" max="13109" width="6.6328125" style="417" customWidth="1"/>
    <col min="13110" max="13111" width="11.453125" style="417" customWidth="1"/>
    <col min="13112" max="13112" width="1.08984375" style="417" customWidth="1"/>
    <col min="13113" max="13315" width="11.453125" style="417"/>
    <col min="13316" max="13316" width="2.36328125" style="417" customWidth="1"/>
    <col min="13317" max="13317" width="48.6328125" style="417" customWidth="1"/>
    <col min="13318" max="13334" width="11.453125" style="417" customWidth="1"/>
    <col min="13335" max="13340" width="10.6328125" style="417" customWidth="1"/>
    <col min="13341" max="13342" width="11.453125" style="417" customWidth="1"/>
    <col min="13343" max="13343" width="1.6328125" style="417" customWidth="1"/>
    <col min="13344" max="13359" width="11.453125" style="417" customWidth="1"/>
    <col min="13360" max="13365" width="6.6328125" style="417" customWidth="1"/>
    <col min="13366" max="13367" width="11.453125" style="417" customWidth="1"/>
    <col min="13368" max="13368" width="1.08984375" style="417" customWidth="1"/>
    <col min="13369" max="13571" width="11.453125" style="417"/>
    <col min="13572" max="13572" width="2.36328125" style="417" customWidth="1"/>
    <col min="13573" max="13573" width="48.6328125" style="417" customWidth="1"/>
    <col min="13574" max="13590" width="11.453125" style="417" customWidth="1"/>
    <col min="13591" max="13596" width="10.6328125" style="417" customWidth="1"/>
    <col min="13597" max="13598" width="11.453125" style="417" customWidth="1"/>
    <col min="13599" max="13599" width="1.6328125" style="417" customWidth="1"/>
    <col min="13600" max="13615" width="11.453125" style="417" customWidth="1"/>
    <col min="13616" max="13621" width="6.6328125" style="417" customWidth="1"/>
    <col min="13622" max="13623" width="11.453125" style="417" customWidth="1"/>
    <col min="13624" max="13624" width="1.08984375" style="417" customWidth="1"/>
    <col min="13625" max="13827" width="11.453125" style="417"/>
    <col min="13828" max="13828" width="2.36328125" style="417" customWidth="1"/>
    <col min="13829" max="13829" width="48.6328125" style="417" customWidth="1"/>
    <col min="13830" max="13846" width="11.453125" style="417" customWidth="1"/>
    <col min="13847" max="13852" width="10.6328125" style="417" customWidth="1"/>
    <col min="13853" max="13854" width="11.453125" style="417" customWidth="1"/>
    <col min="13855" max="13855" width="1.6328125" style="417" customWidth="1"/>
    <col min="13856" max="13871" width="11.453125" style="417" customWidth="1"/>
    <col min="13872" max="13877" width="6.6328125" style="417" customWidth="1"/>
    <col min="13878" max="13879" width="11.453125" style="417" customWidth="1"/>
    <col min="13880" max="13880" width="1.08984375" style="417" customWidth="1"/>
    <col min="13881" max="14083" width="11.453125" style="417"/>
    <col min="14084" max="14084" width="2.36328125" style="417" customWidth="1"/>
    <col min="14085" max="14085" width="48.6328125" style="417" customWidth="1"/>
    <col min="14086" max="14102" width="11.453125" style="417" customWidth="1"/>
    <col min="14103" max="14108" width="10.6328125" style="417" customWidth="1"/>
    <col min="14109" max="14110" width="11.453125" style="417" customWidth="1"/>
    <col min="14111" max="14111" width="1.6328125" style="417" customWidth="1"/>
    <col min="14112" max="14127" width="11.453125" style="417" customWidth="1"/>
    <col min="14128" max="14133" width="6.6328125" style="417" customWidth="1"/>
    <col min="14134" max="14135" width="11.453125" style="417" customWidth="1"/>
    <col min="14136" max="14136" width="1.08984375" style="417" customWidth="1"/>
    <col min="14137" max="14339" width="11.453125" style="417"/>
    <col min="14340" max="14340" width="2.36328125" style="417" customWidth="1"/>
    <col min="14341" max="14341" width="48.6328125" style="417" customWidth="1"/>
    <col min="14342" max="14358" width="11.453125" style="417" customWidth="1"/>
    <col min="14359" max="14364" width="10.6328125" style="417" customWidth="1"/>
    <col min="14365" max="14366" width="11.453125" style="417" customWidth="1"/>
    <col min="14367" max="14367" width="1.6328125" style="417" customWidth="1"/>
    <col min="14368" max="14383" width="11.453125" style="417" customWidth="1"/>
    <col min="14384" max="14389" width="6.6328125" style="417" customWidth="1"/>
    <col min="14390" max="14391" width="11.453125" style="417" customWidth="1"/>
    <col min="14392" max="14392" width="1.08984375" style="417" customWidth="1"/>
    <col min="14393" max="14595" width="11.453125" style="417"/>
    <col min="14596" max="14596" width="2.36328125" style="417" customWidth="1"/>
    <col min="14597" max="14597" width="48.6328125" style="417" customWidth="1"/>
    <col min="14598" max="14614" width="11.453125" style="417" customWidth="1"/>
    <col min="14615" max="14620" width="10.6328125" style="417" customWidth="1"/>
    <col min="14621" max="14622" width="11.453125" style="417" customWidth="1"/>
    <col min="14623" max="14623" width="1.6328125" style="417" customWidth="1"/>
    <col min="14624" max="14639" width="11.453125" style="417" customWidth="1"/>
    <col min="14640" max="14645" width="6.6328125" style="417" customWidth="1"/>
    <col min="14646" max="14647" width="11.453125" style="417" customWidth="1"/>
    <col min="14648" max="14648" width="1.08984375" style="417" customWidth="1"/>
    <col min="14649" max="14851" width="11.453125" style="417"/>
    <col min="14852" max="14852" width="2.36328125" style="417" customWidth="1"/>
    <col min="14853" max="14853" width="48.6328125" style="417" customWidth="1"/>
    <col min="14854" max="14870" width="11.453125" style="417" customWidth="1"/>
    <col min="14871" max="14876" width="10.6328125" style="417" customWidth="1"/>
    <col min="14877" max="14878" width="11.453125" style="417" customWidth="1"/>
    <col min="14879" max="14879" width="1.6328125" style="417" customWidth="1"/>
    <col min="14880" max="14895" width="11.453125" style="417" customWidth="1"/>
    <col min="14896" max="14901" width="6.6328125" style="417" customWidth="1"/>
    <col min="14902" max="14903" width="11.453125" style="417" customWidth="1"/>
    <col min="14904" max="14904" width="1.08984375" style="417" customWidth="1"/>
    <col min="14905" max="15107" width="11.453125" style="417"/>
    <col min="15108" max="15108" width="2.36328125" style="417" customWidth="1"/>
    <col min="15109" max="15109" width="48.6328125" style="417" customWidth="1"/>
    <col min="15110" max="15126" width="11.453125" style="417" customWidth="1"/>
    <col min="15127" max="15132" width="10.6328125" style="417" customWidth="1"/>
    <col min="15133" max="15134" width="11.453125" style="417" customWidth="1"/>
    <col min="15135" max="15135" width="1.6328125" style="417" customWidth="1"/>
    <col min="15136" max="15151" width="11.453125" style="417" customWidth="1"/>
    <col min="15152" max="15157" width="6.6328125" style="417" customWidth="1"/>
    <col min="15158" max="15159" width="11.453125" style="417" customWidth="1"/>
    <col min="15160" max="15160" width="1.08984375" style="417" customWidth="1"/>
    <col min="15161" max="15363" width="11.453125" style="417"/>
    <col min="15364" max="15364" width="2.36328125" style="417" customWidth="1"/>
    <col min="15365" max="15365" width="48.6328125" style="417" customWidth="1"/>
    <col min="15366" max="15382" width="11.453125" style="417" customWidth="1"/>
    <col min="15383" max="15388" width="10.6328125" style="417" customWidth="1"/>
    <col min="15389" max="15390" width="11.453125" style="417" customWidth="1"/>
    <col min="15391" max="15391" width="1.6328125" style="417" customWidth="1"/>
    <col min="15392" max="15407" width="11.453125" style="417" customWidth="1"/>
    <col min="15408" max="15413" width="6.6328125" style="417" customWidth="1"/>
    <col min="15414" max="15415" width="11.453125" style="417" customWidth="1"/>
    <col min="15416" max="15416" width="1.08984375" style="417" customWidth="1"/>
    <col min="15417" max="15619" width="11.453125" style="417"/>
    <col min="15620" max="15620" width="2.36328125" style="417" customWidth="1"/>
    <col min="15621" max="15621" width="48.6328125" style="417" customWidth="1"/>
    <col min="15622" max="15638" width="11.453125" style="417" customWidth="1"/>
    <col min="15639" max="15644" width="10.6328125" style="417" customWidth="1"/>
    <col min="15645" max="15646" width="11.453125" style="417" customWidth="1"/>
    <col min="15647" max="15647" width="1.6328125" style="417" customWidth="1"/>
    <col min="15648" max="15663" width="11.453125" style="417" customWidth="1"/>
    <col min="15664" max="15669" width="6.6328125" style="417" customWidth="1"/>
    <col min="15670" max="15671" width="11.453125" style="417" customWidth="1"/>
    <col min="15672" max="15672" width="1.08984375" style="417" customWidth="1"/>
    <col min="15673" max="15875" width="11.453125" style="417"/>
    <col min="15876" max="15876" width="2.36328125" style="417" customWidth="1"/>
    <col min="15877" max="15877" width="48.6328125" style="417" customWidth="1"/>
    <col min="15878" max="15894" width="11.453125" style="417" customWidth="1"/>
    <col min="15895" max="15900" width="10.6328125" style="417" customWidth="1"/>
    <col min="15901" max="15902" width="11.453125" style="417" customWidth="1"/>
    <col min="15903" max="15903" width="1.6328125" style="417" customWidth="1"/>
    <col min="15904" max="15919" width="11.453125" style="417" customWidth="1"/>
    <col min="15920" max="15925" width="6.6328125" style="417" customWidth="1"/>
    <col min="15926" max="15927" width="11.453125" style="417" customWidth="1"/>
    <col min="15928" max="15928" width="1.08984375" style="417" customWidth="1"/>
    <col min="15929" max="16131" width="11.453125" style="417"/>
    <col min="16132" max="16132" width="2.36328125" style="417" customWidth="1"/>
    <col min="16133" max="16133" width="48.6328125" style="417" customWidth="1"/>
    <col min="16134" max="16150" width="11.453125" style="417" customWidth="1"/>
    <col min="16151" max="16156" width="10.6328125" style="417" customWidth="1"/>
    <col min="16157" max="16158" width="11.453125" style="417" customWidth="1"/>
    <col min="16159" max="16159" width="1.6328125" style="417" customWidth="1"/>
    <col min="16160" max="16175" width="11.453125" style="417" customWidth="1"/>
    <col min="16176" max="16181" width="6.6328125" style="417" customWidth="1"/>
    <col min="16182" max="16183" width="11.453125" style="417" customWidth="1"/>
    <col min="16184" max="16184" width="1.08984375" style="417" customWidth="1"/>
    <col min="16185" max="16384" width="11.453125" style="417"/>
  </cols>
  <sheetData>
    <row r="1" spans="1:71" ht="15" customHeight="1" x14ac:dyDescent="0.3">
      <c r="B1" s="416" t="s">
        <v>382</v>
      </c>
      <c r="Y1" s="417"/>
      <c r="Z1" s="296"/>
      <c r="AA1" s="296"/>
      <c r="AB1" s="296"/>
      <c r="AC1" s="296"/>
      <c r="AD1" s="296"/>
    </row>
    <row r="2" spans="1:71" ht="15" customHeight="1" x14ac:dyDescent="0.3">
      <c r="B2" s="418" t="s">
        <v>504</v>
      </c>
      <c r="C2" s="419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296"/>
      <c r="AA2" s="296"/>
      <c r="AB2" s="296"/>
      <c r="AC2" s="296"/>
      <c r="AD2" s="296"/>
    </row>
    <row r="3" spans="1:71" ht="15" customHeight="1" x14ac:dyDescent="0.3">
      <c r="B3" s="421" t="s">
        <v>0</v>
      </c>
      <c r="C3" s="422"/>
      <c r="D3" s="422"/>
      <c r="E3" s="422"/>
      <c r="F3" s="422"/>
      <c r="G3" s="423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3"/>
      <c r="U3" s="423"/>
      <c r="V3" s="423"/>
      <c r="W3" s="423"/>
      <c r="X3" s="423"/>
      <c r="Y3" s="423"/>
      <c r="Z3" s="296"/>
      <c r="AA3" s="296"/>
      <c r="AB3" s="296"/>
      <c r="AC3" s="296"/>
      <c r="AD3" s="296"/>
    </row>
    <row r="4" spans="1:71" ht="12" customHeight="1" x14ac:dyDescent="0.35">
      <c r="B4" s="424" t="s">
        <v>758</v>
      </c>
      <c r="C4" s="425"/>
      <c r="D4" s="425"/>
      <c r="E4" s="425"/>
      <c r="F4" s="425"/>
      <c r="Y4" s="417"/>
      <c r="Z4" s="417"/>
      <c r="AA4" s="417"/>
      <c r="AB4" s="417"/>
      <c r="AC4" s="417"/>
      <c r="AD4" s="417"/>
    </row>
    <row r="5" spans="1:71" ht="12" customHeight="1" x14ac:dyDescent="0.35">
      <c r="B5" s="424"/>
      <c r="C5" s="425"/>
      <c r="D5" s="425"/>
      <c r="E5" s="425"/>
      <c r="F5" s="425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426"/>
      <c r="AA5" s="426"/>
      <c r="AB5" s="426"/>
      <c r="AC5" s="426"/>
      <c r="AD5" s="426"/>
    </row>
    <row r="6" spans="1:71" ht="12" customHeight="1" thickBot="1" x14ac:dyDescent="0.4">
      <c r="B6" s="424"/>
      <c r="C6" s="425"/>
      <c r="D6" s="425"/>
      <c r="E6" s="425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6"/>
      <c r="Q6" s="426"/>
      <c r="R6" s="426"/>
      <c r="S6" s="426"/>
      <c r="T6" s="426"/>
      <c r="U6" s="426"/>
      <c r="V6" s="426"/>
      <c r="W6" s="426"/>
      <c r="X6" s="426"/>
      <c r="Y6" s="426"/>
      <c r="Z6" s="426"/>
      <c r="AA6" s="426"/>
      <c r="AB6" s="426"/>
      <c r="AC6" s="426"/>
      <c r="AD6" s="426"/>
    </row>
    <row r="7" spans="1:71" ht="12" customHeight="1" thickTop="1" thickBot="1" x14ac:dyDescent="0.4">
      <c r="B7" s="419"/>
      <c r="C7" s="419"/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7"/>
      <c r="O7" s="427"/>
      <c r="P7" s="427"/>
      <c r="Q7" s="427"/>
      <c r="R7" s="427"/>
      <c r="S7" s="427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8"/>
      <c r="AF7" s="429"/>
      <c r="AG7" s="300"/>
      <c r="AH7" s="300"/>
      <c r="AI7" s="300"/>
      <c r="AJ7" s="300"/>
      <c r="AK7" s="300"/>
      <c r="AL7" s="300"/>
      <c r="AM7" s="300"/>
      <c r="AN7" s="300"/>
      <c r="AO7" s="300"/>
      <c r="AP7" s="300"/>
      <c r="AQ7" s="300"/>
      <c r="AR7" s="300"/>
      <c r="AS7" s="300"/>
      <c r="AT7" s="300"/>
      <c r="AU7" s="300"/>
      <c r="AV7" s="300"/>
      <c r="AW7" s="300"/>
      <c r="AX7" s="300"/>
      <c r="AY7" s="300"/>
      <c r="AZ7" s="490" t="s">
        <v>1</v>
      </c>
      <c r="BA7" s="491"/>
      <c r="BB7" s="491"/>
      <c r="BC7" s="491"/>
      <c r="BD7" s="491"/>
      <c r="BE7" s="491"/>
      <c r="BF7" s="492"/>
      <c r="BG7" s="419"/>
    </row>
    <row r="8" spans="1:71" ht="24" customHeight="1" thickTop="1" thickBot="1" x14ac:dyDescent="0.4">
      <c r="B8" s="430"/>
      <c r="C8" s="277">
        <v>1995</v>
      </c>
      <c r="D8" s="277">
        <v>1996</v>
      </c>
      <c r="E8" s="277">
        <v>1997</v>
      </c>
      <c r="F8" s="277">
        <v>1998</v>
      </c>
      <c r="G8" s="277">
        <v>1999</v>
      </c>
      <c r="H8" s="277">
        <v>2000</v>
      </c>
      <c r="I8" s="277">
        <v>2001</v>
      </c>
      <c r="J8" s="277">
        <v>2002</v>
      </c>
      <c r="K8" s="277">
        <v>2003</v>
      </c>
      <c r="L8" s="277">
        <v>2004</v>
      </c>
      <c r="M8" s="277">
        <v>2005</v>
      </c>
      <c r="N8" s="277">
        <v>2006</v>
      </c>
      <c r="O8" s="277">
        <v>2007</v>
      </c>
      <c r="P8" s="277">
        <v>2008</v>
      </c>
      <c r="Q8" s="289">
        <v>2009</v>
      </c>
      <c r="R8" s="290">
        <v>2010</v>
      </c>
      <c r="S8" s="277">
        <v>2011</v>
      </c>
      <c r="T8" s="289">
        <v>2012</v>
      </c>
      <c r="U8" s="290">
        <v>2013</v>
      </c>
      <c r="V8" s="290">
        <v>2014</v>
      </c>
      <c r="W8" s="290">
        <v>2015</v>
      </c>
      <c r="X8" s="291">
        <v>2016</v>
      </c>
      <c r="Y8" s="290">
        <v>2017</v>
      </c>
      <c r="Z8" s="290">
        <v>2018</v>
      </c>
      <c r="AA8" s="290">
        <v>2019</v>
      </c>
      <c r="AB8" s="290">
        <v>2020</v>
      </c>
      <c r="AC8" s="290">
        <v>2021</v>
      </c>
      <c r="AD8" s="290">
        <v>2022</v>
      </c>
      <c r="AE8" s="431"/>
      <c r="AF8" s="280" t="s">
        <v>2</v>
      </c>
      <c r="AG8" s="249" t="s">
        <v>3</v>
      </c>
      <c r="AH8" s="249" t="s">
        <v>4</v>
      </c>
      <c r="AI8" s="249" t="s">
        <v>5</v>
      </c>
      <c r="AJ8" s="249" t="s">
        <v>6</v>
      </c>
      <c r="AK8" s="249" t="s">
        <v>7</v>
      </c>
      <c r="AL8" s="249" t="s">
        <v>8</v>
      </c>
      <c r="AM8" s="249" t="s">
        <v>9</v>
      </c>
      <c r="AN8" s="249" t="s">
        <v>10</v>
      </c>
      <c r="AO8" s="249" t="s">
        <v>11</v>
      </c>
      <c r="AP8" s="249" t="s">
        <v>12</v>
      </c>
      <c r="AQ8" s="249" t="s">
        <v>13</v>
      </c>
      <c r="AR8" s="249" t="s">
        <v>14</v>
      </c>
      <c r="AS8" s="281" t="s">
        <v>15</v>
      </c>
      <c r="AT8" s="249" t="s">
        <v>16</v>
      </c>
      <c r="AU8" s="281" t="s">
        <v>17</v>
      </c>
      <c r="AV8" s="249" t="s">
        <v>18</v>
      </c>
      <c r="AW8" s="281">
        <v>13</v>
      </c>
      <c r="AX8" s="299">
        <v>14</v>
      </c>
      <c r="AY8" s="331">
        <v>15</v>
      </c>
      <c r="AZ8" s="294">
        <v>16</v>
      </c>
      <c r="BA8" s="294">
        <v>17</v>
      </c>
      <c r="BB8" s="281">
        <v>18</v>
      </c>
      <c r="BC8" s="299">
        <v>19</v>
      </c>
      <c r="BD8" s="299">
        <v>20</v>
      </c>
      <c r="BE8" s="299">
        <v>21</v>
      </c>
      <c r="BF8" s="282">
        <v>22</v>
      </c>
      <c r="BG8" s="432"/>
    </row>
    <row r="9" spans="1:71" ht="6" customHeight="1" thickTop="1" thickBot="1" x14ac:dyDescent="0.4">
      <c r="B9" s="433"/>
      <c r="C9" s="434"/>
      <c r="D9" s="434"/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434"/>
      <c r="X9" s="434"/>
      <c r="Y9" s="435"/>
      <c r="Z9" s="435"/>
      <c r="AA9" s="435"/>
      <c r="AB9" s="435"/>
      <c r="AC9" s="435"/>
      <c r="AD9" s="435"/>
      <c r="AE9" s="415"/>
      <c r="AF9" s="433"/>
      <c r="AG9" s="433"/>
      <c r="AH9" s="433"/>
      <c r="AI9" s="433"/>
      <c r="AJ9" s="433"/>
      <c r="AK9" s="433"/>
      <c r="AL9" s="433"/>
      <c r="AM9" s="433"/>
      <c r="AN9" s="433"/>
      <c r="AO9" s="433"/>
      <c r="AP9" s="433"/>
      <c r="AQ9" s="433"/>
      <c r="AR9" s="433"/>
      <c r="AS9" s="433"/>
      <c r="AT9" s="433"/>
      <c r="AU9" s="433"/>
      <c r="AV9" s="433"/>
      <c r="AW9" s="433"/>
      <c r="AX9" s="433"/>
      <c r="AY9" s="433"/>
      <c r="AZ9" s="433"/>
      <c r="BA9" s="433"/>
      <c r="BB9" s="433"/>
      <c r="BC9" s="433"/>
      <c r="BD9" s="433"/>
      <c r="BE9" s="433"/>
      <c r="BF9" s="433"/>
      <c r="BG9" s="415"/>
    </row>
    <row r="10" spans="1:71" ht="6" customHeight="1" x14ac:dyDescent="0.35">
      <c r="B10" s="436"/>
      <c r="C10" s="437"/>
      <c r="D10" s="437"/>
      <c r="E10" s="437"/>
      <c r="F10" s="437"/>
      <c r="G10" s="437"/>
      <c r="H10" s="437"/>
      <c r="I10" s="437"/>
      <c r="J10" s="437"/>
      <c r="K10" s="437"/>
      <c r="L10" s="437"/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15"/>
      <c r="AF10" s="436"/>
      <c r="AG10" s="436"/>
      <c r="AH10" s="436"/>
      <c r="AI10" s="436"/>
      <c r="AJ10" s="436"/>
      <c r="AK10" s="436"/>
      <c r="AL10" s="436"/>
      <c r="AM10" s="436"/>
      <c r="AN10" s="436"/>
      <c r="AO10" s="436"/>
      <c r="AP10" s="436"/>
      <c r="AQ10" s="436"/>
      <c r="AR10" s="436"/>
      <c r="AS10" s="436"/>
      <c r="AT10" s="436"/>
      <c r="AU10" s="436"/>
      <c r="AV10" s="436"/>
      <c r="AW10" s="436"/>
      <c r="AX10" s="436"/>
      <c r="AY10" s="436"/>
      <c r="AZ10" s="436"/>
      <c r="BA10" s="436"/>
      <c r="BB10" s="436"/>
      <c r="BC10" s="436"/>
      <c r="BD10" s="436"/>
      <c r="BE10" s="436"/>
      <c r="BF10" s="436"/>
      <c r="BG10" s="415"/>
    </row>
    <row r="11" spans="1:71" s="439" customFormat="1" ht="15" customHeight="1" x14ac:dyDescent="0.25">
      <c r="A11" s="415"/>
      <c r="B11" s="393" t="s">
        <v>1192</v>
      </c>
      <c r="C11" s="438">
        <v>203699.36095927042</v>
      </c>
      <c r="D11" s="438">
        <v>216474.27422785753</v>
      </c>
      <c r="E11" s="438">
        <v>225620.2562592485</v>
      </c>
      <c r="F11" s="438">
        <v>241923.50879901598</v>
      </c>
      <c r="G11" s="438">
        <v>243974.88056542404</v>
      </c>
      <c r="H11" s="438">
        <v>266204.54910567548</v>
      </c>
      <c r="I11" s="438">
        <v>287154.19598852127</v>
      </c>
      <c r="J11" s="438">
        <v>305183.48386685399</v>
      </c>
      <c r="K11" s="438">
        <v>331182.90038883488</v>
      </c>
      <c r="L11" s="438">
        <v>355814.67119764554</v>
      </c>
      <c r="M11" s="438">
        <v>390307.56799843453</v>
      </c>
      <c r="N11" s="438">
        <v>444386.48048045707</v>
      </c>
      <c r="O11" s="438">
        <v>469824.62471551244</v>
      </c>
      <c r="P11" s="438">
        <v>490056.74051833124</v>
      </c>
      <c r="Q11" s="438">
        <v>480564.27556091995</v>
      </c>
      <c r="R11" s="438">
        <v>468010.63707457</v>
      </c>
      <c r="S11" s="438">
        <v>471141.76533626998</v>
      </c>
      <c r="T11" s="438">
        <v>450671.70371247997</v>
      </c>
      <c r="U11" s="438">
        <v>446243.61745099997</v>
      </c>
      <c r="V11" s="438">
        <v>453253.39954469004</v>
      </c>
      <c r="W11" s="438">
        <v>472495.66392342001</v>
      </c>
      <c r="X11" s="438">
        <v>488931.38644153002</v>
      </c>
      <c r="Y11" s="438">
        <v>510057.78709887003</v>
      </c>
      <c r="Z11" s="438">
        <v>545317.16856932011</v>
      </c>
      <c r="AA11" s="438">
        <v>573135.16494998999</v>
      </c>
      <c r="AB11" s="438">
        <v>575486.28529402998</v>
      </c>
      <c r="AC11" s="438">
        <v>612130.06799999997</v>
      </c>
      <c r="AD11" s="438">
        <v>664956.50900000008</v>
      </c>
      <c r="AE11" s="467"/>
      <c r="AF11" s="68">
        <v>6.2714547598121726</v>
      </c>
      <c r="AG11" s="68">
        <v>4.2249741055900358</v>
      </c>
      <c r="AH11" s="68">
        <v>7.2259702254013263</v>
      </c>
      <c r="AI11" s="68">
        <v>0.84794230068492027</v>
      </c>
      <c r="AJ11" s="68">
        <v>9.1114579044912603</v>
      </c>
      <c r="AK11" s="68">
        <v>7.8697554017115579</v>
      </c>
      <c r="AL11" s="68">
        <v>6.2786085420996045</v>
      </c>
      <c r="AM11" s="68">
        <v>8.5192737800070262</v>
      </c>
      <c r="AN11" s="68">
        <v>7.4375128606854304</v>
      </c>
      <c r="AO11" s="68">
        <v>9.6940625536008582</v>
      </c>
      <c r="AP11" s="68">
        <v>13.855460902115908</v>
      </c>
      <c r="AQ11" s="68">
        <v>5.7243290136892711</v>
      </c>
      <c r="AR11" s="68">
        <v>4.3063123426256595</v>
      </c>
      <c r="AS11" s="68">
        <v>-1.9370134461105692</v>
      </c>
      <c r="AT11" s="68">
        <v>-2.6122704338971516</v>
      </c>
      <c r="AU11" s="68">
        <v>0.66902929413569723</v>
      </c>
      <c r="AV11" s="68">
        <v>-4.3447775446483377</v>
      </c>
      <c r="AW11" s="68">
        <v>-0.9825525376905091</v>
      </c>
      <c r="AX11" s="68">
        <v>1.5708419839662611</v>
      </c>
      <c r="AY11" s="68">
        <v>4.2453657044954554</v>
      </c>
      <c r="AZ11" s="68">
        <v>3.4784917138993734</v>
      </c>
      <c r="BA11" s="68">
        <v>4.3209336203795772</v>
      </c>
      <c r="BB11" s="68">
        <v>6.9128209317222797</v>
      </c>
      <c r="BC11" s="68">
        <v>5.101250792021176</v>
      </c>
      <c r="BD11" s="68">
        <v>0.4102209195705484</v>
      </c>
      <c r="BE11" s="68">
        <v>6.3674467389344978</v>
      </c>
      <c r="BF11" s="68">
        <v>8.6299372897330233</v>
      </c>
      <c r="BG11" s="467"/>
      <c r="BH11" s="438"/>
      <c r="BI11" s="438"/>
      <c r="BK11" s="427"/>
      <c r="BL11" s="427"/>
      <c r="BO11" s="467"/>
      <c r="BP11" s="467"/>
      <c r="BQ11" s="415"/>
      <c r="BR11" s="415"/>
      <c r="BS11" s="415"/>
    </row>
    <row r="12" spans="1:71" s="439" customFormat="1" ht="15" customHeight="1" x14ac:dyDescent="0.25">
      <c r="A12" s="415"/>
      <c r="B12" s="394" t="s">
        <v>162</v>
      </c>
      <c r="C12" s="425">
        <v>160470.07999999999</v>
      </c>
      <c r="D12" s="425">
        <v>171794.82</v>
      </c>
      <c r="E12" s="425">
        <v>181062.47</v>
      </c>
      <c r="F12" s="425">
        <v>194666.11</v>
      </c>
      <c r="G12" s="425">
        <v>192024.98800000001</v>
      </c>
      <c r="H12" s="425">
        <v>209630.41500000001</v>
      </c>
      <c r="I12" s="425">
        <v>228795.98</v>
      </c>
      <c r="J12" s="425">
        <v>245246.53899999999</v>
      </c>
      <c r="K12" s="425">
        <v>265597.46100000001</v>
      </c>
      <c r="L12" s="425">
        <v>284314.41200000001</v>
      </c>
      <c r="M12" s="425">
        <v>308349.89899999998</v>
      </c>
      <c r="N12" s="425">
        <v>337403.69199999998</v>
      </c>
      <c r="O12" s="425">
        <v>368665.745</v>
      </c>
      <c r="P12" s="425">
        <v>399559.93400000001</v>
      </c>
      <c r="Q12" s="425">
        <v>398460.24099999998</v>
      </c>
      <c r="R12" s="425">
        <v>395682.71299999999</v>
      </c>
      <c r="S12" s="425">
        <v>397366.06</v>
      </c>
      <c r="T12" s="425">
        <v>382320.86900000001</v>
      </c>
      <c r="U12" s="425">
        <v>378866.31800000003</v>
      </c>
      <c r="V12" s="425">
        <v>383075.70400000003</v>
      </c>
      <c r="W12" s="425">
        <v>394879.74699999997</v>
      </c>
      <c r="X12" s="425">
        <v>408902.66399999999</v>
      </c>
      <c r="Y12" s="425">
        <v>423780.19099999999</v>
      </c>
      <c r="Z12" s="425">
        <v>448249.85100000002</v>
      </c>
      <c r="AA12" s="425">
        <v>470562.625</v>
      </c>
      <c r="AB12" s="425">
        <v>486111.93099999998</v>
      </c>
      <c r="AC12" s="425">
        <v>504900.772</v>
      </c>
      <c r="AD12" s="425">
        <v>546985.53599999996</v>
      </c>
      <c r="AE12" s="436"/>
      <c r="AF12" s="67">
        <v>7.0572283630693278</v>
      </c>
      <c r="AG12" s="67">
        <v>5.3946038652387784</v>
      </c>
      <c r="AH12" s="67">
        <v>7.5132301022956369</v>
      </c>
      <c r="AI12" s="67">
        <v>-1.3567446331567226</v>
      </c>
      <c r="AJ12" s="67">
        <v>9.1683000131212111</v>
      </c>
      <c r="AK12" s="67">
        <v>9.1425497583449413</v>
      </c>
      <c r="AL12" s="67">
        <v>7.1900559616475732</v>
      </c>
      <c r="AM12" s="67">
        <v>8.2981485010885478</v>
      </c>
      <c r="AN12" s="67">
        <v>7.0471121710007623</v>
      </c>
      <c r="AO12" s="67">
        <v>8.4538405320093233</v>
      </c>
      <c r="AP12" s="67">
        <v>9.4223455542626908</v>
      </c>
      <c r="AQ12" s="67">
        <v>9.2654744868648322</v>
      </c>
      <c r="AR12" s="67">
        <v>8.3799998830919264</v>
      </c>
      <c r="AS12" s="67">
        <v>-0.27522604406077278</v>
      </c>
      <c r="AT12" s="67">
        <v>-0.69706528135137091</v>
      </c>
      <c r="AU12" s="67">
        <v>0.42542849224753354</v>
      </c>
      <c r="AV12" s="67">
        <v>-3.7862295033450977</v>
      </c>
      <c r="AW12" s="67">
        <v>-0.90357374658509571</v>
      </c>
      <c r="AX12" s="67">
        <v>1.1110478287489371</v>
      </c>
      <c r="AY12" s="67">
        <v>3.0813864927335572</v>
      </c>
      <c r="AZ12" s="67">
        <v>3.5511866857025751</v>
      </c>
      <c r="BA12" s="67">
        <v>3.6384030503650706</v>
      </c>
      <c r="BB12" s="67">
        <v>5.7741396411801702</v>
      </c>
      <c r="BC12" s="67">
        <v>4.9777538018634999</v>
      </c>
      <c r="BD12" s="67">
        <v>3.3044073570441412</v>
      </c>
      <c r="BE12" s="67">
        <v>3.8651264866815245</v>
      </c>
      <c r="BF12" s="67">
        <v>8.3352544368856627</v>
      </c>
      <c r="BG12" s="467"/>
      <c r="BH12" s="438"/>
      <c r="BI12" s="438"/>
      <c r="BK12" s="427"/>
      <c r="BL12" s="427"/>
      <c r="BO12" s="467"/>
      <c r="BP12" s="467"/>
      <c r="BQ12" s="415"/>
      <c r="BR12" s="415"/>
      <c r="BS12" s="415"/>
    </row>
    <row r="13" spans="1:71" s="439" customFormat="1" ht="15" customHeight="1" x14ac:dyDescent="0.25">
      <c r="A13" s="415"/>
      <c r="B13" s="394" t="s">
        <v>1193</v>
      </c>
      <c r="C13" s="425">
        <v>160157.68999999997</v>
      </c>
      <c r="D13" s="425">
        <v>171463.66</v>
      </c>
      <c r="E13" s="425">
        <v>180713.01</v>
      </c>
      <c r="F13" s="425">
        <v>194279</v>
      </c>
      <c r="G13" s="425">
        <v>191605.02200000003</v>
      </c>
      <c r="H13" s="425">
        <v>209061.356</v>
      </c>
      <c r="I13" s="425">
        <v>228077.06300000002</v>
      </c>
      <c r="J13" s="425">
        <v>244401.079</v>
      </c>
      <c r="K13" s="425">
        <v>264646.76500000001</v>
      </c>
      <c r="L13" s="425">
        <v>283293.87400000001</v>
      </c>
      <c r="M13" s="425">
        <v>307200.26799999998</v>
      </c>
      <c r="N13" s="425">
        <v>336171.89899999998</v>
      </c>
      <c r="O13" s="425">
        <v>367378.89299999998</v>
      </c>
      <c r="P13" s="425">
        <v>398178.76500000001</v>
      </c>
      <c r="Q13" s="425">
        <v>397013.04799999995</v>
      </c>
      <c r="R13" s="425">
        <v>394309.87299999996</v>
      </c>
      <c r="S13" s="425">
        <v>396022.47100000002</v>
      </c>
      <c r="T13" s="425">
        <v>381246.44800000003</v>
      </c>
      <c r="U13" s="425">
        <v>377958.92200000002</v>
      </c>
      <c r="V13" s="425">
        <v>382183.875</v>
      </c>
      <c r="W13" s="425">
        <v>393975.51299999998</v>
      </c>
      <c r="X13" s="425">
        <v>407992.935</v>
      </c>
      <c r="Y13" s="425">
        <v>422817.59899999999</v>
      </c>
      <c r="Z13" s="425">
        <v>447284.11800000002</v>
      </c>
      <c r="AA13" s="425">
        <v>469558.34100000001</v>
      </c>
      <c r="AB13" s="425">
        <v>485090.92199999996</v>
      </c>
      <c r="AC13" s="425">
        <v>503870.66600000003</v>
      </c>
      <c r="AD13" s="425">
        <v>546011.99399999995</v>
      </c>
      <c r="AE13" s="436"/>
      <c r="AF13" s="67">
        <v>7.0592738943725095</v>
      </c>
      <c r="AG13" s="67">
        <v>5.3943500331207161</v>
      </c>
      <c r="AH13" s="67">
        <v>7.5069249303080028</v>
      </c>
      <c r="AI13" s="67">
        <v>-1.3763597712567872</v>
      </c>
      <c r="AJ13" s="67">
        <v>9.1105827069605425</v>
      </c>
      <c r="AK13" s="67">
        <v>9.0957541670207291</v>
      </c>
      <c r="AL13" s="67">
        <v>7.1572370256275804</v>
      </c>
      <c r="AM13" s="67">
        <v>8.2837956701492317</v>
      </c>
      <c r="AN13" s="67">
        <v>7.0460370071026404</v>
      </c>
      <c r="AO13" s="67">
        <v>8.4387260700172959</v>
      </c>
      <c r="AP13" s="67">
        <v>9.4308612387017803</v>
      </c>
      <c r="AQ13" s="67">
        <v>9.2830465880195447</v>
      </c>
      <c r="AR13" s="67">
        <v>8.3836803329907355</v>
      </c>
      <c r="AS13" s="67">
        <v>-0.29276222201353619</v>
      </c>
      <c r="AT13" s="67">
        <v>-0.68087812569827122</v>
      </c>
      <c r="AU13" s="67">
        <v>0.43432795303100136</v>
      </c>
      <c r="AV13" s="67">
        <v>-3.7311072179033005</v>
      </c>
      <c r="AW13" s="67">
        <v>-0.86230993554070778</v>
      </c>
      <c r="AX13" s="67">
        <v>1.1178339110619078</v>
      </c>
      <c r="AY13" s="67">
        <v>3.0853311118895306</v>
      </c>
      <c r="AZ13" s="67">
        <v>3.5579424450168773</v>
      </c>
      <c r="BA13" s="67">
        <v>3.6335589977801988</v>
      </c>
      <c r="BB13" s="67">
        <v>5.7865422484460112</v>
      </c>
      <c r="BC13" s="67">
        <v>4.9798823842880182</v>
      </c>
      <c r="BD13" s="67">
        <v>3.3079129138502452</v>
      </c>
      <c r="BE13" s="67">
        <v>3.8713864037224894</v>
      </c>
      <c r="BF13" s="67">
        <v>8.3635208087306907</v>
      </c>
      <c r="BG13" s="467"/>
      <c r="BH13" s="438"/>
      <c r="BI13" s="438"/>
      <c r="BK13" s="427"/>
      <c r="BL13" s="427"/>
      <c r="BO13" s="467"/>
      <c r="BP13" s="467"/>
      <c r="BQ13" s="415"/>
      <c r="BR13" s="415"/>
      <c r="BS13" s="415"/>
    </row>
    <row r="14" spans="1:71" s="439" customFormat="1" ht="15" customHeight="1" x14ac:dyDescent="0.25">
      <c r="A14" s="415"/>
      <c r="B14" s="394" t="s">
        <v>1194</v>
      </c>
      <c r="C14" s="425">
        <v>312.39</v>
      </c>
      <c r="D14" s="425">
        <v>331.16</v>
      </c>
      <c r="E14" s="425">
        <v>349.46</v>
      </c>
      <c r="F14" s="425">
        <v>387.11</v>
      </c>
      <c r="G14" s="425">
        <v>419.96600000000001</v>
      </c>
      <c r="H14" s="425">
        <v>569.05899999999997</v>
      </c>
      <c r="I14" s="425">
        <v>718.91700000000003</v>
      </c>
      <c r="J14" s="425">
        <v>845.46</v>
      </c>
      <c r="K14" s="425">
        <v>950.69600000000003</v>
      </c>
      <c r="L14" s="425">
        <v>1020.538</v>
      </c>
      <c r="M14" s="425">
        <v>1149.6310000000001</v>
      </c>
      <c r="N14" s="425">
        <v>1231.7929999999999</v>
      </c>
      <c r="O14" s="425">
        <v>1286.8520000000001</v>
      </c>
      <c r="P14" s="425">
        <v>1381.1690000000001</v>
      </c>
      <c r="Q14" s="425">
        <v>1447.193</v>
      </c>
      <c r="R14" s="425">
        <v>1372.84</v>
      </c>
      <c r="S14" s="425">
        <v>1343.5889999999999</v>
      </c>
      <c r="T14" s="425">
        <v>1074.421</v>
      </c>
      <c r="U14" s="425">
        <v>907.39599999999996</v>
      </c>
      <c r="V14" s="425">
        <v>891.82899999999995</v>
      </c>
      <c r="W14" s="425">
        <v>904.23400000000004</v>
      </c>
      <c r="X14" s="425">
        <v>909.72900000000004</v>
      </c>
      <c r="Y14" s="425">
        <v>962.59199999999998</v>
      </c>
      <c r="Z14" s="425">
        <v>965.73299999999995</v>
      </c>
      <c r="AA14" s="425">
        <v>1004.284</v>
      </c>
      <c r="AB14" s="425">
        <v>1021.009</v>
      </c>
      <c r="AC14" s="425">
        <v>1030.1059999999707</v>
      </c>
      <c r="AD14" s="425">
        <v>973.54200000001583</v>
      </c>
      <c r="AE14" s="436"/>
      <c r="AF14" s="67">
        <v>6.0085149972790646</v>
      </c>
      <c r="AG14" s="67">
        <v>5.5260297137335215</v>
      </c>
      <c r="AH14" s="67">
        <v>10.773765237795473</v>
      </c>
      <c r="AI14" s="67">
        <v>8.4875100100746579</v>
      </c>
      <c r="AJ14" s="67">
        <v>35.501207240586155</v>
      </c>
      <c r="AK14" s="67">
        <v>26.334351974048388</v>
      </c>
      <c r="AL14" s="67">
        <v>17.601892847157615</v>
      </c>
      <c r="AM14" s="67">
        <v>12.447188512762281</v>
      </c>
      <c r="AN14" s="67">
        <v>7.3464072637309954</v>
      </c>
      <c r="AO14" s="67">
        <v>12.649504477050357</v>
      </c>
      <c r="AP14" s="67">
        <v>7.1468149345311502</v>
      </c>
      <c r="AQ14" s="67">
        <v>4.4698256931156664</v>
      </c>
      <c r="AR14" s="67">
        <v>7.3292810672866722</v>
      </c>
      <c r="AS14" s="67">
        <v>4.7802984283603251</v>
      </c>
      <c r="AT14" s="67">
        <v>-5.1377390576101476</v>
      </c>
      <c r="AU14" s="67">
        <v>-2.1306925788875617</v>
      </c>
      <c r="AV14" s="67">
        <v>-20.033507270452489</v>
      </c>
      <c r="AW14" s="67">
        <v>-15.545582225217132</v>
      </c>
      <c r="AX14" s="67">
        <v>-1.7155685059224339</v>
      </c>
      <c r="AY14" s="67">
        <v>1.3909617202400852</v>
      </c>
      <c r="AZ14" s="67">
        <v>0.60769668028409285</v>
      </c>
      <c r="BA14" s="67">
        <v>5.8108513634280001</v>
      </c>
      <c r="BB14" s="67">
        <v>0.32630647252418044</v>
      </c>
      <c r="BC14" s="67">
        <v>3.9918900979877492</v>
      </c>
      <c r="BD14" s="67">
        <v>1.6653655738814876</v>
      </c>
      <c r="BE14" s="67">
        <v>0.89098137234545915</v>
      </c>
      <c r="BF14" s="67">
        <v>-5.4910853834417468</v>
      </c>
      <c r="BG14" s="467"/>
      <c r="BH14" s="425"/>
      <c r="BI14" s="438"/>
      <c r="BK14" s="427"/>
      <c r="BL14" s="427"/>
      <c r="BO14" s="467"/>
      <c r="BP14" s="467"/>
      <c r="BQ14" s="415"/>
      <c r="BR14" s="415"/>
      <c r="BS14" s="415"/>
    </row>
    <row r="15" spans="1:71" s="439" customFormat="1" ht="15" customHeight="1" x14ac:dyDescent="0.25">
      <c r="A15" s="415"/>
      <c r="B15" s="394" t="s">
        <v>1195</v>
      </c>
      <c r="C15" s="425">
        <v>4105.5999999999995</v>
      </c>
      <c r="D15" s="425">
        <v>4396.68</v>
      </c>
      <c r="E15" s="425">
        <v>4733.68</v>
      </c>
      <c r="F15" s="425">
        <v>5232.05</v>
      </c>
      <c r="G15" s="425">
        <v>6607.1031642626185</v>
      </c>
      <c r="H15" s="425">
        <v>6976.6500590253991</v>
      </c>
      <c r="I15" s="425">
        <v>7575.9528464100003</v>
      </c>
      <c r="J15" s="425">
        <v>8106.3315754499999</v>
      </c>
      <c r="K15" s="425">
        <v>8563.1739949999992</v>
      </c>
      <c r="L15" s="425">
        <v>9487.0314870000002</v>
      </c>
      <c r="M15" s="425">
        <v>10512.108395000001</v>
      </c>
      <c r="N15" s="425">
        <v>11556.234574</v>
      </c>
      <c r="O15" s="425">
        <v>12708.607237</v>
      </c>
      <c r="P15" s="425">
        <v>13867.845288</v>
      </c>
      <c r="Q15" s="425">
        <v>14170.291692919998</v>
      </c>
      <c r="R15" s="425">
        <v>14613.317133569999</v>
      </c>
      <c r="S15" s="425">
        <v>14953.587516269999</v>
      </c>
      <c r="T15" s="425">
        <v>14677.969074479999</v>
      </c>
      <c r="U15" s="425">
        <v>14463.870868999998</v>
      </c>
      <c r="V15" s="425">
        <v>14722.469491689999</v>
      </c>
      <c r="W15" s="425">
        <v>16389.21180642</v>
      </c>
      <c r="X15" s="425">
        <v>17456.359789529997</v>
      </c>
      <c r="Y15" s="425">
        <v>18760.92376587</v>
      </c>
      <c r="Z15" s="425">
        <v>20206.83426132</v>
      </c>
      <c r="AA15" s="425">
        <v>21194.469851990001</v>
      </c>
      <c r="AB15" s="425">
        <v>20377.731067029999</v>
      </c>
      <c r="AC15" s="425">
        <v>21597.4</v>
      </c>
      <c r="AD15" s="425">
        <v>23737.023000000001</v>
      </c>
      <c r="AE15" s="436"/>
      <c r="AF15" s="67">
        <v>7.0898285268901304</v>
      </c>
      <c r="AG15" s="67">
        <v>7.66487440523305</v>
      </c>
      <c r="AH15" s="67">
        <v>10.5281725845431</v>
      </c>
      <c r="AI15" s="67">
        <v>26.281346016620972</v>
      </c>
      <c r="AJ15" s="67">
        <v>5.5931757924052761</v>
      </c>
      <c r="AK15" s="67">
        <v>8.5901225131581356</v>
      </c>
      <c r="AL15" s="67">
        <v>7.0008187721407182</v>
      </c>
      <c r="AM15" s="67">
        <v>5.6356246385670374</v>
      </c>
      <c r="AN15" s="67">
        <v>10.788727316990617</v>
      </c>
      <c r="AO15" s="67">
        <v>10.805033264669305</v>
      </c>
      <c r="AP15" s="67">
        <v>9.9326047617301043</v>
      </c>
      <c r="AQ15" s="67">
        <v>9.9718697783505235</v>
      </c>
      <c r="AR15" s="67">
        <v>9.1216765880133437</v>
      </c>
      <c r="AS15" s="67">
        <v>2.1809185106911144</v>
      </c>
      <c r="AT15" s="67">
        <v>3.1264383983806994</v>
      </c>
      <c r="AU15" s="67">
        <v>2.3284951636225202</v>
      </c>
      <c r="AV15" s="67">
        <v>-1.8431593187261512</v>
      </c>
      <c r="AW15" s="67">
        <v>-1.4586364393711904</v>
      </c>
      <c r="AX15" s="67">
        <v>1.7878936076804166</v>
      </c>
      <c r="AY15" s="67">
        <v>11.321078407877039</v>
      </c>
      <c r="AZ15" s="67">
        <v>6.5112831276728826</v>
      </c>
      <c r="BA15" s="67">
        <v>7.4732876273692312</v>
      </c>
      <c r="BB15" s="67">
        <v>7.7070325187313529</v>
      </c>
      <c r="BC15" s="67">
        <v>4.8876314711034894</v>
      </c>
      <c r="BD15" s="67">
        <v>-3.8535466594051968</v>
      </c>
      <c r="BE15" s="67">
        <v>5.9853029218908302</v>
      </c>
      <c r="BF15" s="67">
        <v>9.9068545287858694</v>
      </c>
      <c r="BG15" s="467"/>
      <c r="BH15" s="425"/>
      <c r="BI15" s="425"/>
      <c r="BK15" s="427"/>
      <c r="BL15" s="427"/>
      <c r="BO15" s="467"/>
      <c r="BP15" s="467"/>
      <c r="BQ15" s="415"/>
      <c r="BR15" s="415"/>
      <c r="BS15" s="415"/>
    </row>
    <row r="16" spans="1:71" s="439" customFormat="1" ht="15" customHeight="1" x14ac:dyDescent="0.25">
      <c r="A16" s="415"/>
      <c r="B16" s="394" t="s">
        <v>1196</v>
      </c>
      <c r="C16" s="425">
        <v>5980.24</v>
      </c>
      <c r="D16" s="425">
        <v>6424.58</v>
      </c>
      <c r="E16" s="425">
        <v>6779.01</v>
      </c>
      <c r="F16" s="425">
        <v>7213.14</v>
      </c>
      <c r="G16" s="425">
        <v>7571.096164262618</v>
      </c>
      <c r="H16" s="425">
        <v>8086.6250590253985</v>
      </c>
      <c r="I16" s="425">
        <v>8607.6588464100005</v>
      </c>
      <c r="J16" s="425">
        <v>9125.8045754499999</v>
      </c>
      <c r="K16" s="425">
        <v>9327.6319949999997</v>
      </c>
      <c r="L16" s="425">
        <v>10444.968487</v>
      </c>
      <c r="M16" s="425">
        <v>11345.180394999999</v>
      </c>
      <c r="N16" s="425">
        <v>12442.486574</v>
      </c>
      <c r="O16" s="425">
        <v>13799.836237</v>
      </c>
      <c r="P16" s="425">
        <v>15073.303287999999</v>
      </c>
      <c r="Q16" s="425">
        <v>15270.87969292</v>
      </c>
      <c r="R16" s="425">
        <v>15450.971133569999</v>
      </c>
      <c r="S16" s="425">
        <v>15838.35651627</v>
      </c>
      <c r="T16" s="425">
        <v>15643.16107448</v>
      </c>
      <c r="U16" s="425">
        <v>15389.848868999999</v>
      </c>
      <c r="V16" s="425">
        <v>15770.21449169</v>
      </c>
      <c r="W16" s="425">
        <v>16811.413806420001</v>
      </c>
      <c r="X16" s="425">
        <v>18052.83578953</v>
      </c>
      <c r="Y16" s="425">
        <v>19599.88776587</v>
      </c>
      <c r="Z16" s="425">
        <v>21393.308261319999</v>
      </c>
      <c r="AA16" s="425">
        <v>22990.237851990001</v>
      </c>
      <c r="AB16" s="425">
        <v>22310.386067029998</v>
      </c>
      <c r="AC16" s="425">
        <v>23975.191999999999</v>
      </c>
      <c r="AD16" s="425">
        <v>26830.771000000001</v>
      </c>
      <c r="AE16" s="436"/>
      <c r="AF16" s="67">
        <v>7.4301365831471742</v>
      </c>
      <c r="AG16" s="67">
        <v>5.5167808634961375</v>
      </c>
      <c r="AH16" s="67">
        <v>6.4040324472157408</v>
      </c>
      <c r="AI16" s="67">
        <v>4.9625567265104706</v>
      </c>
      <c r="AJ16" s="67">
        <v>6.8091711368850412</v>
      </c>
      <c r="AK16" s="67">
        <v>6.4431550069590742</v>
      </c>
      <c r="AL16" s="67">
        <v>6.0195895107541588</v>
      </c>
      <c r="AM16" s="67">
        <v>2.2116123338094695</v>
      </c>
      <c r="AN16" s="67">
        <v>11.978779743872181</v>
      </c>
      <c r="AO16" s="67">
        <v>8.6186177499761669</v>
      </c>
      <c r="AP16" s="67">
        <v>9.672002919262539</v>
      </c>
      <c r="AQ16" s="67">
        <v>10.908990376861951</v>
      </c>
      <c r="AR16" s="67">
        <v>9.2281316178636246</v>
      </c>
      <c r="AS16" s="67">
        <v>1.3107704472270001</v>
      </c>
      <c r="AT16" s="67">
        <v>1.1793128115173062</v>
      </c>
      <c r="AU16" s="67">
        <v>2.5071911619738643</v>
      </c>
      <c r="AV16" s="67">
        <v>-1.2324223260758487</v>
      </c>
      <c r="AW16" s="67">
        <v>-1.6193159699240738</v>
      </c>
      <c r="AX16" s="67">
        <v>2.4715357891277137</v>
      </c>
      <c r="AY16" s="67">
        <v>6.6023154934173931</v>
      </c>
      <c r="AZ16" s="67">
        <v>7.3843996549292115</v>
      </c>
      <c r="BA16" s="67">
        <v>8.5695787319864536</v>
      </c>
      <c r="BB16" s="67">
        <v>9.1501569645360235</v>
      </c>
      <c r="BC16" s="67">
        <v>7.4646219797492392</v>
      </c>
      <c r="BD16" s="67">
        <v>-2.957132454813447</v>
      </c>
      <c r="BE16" s="67">
        <v>7.462022073343813</v>
      </c>
      <c r="BF16" s="67">
        <v>11.910557379477927</v>
      </c>
      <c r="BG16" s="467"/>
      <c r="BH16" s="425"/>
      <c r="BI16" s="438"/>
      <c r="BK16" s="427"/>
      <c r="BL16" s="427"/>
      <c r="BO16" s="467"/>
      <c r="BP16" s="467"/>
      <c r="BQ16" s="415"/>
      <c r="BR16" s="415"/>
      <c r="BS16" s="415"/>
    </row>
    <row r="17" spans="1:71" s="439" customFormat="1" ht="15" customHeight="1" x14ac:dyDescent="0.25">
      <c r="A17" s="415"/>
      <c r="B17" s="394" t="s">
        <v>1197</v>
      </c>
      <c r="C17" s="425">
        <v>1874.64</v>
      </c>
      <c r="D17" s="425">
        <v>2027.9</v>
      </c>
      <c r="E17" s="425">
        <v>2045.33</v>
      </c>
      <c r="F17" s="425">
        <v>1981.09</v>
      </c>
      <c r="G17" s="425">
        <v>1905.7339999999999</v>
      </c>
      <c r="H17" s="425">
        <v>2028.9259999999999</v>
      </c>
      <c r="I17" s="425">
        <v>1982.1369999999999</v>
      </c>
      <c r="J17" s="425">
        <v>2109.9899999999998</v>
      </c>
      <c r="K17" s="425">
        <v>2306.3789999999999</v>
      </c>
      <c r="L17" s="425">
        <v>2857.2669999999998</v>
      </c>
      <c r="M17" s="425">
        <v>3148.7460000000001</v>
      </c>
      <c r="N17" s="425">
        <v>3554.373</v>
      </c>
      <c r="O17" s="425">
        <v>4008.1570000000002</v>
      </c>
      <c r="P17" s="425">
        <v>4582.9409999999998</v>
      </c>
      <c r="Q17" s="425">
        <v>4740.0039999999999</v>
      </c>
      <c r="R17" s="425">
        <v>4766.8969999999999</v>
      </c>
      <c r="S17" s="425">
        <v>5018.3040000000001</v>
      </c>
      <c r="T17" s="425">
        <v>5346.3919999999998</v>
      </c>
      <c r="U17" s="425">
        <v>5409.9350000000004</v>
      </c>
      <c r="V17" s="425">
        <v>5667.0550000000003</v>
      </c>
      <c r="W17" s="425">
        <v>6116.482</v>
      </c>
      <c r="X17" s="425">
        <v>6543.8980000000001</v>
      </c>
      <c r="Y17" s="425">
        <v>7036.3819999999996</v>
      </c>
      <c r="Z17" s="425">
        <v>7569.2259999999997</v>
      </c>
      <c r="AA17" s="425">
        <v>8464.223</v>
      </c>
      <c r="AB17" s="425">
        <v>8582.35</v>
      </c>
      <c r="AC17" s="425">
        <v>9317.7890000000007</v>
      </c>
      <c r="AD17" s="425">
        <v>10247.906999999999</v>
      </c>
      <c r="AE17" s="436"/>
      <c r="AF17" s="67">
        <v>8.1754363504459491</v>
      </c>
      <c r="AG17" s="67">
        <v>0.85950983776319845</v>
      </c>
      <c r="AH17" s="67">
        <v>-3.1408134628641875</v>
      </c>
      <c r="AI17" s="67">
        <v>-3.8037645942385296</v>
      </c>
      <c r="AJ17" s="67">
        <v>6.4642809542150133</v>
      </c>
      <c r="AK17" s="67">
        <v>-2.3060969202425241</v>
      </c>
      <c r="AL17" s="67">
        <v>6.4502605016706553</v>
      </c>
      <c r="AM17" s="67">
        <v>9.3075796567756157</v>
      </c>
      <c r="AN17" s="67">
        <v>23.885406518182833</v>
      </c>
      <c r="AO17" s="67">
        <v>10.201321752569868</v>
      </c>
      <c r="AP17" s="67">
        <v>12.882175951950401</v>
      </c>
      <c r="AQ17" s="67">
        <v>12.766921198197267</v>
      </c>
      <c r="AR17" s="67">
        <v>14.340356428153882</v>
      </c>
      <c r="AS17" s="67">
        <v>3.4271224525910213</v>
      </c>
      <c r="AT17" s="67">
        <v>0.56736239041148906</v>
      </c>
      <c r="AU17" s="67">
        <v>5.2740178778773839</v>
      </c>
      <c r="AV17" s="67">
        <v>6.5378263253880249</v>
      </c>
      <c r="AW17" s="67">
        <v>1.1885211559496724</v>
      </c>
      <c r="AX17" s="67">
        <v>4.7527373249401279</v>
      </c>
      <c r="AY17" s="67">
        <v>7.9305212319273437</v>
      </c>
      <c r="AZ17" s="67">
        <v>6.9879384914400191</v>
      </c>
      <c r="BA17" s="67">
        <v>7.5258508002416846</v>
      </c>
      <c r="BB17" s="67">
        <v>7.5726985828796813</v>
      </c>
      <c r="BC17" s="67">
        <v>11.824154807902417</v>
      </c>
      <c r="BD17" s="67">
        <v>1.3956035893666723</v>
      </c>
      <c r="BE17" s="67">
        <v>8.5692030737501987</v>
      </c>
      <c r="BF17" s="67">
        <v>9.9821749558827584</v>
      </c>
      <c r="BG17" s="467"/>
      <c r="BI17" s="425"/>
      <c r="BK17" s="427"/>
      <c r="BL17" s="427"/>
      <c r="BO17" s="467"/>
      <c r="BP17" s="467"/>
      <c r="BQ17" s="415"/>
      <c r="BR17" s="415"/>
      <c r="BS17" s="415"/>
    </row>
    <row r="18" spans="1:71" s="439" customFormat="1" ht="15" customHeight="1" x14ac:dyDescent="0.25">
      <c r="A18" s="415"/>
      <c r="B18" s="394" t="s">
        <v>1198</v>
      </c>
      <c r="C18" s="438"/>
      <c r="D18" s="438"/>
      <c r="E18" s="438"/>
      <c r="F18" s="438"/>
      <c r="G18" s="425">
        <v>941.74099999999999</v>
      </c>
      <c r="H18" s="425">
        <v>918.95100000000002</v>
      </c>
      <c r="I18" s="425">
        <v>950.43100000000004</v>
      </c>
      <c r="J18" s="425">
        <v>1090.5170000000001</v>
      </c>
      <c r="K18" s="425">
        <v>1238.0409999999999</v>
      </c>
      <c r="L18" s="425">
        <v>1417.777</v>
      </c>
      <c r="M18" s="425">
        <v>1652.9690000000001</v>
      </c>
      <c r="N18" s="425">
        <v>1860.6420000000001</v>
      </c>
      <c r="O18" s="425">
        <v>1962.377</v>
      </c>
      <c r="P18" s="425">
        <v>2274.8270000000002</v>
      </c>
      <c r="Q18" s="425">
        <v>2521.2919999999999</v>
      </c>
      <c r="R18" s="425">
        <v>2781.8519999999999</v>
      </c>
      <c r="S18" s="425">
        <v>2925.5549999999998</v>
      </c>
      <c r="T18" s="425">
        <v>3199.3440000000001</v>
      </c>
      <c r="U18" s="425">
        <v>3411.8159999999998</v>
      </c>
      <c r="V18" s="425">
        <v>3456.4879999999998</v>
      </c>
      <c r="W18" s="425">
        <v>4468.8729999999996</v>
      </c>
      <c r="X18" s="425">
        <v>4682.4799999999996</v>
      </c>
      <c r="Y18" s="425">
        <v>4872.2190000000001</v>
      </c>
      <c r="Z18" s="425">
        <v>4994.3010000000004</v>
      </c>
      <c r="AA18" s="425">
        <v>5204.6509999999998</v>
      </c>
      <c r="AB18" s="425">
        <v>5371.424</v>
      </c>
      <c r="AC18" s="425">
        <v>5584.0820000000003</v>
      </c>
      <c r="AD18" s="425">
        <v>5603.1859999999997</v>
      </c>
      <c r="AE18" s="436"/>
      <c r="AF18" s="67"/>
      <c r="AG18" s="67"/>
      <c r="AH18" s="67"/>
      <c r="AI18" s="67"/>
      <c r="AJ18" s="67">
        <v>-2.4199859621700597</v>
      </c>
      <c r="AK18" s="67">
        <v>3.4256451105662933</v>
      </c>
      <c r="AL18" s="67">
        <v>14.739207790991671</v>
      </c>
      <c r="AM18" s="67">
        <v>13.527895484435362</v>
      </c>
      <c r="AN18" s="67">
        <v>14.517774451734653</v>
      </c>
      <c r="AO18" s="67">
        <v>16.58878652989857</v>
      </c>
      <c r="AP18" s="67">
        <v>12.563635494676532</v>
      </c>
      <c r="AQ18" s="67">
        <v>5.4677364049613004</v>
      </c>
      <c r="AR18" s="67">
        <v>15.922017023232542</v>
      </c>
      <c r="AS18" s="67">
        <v>10.834450268086314</v>
      </c>
      <c r="AT18" s="67">
        <v>10.334384117349344</v>
      </c>
      <c r="AU18" s="67">
        <v>5.1657313185604465</v>
      </c>
      <c r="AV18" s="67">
        <v>9.3585319708568022</v>
      </c>
      <c r="AW18" s="67">
        <v>6.6411114278426879</v>
      </c>
      <c r="AX18" s="67">
        <v>1.3093320390079555</v>
      </c>
      <c r="AY18" s="67">
        <v>29.289411680295132</v>
      </c>
      <c r="AZ18" s="67">
        <v>4.7798852193830612</v>
      </c>
      <c r="BA18" s="67">
        <v>4.0521048675061166</v>
      </c>
      <c r="BB18" s="67">
        <v>2.505675545372668</v>
      </c>
      <c r="BC18" s="67">
        <v>4.2118006103356578</v>
      </c>
      <c r="BD18" s="67">
        <v>3.2043070707334635</v>
      </c>
      <c r="BE18" s="67">
        <v>3.9590618800526705</v>
      </c>
      <c r="BF18" s="67">
        <v>0.34211531993977451</v>
      </c>
      <c r="BG18" s="467"/>
      <c r="BH18" s="425"/>
      <c r="BK18" s="427"/>
      <c r="BL18" s="427"/>
      <c r="BO18" s="467"/>
      <c r="BP18" s="467"/>
      <c r="BQ18" s="415"/>
      <c r="BR18" s="415"/>
      <c r="BS18" s="415"/>
    </row>
    <row r="19" spans="1:71" s="439" customFormat="1" ht="15" customHeight="1" x14ac:dyDescent="0.25">
      <c r="A19" s="415"/>
      <c r="B19" s="394" t="s">
        <v>1199</v>
      </c>
      <c r="C19" s="438"/>
      <c r="D19" s="438"/>
      <c r="E19" s="438"/>
      <c r="F19" s="438"/>
      <c r="G19" s="438"/>
      <c r="H19" s="438"/>
      <c r="I19" s="438"/>
      <c r="J19" s="438"/>
      <c r="K19" s="425">
        <v>303.88</v>
      </c>
      <c r="L19" s="425">
        <v>481.553</v>
      </c>
      <c r="M19" s="425">
        <v>662.70500000000004</v>
      </c>
      <c r="N19" s="425">
        <v>807.47900000000004</v>
      </c>
      <c r="O19" s="425">
        <v>954.55100000000004</v>
      </c>
      <c r="P19" s="425">
        <v>1102.6559999999999</v>
      </c>
      <c r="Q19" s="425">
        <v>1118.124</v>
      </c>
      <c r="R19" s="425">
        <v>1147.3910000000001</v>
      </c>
      <c r="S19" s="425">
        <v>1207.98</v>
      </c>
      <c r="T19" s="425">
        <v>1181.856</v>
      </c>
      <c r="U19" s="425">
        <v>1072.1410000000001</v>
      </c>
      <c r="V19" s="425">
        <v>1162.8219999999999</v>
      </c>
      <c r="W19" s="425">
        <v>1225.4069999999999</v>
      </c>
      <c r="X19" s="425">
        <v>1264.942</v>
      </c>
      <c r="Y19" s="425">
        <v>1325.1990000000001</v>
      </c>
      <c r="Z19" s="425">
        <v>1388.451</v>
      </c>
      <c r="AA19" s="425">
        <v>1463.8040000000001</v>
      </c>
      <c r="AB19" s="425">
        <v>1278.271</v>
      </c>
      <c r="AC19" s="425">
        <v>1355.915</v>
      </c>
      <c r="AD19" s="425">
        <v>1550.973</v>
      </c>
      <c r="AE19" s="436"/>
      <c r="AF19" s="67"/>
      <c r="AG19" s="67"/>
      <c r="AH19" s="67"/>
      <c r="AI19" s="67"/>
      <c r="AJ19" s="67"/>
      <c r="AK19" s="67"/>
      <c r="AL19" s="67"/>
      <c r="AM19" s="67"/>
      <c r="AN19" s="67">
        <v>58.468145320521273</v>
      </c>
      <c r="AO19" s="67">
        <v>37.618289160279375</v>
      </c>
      <c r="AP19" s="67">
        <v>21.845919375891242</v>
      </c>
      <c r="AQ19" s="67">
        <v>18.21372444360783</v>
      </c>
      <c r="AR19" s="67">
        <v>15.515671766097341</v>
      </c>
      <c r="AS19" s="67">
        <v>1.4027947065993374</v>
      </c>
      <c r="AT19" s="67">
        <v>2.617509328124612</v>
      </c>
      <c r="AU19" s="67">
        <v>5.2805887443774395</v>
      </c>
      <c r="AV19" s="67">
        <v>-2.1626185864004412</v>
      </c>
      <c r="AW19" s="67">
        <v>-9.2832798581214462</v>
      </c>
      <c r="AX19" s="67">
        <v>8.4579360363981664</v>
      </c>
      <c r="AY19" s="67">
        <v>5.3821651121151746</v>
      </c>
      <c r="AZ19" s="67">
        <v>3.2262750253589303</v>
      </c>
      <c r="BA19" s="67">
        <v>4.7636176204126457</v>
      </c>
      <c r="BB19" s="67">
        <v>4.7730189956376279</v>
      </c>
      <c r="BC19" s="67">
        <v>5.4271270646209473</v>
      </c>
      <c r="BD19" s="67">
        <v>-12.674716013892578</v>
      </c>
      <c r="BE19" s="67">
        <v>6.0741423375794339</v>
      </c>
      <c r="BF19" s="67">
        <v>14.385710018695862</v>
      </c>
      <c r="BG19" s="467"/>
      <c r="BH19" s="425"/>
      <c r="BI19" s="438"/>
      <c r="BK19" s="427"/>
      <c r="BL19" s="427"/>
      <c r="BO19" s="467"/>
      <c r="BP19" s="467"/>
      <c r="BQ19" s="415"/>
      <c r="BR19" s="415"/>
      <c r="BS19" s="415"/>
    </row>
    <row r="20" spans="1:71" s="439" customFormat="1" ht="15" customHeight="1" x14ac:dyDescent="0.25">
      <c r="A20" s="415"/>
      <c r="B20" s="394" t="s">
        <v>505</v>
      </c>
      <c r="C20" s="425">
        <v>13381.8</v>
      </c>
      <c r="D20" s="425">
        <v>14709.18</v>
      </c>
      <c r="E20" s="425">
        <v>11173.53</v>
      </c>
      <c r="F20" s="425">
        <v>9046.2900000000009</v>
      </c>
      <c r="G20" s="425">
        <v>8255.9760000000006</v>
      </c>
      <c r="H20" s="425">
        <v>9615.3240000000005</v>
      </c>
      <c r="I20" s="425">
        <v>11990.137000000001</v>
      </c>
      <c r="J20" s="425">
        <v>11947.266</v>
      </c>
      <c r="K20" s="425">
        <v>12067.574000000001</v>
      </c>
      <c r="L20" s="425">
        <v>12314.960999999999</v>
      </c>
      <c r="M20" s="425">
        <v>13853.495000000001</v>
      </c>
      <c r="N20" s="425">
        <v>17480.374</v>
      </c>
      <c r="O20" s="425">
        <v>20446.543000000001</v>
      </c>
      <c r="P20" s="425">
        <v>26349.687000000002</v>
      </c>
      <c r="Q20" s="425">
        <v>25894.612999999998</v>
      </c>
      <c r="R20" s="425">
        <v>18971.294000000002</v>
      </c>
      <c r="S20" s="425">
        <v>22862.541000000001</v>
      </c>
      <c r="T20" s="425">
        <v>19355.511999999999</v>
      </c>
      <c r="U20" s="425">
        <v>18530.853999999999</v>
      </c>
      <c r="V20" s="425">
        <v>17060.506000000001</v>
      </c>
      <c r="W20" s="425">
        <v>15803.85</v>
      </c>
      <c r="X20" s="425">
        <v>15604.118999999999</v>
      </c>
      <c r="Y20" s="425">
        <v>14838.166000000001</v>
      </c>
      <c r="Z20" s="425">
        <v>17186.047999999999</v>
      </c>
      <c r="AA20" s="425">
        <v>18394.482</v>
      </c>
      <c r="AB20" s="425">
        <v>14781.161</v>
      </c>
      <c r="AC20" s="425">
        <v>14427.039000000001</v>
      </c>
      <c r="AD20" s="425">
        <v>18147.878999999997</v>
      </c>
      <c r="AE20" s="436"/>
      <c r="AF20" s="67">
        <v>9.9192933686051248</v>
      </c>
      <c r="AG20" s="67">
        <v>-24.037029936407066</v>
      </c>
      <c r="AH20" s="67">
        <v>-19.038209053002944</v>
      </c>
      <c r="AI20" s="67">
        <v>-8.7363327949910996</v>
      </c>
      <c r="AJ20" s="67">
        <v>16.465018793659297</v>
      </c>
      <c r="AK20" s="67">
        <v>24.698210897521491</v>
      </c>
      <c r="AL20" s="67">
        <v>-0.35755221145514327</v>
      </c>
      <c r="AM20" s="67">
        <v>1.0069918925384371</v>
      </c>
      <c r="AN20" s="67">
        <v>2.0500143607986132</v>
      </c>
      <c r="AO20" s="67">
        <v>12.493210494129883</v>
      </c>
      <c r="AP20" s="67">
        <v>26.180245490397908</v>
      </c>
      <c r="AQ20" s="67">
        <v>16.968567148506096</v>
      </c>
      <c r="AR20" s="67">
        <v>28.87111038770712</v>
      </c>
      <c r="AS20" s="67">
        <v>-1.7270565680723422</v>
      </c>
      <c r="AT20" s="67">
        <v>-26.736522380156813</v>
      </c>
      <c r="AU20" s="67">
        <v>20.511236608319905</v>
      </c>
      <c r="AV20" s="67">
        <v>-15.339629133961978</v>
      </c>
      <c r="AW20" s="67">
        <v>-4.2605847884571517</v>
      </c>
      <c r="AX20" s="67">
        <v>-7.9345938400896046</v>
      </c>
      <c r="AY20" s="67">
        <v>-7.3658776591972241</v>
      </c>
      <c r="AZ20" s="67">
        <v>-1.2638122989018541</v>
      </c>
      <c r="BA20" s="67">
        <v>-4.908659053420422</v>
      </c>
      <c r="BB20" s="67">
        <v>15.823262794067645</v>
      </c>
      <c r="BC20" s="67">
        <v>7.0314827469351968</v>
      </c>
      <c r="BD20" s="67">
        <v>-19.643505046785222</v>
      </c>
      <c r="BE20" s="67">
        <v>-2.3957657994524206</v>
      </c>
      <c r="BF20" s="67">
        <v>25.790739180784058</v>
      </c>
      <c r="BG20" s="467"/>
      <c r="BH20" s="438"/>
      <c r="BI20" s="438"/>
      <c r="BK20" s="427"/>
      <c r="BL20" s="427"/>
      <c r="BO20" s="467"/>
      <c r="BP20" s="467"/>
      <c r="BQ20" s="415"/>
      <c r="BR20" s="415"/>
      <c r="BS20" s="415"/>
    </row>
    <row r="21" spans="1:71" s="439" customFormat="1" ht="15" customHeight="1" x14ac:dyDescent="0.25">
      <c r="A21" s="415"/>
      <c r="B21" s="394" t="s">
        <v>1200</v>
      </c>
      <c r="C21" s="438"/>
      <c r="D21" s="438"/>
      <c r="E21" s="438"/>
      <c r="F21" s="438"/>
      <c r="G21" s="438"/>
      <c r="H21" s="438"/>
      <c r="I21" s="438"/>
      <c r="J21" s="438"/>
      <c r="K21" s="438"/>
      <c r="L21" s="425">
        <v>4586.3466449999996</v>
      </c>
      <c r="M21" s="425">
        <v>5025.7406790000005</v>
      </c>
      <c r="N21" s="425">
        <v>6270.392022</v>
      </c>
      <c r="O21" s="425">
        <v>10475.506196</v>
      </c>
      <c r="P21" s="425">
        <v>15877.554265999999</v>
      </c>
      <c r="Q21" s="425">
        <v>15384.876437999999</v>
      </c>
      <c r="R21" s="425">
        <v>11424.355595999999</v>
      </c>
      <c r="S21" s="425">
        <v>13413.259786000001</v>
      </c>
      <c r="T21" s="425">
        <v>13535.144496000001</v>
      </c>
      <c r="U21" s="425">
        <v>12531.788607</v>
      </c>
      <c r="V21" s="425">
        <v>9127.8924530000004</v>
      </c>
      <c r="W21" s="425">
        <v>6015.7721249699998</v>
      </c>
      <c r="X21" s="425">
        <v>3709.82374544</v>
      </c>
      <c r="Y21" s="425">
        <v>2428.0559600000001</v>
      </c>
      <c r="Z21" s="425">
        <v>1921.6527777900001</v>
      </c>
      <c r="AA21" s="425">
        <v>1458.3836274299999</v>
      </c>
      <c r="AB21" s="425">
        <v>1139.6263899600001</v>
      </c>
      <c r="AC21" s="425">
        <v>1145.271</v>
      </c>
      <c r="AD21" s="425">
        <v>1162.086</v>
      </c>
      <c r="AE21" s="436"/>
      <c r="AF21" s="67"/>
      <c r="AG21" s="67"/>
      <c r="AH21" s="67"/>
      <c r="AI21" s="67"/>
      <c r="AJ21" s="67"/>
      <c r="AK21" s="67"/>
      <c r="AL21" s="67"/>
      <c r="AM21" s="67"/>
      <c r="AN21" s="67"/>
      <c r="AO21" s="67">
        <v>9.5804802386453929</v>
      </c>
      <c r="AP21" s="67">
        <v>24.765530545592227</v>
      </c>
      <c r="AQ21" s="67">
        <v>67.063018695579729</v>
      </c>
      <c r="AR21" s="67">
        <v>51.568372629694323</v>
      </c>
      <c r="AS21" s="67">
        <v>-3.1029831153215639</v>
      </c>
      <c r="AT21" s="67">
        <v>-25.742948654548044</v>
      </c>
      <c r="AU21" s="67">
        <v>17.409333710659141</v>
      </c>
      <c r="AV21" s="67">
        <v>0.90868820812086426</v>
      </c>
      <c r="AW21" s="67">
        <v>-7.4129676952951513</v>
      </c>
      <c r="AX21" s="67">
        <v>-27.162093622443123</v>
      </c>
      <c r="AY21" s="67">
        <v>-34.094620900218459</v>
      </c>
      <c r="AZ21" s="67">
        <v>-38.331710903053853</v>
      </c>
      <c r="BA21" s="67">
        <v>-34.550638342738225</v>
      </c>
      <c r="BB21" s="67">
        <v>-20.856322529320948</v>
      </c>
      <c r="BC21" s="67">
        <v>-24.107849020091109</v>
      </c>
      <c r="BD21" s="67">
        <v>-21.856885354076681</v>
      </c>
      <c r="BE21" s="67">
        <v>0.49530355647502883</v>
      </c>
      <c r="BF21" s="67">
        <v>1.4682114538829723</v>
      </c>
      <c r="BG21" s="467"/>
      <c r="BK21" s="427"/>
      <c r="BL21" s="427"/>
      <c r="BO21" s="467"/>
      <c r="BP21" s="467"/>
      <c r="BQ21" s="415"/>
      <c r="BR21" s="415"/>
      <c r="BS21" s="415"/>
    </row>
    <row r="22" spans="1:71" s="439" customFormat="1" ht="15" customHeight="1" x14ac:dyDescent="0.25">
      <c r="A22" s="415"/>
      <c r="B22" s="394" t="s">
        <v>1201</v>
      </c>
      <c r="C22" s="438"/>
      <c r="D22" s="438"/>
      <c r="E22" s="438"/>
      <c r="F22" s="438"/>
      <c r="G22" s="438"/>
      <c r="H22" s="438"/>
      <c r="I22" s="438"/>
      <c r="J22" s="438"/>
      <c r="K22" s="438"/>
      <c r="L22" s="425">
        <v>6110.3420420000002</v>
      </c>
      <c r="M22" s="425">
        <v>6935.3628580000004</v>
      </c>
      <c r="N22" s="425">
        <v>8760.8849840000003</v>
      </c>
      <c r="O22" s="425">
        <v>6796.9252969999998</v>
      </c>
      <c r="P22" s="425">
        <v>7096.4841720000004</v>
      </c>
      <c r="Q22" s="425">
        <v>7678.9484199999997</v>
      </c>
      <c r="R22" s="425">
        <v>5017.4024959999997</v>
      </c>
      <c r="S22" s="425">
        <v>6830.6284240000005</v>
      </c>
      <c r="T22" s="425">
        <v>4696.2799839999998</v>
      </c>
      <c r="U22" s="425">
        <v>4283.4954340000004</v>
      </c>
      <c r="V22" s="425">
        <v>4930.8888260000003</v>
      </c>
      <c r="W22" s="425">
        <v>7281.4128068500004</v>
      </c>
      <c r="X22" s="425">
        <v>9501.2051640499994</v>
      </c>
      <c r="Y22" s="425">
        <v>9992.9679109999997</v>
      </c>
      <c r="Z22" s="425">
        <v>12685.88415989</v>
      </c>
      <c r="AA22" s="425">
        <v>14383.20160798</v>
      </c>
      <c r="AB22" s="425">
        <v>11127.40670469</v>
      </c>
      <c r="AC22" s="425">
        <v>10164.311</v>
      </c>
      <c r="AD22" s="425">
        <v>14808.236999999999</v>
      </c>
      <c r="AE22" s="436"/>
      <c r="AF22" s="67"/>
      <c r="AG22" s="67"/>
      <c r="AH22" s="67"/>
      <c r="AI22" s="67"/>
      <c r="AJ22" s="67"/>
      <c r="AK22" s="67"/>
      <c r="AL22" s="67"/>
      <c r="AM22" s="67"/>
      <c r="AN22" s="67"/>
      <c r="AO22" s="67">
        <v>13.502039825743694</v>
      </c>
      <c r="AP22" s="67">
        <v>26.321941092011429</v>
      </c>
      <c r="AQ22" s="67">
        <v>-22.417366402900839</v>
      </c>
      <c r="AR22" s="67">
        <v>4.4072703746239341</v>
      </c>
      <c r="AS22" s="67">
        <v>8.2077861921848552</v>
      </c>
      <c r="AT22" s="67">
        <v>-34.660291727809266</v>
      </c>
      <c r="AU22" s="67">
        <v>36.138737712303339</v>
      </c>
      <c r="AV22" s="67">
        <v>-31.246736134859617</v>
      </c>
      <c r="AW22" s="67">
        <v>-8.7896069102850873</v>
      </c>
      <c r="AX22" s="67">
        <v>15.113670645271426</v>
      </c>
      <c r="AY22" s="67">
        <v>47.669376937804032</v>
      </c>
      <c r="AZ22" s="67">
        <v>30.485736986532686</v>
      </c>
      <c r="BA22" s="67">
        <v>5.1757933699895062</v>
      </c>
      <c r="BB22" s="67">
        <v>26.948112641547752</v>
      </c>
      <c r="BC22" s="67">
        <v>13.379575492708256</v>
      </c>
      <c r="BD22" s="67">
        <v>-22.636093075992477</v>
      </c>
      <c r="BE22" s="67">
        <v>-8.6551676437248659</v>
      </c>
      <c r="BF22" s="67">
        <v>45.688546916756088</v>
      </c>
      <c r="BG22" s="467"/>
      <c r="BI22" s="438"/>
      <c r="BK22" s="427"/>
      <c r="BL22" s="427"/>
      <c r="BO22" s="467"/>
      <c r="BP22" s="467"/>
      <c r="BQ22" s="415"/>
      <c r="BR22" s="415"/>
      <c r="BS22" s="415"/>
    </row>
    <row r="23" spans="1:71" s="439" customFormat="1" ht="15" customHeight="1" x14ac:dyDescent="0.25">
      <c r="A23" s="415"/>
      <c r="B23" s="394" t="s">
        <v>1202</v>
      </c>
      <c r="C23" s="438"/>
      <c r="D23" s="438"/>
      <c r="E23" s="438"/>
      <c r="F23" s="438"/>
      <c r="G23" s="425">
        <v>8255.9760000000006</v>
      </c>
      <c r="H23" s="425">
        <v>9615.3240000000005</v>
      </c>
      <c r="I23" s="425">
        <v>11990.137000000001</v>
      </c>
      <c r="J23" s="425">
        <v>11947.266</v>
      </c>
      <c r="K23" s="425">
        <v>12067.574000000001</v>
      </c>
      <c r="L23" s="425">
        <v>1618.2723129999995</v>
      </c>
      <c r="M23" s="425">
        <v>1892.3914629999999</v>
      </c>
      <c r="N23" s="425">
        <v>2449.0969939999995</v>
      </c>
      <c r="O23" s="425">
        <v>3174.1115070000014</v>
      </c>
      <c r="P23" s="425">
        <v>3375.6485620000021</v>
      </c>
      <c r="Q23" s="425">
        <v>2830.7881419999985</v>
      </c>
      <c r="R23" s="425">
        <v>2529.5359080000026</v>
      </c>
      <c r="S23" s="425">
        <v>2618.6527900000001</v>
      </c>
      <c r="T23" s="425">
        <v>1124.0875199999982</v>
      </c>
      <c r="U23" s="425">
        <v>1715.5699589999986</v>
      </c>
      <c r="V23" s="425">
        <v>3001.7247210000005</v>
      </c>
      <c r="W23" s="425">
        <v>2506.6650681800011</v>
      </c>
      <c r="X23" s="425">
        <v>2393.0900905099988</v>
      </c>
      <c r="Y23" s="425">
        <v>2417.1421290000017</v>
      </c>
      <c r="Z23" s="425">
        <v>2578.511062319998</v>
      </c>
      <c r="AA23" s="425">
        <v>2552.8967645899993</v>
      </c>
      <c r="AB23" s="425">
        <v>2514.1279053500002</v>
      </c>
      <c r="AC23" s="425">
        <v>3117.4570000000003</v>
      </c>
      <c r="AD23" s="425">
        <v>2177.5559999999987</v>
      </c>
      <c r="AE23" s="436"/>
      <c r="AF23" s="67"/>
      <c r="AG23" s="67"/>
      <c r="AH23" s="67"/>
      <c r="AI23" s="67"/>
      <c r="AJ23" s="67">
        <v>16.465018793659297</v>
      </c>
      <c r="AK23" s="67">
        <v>24.698210897521491</v>
      </c>
      <c r="AL23" s="67">
        <v>-0.35755221145514327</v>
      </c>
      <c r="AM23" s="67">
        <v>1.0069918925384371</v>
      </c>
      <c r="AN23" s="67">
        <v>-86.589911833148903</v>
      </c>
      <c r="AO23" s="67">
        <v>16.939000179260958</v>
      </c>
      <c r="AP23" s="67">
        <v>29.418095668084277</v>
      </c>
      <c r="AQ23" s="67">
        <v>29.603340119897354</v>
      </c>
      <c r="AR23" s="67">
        <v>6.3494005977906767</v>
      </c>
      <c r="AS23" s="67">
        <v>-16.140910701829242</v>
      </c>
      <c r="AT23" s="67">
        <v>-10.641991519264892</v>
      </c>
      <c r="AU23" s="67">
        <v>3.523052656345115</v>
      </c>
      <c r="AV23" s="67">
        <v>-57.073823444917331</v>
      </c>
      <c r="AW23" s="67">
        <v>52.618895635457392</v>
      </c>
      <c r="AX23" s="67">
        <v>74.969531568954409</v>
      </c>
      <c r="AY23" s="67">
        <v>-16.492506769743841</v>
      </c>
      <c r="AZ23" s="67">
        <v>-4.5309195517079957</v>
      </c>
      <c r="BA23" s="67">
        <v>1.0050619734452511</v>
      </c>
      <c r="BB23" s="67">
        <v>6.6760217110922042</v>
      </c>
      <c r="BC23" s="67">
        <v>-0.99337552218807446</v>
      </c>
      <c r="BD23" s="67">
        <v>-1.5186222873460196</v>
      </c>
      <c r="BE23" s="67">
        <v>23.997549741448363</v>
      </c>
      <c r="BF23" s="67">
        <v>-30.149605912768052</v>
      </c>
      <c r="BG23" s="467"/>
      <c r="BI23" s="438"/>
      <c r="BK23" s="427"/>
      <c r="BL23" s="427"/>
      <c r="BO23" s="467"/>
      <c r="BP23" s="467"/>
      <c r="BQ23" s="415"/>
      <c r="BR23" s="415"/>
      <c r="BS23" s="415"/>
    </row>
    <row r="24" spans="1:71" s="439" customFormat="1" ht="15" customHeight="1" x14ac:dyDescent="0.25">
      <c r="A24" s="415"/>
      <c r="B24" s="394" t="s">
        <v>1203</v>
      </c>
      <c r="C24" s="425">
        <v>23289.78995927046</v>
      </c>
      <c r="D24" s="425">
        <v>23353.165227857542</v>
      </c>
      <c r="E24" s="425">
        <v>24643.659259248514</v>
      </c>
      <c r="F24" s="425">
        <v>25476.145799016005</v>
      </c>
      <c r="G24" s="425">
        <v>26335.152401161424</v>
      </c>
      <c r="H24" s="425">
        <v>26867.045046650081</v>
      </c>
      <c r="I24" s="425">
        <v>27879.889142111242</v>
      </c>
      <c r="J24" s="425">
        <v>29420.381291404046</v>
      </c>
      <c r="K24" s="425">
        <v>30907.073393834868</v>
      </c>
      <c r="L24" s="425">
        <v>32491.684710645521</v>
      </c>
      <c r="M24" s="425">
        <v>32847.541603434518</v>
      </c>
      <c r="N24" s="425">
        <v>35205.452906457154</v>
      </c>
      <c r="O24" s="425">
        <v>36732.586478512472</v>
      </c>
      <c r="P24" s="425">
        <v>32958.235230331207</v>
      </c>
      <c r="Q24" s="425">
        <v>28716.976868000002</v>
      </c>
      <c r="R24" s="425">
        <v>27961.864941</v>
      </c>
      <c r="S24" s="425">
        <v>26497.393820000001</v>
      </c>
      <c r="T24" s="425">
        <v>25360.722637999999</v>
      </c>
      <c r="U24" s="425">
        <v>25672.227582</v>
      </c>
      <c r="V24" s="425">
        <v>27071.927053000003</v>
      </c>
      <c r="W24" s="425">
        <v>31025.087117000003</v>
      </c>
      <c r="X24" s="425">
        <v>32697.093652</v>
      </c>
      <c r="Y24" s="425">
        <v>34681.951332999997</v>
      </c>
      <c r="Z24" s="425">
        <v>37101.028308000001</v>
      </c>
      <c r="AA24" s="425">
        <v>38014.072098000004</v>
      </c>
      <c r="AB24" s="425">
        <v>32543.624227</v>
      </c>
      <c r="AC24" s="425">
        <v>42025.622000000003</v>
      </c>
      <c r="AD24" s="425">
        <v>45563.584000000003</v>
      </c>
      <c r="AE24" s="436"/>
      <c r="AF24" s="67">
        <v>0.2721161019395737</v>
      </c>
      <c r="AG24" s="67">
        <v>5.5259919535514115</v>
      </c>
      <c r="AH24" s="67">
        <v>3.3780962924776219</v>
      </c>
      <c r="AI24" s="67">
        <v>3.3718075289810798</v>
      </c>
      <c r="AJ24" s="67">
        <v>2.0197059708877845</v>
      </c>
      <c r="AK24" s="67">
        <v>3.769838081197733</v>
      </c>
      <c r="AL24" s="67">
        <v>5.5254600957719333</v>
      </c>
      <c r="AM24" s="67">
        <v>5.0532727217413651</v>
      </c>
      <c r="AN24" s="67">
        <v>5.1270183256067838</v>
      </c>
      <c r="AO24" s="67">
        <v>1.0952245042326325</v>
      </c>
      <c r="AP24" s="67">
        <v>7.1783493921386565</v>
      </c>
      <c r="AQ24" s="67">
        <v>4.3377756738792499</v>
      </c>
      <c r="AR24" s="67">
        <v>-10.275212311523859</v>
      </c>
      <c r="AS24" s="67">
        <v>-12.868584536431754</v>
      </c>
      <c r="AT24" s="67">
        <v>-2.6294965882757708</v>
      </c>
      <c r="AU24" s="67">
        <v>-5.2373871488545376</v>
      </c>
      <c r="AV24" s="67">
        <v>-4.2897470963429356</v>
      </c>
      <c r="AW24" s="67">
        <v>1.228296797557519</v>
      </c>
      <c r="AX24" s="67">
        <v>5.4521932953780663</v>
      </c>
      <c r="AY24" s="67">
        <v>14.602433200491078</v>
      </c>
      <c r="AZ24" s="67">
        <v>5.3892081872151607</v>
      </c>
      <c r="BA24" s="67">
        <v>6.0704407007091419</v>
      </c>
      <c r="BB24" s="67">
        <v>6.9750313405758249</v>
      </c>
      <c r="BC24" s="67">
        <v>2.4609662633073839</v>
      </c>
      <c r="BD24" s="67">
        <v>-14.390586351541685</v>
      </c>
      <c r="BE24" s="67">
        <v>29.136268618580011</v>
      </c>
      <c r="BF24" s="67">
        <v>8.4185833109144692</v>
      </c>
      <c r="BG24" s="467"/>
      <c r="BI24" s="438"/>
      <c r="BK24" s="427"/>
      <c r="BL24" s="427"/>
      <c r="BO24" s="467"/>
      <c r="BP24" s="467"/>
      <c r="BQ24" s="415"/>
      <c r="BR24" s="415"/>
      <c r="BS24" s="415"/>
    </row>
    <row r="25" spans="1:71" s="439" customFormat="1" ht="15" customHeight="1" x14ac:dyDescent="0.25">
      <c r="A25" s="415"/>
      <c r="B25" s="394" t="s">
        <v>1287</v>
      </c>
      <c r="C25" s="425">
        <v>2452.0909999999999</v>
      </c>
      <c r="D25" s="425">
        <v>2220.4290000000001</v>
      </c>
      <c r="E25" s="425">
        <v>4006.9169999999999</v>
      </c>
      <c r="F25" s="425">
        <v>7502.9129999999996</v>
      </c>
      <c r="G25" s="425">
        <v>9423.616</v>
      </c>
      <c r="H25" s="425">
        <v>11615.361000000001</v>
      </c>
      <c r="I25" s="425">
        <v>9233.5920000000006</v>
      </c>
      <c r="J25" s="425">
        <v>8853.6450000000004</v>
      </c>
      <c r="K25" s="425">
        <v>12426.022999999999</v>
      </c>
      <c r="L25" s="425">
        <v>17074.827000000001</v>
      </c>
      <c r="M25" s="425">
        <v>24729.286</v>
      </c>
      <c r="N25" s="425">
        <v>42725.942999999999</v>
      </c>
      <c r="O25" s="425">
        <v>31252.929</v>
      </c>
      <c r="P25" s="425">
        <v>17307.433000000001</v>
      </c>
      <c r="Q25" s="425">
        <v>13308.565000000001</v>
      </c>
      <c r="R25" s="425">
        <v>10760.106</v>
      </c>
      <c r="S25" s="425">
        <v>9442.1929999999993</v>
      </c>
      <c r="T25" s="425">
        <v>8934.8179999999993</v>
      </c>
      <c r="U25" s="425">
        <v>8696.8230000000003</v>
      </c>
      <c r="V25" s="425">
        <v>11309.589</v>
      </c>
      <c r="W25" s="425">
        <v>14379.867</v>
      </c>
      <c r="X25" s="425">
        <v>14260.878000000001</v>
      </c>
      <c r="Y25" s="425">
        <v>17975.275000000001</v>
      </c>
      <c r="Z25" s="425">
        <v>22558.338</v>
      </c>
      <c r="AA25" s="425">
        <v>24964.269</v>
      </c>
      <c r="AB25" s="425">
        <v>21664.121999999999</v>
      </c>
      <c r="AC25" s="425">
        <v>29137.129000000001</v>
      </c>
      <c r="AD25" s="425">
        <v>30555.578999999998</v>
      </c>
      <c r="AE25" s="436"/>
      <c r="AF25" s="67">
        <v>-9.447528660233246</v>
      </c>
      <c r="AG25" s="67">
        <v>80.456884683095012</v>
      </c>
      <c r="AH25" s="67">
        <v>87.249024624168669</v>
      </c>
      <c r="AI25" s="67">
        <v>25.599430514521487</v>
      </c>
      <c r="AJ25" s="67">
        <v>23.258004146179132</v>
      </c>
      <c r="AK25" s="67">
        <v>-20.505337716150194</v>
      </c>
      <c r="AL25" s="67">
        <v>-4.114834183706634</v>
      </c>
      <c r="AM25" s="67">
        <v>40.34923469373345</v>
      </c>
      <c r="AN25" s="67">
        <v>37.411841262486007</v>
      </c>
      <c r="AO25" s="67">
        <v>44.828911004486287</v>
      </c>
      <c r="AP25" s="67">
        <v>72.774672912109139</v>
      </c>
      <c r="AQ25" s="67">
        <v>-26.852570579893339</v>
      </c>
      <c r="AR25" s="67">
        <v>-44.621404924959194</v>
      </c>
      <c r="AS25" s="67">
        <v>-23.104916829665029</v>
      </c>
      <c r="AT25" s="67">
        <v>-19.14901418748002</v>
      </c>
      <c r="AU25" s="67">
        <v>-12.248141421655149</v>
      </c>
      <c r="AV25" s="67">
        <v>-5.3734868584024866</v>
      </c>
      <c r="AW25" s="67">
        <v>-2.6636804465407096</v>
      </c>
      <c r="AX25" s="67">
        <v>30.042763892055746</v>
      </c>
      <c r="AY25" s="67">
        <v>27.147564778879229</v>
      </c>
      <c r="AZ25" s="67">
        <v>-0.82746940566278226</v>
      </c>
      <c r="BA25" s="67">
        <v>26.046061119097999</v>
      </c>
      <c r="BB25" s="67">
        <v>25.496483363954098</v>
      </c>
      <c r="BC25" s="67">
        <v>10.665373486291415</v>
      </c>
      <c r="BD25" s="67">
        <v>-13.219481812185251</v>
      </c>
      <c r="BE25" s="67">
        <v>34.494852826253478</v>
      </c>
      <c r="BF25" s="67">
        <v>4.8681872534524491</v>
      </c>
      <c r="BG25" s="467"/>
      <c r="BH25" s="438"/>
      <c r="BI25" s="438"/>
      <c r="BK25" s="427"/>
      <c r="BL25" s="427"/>
      <c r="BO25" s="467"/>
      <c r="BP25" s="467"/>
      <c r="BQ25" s="415"/>
      <c r="BR25" s="415"/>
      <c r="BS25" s="415"/>
    </row>
    <row r="26" spans="1:71" s="439" customFormat="1" ht="15" customHeight="1" x14ac:dyDescent="0.25">
      <c r="A26" s="415"/>
      <c r="B26" s="394" t="s">
        <v>1204</v>
      </c>
      <c r="C26" s="440"/>
      <c r="D26" s="440"/>
      <c r="E26" s="440"/>
      <c r="F26" s="440"/>
      <c r="G26" s="440"/>
      <c r="H26" s="440"/>
      <c r="I26" s="440"/>
      <c r="J26" s="440"/>
      <c r="K26" s="440"/>
      <c r="L26" s="440"/>
      <c r="M26" s="440"/>
      <c r="N26" s="440"/>
      <c r="O26" s="440"/>
      <c r="P26" s="440"/>
      <c r="Q26" s="440"/>
      <c r="R26" s="438"/>
      <c r="S26" s="438"/>
      <c r="T26" s="425"/>
      <c r="U26" s="425"/>
      <c r="V26" s="425"/>
      <c r="W26" s="438"/>
      <c r="X26" s="438"/>
      <c r="Y26" s="438"/>
      <c r="Z26" s="438"/>
      <c r="AA26" s="425">
        <v>30672.938999999998</v>
      </c>
      <c r="AB26" s="425">
        <v>27932.613000000001</v>
      </c>
      <c r="AC26" s="425">
        <v>37045.15</v>
      </c>
      <c r="AD26" s="425">
        <v>40341.404999999999</v>
      </c>
      <c r="AE26" s="436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>
        <v>-8.9340183540938085</v>
      </c>
      <c r="BE26" s="67">
        <v>32.623288770012316</v>
      </c>
      <c r="BF26" s="67">
        <v>8.8979394063730268</v>
      </c>
      <c r="BG26" s="467"/>
      <c r="BH26" s="438"/>
      <c r="BI26" s="438"/>
      <c r="BK26" s="427"/>
      <c r="BL26" s="427"/>
      <c r="BO26" s="467"/>
      <c r="BP26" s="467"/>
      <c r="BQ26" s="415"/>
      <c r="BR26" s="415"/>
      <c r="BS26" s="415"/>
    </row>
    <row r="27" spans="1:71" s="439" customFormat="1" ht="15" customHeight="1" x14ac:dyDescent="0.25">
      <c r="A27" s="415"/>
      <c r="B27" s="394" t="s">
        <v>1281</v>
      </c>
      <c r="C27" s="440"/>
      <c r="D27" s="440"/>
      <c r="E27" s="440"/>
      <c r="F27" s="440"/>
      <c r="G27" s="440"/>
      <c r="H27" s="440"/>
      <c r="I27" s="440"/>
      <c r="J27" s="440"/>
      <c r="K27" s="440"/>
      <c r="L27" s="440"/>
      <c r="M27" s="440"/>
      <c r="N27" s="440"/>
      <c r="O27" s="440"/>
      <c r="P27" s="440"/>
      <c r="Q27" s="440"/>
      <c r="R27" s="438"/>
      <c r="S27" s="438"/>
      <c r="T27" s="425"/>
      <c r="U27" s="425"/>
      <c r="V27" s="425"/>
      <c r="W27" s="438"/>
      <c r="X27" s="438"/>
      <c r="Y27" s="438"/>
      <c r="Z27" s="438"/>
      <c r="AA27" s="425">
        <v>27747.224999999999</v>
      </c>
      <c r="AB27" s="425">
        <v>25320.213</v>
      </c>
      <c r="AC27" s="425">
        <v>32884.419000000002</v>
      </c>
      <c r="AD27" s="425">
        <v>35202.281999999999</v>
      </c>
      <c r="AE27" s="436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>
        <v>-8.7468638755767358</v>
      </c>
      <c r="BE27" s="67">
        <v>29.874179968391271</v>
      </c>
      <c r="BF27" s="67">
        <v>7.0485143739349549</v>
      </c>
      <c r="BG27" s="467"/>
      <c r="BI27" s="438"/>
      <c r="BJ27" s="425"/>
      <c r="BK27" s="427"/>
      <c r="BL27" s="427"/>
      <c r="BO27" s="467"/>
      <c r="BP27" s="467"/>
      <c r="BQ27" s="415"/>
      <c r="BR27" s="415"/>
      <c r="BS27" s="415"/>
    </row>
    <row r="28" spans="1:71" s="439" customFormat="1" ht="15" customHeight="1" x14ac:dyDescent="0.25">
      <c r="A28" s="415"/>
      <c r="B28" s="394" t="s">
        <v>1205</v>
      </c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25"/>
      <c r="U28" s="425"/>
      <c r="V28" s="425"/>
      <c r="W28" s="438"/>
      <c r="X28" s="438"/>
      <c r="Y28" s="438"/>
      <c r="Z28" s="438"/>
      <c r="AA28" s="425">
        <v>2925.7139999999999</v>
      </c>
      <c r="AB28" s="425">
        <v>2612.4</v>
      </c>
      <c r="AC28" s="425">
        <v>4160.7309999999998</v>
      </c>
      <c r="AD28" s="425">
        <v>5139.1229999999996</v>
      </c>
      <c r="AE28" s="436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>
        <v>-10.708975655173404</v>
      </c>
      <c r="BE28" s="67">
        <v>59.268527024957883</v>
      </c>
      <c r="BF28" s="67">
        <v>23.514906395054137</v>
      </c>
      <c r="BG28" s="467"/>
      <c r="BH28" s="438"/>
      <c r="BI28" s="438"/>
      <c r="BK28" s="427"/>
      <c r="BL28" s="427"/>
      <c r="BO28" s="467"/>
      <c r="BP28" s="467"/>
      <c r="BQ28" s="415"/>
      <c r="BR28" s="415"/>
      <c r="BS28" s="415"/>
    </row>
    <row r="29" spans="1:71" s="439" customFormat="1" ht="15" customHeight="1" x14ac:dyDescent="0.25">
      <c r="A29" s="415"/>
      <c r="B29" s="394" t="s">
        <v>1206</v>
      </c>
      <c r="C29" s="438"/>
      <c r="D29" s="438"/>
      <c r="E29" s="438"/>
      <c r="F29" s="438"/>
      <c r="G29" s="438"/>
      <c r="H29" s="438"/>
      <c r="I29" s="438"/>
      <c r="J29" s="438"/>
      <c r="K29" s="438"/>
      <c r="L29" s="438"/>
      <c r="M29" s="438"/>
      <c r="N29" s="438"/>
      <c r="O29" s="438"/>
      <c r="P29" s="438"/>
      <c r="Q29" s="438"/>
      <c r="R29" s="438"/>
      <c r="S29" s="438"/>
      <c r="T29" s="425"/>
      <c r="U29" s="425"/>
      <c r="V29" s="425"/>
      <c r="W29" s="438"/>
      <c r="X29" s="438"/>
      <c r="Y29" s="438"/>
      <c r="Z29" s="438"/>
      <c r="AA29" s="425">
        <v>8824.9439999999995</v>
      </c>
      <c r="AB29" s="425">
        <v>12681.843999999999</v>
      </c>
      <c r="AC29" s="425">
        <v>10308.133</v>
      </c>
      <c r="AD29" s="425">
        <v>11482.772999999999</v>
      </c>
      <c r="AE29" s="436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>
        <v>43.704526623625043</v>
      </c>
      <c r="BE29" s="67">
        <v>-18.717396302935121</v>
      </c>
      <c r="BF29" s="67">
        <v>11.395274003546515</v>
      </c>
      <c r="BG29" s="467"/>
      <c r="BI29" s="438"/>
      <c r="BJ29" s="425"/>
      <c r="BK29" s="427"/>
      <c r="BO29" s="467"/>
      <c r="BP29" s="467"/>
      <c r="BQ29" s="415"/>
      <c r="BR29" s="415"/>
      <c r="BS29" s="415"/>
    </row>
    <row r="30" spans="1:71" s="439" customFormat="1" ht="15" customHeight="1" x14ac:dyDescent="0.25">
      <c r="A30" s="415"/>
      <c r="B30" s="394" t="s">
        <v>1288</v>
      </c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25"/>
      <c r="U30" s="425"/>
      <c r="V30" s="425"/>
      <c r="W30" s="438"/>
      <c r="X30" s="438"/>
      <c r="Y30" s="438"/>
      <c r="Z30" s="438"/>
      <c r="AA30" s="425">
        <v>2782.9559999999983</v>
      </c>
      <c r="AB30" s="425">
        <v>3656.0910000000003</v>
      </c>
      <c r="AC30" s="425">
        <v>3747.2900000000009</v>
      </c>
      <c r="AD30" s="425">
        <v>4646.7030000000013</v>
      </c>
      <c r="AE30" s="436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467"/>
      <c r="BI30" s="438"/>
      <c r="BJ30" s="425"/>
      <c r="BK30" s="427"/>
      <c r="BO30" s="467"/>
      <c r="BP30" s="467"/>
      <c r="BQ30" s="415"/>
      <c r="BR30" s="415"/>
      <c r="BS30" s="415"/>
    </row>
    <row r="31" spans="1:71" s="439" customFormat="1" ht="15" customHeight="1" x14ac:dyDescent="0.25">
      <c r="A31" s="415"/>
      <c r="B31" s="394" t="s">
        <v>1289</v>
      </c>
      <c r="C31" s="438"/>
      <c r="D31" s="438"/>
      <c r="E31" s="438"/>
      <c r="F31" s="438"/>
      <c r="G31" s="438"/>
      <c r="H31" s="438"/>
      <c r="I31" s="438"/>
      <c r="J31" s="438"/>
      <c r="K31" s="438"/>
      <c r="L31" s="438"/>
      <c r="M31" s="438"/>
      <c r="N31" s="438"/>
      <c r="O31" s="438"/>
      <c r="P31" s="438"/>
      <c r="Q31" s="438"/>
      <c r="R31" s="438"/>
      <c r="S31" s="438"/>
      <c r="T31" s="425"/>
      <c r="U31" s="425"/>
      <c r="V31" s="425"/>
      <c r="W31" s="438"/>
      <c r="X31" s="438"/>
      <c r="Y31" s="438"/>
      <c r="Z31" s="438"/>
      <c r="AA31" s="425">
        <v>6041.9880000000012</v>
      </c>
      <c r="AB31" s="425">
        <v>9025.7529999999988</v>
      </c>
      <c r="AC31" s="425">
        <v>6560.8429999999989</v>
      </c>
      <c r="AD31" s="425">
        <v>6836.0699999999979</v>
      </c>
      <c r="AE31" s="436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467"/>
      <c r="BI31" s="438"/>
      <c r="BJ31" s="425"/>
      <c r="BK31" s="427"/>
      <c r="BO31" s="467"/>
      <c r="BP31" s="467"/>
      <c r="BQ31" s="415"/>
      <c r="BR31" s="415"/>
      <c r="BS31" s="415"/>
    </row>
    <row r="32" spans="1:71" s="439" customFormat="1" ht="15" customHeight="1" x14ac:dyDescent="0.25">
      <c r="A32" s="415"/>
      <c r="B32" s="425" t="s">
        <v>1207</v>
      </c>
      <c r="C32" s="425"/>
      <c r="D32" s="425"/>
      <c r="E32" s="425"/>
      <c r="F32" s="425"/>
      <c r="G32" s="425">
        <v>1328.0450000000001</v>
      </c>
      <c r="H32" s="425">
        <v>1499.7539999999999</v>
      </c>
      <c r="I32" s="425">
        <v>1678.645</v>
      </c>
      <c r="J32" s="425">
        <v>1609.3209999999999</v>
      </c>
      <c r="K32" s="425">
        <v>1621.595</v>
      </c>
      <c r="L32" s="425">
        <v>131.755</v>
      </c>
      <c r="M32" s="425">
        <v>15.238</v>
      </c>
      <c r="N32" s="425">
        <v>14.784000000000001</v>
      </c>
      <c r="O32" s="425">
        <v>18.213999999999999</v>
      </c>
      <c r="P32" s="425">
        <v>13.606</v>
      </c>
      <c r="Q32" s="425">
        <v>13.587999999999999</v>
      </c>
      <c r="R32" s="425">
        <v>21.341999999999999</v>
      </c>
      <c r="S32" s="425">
        <v>19.989999999999998</v>
      </c>
      <c r="T32" s="425">
        <v>21.812999999999999</v>
      </c>
      <c r="U32" s="425">
        <v>13.523999999999999</v>
      </c>
      <c r="V32" s="425">
        <v>13.204000000000001</v>
      </c>
      <c r="W32" s="425">
        <v>17.901</v>
      </c>
      <c r="X32" s="425">
        <v>10.272</v>
      </c>
      <c r="Y32" s="425">
        <v>21.28</v>
      </c>
      <c r="Z32" s="425">
        <v>15.069000000000001</v>
      </c>
      <c r="AA32" s="425">
        <v>5.2469999999999999</v>
      </c>
      <c r="AB32" s="425">
        <v>7.7160000000000002</v>
      </c>
      <c r="AC32" s="425">
        <v>42.106000000000002</v>
      </c>
      <c r="AD32" s="425">
        <v>-33.091999999999999</v>
      </c>
      <c r="AE32" s="436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467"/>
      <c r="BI32" s="438"/>
      <c r="BK32" s="427"/>
      <c r="BO32" s="467"/>
      <c r="BP32" s="467"/>
      <c r="BQ32" s="415"/>
      <c r="BR32" s="415"/>
      <c r="BS32" s="415"/>
    </row>
    <row r="33" spans="1:71" s="439" customFormat="1" ht="15" customHeight="1" x14ac:dyDescent="0.25">
      <c r="A33" s="415"/>
      <c r="B33" s="393" t="s">
        <v>1208</v>
      </c>
      <c r="C33" s="438"/>
      <c r="D33" s="438"/>
      <c r="E33" s="438"/>
      <c r="F33" s="438"/>
      <c r="G33" s="438">
        <v>41322.473002768558</v>
      </c>
      <c r="H33" s="438">
        <v>43212.597502794226</v>
      </c>
      <c r="I33" s="438">
        <v>45751.855467821268</v>
      </c>
      <c r="J33" s="438">
        <v>48053.481045344044</v>
      </c>
      <c r="K33" s="438">
        <v>54614.13601877488</v>
      </c>
      <c r="L33" s="438">
        <v>56945.817866445519</v>
      </c>
      <c r="M33" s="438">
        <v>60249.292847634504</v>
      </c>
      <c r="N33" s="438">
        <v>64065.668523637149</v>
      </c>
      <c r="O33" s="438">
        <v>72864.19713303243</v>
      </c>
      <c r="P33" s="438">
        <v>77398.281050031204</v>
      </c>
      <c r="Q33" s="438">
        <v>77418.308882739992</v>
      </c>
      <c r="R33" s="438">
        <v>77856.620644110008</v>
      </c>
      <c r="S33" s="438">
        <v>78477.856350699978</v>
      </c>
      <c r="T33" s="438">
        <v>77132.574368780013</v>
      </c>
      <c r="U33" s="438">
        <v>76218.208167000033</v>
      </c>
      <c r="V33" s="438">
        <v>77085.703743269987</v>
      </c>
      <c r="W33" s="438">
        <v>79375.829408929974</v>
      </c>
      <c r="X33" s="438">
        <v>80856.098602259968</v>
      </c>
      <c r="Y33" s="438">
        <v>82371.516606899982</v>
      </c>
      <c r="Z33" s="438">
        <v>93062.461710500007</v>
      </c>
      <c r="AA33" s="438">
        <v>104169.51620242999</v>
      </c>
      <c r="AB33" s="438">
        <v>109102.23839976999</v>
      </c>
      <c r="AC33" s="438">
        <v>108018.01700000001</v>
      </c>
      <c r="AD33" s="438">
        <v>109122.057</v>
      </c>
      <c r="AE33" s="436"/>
      <c r="AF33" s="67"/>
      <c r="AG33" s="67"/>
      <c r="AH33" s="67"/>
      <c r="AI33" s="67"/>
      <c r="AJ33" s="67">
        <v>4.5740836950853208</v>
      </c>
      <c r="AK33" s="67">
        <v>5.8761984045574849</v>
      </c>
      <c r="AL33" s="67">
        <v>5.030671551980177</v>
      </c>
      <c r="AM33" s="67">
        <v>13.652819381056077</v>
      </c>
      <c r="AN33" s="67">
        <v>4.2693742273411885</v>
      </c>
      <c r="AO33" s="67">
        <v>5.8010844429991124</v>
      </c>
      <c r="AP33" s="67">
        <v>6.3343078327142308</v>
      </c>
      <c r="AQ33" s="67">
        <v>13.733609298323415</v>
      </c>
      <c r="AR33" s="67">
        <v>6.2226499370062811</v>
      </c>
      <c r="AS33" s="67">
        <v>2.587632753218827E-2</v>
      </c>
      <c r="AT33" s="67">
        <v>0.56616034074561128</v>
      </c>
      <c r="AU33" s="67">
        <v>0.79792277323427641</v>
      </c>
      <c r="AV33" s="67">
        <v>-1.7142185636521532</v>
      </c>
      <c r="AW33" s="67">
        <v>-1.1854475353153475</v>
      </c>
      <c r="AX33" s="67">
        <v>1.1381736689075552</v>
      </c>
      <c r="AY33" s="67">
        <v>2.9708824781403393</v>
      </c>
      <c r="AZ33" s="67">
        <v>1.8648865836776451</v>
      </c>
      <c r="BA33" s="67">
        <v>1.8742160836803663</v>
      </c>
      <c r="BB33" s="67">
        <v>12.9789343986711</v>
      </c>
      <c r="BC33" s="67">
        <v>11.93505339078817</v>
      </c>
      <c r="BD33" s="67">
        <v>4.7352837731859694</v>
      </c>
      <c r="BE33" s="67">
        <v>-0.99376641182851577</v>
      </c>
      <c r="BF33" s="67">
        <v>1.0220887502498712</v>
      </c>
      <c r="BG33" s="467"/>
      <c r="BH33" s="438"/>
      <c r="BI33" s="438"/>
      <c r="BK33" s="427"/>
      <c r="BL33" s="427"/>
      <c r="BO33" s="467"/>
      <c r="BP33" s="467"/>
      <c r="BQ33" s="415"/>
      <c r="BR33" s="415"/>
      <c r="BS33" s="415"/>
    </row>
    <row r="34" spans="1:71" s="439" customFormat="1" ht="15" customHeight="1" x14ac:dyDescent="0.25">
      <c r="A34" s="415"/>
      <c r="B34" s="394" t="s">
        <v>162</v>
      </c>
      <c r="C34" s="438"/>
      <c r="D34" s="438"/>
      <c r="E34" s="438"/>
      <c r="F34" s="438"/>
      <c r="G34" s="425">
        <v>40586.275000000023</v>
      </c>
      <c r="H34" s="425">
        <v>42321.282999999996</v>
      </c>
      <c r="I34" s="425">
        <v>44740.487000000023</v>
      </c>
      <c r="J34" s="425">
        <v>47031.416999999987</v>
      </c>
      <c r="K34" s="425">
        <v>52609.860000000015</v>
      </c>
      <c r="L34" s="425">
        <v>54729.391000000003</v>
      </c>
      <c r="M34" s="425">
        <v>57694.123999999982</v>
      </c>
      <c r="N34" s="425">
        <v>61022.918999999994</v>
      </c>
      <c r="O34" s="425">
        <v>70122.230999999971</v>
      </c>
      <c r="P34" s="425">
        <v>74383.95199999999</v>
      </c>
      <c r="Q34" s="425">
        <v>74110.668999999994</v>
      </c>
      <c r="R34" s="425">
        <v>74246.38</v>
      </c>
      <c r="S34" s="425">
        <v>74408.191999999981</v>
      </c>
      <c r="T34" s="425">
        <v>73230.020000000019</v>
      </c>
      <c r="U34" s="425">
        <v>72315.747000000032</v>
      </c>
      <c r="V34" s="425">
        <v>73141.304000000004</v>
      </c>
      <c r="W34" s="425">
        <v>74668.52999999997</v>
      </c>
      <c r="X34" s="425">
        <v>75786.284999999974</v>
      </c>
      <c r="Y34" s="425">
        <v>76838.641999999993</v>
      </c>
      <c r="Z34" s="425">
        <v>87013.587</v>
      </c>
      <c r="AA34" s="425">
        <v>95238.500999999989</v>
      </c>
      <c r="AB34" s="425">
        <v>100614.49599999998</v>
      </c>
      <c r="AC34" s="425">
        <v>98936.03</v>
      </c>
      <c r="AD34" s="425">
        <v>99503.404999999999</v>
      </c>
      <c r="AE34" s="436"/>
      <c r="AF34" s="67"/>
      <c r="AG34" s="67"/>
      <c r="AH34" s="67"/>
      <c r="AI34" s="67"/>
      <c r="AJ34" s="67">
        <v>4.2748638548375482</v>
      </c>
      <c r="AK34" s="67">
        <v>5.7162822781153153</v>
      </c>
      <c r="AL34" s="67">
        <v>5.1204851659302619</v>
      </c>
      <c r="AM34" s="67">
        <v>11.861099145705168</v>
      </c>
      <c r="AN34" s="67">
        <v>4.0287714128111958</v>
      </c>
      <c r="AO34" s="67">
        <v>5.4170765393679972</v>
      </c>
      <c r="AP34" s="67">
        <v>5.769729686856877</v>
      </c>
      <c r="AQ34" s="67">
        <v>14.911302423930223</v>
      </c>
      <c r="AR34" s="67">
        <v>6.0775604814969739</v>
      </c>
      <c r="AS34" s="67">
        <v>-0.36739510694457067</v>
      </c>
      <c r="AT34" s="67">
        <v>0.18311938325641108</v>
      </c>
      <c r="AU34" s="67">
        <v>0.21793924498403783</v>
      </c>
      <c r="AV34" s="67">
        <v>-1.5833901729529458</v>
      </c>
      <c r="AW34" s="67">
        <v>-1.2484948112809349</v>
      </c>
      <c r="AX34" s="67">
        <v>1.1416005977231691</v>
      </c>
      <c r="AY34" s="67">
        <v>2.0880486352826892</v>
      </c>
      <c r="AZ34" s="67">
        <v>1.4969559465011599</v>
      </c>
      <c r="BA34" s="67">
        <v>1.3885850190440436</v>
      </c>
      <c r="BB34" s="67">
        <v>13.241963594307165</v>
      </c>
      <c r="BC34" s="67">
        <v>9.4524479263221224</v>
      </c>
      <c r="BD34" s="67">
        <v>5.6447707004544156</v>
      </c>
      <c r="BE34" s="67">
        <v>-1.6682148862525594</v>
      </c>
      <c r="BF34" s="67">
        <v>0.57347661918514414</v>
      </c>
      <c r="BG34" s="467"/>
      <c r="BH34" s="438"/>
      <c r="BI34" s="438"/>
      <c r="BK34" s="427"/>
      <c r="BL34" s="427"/>
      <c r="BO34" s="467"/>
      <c r="BP34" s="467"/>
      <c r="BQ34" s="415"/>
      <c r="BR34" s="415"/>
      <c r="BS34" s="415"/>
    </row>
    <row r="35" spans="1:71" s="439" customFormat="1" ht="15" customHeight="1" x14ac:dyDescent="0.25">
      <c r="A35" s="415"/>
      <c r="B35" s="394" t="s">
        <v>1209</v>
      </c>
      <c r="C35" s="438"/>
      <c r="D35" s="438"/>
      <c r="E35" s="438"/>
      <c r="F35" s="438"/>
      <c r="G35" s="425">
        <v>9693.0020000000004</v>
      </c>
      <c r="H35" s="425">
        <v>10609.277</v>
      </c>
      <c r="I35" s="425">
        <v>11721.248</v>
      </c>
      <c r="J35" s="425">
        <v>12606.987999999999</v>
      </c>
      <c r="K35" s="425">
        <v>13613.52</v>
      </c>
      <c r="L35" s="425">
        <v>14604.299000000001</v>
      </c>
      <c r="M35" s="425">
        <v>15814.317999999999</v>
      </c>
      <c r="N35" s="425">
        <v>17220.402999999998</v>
      </c>
      <c r="O35" s="425">
        <v>18737.940999999999</v>
      </c>
      <c r="P35" s="425">
        <v>19958.946</v>
      </c>
      <c r="Q35" s="425">
        <v>19737.698</v>
      </c>
      <c r="R35" s="425">
        <v>19548.958999999999</v>
      </c>
      <c r="S35" s="425">
        <v>19505.800999999999</v>
      </c>
      <c r="T35" s="425">
        <v>18800.424999999999</v>
      </c>
      <c r="U35" s="425">
        <v>18564.002</v>
      </c>
      <c r="V35" s="425">
        <v>19074.412</v>
      </c>
      <c r="W35" s="425">
        <v>19205.742999999999</v>
      </c>
      <c r="X35" s="425">
        <v>19851.967000000001</v>
      </c>
      <c r="Y35" s="425">
        <v>20874.702000000001</v>
      </c>
      <c r="Z35" s="425">
        <v>22135.679</v>
      </c>
      <c r="AA35" s="425">
        <v>23229.308000000001</v>
      </c>
      <c r="AB35" s="425">
        <v>23586.471000000001</v>
      </c>
      <c r="AC35" s="425">
        <v>24428.17</v>
      </c>
      <c r="AD35" s="425">
        <v>26222.791000000001</v>
      </c>
      <c r="AE35" s="436"/>
      <c r="AF35" s="67"/>
      <c r="AG35" s="67"/>
      <c r="AH35" s="67"/>
      <c r="AI35" s="67"/>
      <c r="AJ35" s="67">
        <v>9.4529537907863954</v>
      </c>
      <c r="AK35" s="67">
        <v>10.481119495701719</v>
      </c>
      <c r="AL35" s="67">
        <v>7.5567038595207663</v>
      </c>
      <c r="AM35" s="67">
        <v>7.9839212982514312</v>
      </c>
      <c r="AN35" s="67">
        <v>7.2779046124734919</v>
      </c>
      <c r="AO35" s="67">
        <v>8.2853617280774614</v>
      </c>
      <c r="AP35" s="67">
        <v>8.8912149104374976</v>
      </c>
      <c r="AQ35" s="67">
        <v>8.812441845873181</v>
      </c>
      <c r="AR35" s="67">
        <v>6.5162175502633914</v>
      </c>
      <c r="AS35" s="67">
        <v>-1.1085154496635283</v>
      </c>
      <c r="AT35" s="67">
        <v>-0.95623613250137396</v>
      </c>
      <c r="AU35" s="67">
        <v>-0.22076878876261219</v>
      </c>
      <c r="AV35" s="67">
        <v>-3.616237036356523</v>
      </c>
      <c r="AW35" s="67">
        <v>-1.2575407204890325</v>
      </c>
      <c r="AX35" s="67">
        <v>2.7494610267764443</v>
      </c>
      <c r="AY35" s="67">
        <v>0.68851925815589254</v>
      </c>
      <c r="AZ35" s="67">
        <v>3.3647435561331918</v>
      </c>
      <c r="BA35" s="67">
        <v>5.1518068713291711</v>
      </c>
      <c r="BB35" s="67">
        <v>6.0406946168620692</v>
      </c>
      <c r="BC35" s="67">
        <v>4.9405712831307511</v>
      </c>
      <c r="BD35" s="67">
        <v>1.5375533356396147</v>
      </c>
      <c r="BE35" s="67">
        <v>3.568566912786558</v>
      </c>
      <c r="BF35" s="67">
        <v>7.3465224779424849</v>
      </c>
      <c r="BG35" s="467"/>
      <c r="BH35" s="438"/>
      <c r="BI35" s="438"/>
      <c r="BK35" s="427"/>
      <c r="BL35" s="427"/>
      <c r="BO35" s="467"/>
      <c r="BP35" s="467"/>
      <c r="BQ35" s="415"/>
      <c r="BR35" s="415"/>
      <c r="BS35" s="415"/>
    </row>
    <row r="36" spans="1:71" s="439" customFormat="1" ht="15" customHeight="1" x14ac:dyDescent="0.25">
      <c r="A36" s="415"/>
      <c r="B36" s="394" t="s">
        <v>1210</v>
      </c>
      <c r="C36" s="438"/>
      <c r="D36" s="438"/>
      <c r="E36" s="438"/>
      <c r="F36" s="438"/>
      <c r="G36" s="425">
        <v>30052.022000000023</v>
      </c>
      <c r="H36" s="425">
        <v>30979.980999999992</v>
      </c>
      <c r="I36" s="425">
        <v>32287.360000000022</v>
      </c>
      <c r="J36" s="425">
        <v>33614.239999999991</v>
      </c>
      <c r="K36" s="425">
        <v>37806.111000000012</v>
      </c>
      <c r="L36" s="425">
        <v>38927.938000000002</v>
      </c>
      <c r="M36" s="425">
        <v>40350.56099999998</v>
      </c>
      <c r="N36" s="425">
        <v>41900.601999999999</v>
      </c>
      <c r="O36" s="425">
        <v>49434.986999999972</v>
      </c>
      <c r="P36" s="425">
        <v>52154.058999999994</v>
      </c>
      <c r="Q36" s="425">
        <v>52107.374999999993</v>
      </c>
      <c r="R36" s="425">
        <v>52350.294000000002</v>
      </c>
      <c r="S36" s="425">
        <v>52873.953999999983</v>
      </c>
      <c r="T36" s="425">
        <v>52560.125000000015</v>
      </c>
      <c r="U36" s="425">
        <v>52047.039000000033</v>
      </c>
      <c r="V36" s="425">
        <v>52504.267000000007</v>
      </c>
      <c r="W36" s="425">
        <v>53904.583999999966</v>
      </c>
      <c r="X36" s="425">
        <v>54119.148999999969</v>
      </c>
      <c r="Y36" s="425">
        <v>54324.695999999989</v>
      </c>
      <c r="Z36" s="425">
        <v>63111.691999999995</v>
      </c>
      <c r="AA36" s="425">
        <v>70595.355999999985</v>
      </c>
      <c r="AB36" s="425">
        <v>75333.784999999974</v>
      </c>
      <c r="AC36" s="425">
        <v>73187.650999999998</v>
      </c>
      <c r="AD36" s="425">
        <v>72141.225999999995</v>
      </c>
      <c r="AE36" s="436"/>
      <c r="AF36" s="67"/>
      <c r="AG36" s="67"/>
      <c r="AH36" s="67"/>
      <c r="AI36" s="67"/>
      <c r="AJ36" s="67">
        <v>3.0878421425352514</v>
      </c>
      <c r="AK36" s="67">
        <v>4.2200768296146691</v>
      </c>
      <c r="AL36" s="67">
        <v>4.1095958294514219</v>
      </c>
      <c r="AM36" s="67">
        <v>12.470521421873656</v>
      </c>
      <c r="AN36" s="67">
        <v>2.9673165801158206</v>
      </c>
      <c r="AO36" s="67">
        <v>3.6545038681473017</v>
      </c>
      <c r="AP36" s="67">
        <v>3.8414360583487905</v>
      </c>
      <c r="AQ36" s="67">
        <v>17.98156742473526</v>
      </c>
      <c r="AR36" s="67">
        <v>5.5002988065922125</v>
      </c>
      <c r="AS36" s="67">
        <v>-8.9511729087092817E-2</v>
      </c>
      <c r="AT36" s="67">
        <v>0.46618928702513074</v>
      </c>
      <c r="AU36" s="67">
        <v>1.0003000174172456</v>
      </c>
      <c r="AV36" s="67">
        <v>-0.59354176538408865</v>
      </c>
      <c r="AW36" s="67">
        <v>-0.97618869818133192</v>
      </c>
      <c r="AX36" s="67">
        <v>0.87848993676658438</v>
      </c>
      <c r="AY36" s="67">
        <v>2.6670537082251968</v>
      </c>
      <c r="AZ36" s="67">
        <v>0.39804592499963576</v>
      </c>
      <c r="BA36" s="67">
        <v>0.37980456788045558</v>
      </c>
      <c r="BB36" s="67">
        <v>16.174956598008407</v>
      </c>
      <c r="BC36" s="67">
        <v>11.85780916791137</v>
      </c>
      <c r="BD36" s="67">
        <v>6.7120973226624017</v>
      </c>
      <c r="BE36" s="67">
        <v>-2.8488333620831305</v>
      </c>
      <c r="BF36" s="67">
        <v>-1.4297835573381128</v>
      </c>
      <c r="BG36" s="467"/>
      <c r="BH36" s="438"/>
      <c r="BI36" s="438"/>
      <c r="BK36" s="427"/>
      <c r="BL36" s="427"/>
      <c r="BO36" s="467"/>
      <c r="BP36" s="467"/>
      <c r="BQ36" s="415"/>
      <c r="BR36" s="415"/>
      <c r="BS36" s="415"/>
    </row>
    <row r="37" spans="1:71" s="439" customFormat="1" ht="15" customHeight="1" x14ac:dyDescent="0.25">
      <c r="A37" s="415"/>
      <c r="B37" s="394" t="s">
        <v>1211</v>
      </c>
      <c r="C37" s="438"/>
      <c r="D37" s="438"/>
      <c r="E37" s="438"/>
      <c r="F37" s="438"/>
      <c r="G37" s="425">
        <v>841.25099999999998</v>
      </c>
      <c r="H37" s="425">
        <v>732.02499999999998</v>
      </c>
      <c r="I37" s="425">
        <v>731.87900000000002</v>
      </c>
      <c r="J37" s="425">
        <v>810.18899999999996</v>
      </c>
      <c r="K37" s="425">
        <v>1190.229</v>
      </c>
      <c r="L37" s="425">
        <v>1197.154</v>
      </c>
      <c r="M37" s="425">
        <v>1529.2449999999999</v>
      </c>
      <c r="N37" s="425">
        <v>1901.914</v>
      </c>
      <c r="O37" s="425">
        <v>1949.3030000000001</v>
      </c>
      <c r="P37" s="425">
        <v>2270.9470000000001</v>
      </c>
      <c r="Q37" s="425">
        <v>2265.596</v>
      </c>
      <c r="R37" s="425">
        <v>2347.127</v>
      </c>
      <c r="S37" s="425">
        <v>2028.4369999999999</v>
      </c>
      <c r="T37" s="425">
        <v>1869.47</v>
      </c>
      <c r="U37" s="425">
        <v>1704.7059999999999</v>
      </c>
      <c r="V37" s="425">
        <v>1562.625</v>
      </c>
      <c r="W37" s="425">
        <v>1558.203</v>
      </c>
      <c r="X37" s="425">
        <v>1815.1690000000001</v>
      </c>
      <c r="Y37" s="425">
        <v>1639.2439999999999</v>
      </c>
      <c r="Z37" s="425">
        <v>1766.2159999999999</v>
      </c>
      <c r="AA37" s="425">
        <v>1413.837</v>
      </c>
      <c r="AB37" s="425">
        <v>1694.24</v>
      </c>
      <c r="AC37" s="425">
        <v>1320.2089999999998</v>
      </c>
      <c r="AD37" s="425">
        <v>1139.3879999999999</v>
      </c>
      <c r="AE37" s="436"/>
      <c r="AF37" s="67"/>
      <c r="AG37" s="67"/>
      <c r="AH37" s="67"/>
      <c r="AI37" s="67"/>
      <c r="AJ37" s="67">
        <v>-12.983758711728129</v>
      </c>
      <c r="AK37" s="67">
        <v>-1.9944674020692332E-2</v>
      </c>
      <c r="AL37" s="67">
        <v>10.699856123758138</v>
      </c>
      <c r="AM37" s="67">
        <v>46.907573418054312</v>
      </c>
      <c r="AN37" s="67">
        <v>0.58182080927282698</v>
      </c>
      <c r="AO37" s="67">
        <v>27.740040128504774</v>
      </c>
      <c r="AP37" s="67">
        <v>24.369476440988862</v>
      </c>
      <c r="AQ37" s="67">
        <v>2.4916478873387575</v>
      </c>
      <c r="AR37" s="67">
        <v>16.50046195999289</v>
      </c>
      <c r="AS37" s="67">
        <v>-0.23562857257347503</v>
      </c>
      <c r="AT37" s="67">
        <v>3.5986557179655989</v>
      </c>
      <c r="AU37" s="67">
        <v>-13.577876271714317</v>
      </c>
      <c r="AV37" s="67">
        <v>-7.8369207424238425</v>
      </c>
      <c r="AW37" s="67">
        <v>-8.813407008403459</v>
      </c>
      <c r="AX37" s="67">
        <v>-8.3346336553047848</v>
      </c>
      <c r="AY37" s="67">
        <v>-0.28298536117110018</v>
      </c>
      <c r="AZ37" s="67">
        <v>16.491176053441052</v>
      </c>
      <c r="BA37" s="67">
        <v>-9.6919350209264366</v>
      </c>
      <c r="BB37" s="67">
        <v>7.7457657310321224</v>
      </c>
      <c r="BC37" s="67">
        <v>-19.95107053723892</v>
      </c>
      <c r="BD37" s="67">
        <v>19.83276714359576</v>
      </c>
      <c r="BE37" s="67">
        <v>-22.076624327131942</v>
      </c>
      <c r="BF37" s="67">
        <v>-13.696392010658913</v>
      </c>
      <c r="BG37" s="467"/>
      <c r="BH37" s="438"/>
      <c r="BI37" s="438"/>
      <c r="BK37" s="427"/>
      <c r="BL37" s="427"/>
      <c r="BO37" s="467"/>
      <c r="BP37" s="467"/>
      <c r="BQ37" s="415"/>
      <c r="BR37" s="415"/>
      <c r="BS37" s="415"/>
    </row>
    <row r="38" spans="1:71" s="439" customFormat="1" ht="15" customHeight="1" x14ac:dyDescent="0.25">
      <c r="A38" s="415"/>
      <c r="B38" s="394" t="s">
        <v>1195</v>
      </c>
      <c r="C38" s="438"/>
      <c r="D38" s="438"/>
      <c r="E38" s="438"/>
      <c r="F38" s="438"/>
      <c r="G38" s="425">
        <v>4.7196016071065969</v>
      </c>
      <c r="H38" s="425">
        <v>7.035456144147247</v>
      </c>
      <c r="I38" s="425">
        <v>7.6183257100001356</v>
      </c>
      <c r="J38" s="425">
        <v>4.3437539400001697</v>
      </c>
      <c r="K38" s="425">
        <v>889.54062493999845</v>
      </c>
      <c r="L38" s="425">
        <v>1026.9191558000002</v>
      </c>
      <c r="M38" s="425">
        <v>1185.1772442000001</v>
      </c>
      <c r="N38" s="425">
        <v>1341.4676171800002</v>
      </c>
      <c r="O38" s="425">
        <v>1809.953654519999</v>
      </c>
      <c r="P38" s="425">
        <v>2161.2268197000012</v>
      </c>
      <c r="Q38" s="425">
        <v>2545.9590147399995</v>
      </c>
      <c r="R38" s="425">
        <v>2835.8147031099998</v>
      </c>
      <c r="S38" s="425">
        <v>3334.1995307000016</v>
      </c>
      <c r="T38" s="425">
        <v>3158.8617307799996</v>
      </c>
      <c r="U38" s="425">
        <v>3149.8315849999981</v>
      </c>
      <c r="V38" s="425">
        <v>3196.0836902699994</v>
      </c>
      <c r="W38" s="425">
        <v>3355.7582919300021</v>
      </c>
      <c r="X38" s="425">
        <v>3698.540950259996</v>
      </c>
      <c r="Y38" s="425">
        <v>4159.3882739000001</v>
      </c>
      <c r="Z38" s="425">
        <v>4684.8574024999998</v>
      </c>
      <c r="AA38" s="425">
        <v>4907.739104430002</v>
      </c>
      <c r="AB38" s="425">
        <v>5097.8851727699966</v>
      </c>
      <c r="AC38" s="425">
        <v>5335.005000000001</v>
      </c>
      <c r="AD38" s="425">
        <v>5832.7200000000012</v>
      </c>
      <c r="AE38" s="436"/>
      <c r="AF38" s="67"/>
      <c r="AG38" s="67"/>
      <c r="AH38" s="67"/>
      <c r="AI38" s="67"/>
      <c r="AJ38" s="67"/>
      <c r="AK38" s="67"/>
      <c r="AL38" s="67"/>
      <c r="AM38" s="67"/>
      <c r="AN38" s="67">
        <v>15.443761308739369</v>
      </c>
      <c r="AO38" s="67">
        <v>15.410958838012164</v>
      </c>
      <c r="AP38" s="67">
        <v>13.187088576400811</v>
      </c>
      <c r="AQ38" s="67">
        <v>34.923395193455235</v>
      </c>
      <c r="AR38" s="67">
        <v>19.407854134981164</v>
      </c>
      <c r="AS38" s="67">
        <v>17.801564904390858</v>
      </c>
      <c r="AT38" s="67">
        <v>11.384931442017006</v>
      </c>
      <c r="AU38" s="67">
        <v>17.574661244383492</v>
      </c>
      <c r="AV38" s="67">
        <v>-5.2587674584427333</v>
      </c>
      <c r="AW38" s="67">
        <v>-0.28586707965125413</v>
      </c>
      <c r="AX38" s="67">
        <v>1.4683993103079303</v>
      </c>
      <c r="AY38" s="67">
        <v>4.9959455738317615</v>
      </c>
      <c r="AZ38" s="67">
        <v>10.214760078350253</v>
      </c>
      <c r="BA38" s="67">
        <v>12.460246617185831</v>
      </c>
      <c r="BB38" s="67">
        <v>12.633327162489223</v>
      </c>
      <c r="BC38" s="67">
        <v>4.7574916967817416</v>
      </c>
      <c r="BD38" s="67">
        <v>3.8744127243511883</v>
      </c>
      <c r="BE38" s="67">
        <v>4.6513371563675783</v>
      </c>
      <c r="BF38" s="67">
        <v>9.3292321188077629</v>
      </c>
      <c r="BG38" s="467"/>
      <c r="BH38" s="438"/>
      <c r="BI38" s="438"/>
      <c r="BK38" s="427"/>
      <c r="BL38" s="427"/>
      <c r="BO38" s="467"/>
      <c r="BP38" s="467"/>
      <c r="BQ38" s="415"/>
      <c r="BR38" s="415"/>
      <c r="BS38" s="415"/>
    </row>
    <row r="39" spans="1:71" s="439" customFormat="1" ht="15" customHeight="1" x14ac:dyDescent="0.25">
      <c r="A39" s="415"/>
      <c r="B39" s="394" t="s">
        <v>1212</v>
      </c>
      <c r="C39" s="438"/>
      <c r="D39" s="438"/>
      <c r="E39" s="438"/>
      <c r="F39" s="438"/>
      <c r="G39" s="425"/>
      <c r="H39" s="425"/>
      <c r="I39" s="425"/>
      <c r="J39" s="425"/>
      <c r="K39" s="425">
        <v>878.07399999999996</v>
      </c>
      <c r="L39" s="425">
        <v>1037.231</v>
      </c>
      <c r="M39" s="425">
        <v>1193.461</v>
      </c>
      <c r="N39" s="425">
        <v>1350.2860000000001</v>
      </c>
      <c r="O39" s="425">
        <v>1812.8050000000001</v>
      </c>
      <c r="P39" s="425">
        <v>2099.5070000000001</v>
      </c>
      <c r="Q39" s="425">
        <v>2417.09</v>
      </c>
      <c r="R39" s="425">
        <v>2713.8490000000002</v>
      </c>
      <c r="S39" s="425">
        <v>3241.3620000000001</v>
      </c>
      <c r="T39" s="425">
        <v>3077.6129999999998</v>
      </c>
      <c r="U39" s="425">
        <v>3074.4209999999998</v>
      </c>
      <c r="V39" s="425">
        <v>3127.4969999999998</v>
      </c>
      <c r="W39" s="425">
        <v>3302.951</v>
      </c>
      <c r="X39" s="425">
        <v>3669.038</v>
      </c>
      <c r="Y39" s="425">
        <v>4117.5709999999999</v>
      </c>
      <c r="Z39" s="425">
        <v>4633.1099999999997</v>
      </c>
      <c r="AA39" s="425">
        <v>4947.893</v>
      </c>
      <c r="AB39" s="425">
        <v>5143.6689999999999</v>
      </c>
      <c r="AC39" s="425">
        <v>5385.8919999999998</v>
      </c>
      <c r="AD39" s="425">
        <v>5914.1750000000002</v>
      </c>
      <c r="AE39" s="436"/>
      <c r="AF39" s="67"/>
      <c r="AG39" s="67"/>
      <c r="AH39" s="67"/>
      <c r="AI39" s="67"/>
      <c r="AJ39" s="67"/>
      <c r="AK39" s="67"/>
      <c r="AL39" s="67"/>
      <c r="AM39" s="67"/>
      <c r="AN39" s="67">
        <v>18.12569327869862</v>
      </c>
      <c r="AO39" s="67">
        <v>15.062218541482082</v>
      </c>
      <c r="AP39" s="67">
        <v>13.140353978889976</v>
      </c>
      <c r="AQ39" s="67">
        <v>34.253410018322057</v>
      </c>
      <c r="AR39" s="67">
        <v>15.815380032601411</v>
      </c>
      <c r="AS39" s="67">
        <v>15.12655113795762</v>
      </c>
      <c r="AT39" s="67">
        <v>12.277532073691916</v>
      </c>
      <c r="AU39" s="67">
        <v>19.437816916121719</v>
      </c>
      <c r="AV39" s="67">
        <v>-5.0518578301343808</v>
      </c>
      <c r="AW39" s="67">
        <v>-0.10371674411304355</v>
      </c>
      <c r="AX39" s="67">
        <v>1.7263738440506273</v>
      </c>
      <c r="AY39" s="67">
        <v>5.610045349364043</v>
      </c>
      <c r="AZ39" s="67">
        <v>11.083633998808935</v>
      </c>
      <c r="BA39" s="67">
        <v>12.224812062453424</v>
      </c>
      <c r="BB39" s="67">
        <v>12.520464128001677</v>
      </c>
      <c r="BC39" s="67">
        <v>6.7942051883076431</v>
      </c>
      <c r="BD39" s="67">
        <v>3.9567549257835566</v>
      </c>
      <c r="BE39" s="67">
        <v>4.709148275287542</v>
      </c>
      <c r="BF39" s="67">
        <v>9.8086445105100566</v>
      </c>
      <c r="BG39" s="467"/>
      <c r="BH39" s="438"/>
      <c r="BI39" s="438"/>
      <c r="BK39" s="427"/>
      <c r="BL39" s="427"/>
      <c r="BO39" s="467"/>
      <c r="BP39" s="467"/>
      <c r="BQ39" s="415"/>
      <c r="BR39" s="415"/>
      <c r="BS39" s="415"/>
    </row>
    <row r="40" spans="1:71" s="439" customFormat="1" ht="15" customHeight="1" x14ac:dyDescent="0.35">
      <c r="A40" s="415"/>
      <c r="B40" s="394" t="s">
        <v>1213</v>
      </c>
      <c r="C40" s="438"/>
      <c r="D40" s="438"/>
      <c r="E40" s="438"/>
      <c r="F40" s="438"/>
      <c r="G40" s="425">
        <v>4.7196016071065969</v>
      </c>
      <c r="H40" s="425">
        <v>7.035456144147247</v>
      </c>
      <c r="I40" s="425">
        <v>7.6183257100001356</v>
      </c>
      <c r="J40" s="425">
        <v>4.3437539400001697</v>
      </c>
      <c r="K40" s="425">
        <v>11.466624939998496</v>
      </c>
      <c r="L40" s="425">
        <v>-10.311844199999769</v>
      </c>
      <c r="M40" s="425">
        <v>-8.2837557999998808</v>
      </c>
      <c r="N40" s="425">
        <v>-8.818382819999897</v>
      </c>
      <c r="O40" s="425">
        <v>-2.8513454800011004</v>
      </c>
      <c r="P40" s="425">
        <v>61.719819700001153</v>
      </c>
      <c r="Q40" s="425">
        <v>128.86901473999933</v>
      </c>
      <c r="R40" s="425">
        <v>121.96570310999959</v>
      </c>
      <c r="S40" s="425">
        <v>92.83753070000148</v>
      </c>
      <c r="T40" s="425">
        <v>81.248730779999732</v>
      </c>
      <c r="U40" s="425">
        <v>75.410584999998264</v>
      </c>
      <c r="V40" s="425">
        <v>68.586690269999508</v>
      </c>
      <c r="W40" s="425">
        <v>52.807291930002066</v>
      </c>
      <c r="X40" s="425">
        <v>29.502950259995941</v>
      </c>
      <c r="Y40" s="425">
        <v>41.817273900000146</v>
      </c>
      <c r="Z40" s="425">
        <v>51.747402500000135</v>
      </c>
      <c r="AA40" s="425">
        <v>-40.153895569997985</v>
      </c>
      <c r="AB40" s="425">
        <v>-45.783827230003226</v>
      </c>
      <c r="AC40" s="425">
        <v>-50.886999999998807</v>
      </c>
      <c r="AD40" s="425">
        <v>-81.454999999999018</v>
      </c>
      <c r="AE40" s="436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467"/>
      <c r="BH40"/>
      <c r="BI40"/>
      <c r="BJ40"/>
      <c r="BK40"/>
      <c r="BL40"/>
      <c r="BM40"/>
      <c r="BN40"/>
      <c r="BO40" s="467"/>
      <c r="BP40" s="467"/>
      <c r="BQ40" s="415"/>
      <c r="BR40" s="415"/>
      <c r="BS40" s="415"/>
    </row>
    <row r="41" spans="1:71" s="439" customFormat="1" ht="15" customHeight="1" x14ac:dyDescent="0.35">
      <c r="A41" s="415"/>
      <c r="B41" s="394" t="s">
        <v>505</v>
      </c>
      <c r="C41" s="425"/>
      <c r="D41" s="425"/>
      <c r="E41" s="425"/>
      <c r="F41" s="425"/>
      <c r="G41" s="425">
        <v>318.31700000000001</v>
      </c>
      <c r="H41" s="425">
        <v>462.77299999999997</v>
      </c>
      <c r="I41" s="425">
        <v>566.35399999999993</v>
      </c>
      <c r="J41" s="425">
        <v>556.15599999999995</v>
      </c>
      <c r="K41" s="425">
        <v>629.84699999999998</v>
      </c>
      <c r="L41" s="425">
        <v>679.75900000000001</v>
      </c>
      <c r="M41" s="425">
        <v>854.66</v>
      </c>
      <c r="N41" s="425">
        <v>1148.9580000000001</v>
      </c>
      <c r="O41" s="425">
        <v>355.73</v>
      </c>
      <c r="P41" s="425">
        <v>336.03399999999999</v>
      </c>
      <c r="Q41" s="425">
        <v>311.15199999999999</v>
      </c>
      <c r="R41" s="425">
        <v>291.80400000000003</v>
      </c>
      <c r="S41" s="425">
        <v>299.96199999999999</v>
      </c>
      <c r="T41" s="425">
        <v>324.59100000000001</v>
      </c>
      <c r="U41" s="425">
        <v>309.18600000000004</v>
      </c>
      <c r="V41" s="425">
        <v>301.89600000000002</v>
      </c>
      <c r="W41" s="425">
        <v>272.53100000000001</v>
      </c>
      <c r="X41" s="425">
        <v>271.44600000000003</v>
      </c>
      <c r="Y41" s="425">
        <v>286.49100000000004</v>
      </c>
      <c r="Z41" s="425">
        <v>285.31799999999998</v>
      </c>
      <c r="AA41" s="425">
        <v>308.06100000000004</v>
      </c>
      <c r="AB41" s="425">
        <v>287.69</v>
      </c>
      <c r="AC41" s="425">
        <v>322.19100000000003</v>
      </c>
      <c r="AD41" s="425">
        <v>339.68899999999996</v>
      </c>
      <c r="AE41" s="436"/>
      <c r="AF41" s="67"/>
      <c r="AG41" s="67"/>
      <c r="AH41" s="67"/>
      <c r="AI41" s="67"/>
      <c r="AJ41" s="67">
        <v>45.381176625816408</v>
      </c>
      <c r="AK41" s="67">
        <v>22.382680061282741</v>
      </c>
      <c r="AL41" s="67">
        <v>-1.8006405887483794</v>
      </c>
      <c r="AM41" s="67">
        <v>13.250059335869807</v>
      </c>
      <c r="AN41" s="67">
        <v>7.9244641952728188</v>
      </c>
      <c r="AO41" s="67">
        <v>25.729854257170558</v>
      </c>
      <c r="AP41" s="67">
        <v>34.434511969672144</v>
      </c>
      <c r="AQ41" s="67">
        <v>-69.038903075656378</v>
      </c>
      <c r="AR41" s="67">
        <v>-5.5367835155876719</v>
      </c>
      <c r="AS41" s="67">
        <v>-7.404607867061074</v>
      </c>
      <c r="AT41" s="67">
        <v>-6.2181827531238554</v>
      </c>
      <c r="AU41" s="67">
        <v>2.7957121903743598</v>
      </c>
      <c r="AV41" s="67">
        <v>8.210706689513998</v>
      </c>
      <c r="AW41" s="67">
        <v>-4.7459726240098945</v>
      </c>
      <c r="AX41" s="67">
        <v>-2.3578040402864389</v>
      </c>
      <c r="AY41" s="67">
        <v>-9.7268595807827865</v>
      </c>
      <c r="AZ41" s="67">
        <v>-0.39811984691648661</v>
      </c>
      <c r="BA41" s="67">
        <v>5.5425388475055968</v>
      </c>
      <c r="BB41" s="67">
        <v>-0.40943694566323074</v>
      </c>
      <c r="BC41" s="67">
        <v>7.9711059239164967</v>
      </c>
      <c r="BD41" s="67">
        <v>-6.6126513904713846</v>
      </c>
      <c r="BE41" s="67">
        <v>11.992422399110165</v>
      </c>
      <c r="BF41" s="67">
        <v>5.4309400324651937</v>
      </c>
      <c r="BG41" s="467"/>
      <c r="BH41"/>
      <c r="BI41"/>
      <c r="BJ41"/>
      <c r="BK41"/>
      <c r="BL41"/>
      <c r="BM41"/>
      <c r="BN41"/>
      <c r="BO41" s="467"/>
      <c r="BP41" s="467"/>
      <c r="BQ41" s="415"/>
      <c r="BR41" s="415"/>
      <c r="BS41" s="415"/>
    </row>
    <row r="42" spans="1:71" s="439" customFormat="1" ht="15" customHeight="1" x14ac:dyDescent="0.35">
      <c r="A42" s="415"/>
      <c r="B42" s="394" t="s">
        <v>1214</v>
      </c>
      <c r="C42" s="425"/>
      <c r="D42" s="425"/>
      <c r="E42" s="425"/>
      <c r="F42" s="425"/>
      <c r="G42" s="425">
        <v>95.186999999999998</v>
      </c>
      <c r="H42" s="425">
        <v>117.032</v>
      </c>
      <c r="I42" s="425">
        <v>123.232</v>
      </c>
      <c r="J42" s="425">
        <v>131.58699999999999</v>
      </c>
      <c r="K42" s="425">
        <v>147.57900000000001</v>
      </c>
      <c r="L42" s="425">
        <v>160.13999999999999</v>
      </c>
      <c r="M42" s="425">
        <v>168.50399999999999</v>
      </c>
      <c r="N42" s="425">
        <v>164.12200000000001</v>
      </c>
      <c r="O42" s="425">
        <v>191.83499999999998</v>
      </c>
      <c r="P42" s="425">
        <v>185.61799999999999</v>
      </c>
      <c r="Q42" s="425">
        <v>182.06299999999999</v>
      </c>
      <c r="R42" s="425">
        <v>192.09500000000003</v>
      </c>
      <c r="S42" s="425">
        <v>214.20100000000002</v>
      </c>
      <c r="T42" s="425">
        <v>251.928</v>
      </c>
      <c r="U42" s="425">
        <v>251.828</v>
      </c>
      <c r="V42" s="425">
        <v>243.70699999999999</v>
      </c>
      <c r="W42" s="425">
        <v>245.95699999999999</v>
      </c>
      <c r="X42" s="425">
        <v>249.33700000000002</v>
      </c>
      <c r="Y42" s="425">
        <v>267.28000000000003</v>
      </c>
      <c r="Z42" s="425">
        <v>269.20699999999999</v>
      </c>
      <c r="AA42" s="425">
        <v>294.32600000000002</v>
      </c>
      <c r="AB42" s="425">
        <v>275.029</v>
      </c>
      <c r="AC42" s="425">
        <v>311.63400000000001</v>
      </c>
      <c r="AD42" s="425">
        <v>331.25599999999997</v>
      </c>
      <c r="AE42" s="436"/>
      <c r="AF42" s="67"/>
      <c r="AG42" s="67"/>
      <c r="AH42" s="67"/>
      <c r="AI42" s="67"/>
      <c r="AJ42" s="67">
        <v>22.949562440249196</v>
      </c>
      <c r="AK42" s="67">
        <v>5.2976963565520663</v>
      </c>
      <c r="AL42" s="67">
        <v>6.7798948325110189</v>
      </c>
      <c r="AM42" s="67">
        <v>12.153176225614999</v>
      </c>
      <c r="AN42" s="67">
        <v>8.5113735694102672</v>
      </c>
      <c r="AO42" s="67">
        <v>5.2229299363057322</v>
      </c>
      <c r="AP42" s="67">
        <v>-2.6005317381189599</v>
      </c>
      <c r="AQ42" s="67">
        <v>16.885609485626517</v>
      </c>
      <c r="AR42" s="67">
        <v>-3.2408059009044194</v>
      </c>
      <c r="AS42" s="67">
        <v>-1.9152237390770352</v>
      </c>
      <c r="AT42" s="67">
        <v>5.510180541900354</v>
      </c>
      <c r="AU42" s="67">
        <v>11.507847679533569</v>
      </c>
      <c r="AV42" s="67">
        <v>17.612896298336594</v>
      </c>
      <c r="AW42" s="67">
        <v>-3.9693880791332958E-2</v>
      </c>
      <c r="AX42" s="67">
        <v>-3.2248201153168026</v>
      </c>
      <c r="AY42" s="67">
        <v>0.92323979204536499</v>
      </c>
      <c r="AZ42" s="67">
        <v>1.3742239497148034</v>
      </c>
      <c r="BA42" s="67">
        <v>7.1962845466176191</v>
      </c>
      <c r="BB42" s="67">
        <v>0.72096677641424378</v>
      </c>
      <c r="BC42" s="67">
        <v>9.3307380565884444</v>
      </c>
      <c r="BD42" s="67">
        <v>-6.5563354919375172</v>
      </c>
      <c r="BE42" s="67">
        <v>13.309505543051831</v>
      </c>
      <c r="BF42" s="67">
        <v>6.296488829845253</v>
      </c>
      <c r="BG42" s="467"/>
      <c r="BH42"/>
      <c r="BI42"/>
      <c r="BJ42"/>
      <c r="BK42"/>
      <c r="BL42"/>
      <c r="BM42"/>
      <c r="BN42"/>
      <c r="BO42" s="467"/>
      <c r="BP42" s="467"/>
      <c r="BQ42" s="415"/>
      <c r="BR42" s="415"/>
      <c r="BS42" s="415"/>
    </row>
    <row r="43" spans="1:71" s="439" customFormat="1" ht="15" customHeight="1" x14ac:dyDescent="0.35">
      <c r="A43" s="415"/>
      <c r="B43" s="394" t="s">
        <v>1215</v>
      </c>
      <c r="C43" s="438"/>
      <c r="D43" s="438"/>
      <c r="E43" s="438"/>
      <c r="F43" s="438"/>
      <c r="G43" s="425">
        <v>223.13</v>
      </c>
      <c r="H43" s="425">
        <v>345.74099999999999</v>
      </c>
      <c r="I43" s="425">
        <v>443.12199999999996</v>
      </c>
      <c r="J43" s="425">
        <v>424.56900000000002</v>
      </c>
      <c r="K43" s="425">
        <v>482.26799999999997</v>
      </c>
      <c r="L43" s="425">
        <v>519.61900000000003</v>
      </c>
      <c r="M43" s="425">
        <v>686.15599999999995</v>
      </c>
      <c r="N43" s="425">
        <v>984.83600000000001</v>
      </c>
      <c r="O43" s="425">
        <v>163.89500000000001</v>
      </c>
      <c r="P43" s="425">
        <v>150.416</v>
      </c>
      <c r="Q43" s="425">
        <v>129.089</v>
      </c>
      <c r="R43" s="425">
        <v>99.709000000000003</v>
      </c>
      <c r="S43" s="425">
        <v>85.760999999999996</v>
      </c>
      <c r="T43" s="425">
        <v>72.662999999999997</v>
      </c>
      <c r="U43" s="425">
        <v>57.358000000000004</v>
      </c>
      <c r="V43" s="425">
        <v>58.189</v>
      </c>
      <c r="W43" s="425">
        <v>26.574000000000002</v>
      </c>
      <c r="X43" s="425">
        <v>22.108999999999998</v>
      </c>
      <c r="Y43" s="425">
        <v>19.210999999999999</v>
      </c>
      <c r="Z43" s="425">
        <v>16.111000000000001</v>
      </c>
      <c r="AA43" s="425">
        <v>13.734999999999999</v>
      </c>
      <c r="AB43" s="425">
        <v>12.661000000000001</v>
      </c>
      <c r="AC43" s="425">
        <v>10.557</v>
      </c>
      <c r="AD43" s="425">
        <v>8.4329999999999998</v>
      </c>
      <c r="AE43" s="436"/>
      <c r="AF43" s="67"/>
      <c r="AG43" s="67"/>
      <c r="AH43" s="67"/>
      <c r="AI43" s="67"/>
      <c r="AJ43" s="67">
        <v>54.950477300228584</v>
      </c>
      <c r="AK43" s="67">
        <v>28.1658813967681</v>
      </c>
      <c r="AL43" s="67">
        <v>-4.186883070576485</v>
      </c>
      <c r="AM43" s="67">
        <v>13.590017170353931</v>
      </c>
      <c r="AN43" s="67">
        <v>7.7448638516343777</v>
      </c>
      <c r="AO43" s="67">
        <v>32.049828816883121</v>
      </c>
      <c r="AP43" s="67">
        <v>43.529459772996262</v>
      </c>
      <c r="AQ43" s="67">
        <v>-83.358142878611261</v>
      </c>
      <c r="AR43" s="67">
        <v>-8.2241679123829385</v>
      </c>
      <c r="AS43" s="67">
        <v>-14.178677800234013</v>
      </c>
      <c r="AT43" s="67">
        <v>-22.759491513606889</v>
      </c>
      <c r="AU43" s="67">
        <v>-13.988707137770916</v>
      </c>
      <c r="AV43" s="67">
        <v>-15.272676391366701</v>
      </c>
      <c r="AW43" s="67">
        <v>-21.062989416897167</v>
      </c>
      <c r="AX43" s="67">
        <v>1.4487952857491564</v>
      </c>
      <c r="AY43" s="67">
        <v>-54.331574696248431</v>
      </c>
      <c r="AZ43" s="67">
        <v>-16.80213742756078</v>
      </c>
      <c r="BA43" s="67">
        <v>-13.107784160296703</v>
      </c>
      <c r="BB43" s="67">
        <v>-16.136588412888443</v>
      </c>
      <c r="BC43" s="67">
        <v>-14.747687915089074</v>
      </c>
      <c r="BD43" s="67">
        <v>-7.8194393884237172</v>
      </c>
      <c r="BE43" s="67">
        <v>-16.617960666614017</v>
      </c>
      <c r="BF43" s="67">
        <v>-20.119352088661557</v>
      </c>
      <c r="BG43" s="467"/>
      <c r="BH43"/>
      <c r="BI43"/>
      <c r="BJ43"/>
      <c r="BK43"/>
      <c r="BL43"/>
      <c r="BM43"/>
      <c r="BN43"/>
      <c r="BO43" s="467"/>
      <c r="BP43" s="467"/>
      <c r="BQ43" s="415"/>
      <c r="BR43" s="415"/>
      <c r="BS43" s="415"/>
    </row>
    <row r="44" spans="1:71" s="439" customFormat="1" ht="15" customHeight="1" x14ac:dyDescent="0.35">
      <c r="A44" s="415"/>
      <c r="B44" s="394" t="s">
        <v>506</v>
      </c>
      <c r="C44" s="425"/>
      <c r="D44" s="425"/>
      <c r="E44" s="425"/>
      <c r="F44" s="425"/>
      <c r="G44" s="425">
        <v>413.16140116142196</v>
      </c>
      <c r="H44" s="425">
        <v>421.50604665007995</v>
      </c>
      <c r="I44" s="425">
        <v>437.39614211124353</v>
      </c>
      <c r="J44" s="425">
        <v>461.56429140404725</v>
      </c>
      <c r="K44" s="425">
        <v>484.88839383486629</v>
      </c>
      <c r="L44" s="425">
        <v>509.74871064551917</v>
      </c>
      <c r="M44" s="425">
        <v>515.33160343451891</v>
      </c>
      <c r="N44" s="425">
        <v>552.3239064571535</v>
      </c>
      <c r="O44" s="425">
        <v>576.28247851247579</v>
      </c>
      <c r="P44" s="425">
        <v>517.068230331206</v>
      </c>
      <c r="Q44" s="425">
        <v>450.52886799999999</v>
      </c>
      <c r="R44" s="425">
        <v>482.62194099999999</v>
      </c>
      <c r="S44" s="425">
        <v>435.50281999999999</v>
      </c>
      <c r="T44" s="425">
        <v>419.10163800000009</v>
      </c>
      <c r="U44" s="425">
        <v>443.44358199999988</v>
      </c>
      <c r="V44" s="425">
        <v>446.42005300000164</v>
      </c>
      <c r="W44" s="425">
        <v>1079.0101170000016</v>
      </c>
      <c r="X44" s="425">
        <v>1099.8266519999997</v>
      </c>
      <c r="Y44" s="425">
        <v>1086.9953329999989</v>
      </c>
      <c r="Z44" s="425">
        <v>1078.6993080000029</v>
      </c>
      <c r="AA44" s="425">
        <v>1063.2840980000037</v>
      </c>
      <c r="AB44" s="425">
        <v>1060.4502270000012</v>
      </c>
      <c r="AC44" s="425">
        <v>797.35700000000361</v>
      </c>
      <c r="AD44" s="425">
        <v>949.55400000000373</v>
      </c>
      <c r="AE44" s="436"/>
      <c r="AF44" s="67"/>
      <c r="AG44" s="67"/>
      <c r="AH44" s="67"/>
      <c r="AI44" s="67"/>
      <c r="AJ44" s="67">
        <v>2.0197059708870739</v>
      </c>
      <c r="AK44" s="67">
        <v>3.7698380811972214</v>
      </c>
      <c r="AL44" s="67">
        <v>5.5254600957721749</v>
      </c>
      <c r="AM44" s="67">
        <v>5.0532727217412514</v>
      </c>
      <c r="AN44" s="67">
        <v>5.1270183256065565</v>
      </c>
      <c r="AO44" s="67">
        <v>1.0952245042326467</v>
      </c>
      <c r="AP44" s="67">
        <v>7.1783493921375765</v>
      </c>
      <c r="AQ44" s="67">
        <v>4.3377756738800315</v>
      </c>
      <c r="AR44" s="67">
        <v>-10.275212311524044</v>
      </c>
      <c r="AS44" s="67">
        <v>-12.868584536432365</v>
      </c>
      <c r="AT44" s="67">
        <v>7.1234221110998845</v>
      </c>
      <c r="AU44" s="67">
        <v>-9.7631535156417613</v>
      </c>
      <c r="AV44" s="67">
        <v>-3.7660334782677012</v>
      </c>
      <c r="AW44" s="67">
        <v>5.8081242812989728</v>
      </c>
      <c r="AX44" s="67">
        <v>0.67121751691104237</v>
      </c>
      <c r="AY44" s="67">
        <v>141.70287820829537</v>
      </c>
      <c r="AZ44" s="67">
        <v>1.9292251918707564</v>
      </c>
      <c r="BA44" s="67">
        <v>-1.1666673995095067</v>
      </c>
      <c r="BB44" s="67">
        <v>-0.76320704865399591</v>
      </c>
      <c r="BC44" s="67">
        <v>-1.4290553341116237</v>
      </c>
      <c r="BD44" s="67">
        <v>-0.26652058516937416</v>
      </c>
      <c r="BE44" s="67">
        <v>-24.809578073672032</v>
      </c>
      <c r="BF44" s="67">
        <v>19.087685942432238</v>
      </c>
      <c r="BG44" s="467"/>
      <c r="BH44"/>
      <c r="BI44"/>
      <c r="BJ44"/>
      <c r="BK44"/>
      <c r="BL44"/>
      <c r="BM44"/>
      <c r="BN44"/>
      <c r="BO44" s="467"/>
      <c r="BP44" s="467"/>
      <c r="BQ44" s="415"/>
      <c r="BR44" s="415"/>
      <c r="BS44" s="415"/>
    </row>
    <row r="45" spans="1:71" s="439" customFormat="1" ht="15" customHeight="1" x14ac:dyDescent="0.35">
      <c r="A45" s="415"/>
      <c r="B45" s="394" t="s">
        <v>507</v>
      </c>
      <c r="C45" s="425"/>
      <c r="D45" s="425"/>
      <c r="E45" s="425"/>
      <c r="F45" s="425"/>
      <c r="G45" s="425"/>
      <c r="H45" s="425"/>
      <c r="I45" s="425"/>
      <c r="J45" s="425"/>
      <c r="K45" s="425"/>
      <c r="L45" s="425"/>
      <c r="M45" s="425"/>
      <c r="N45" s="425"/>
      <c r="O45" s="425"/>
      <c r="P45" s="425"/>
      <c r="Q45" s="425"/>
      <c r="R45" s="425"/>
      <c r="S45" s="425"/>
      <c r="T45" s="425"/>
      <c r="U45" s="425"/>
      <c r="V45" s="425"/>
      <c r="W45" s="425"/>
      <c r="X45" s="425"/>
      <c r="Y45" s="425"/>
      <c r="Z45" s="425"/>
      <c r="AA45" s="425">
        <v>2651.931</v>
      </c>
      <c r="AB45" s="425">
        <v>2041.7170000000001</v>
      </c>
      <c r="AC45" s="425">
        <v>2627.4340000000002</v>
      </c>
      <c r="AD45" s="425">
        <v>2496.6889999999999</v>
      </c>
      <c r="AE45" s="436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>
        <v>-23.010176358283829</v>
      </c>
      <c r="BE45" s="18">
        <v>28.687472357824326</v>
      </c>
      <c r="BF45" s="18">
        <v>-4.9761478309255471</v>
      </c>
      <c r="BG45" s="467"/>
      <c r="BH45"/>
      <c r="BI45"/>
      <c r="BJ45"/>
      <c r="BK45"/>
      <c r="BL45"/>
      <c r="BM45"/>
      <c r="BN45"/>
      <c r="BP45" s="467"/>
      <c r="BQ45" s="415"/>
      <c r="BR45" s="415"/>
      <c r="BS45" s="415"/>
    </row>
    <row r="46" spans="1:71" s="439" customFormat="1" ht="15" customHeight="1" x14ac:dyDescent="0.35">
      <c r="A46" s="415"/>
      <c r="B46" s="393" t="s">
        <v>1216</v>
      </c>
      <c r="G46" s="438">
        <v>202652.40756265554</v>
      </c>
      <c r="H46" s="438">
        <v>222991.95160288125</v>
      </c>
      <c r="I46" s="438">
        <v>241402.34052069997</v>
      </c>
      <c r="J46" s="438">
        <v>257130.00282151002</v>
      </c>
      <c r="K46" s="438">
        <v>276568.76437006</v>
      </c>
      <c r="L46" s="438">
        <v>298868.86133119999</v>
      </c>
      <c r="M46" s="438">
        <v>330058.27515080007</v>
      </c>
      <c r="N46" s="438">
        <v>380320.81195681996</v>
      </c>
      <c r="O46" s="438">
        <v>396960.42658247997</v>
      </c>
      <c r="P46" s="438">
        <v>412658.46046830004</v>
      </c>
      <c r="Q46" s="438">
        <v>403145.96667817998</v>
      </c>
      <c r="R46" s="438">
        <v>390154.01443046</v>
      </c>
      <c r="S46" s="438">
        <v>392663.90998557</v>
      </c>
      <c r="T46" s="438">
        <v>373539.12834370002</v>
      </c>
      <c r="U46" s="438">
        <v>370025.40828399995</v>
      </c>
      <c r="V46" s="438">
        <v>376167.69480142003</v>
      </c>
      <c r="W46" s="438">
        <v>393119.83551449003</v>
      </c>
      <c r="X46" s="438">
        <v>408075.28783927002</v>
      </c>
      <c r="Y46" s="438">
        <v>427686.27049197006</v>
      </c>
      <c r="Z46" s="438">
        <v>452254.70685882005</v>
      </c>
      <c r="AA46" s="438">
        <v>468965.64974755998</v>
      </c>
      <c r="AB46" s="438">
        <v>466384.04689425998</v>
      </c>
      <c r="AC46" s="438">
        <v>504112.05100000009</v>
      </c>
      <c r="AD46" s="438">
        <v>555834.45200000005</v>
      </c>
      <c r="AE46" s="436"/>
      <c r="AF46" s="67"/>
      <c r="AG46" s="67"/>
      <c r="AH46" s="67"/>
      <c r="AI46" s="67"/>
      <c r="AJ46" s="67">
        <v>10.036665384267479</v>
      </c>
      <c r="AK46" s="67">
        <v>8.2560777577323421</v>
      </c>
      <c r="AL46" s="67">
        <v>6.5151241975888894</v>
      </c>
      <c r="AM46" s="67">
        <v>7.5598962918550114</v>
      </c>
      <c r="AN46" s="67">
        <v>8.0631292589866064</v>
      </c>
      <c r="AO46" s="67">
        <v>10.435819135081005</v>
      </c>
      <c r="AP46" s="67">
        <v>15.228382558521062</v>
      </c>
      <c r="AQ46" s="67">
        <v>4.3751522668575831</v>
      </c>
      <c r="AR46" s="67">
        <v>3.9545589017444058</v>
      </c>
      <c r="AS46" s="67">
        <v>-2.3051735760669771</v>
      </c>
      <c r="AT46" s="67">
        <v>-3.2226422491015683</v>
      </c>
      <c r="AU46" s="67">
        <v>0.64330891449979788</v>
      </c>
      <c r="AV46" s="67">
        <v>-4.87052187774853</v>
      </c>
      <c r="AW46" s="67">
        <v>-0.9406564916720157</v>
      </c>
      <c r="AX46" s="67">
        <v>1.6599634457279677</v>
      </c>
      <c r="AY46" s="67">
        <v>4.5065381603327523</v>
      </c>
      <c r="AZ46" s="67">
        <v>3.8042985811711247</v>
      </c>
      <c r="BA46" s="67">
        <v>4.8057265992603533</v>
      </c>
      <c r="BB46" s="67">
        <v>5.7444996629395462</v>
      </c>
      <c r="BC46" s="67">
        <v>3.6950290699697632</v>
      </c>
      <c r="BD46" s="67">
        <v>-0.55048868817783614</v>
      </c>
      <c r="BE46" s="67">
        <v>8.0894714038737092</v>
      </c>
      <c r="BF46" s="67">
        <v>10.260100090326931</v>
      </c>
      <c r="BG46" s="467"/>
      <c r="BH46"/>
      <c r="BI46"/>
      <c r="BJ46"/>
      <c r="BK46"/>
      <c r="BL46"/>
      <c r="BM46"/>
      <c r="BN46"/>
      <c r="BO46" s="467"/>
      <c r="BP46" s="467"/>
      <c r="BQ46" s="415"/>
      <c r="BR46" s="415"/>
      <c r="BS46" s="415"/>
    </row>
    <row r="47" spans="1:71" s="419" customFormat="1" ht="15" customHeight="1" x14ac:dyDescent="0.35">
      <c r="A47" s="415"/>
      <c r="B47" s="394" t="s">
        <v>1217</v>
      </c>
      <c r="C47" s="425"/>
      <c r="D47" s="425"/>
      <c r="E47" s="425"/>
      <c r="F47" s="425"/>
      <c r="G47" s="425">
        <v>151438.71299999999</v>
      </c>
      <c r="H47" s="425">
        <v>167309.13200000001</v>
      </c>
      <c r="I47" s="425">
        <v>184055.49299999999</v>
      </c>
      <c r="J47" s="425">
        <v>198215.122</v>
      </c>
      <c r="K47" s="425">
        <v>212987.601</v>
      </c>
      <c r="L47" s="425">
        <v>229585.02100000001</v>
      </c>
      <c r="M47" s="425">
        <v>250655.77499999999</v>
      </c>
      <c r="N47" s="425">
        <v>276380.77299999999</v>
      </c>
      <c r="O47" s="425">
        <v>298543.51400000002</v>
      </c>
      <c r="P47" s="425">
        <v>325175.98200000002</v>
      </c>
      <c r="Q47" s="425">
        <v>324349.57199999999</v>
      </c>
      <c r="R47" s="425">
        <v>321436.33299999998</v>
      </c>
      <c r="S47" s="425">
        <v>322957.86800000002</v>
      </c>
      <c r="T47" s="425">
        <v>309090.84899999999</v>
      </c>
      <c r="U47" s="425">
        <v>306550.571</v>
      </c>
      <c r="V47" s="425">
        <v>309934.40000000002</v>
      </c>
      <c r="W47" s="425">
        <v>320211.217</v>
      </c>
      <c r="X47" s="425">
        <v>333116.37900000002</v>
      </c>
      <c r="Y47" s="425">
        <v>346941.549</v>
      </c>
      <c r="Z47" s="425">
        <v>361236.26400000002</v>
      </c>
      <c r="AA47" s="425">
        <v>375324.12400000001</v>
      </c>
      <c r="AB47" s="425">
        <v>385497.435</v>
      </c>
      <c r="AC47" s="425">
        <v>405964.74200000003</v>
      </c>
      <c r="AD47" s="425">
        <v>447482.13099999999</v>
      </c>
      <c r="AE47" s="436"/>
      <c r="AF47" s="67"/>
      <c r="AG47" s="67"/>
      <c r="AH47" s="67"/>
      <c r="AI47" s="67"/>
      <c r="AJ47" s="67">
        <v>10.479763519913178</v>
      </c>
      <c r="AK47" s="67">
        <v>10.009233088364809</v>
      </c>
      <c r="AL47" s="67">
        <v>7.6931303538982263</v>
      </c>
      <c r="AM47" s="67">
        <v>7.4527507543042049</v>
      </c>
      <c r="AN47" s="67">
        <v>7.7926695836158189</v>
      </c>
      <c r="AO47" s="67">
        <v>9.1777564181767701</v>
      </c>
      <c r="AP47" s="67">
        <v>10.263078119783998</v>
      </c>
      <c r="AQ47" s="67">
        <v>8.0189156284037324</v>
      </c>
      <c r="AR47" s="67">
        <v>8.9207993981071638</v>
      </c>
      <c r="AS47" s="67">
        <v>-0.25414238619875107</v>
      </c>
      <c r="AT47" s="67">
        <v>-0.89817877114386135</v>
      </c>
      <c r="AU47" s="67">
        <v>0.47335501428833027</v>
      </c>
      <c r="AV47" s="67">
        <v>-4.2937548126246696</v>
      </c>
      <c r="AW47" s="67">
        <v>-0.82185480683706658</v>
      </c>
      <c r="AX47" s="67">
        <v>1.1038403839737043</v>
      </c>
      <c r="AY47" s="67">
        <v>3.3158039249596101</v>
      </c>
      <c r="AZ47" s="67">
        <v>4.0302029769306813</v>
      </c>
      <c r="BA47" s="67">
        <v>4.1502522456273567</v>
      </c>
      <c r="BB47" s="67">
        <v>4.1202084446795482</v>
      </c>
      <c r="BC47" s="67">
        <v>3.8999019212534023</v>
      </c>
      <c r="BD47" s="67">
        <v>2.7105401303754206</v>
      </c>
      <c r="BE47" s="67">
        <v>5.3093237831790061</v>
      </c>
      <c r="BF47" s="67">
        <v>10.226846005262193</v>
      </c>
      <c r="BG47" s="467"/>
      <c r="BH47"/>
      <c r="BI47"/>
      <c r="BJ47"/>
      <c r="BK47"/>
      <c r="BL47"/>
      <c r="BM47"/>
      <c r="BN47"/>
      <c r="BO47" s="467"/>
      <c r="BP47" s="467"/>
      <c r="BQ47" s="415"/>
      <c r="BR47" s="415"/>
      <c r="BS47" s="415"/>
    </row>
    <row r="48" spans="1:71" s="419" customFormat="1" ht="15" customHeight="1" x14ac:dyDescent="0.35">
      <c r="A48" s="415"/>
      <c r="B48" s="394" t="s">
        <v>1218</v>
      </c>
      <c r="C48" s="425"/>
      <c r="D48" s="425"/>
      <c r="E48" s="425"/>
      <c r="F48" s="425"/>
      <c r="G48" s="425">
        <v>6602.3835626555119</v>
      </c>
      <c r="H48" s="425">
        <v>6969.6146028812518</v>
      </c>
      <c r="I48" s="425">
        <v>7568.3345207000002</v>
      </c>
      <c r="J48" s="425">
        <v>8101.9878215099998</v>
      </c>
      <c r="K48" s="425">
        <v>7673.6333700600007</v>
      </c>
      <c r="L48" s="425">
        <v>8460.1123312</v>
      </c>
      <c r="M48" s="425">
        <v>9326.931150800001</v>
      </c>
      <c r="N48" s="425">
        <v>10214.76695682</v>
      </c>
      <c r="O48" s="425">
        <v>10898.653582480001</v>
      </c>
      <c r="P48" s="425">
        <v>11706.618468299999</v>
      </c>
      <c r="Q48" s="425">
        <v>11624.332678179999</v>
      </c>
      <c r="R48" s="425">
        <v>11777.502430459999</v>
      </c>
      <c r="S48" s="425">
        <v>11619.387985569998</v>
      </c>
      <c r="T48" s="425">
        <v>11519.1073437</v>
      </c>
      <c r="U48" s="425">
        <v>11314.039284</v>
      </c>
      <c r="V48" s="425">
        <v>11526.38580142</v>
      </c>
      <c r="W48" s="425">
        <v>13033.453514489998</v>
      </c>
      <c r="X48" s="425">
        <v>13757.818839270001</v>
      </c>
      <c r="Y48" s="425">
        <v>14601.53549197</v>
      </c>
      <c r="Z48" s="425">
        <v>15521.97685882</v>
      </c>
      <c r="AA48" s="425">
        <v>16286.730747559999</v>
      </c>
      <c r="AB48" s="425">
        <v>15279.845894260003</v>
      </c>
      <c r="AC48" s="425">
        <v>16262.395</v>
      </c>
      <c r="AD48" s="425">
        <v>17904.303</v>
      </c>
      <c r="AE48" s="436"/>
      <c r="AF48" s="67"/>
      <c r="AG48" s="67"/>
      <c r="AH48" s="67"/>
      <c r="AI48" s="67"/>
      <c r="AJ48" s="67">
        <v>5.5620979414597684</v>
      </c>
      <c r="AK48" s="67">
        <v>8.5904307760609413</v>
      </c>
      <c r="AL48" s="67">
        <v>7.0511325754750231</v>
      </c>
      <c r="AM48" s="67">
        <v>-5.287029070973901</v>
      </c>
      <c r="AN48" s="67">
        <v>10.249107863409023</v>
      </c>
      <c r="AO48" s="67">
        <v>10.245949293170312</v>
      </c>
      <c r="AP48" s="67">
        <v>9.5190560717696115</v>
      </c>
      <c r="AQ48" s="67">
        <v>6.6950781016437872</v>
      </c>
      <c r="AR48" s="67">
        <v>7.4134376297530196</v>
      </c>
      <c r="AS48" s="67">
        <v>-0.7028997343923038</v>
      </c>
      <c r="AT48" s="67">
        <v>1.3176649061972938</v>
      </c>
      <c r="AU48" s="67">
        <v>-1.342512521849045</v>
      </c>
      <c r="AV48" s="67">
        <v>-0.86304581613538289</v>
      </c>
      <c r="AW48" s="67">
        <v>-1.7802426314930955</v>
      </c>
      <c r="AX48" s="67">
        <v>1.8768409061500506</v>
      </c>
      <c r="AY48" s="67">
        <v>13.074937270313598</v>
      </c>
      <c r="AZ48" s="67">
        <v>5.5577389674554638</v>
      </c>
      <c r="BA48" s="67">
        <v>6.1326338321283487</v>
      </c>
      <c r="BB48" s="67">
        <v>6.3037299560459985</v>
      </c>
      <c r="BC48" s="67">
        <v>4.9269103780775509</v>
      </c>
      <c r="BD48" s="67">
        <v>-6.1822404318364761</v>
      </c>
      <c r="BE48" s="67">
        <v>6.430360047735169</v>
      </c>
      <c r="BF48" s="67">
        <v>10.096348047135734</v>
      </c>
      <c r="BG48" s="467"/>
      <c r="BH48"/>
      <c r="BI48"/>
      <c r="BJ48"/>
      <c r="BK48"/>
      <c r="BL48"/>
      <c r="BM48"/>
      <c r="BN48"/>
      <c r="BO48" s="467"/>
      <c r="BP48" s="467"/>
      <c r="BQ48" s="415"/>
      <c r="BR48" s="415"/>
      <c r="BS48" s="415"/>
    </row>
    <row r="49" spans="1:71" s="415" customFormat="1" ht="15" customHeight="1" x14ac:dyDescent="0.35">
      <c r="B49" s="394" t="s">
        <v>505</v>
      </c>
      <c r="C49" s="425"/>
      <c r="D49" s="425"/>
      <c r="E49" s="425"/>
      <c r="F49" s="425"/>
      <c r="G49" s="425">
        <v>7937.6589999999997</v>
      </c>
      <c r="H49" s="425">
        <v>9152.5509999999995</v>
      </c>
      <c r="I49" s="425">
        <v>11423.782999999999</v>
      </c>
      <c r="J49" s="425">
        <v>11391.11</v>
      </c>
      <c r="K49" s="425">
        <v>11437.727000000001</v>
      </c>
      <c r="L49" s="425">
        <v>11635.21</v>
      </c>
      <c r="M49" s="425">
        <v>12998.835000000001</v>
      </c>
      <c r="N49" s="425">
        <v>16331.415999999999</v>
      </c>
      <c r="O49" s="425">
        <v>20090.812000000002</v>
      </c>
      <c r="P49" s="425">
        <v>26013.654000000002</v>
      </c>
      <c r="Q49" s="425">
        <v>25583.460999999999</v>
      </c>
      <c r="R49" s="425">
        <v>18679.488000000001</v>
      </c>
      <c r="S49" s="425">
        <v>22562.58</v>
      </c>
      <c r="T49" s="425">
        <v>19030.919999999998</v>
      </c>
      <c r="U49" s="425">
        <v>18221.667000000001</v>
      </c>
      <c r="V49" s="425">
        <v>16758.609</v>
      </c>
      <c r="W49" s="425">
        <v>15531.319999999998</v>
      </c>
      <c r="X49" s="425">
        <v>15332.672999999999</v>
      </c>
      <c r="Y49" s="425">
        <v>14551.674999999999</v>
      </c>
      <c r="Z49" s="425">
        <v>16900.73</v>
      </c>
      <c r="AA49" s="425">
        <v>18086.421999999999</v>
      </c>
      <c r="AB49" s="425">
        <v>14493.471</v>
      </c>
      <c r="AC49" s="425">
        <v>14104.848</v>
      </c>
      <c r="AD49" s="425">
        <v>17808.189999999999</v>
      </c>
      <c r="AE49" s="436"/>
      <c r="AF49" s="67"/>
      <c r="AG49" s="67"/>
      <c r="AH49" s="67"/>
      <c r="AI49" s="67"/>
      <c r="AJ49" s="67">
        <v>15.305419393803632</v>
      </c>
      <c r="AK49" s="67">
        <v>24.815289201884809</v>
      </c>
      <c r="AL49" s="67">
        <v>-0.28600858402158735</v>
      </c>
      <c r="AM49" s="67">
        <v>0.40924018818185459</v>
      </c>
      <c r="AN49" s="67">
        <v>1.7265930547214197</v>
      </c>
      <c r="AO49" s="67">
        <v>11.719814253459987</v>
      </c>
      <c r="AP49" s="67">
        <v>25.637535979185813</v>
      </c>
      <c r="AQ49" s="67">
        <v>23.0194124012272</v>
      </c>
      <c r="AR49" s="67">
        <v>29.480351515906875</v>
      </c>
      <c r="AS49" s="67">
        <v>-1.6537200041178579</v>
      </c>
      <c r="AT49" s="67">
        <v>-26.986079014094301</v>
      </c>
      <c r="AU49" s="67">
        <v>20.78800018501579</v>
      </c>
      <c r="AV49" s="67">
        <v>-15.652731203612376</v>
      </c>
      <c r="AW49" s="67">
        <v>-4.2523062468866328</v>
      </c>
      <c r="AX49" s="67">
        <v>-8.0292214757299689</v>
      </c>
      <c r="AY49" s="67">
        <v>-7.3233345321201995</v>
      </c>
      <c r="AZ49" s="67">
        <v>-1.2790091247878479</v>
      </c>
      <c r="BA49" s="67">
        <v>-5.0936845780249769</v>
      </c>
      <c r="BB49" s="67">
        <v>16.142849534503753</v>
      </c>
      <c r="BC49" s="67">
        <v>7.015625952251753</v>
      </c>
      <c r="BD49" s="67">
        <v>-19.86546039896669</v>
      </c>
      <c r="BE49" s="67">
        <v>-2.6813659750655976</v>
      </c>
      <c r="BF49" s="67">
        <v>26.255809350090118</v>
      </c>
      <c r="BG49" s="467"/>
      <c r="BH49"/>
      <c r="BI49"/>
      <c r="BJ49"/>
      <c r="BK49"/>
      <c r="BL49"/>
      <c r="BM49"/>
      <c r="BN49"/>
      <c r="BO49" s="467"/>
      <c r="BP49" s="467"/>
    </row>
    <row r="50" spans="1:71" s="439" customFormat="1" ht="15" customHeight="1" x14ac:dyDescent="0.35">
      <c r="A50" s="415"/>
      <c r="B50" s="394" t="s">
        <v>506</v>
      </c>
      <c r="C50" s="425"/>
      <c r="D50" s="425"/>
      <c r="E50" s="425"/>
      <c r="F50" s="425"/>
      <c r="G50" s="425">
        <v>25921.991000000002</v>
      </c>
      <c r="H50" s="425">
        <v>26445.539000000001</v>
      </c>
      <c r="I50" s="425">
        <v>27442.492999999999</v>
      </c>
      <c r="J50" s="425">
        <v>28958.816999999999</v>
      </c>
      <c r="K50" s="425">
        <v>30422.185000000001</v>
      </c>
      <c r="L50" s="425">
        <v>31981.936000000002</v>
      </c>
      <c r="M50" s="425">
        <v>32332.21</v>
      </c>
      <c r="N50" s="425">
        <v>34653.129000000001</v>
      </c>
      <c r="O50" s="425">
        <v>36156.303999999996</v>
      </c>
      <c r="P50" s="425">
        <v>32441.167000000001</v>
      </c>
      <c r="Q50" s="425">
        <v>28266.448</v>
      </c>
      <c r="R50" s="425">
        <v>27479.242999999999</v>
      </c>
      <c r="S50" s="425">
        <v>26061.891</v>
      </c>
      <c r="T50" s="425">
        <v>24941.620999999999</v>
      </c>
      <c r="U50" s="425">
        <v>25228.784</v>
      </c>
      <c r="V50" s="425">
        <v>26625.507000000001</v>
      </c>
      <c r="W50" s="425">
        <v>29946.077000000001</v>
      </c>
      <c r="X50" s="425">
        <v>31597.267</v>
      </c>
      <c r="Y50" s="425">
        <v>33594.955999999998</v>
      </c>
      <c r="Z50" s="425">
        <v>36022.328999999998</v>
      </c>
      <c r="AA50" s="425">
        <v>36950.788</v>
      </c>
      <c r="AB50" s="425">
        <v>31483.173999999999</v>
      </c>
      <c r="AC50" s="425">
        <v>41228.264999999999</v>
      </c>
      <c r="AD50" s="425">
        <v>44614.03</v>
      </c>
      <c r="AE50" s="436"/>
      <c r="AF50" s="67"/>
      <c r="AG50" s="67"/>
      <c r="AH50" s="67"/>
      <c r="AI50" s="67"/>
      <c r="AJ50" s="67">
        <v>2.0197059708878129</v>
      </c>
      <c r="AK50" s="67">
        <v>3.769838081197733</v>
      </c>
      <c r="AL50" s="67">
        <v>5.5254600957719049</v>
      </c>
      <c r="AM50" s="67">
        <v>5.0532727217413651</v>
      </c>
      <c r="AN50" s="67">
        <v>5.1270183256067838</v>
      </c>
      <c r="AO50" s="67">
        <v>1.0952245042326325</v>
      </c>
      <c r="AP50" s="67">
        <v>7.1783493921386849</v>
      </c>
      <c r="AQ50" s="67">
        <v>4.3377756738792499</v>
      </c>
      <c r="AR50" s="67">
        <v>-10.275212311523859</v>
      </c>
      <c r="AS50" s="67">
        <v>-12.868584536431754</v>
      </c>
      <c r="AT50" s="67">
        <v>-2.7849448929699321</v>
      </c>
      <c r="AU50" s="67">
        <v>-5.1579004559914523</v>
      </c>
      <c r="AV50" s="67">
        <v>-4.2984985241477602</v>
      </c>
      <c r="AW50" s="67">
        <v>1.151340564432445</v>
      </c>
      <c r="AX50" s="67">
        <v>5.5362279846702194</v>
      </c>
      <c r="AY50" s="67">
        <v>12.471386929833855</v>
      </c>
      <c r="AZ50" s="67">
        <v>5.5138774938700692</v>
      </c>
      <c r="BA50" s="67">
        <v>6.3223474359348728</v>
      </c>
      <c r="BB50" s="67">
        <v>7.2254090762911005</v>
      </c>
      <c r="BC50" s="67">
        <v>2.5774541118648955</v>
      </c>
      <c r="BD50" s="67">
        <v>-14.797015966208889</v>
      </c>
      <c r="BE50" s="67">
        <v>30.953330817280371</v>
      </c>
      <c r="BF50" s="67">
        <v>8.2122422566169089</v>
      </c>
      <c r="BG50" s="467"/>
      <c r="BH50"/>
      <c r="BI50"/>
      <c r="BJ50"/>
      <c r="BK50"/>
      <c r="BL50"/>
      <c r="BM50"/>
      <c r="BN50"/>
      <c r="BO50" s="467"/>
      <c r="BP50" s="467"/>
      <c r="BQ50" s="415"/>
      <c r="BR50" s="415"/>
      <c r="BS50" s="415"/>
    </row>
    <row r="51" spans="1:71" s="436" customFormat="1" ht="15" customHeight="1" x14ac:dyDescent="0.35">
      <c r="A51" s="415"/>
      <c r="B51" s="394" t="s">
        <v>1290</v>
      </c>
      <c r="C51" s="425"/>
      <c r="D51" s="425"/>
      <c r="E51" s="425"/>
      <c r="F51" s="425"/>
      <c r="G51" s="425">
        <v>9423.616</v>
      </c>
      <c r="H51" s="425">
        <v>11615.361000000001</v>
      </c>
      <c r="I51" s="425">
        <v>9233.5920000000006</v>
      </c>
      <c r="J51" s="425">
        <v>8853.6450000000004</v>
      </c>
      <c r="K51" s="425">
        <v>12426.022999999999</v>
      </c>
      <c r="L51" s="425">
        <v>17074.827000000001</v>
      </c>
      <c r="M51" s="425">
        <v>24729.286</v>
      </c>
      <c r="N51" s="425">
        <v>42725.942999999999</v>
      </c>
      <c r="O51" s="425">
        <v>31252.929</v>
      </c>
      <c r="P51" s="425">
        <v>17307.433000000001</v>
      </c>
      <c r="Q51" s="425">
        <v>13308.565000000001</v>
      </c>
      <c r="R51" s="425">
        <v>10760.106</v>
      </c>
      <c r="S51" s="425">
        <v>9442.1929999999993</v>
      </c>
      <c r="T51" s="425">
        <v>8934.8179999999993</v>
      </c>
      <c r="U51" s="425">
        <v>8696.8230000000003</v>
      </c>
      <c r="V51" s="425">
        <v>11309.589</v>
      </c>
      <c r="W51" s="425">
        <v>14379.867</v>
      </c>
      <c r="X51" s="425">
        <v>14260.878000000001</v>
      </c>
      <c r="Y51" s="425">
        <v>17975.275000000001</v>
      </c>
      <c r="Z51" s="425">
        <v>22558.338</v>
      </c>
      <c r="AA51" s="425">
        <v>22312.338</v>
      </c>
      <c r="AB51" s="425">
        <v>19622.404999999999</v>
      </c>
      <c r="AC51" s="425">
        <v>26509.695</v>
      </c>
      <c r="AD51" s="425">
        <v>28058.89</v>
      </c>
      <c r="AF51" s="67"/>
      <c r="AG51" s="67"/>
      <c r="AH51" s="67"/>
      <c r="AI51" s="67"/>
      <c r="AJ51" s="67">
        <v>23.258004146179132</v>
      </c>
      <c r="AK51" s="67">
        <v>-20.505337716150194</v>
      </c>
      <c r="AL51" s="67">
        <v>-4.114834183706634</v>
      </c>
      <c r="AM51" s="67">
        <v>40.34923469373345</v>
      </c>
      <c r="AN51" s="67">
        <v>37.411841262486007</v>
      </c>
      <c r="AO51" s="67">
        <v>44.828911004486287</v>
      </c>
      <c r="AP51" s="67">
        <v>72.774672912109139</v>
      </c>
      <c r="AQ51" s="67">
        <v>-26.852570579893339</v>
      </c>
      <c r="AR51" s="67">
        <v>-44.621404924959194</v>
      </c>
      <c r="AS51" s="67">
        <v>-23.104916829665029</v>
      </c>
      <c r="AT51" s="67">
        <v>-19.14901418748002</v>
      </c>
      <c r="AU51" s="67">
        <v>-12.248141421655149</v>
      </c>
      <c r="AV51" s="67">
        <v>-5.3734868584024866</v>
      </c>
      <c r="AW51" s="67">
        <v>-2.6636804465407096</v>
      </c>
      <c r="AX51" s="67">
        <v>30.042763892055746</v>
      </c>
      <c r="AY51" s="67">
        <v>27.147564778879229</v>
      </c>
      <c r="AZ51" s="67">
        <v>-0.82746940566278226</v>
      </c>
      <c r="BA51" s="67">
        <v>26.046061119097999</v>
      </c>
      <c r="BB51" s="67">
        <v>25.496483363954098</v>
      </c>
      <c r="BC51" s="67">
        <v>-1.0905058697143488</v>
      </c>
      <c r="BD51" s="67">
        <v>-12.055809660108238</v>
      </c>
      <c r="BE51" s="67">
        <v>35.09911246862962</v>
      </c>
      <c r="BF51" s="67">
        <v>5.843880889614157</v>
      </c>
      <c r="BG51" s="467"/>
      <c r="BH51"/>
      <c r="BI51"/>
      <c r="BJ51"/>
      <c r="BK51"/>
      <c r="BL51"/>
      <c r="BM51"/>
      <c r="BN51"/>
      <c r="BO51" s="393"/>
      <c r="BP51" s="393"/>
      <c r="BQ51" s="393"/>
      <c r="BR51" s="393"/>
      <c r="BS51" s="442"/>
    </row>
    <row r="52" spans="1:71" s="415" customFormat="1" ht="15" customHeight="1" x14ac:dyDescent="0.35">
      <c r="B52" s="394" t="s">
        <v>1219</v>
      </c>
      <c r="C52" s="425"/>
      <c r="D52" s="425"/>
      <c r="E52" s="425"/>
      <c r="F52" s="425"/>
      <c r="G52" s="425">
        <v>1328.0450000000001</v>
      </c>
      <c r="H52" s="425">
        <v>1499.7539999999999</v>
      </c>
      <c r="I52" s="425">
        <v>1678.645</v>
      </c>
      <c r="J52" s="425">
        <v>1609.3209999999999</v>
      </c>
      <c r="K52" s="425">
        <v>1621.595</v>
      </c>
      <c r="L52" s="425">
        <v>131.755</v>
      </c>
      <c r="M52" s="425">
        <v>15.238</v>
      </c>
      <c r="N52" s="425">
        <v>14.784000000000001</v>
      </c>
      <c r="O52" s="425">
        <v>18.213999999999999</v>
      </c>
      <c r="P52" s="425">
        <v>13.606</v>
      </c>
      <c r="Q52" s="425">
        <v>13.587999999999999</v>
      </c>
      <c r="R52" s="425">
        <v>21.341999999999999</v>
      </c>
      <c r="S52" s="425">
        <v>19.989999999999998</v>
      </c>
      <c r="T52" s="425">
        <v>21.812999999999999</v>
      </c>
      <c r="U52" s="425">
        <v>13.523999999999999</v>
      </c>
      <c r="V52" s="425">
        <v>13.204000000000001</v>
      </c>
      <c r="W52" s="425">
        <v>17.901</v>
      </c>
      <c r="X52" s="425">
        <v>10.272</v>
      </c>
      <c r="Y52" s="425">
        <v>21.28</v>
      </c>
      <c r="Z52" s="425">
        <v>15.069000000000001</v>
      </c>
      <c r="AA52" s="425">
        <v>5.2469999999999999</v>
      </c>
      <c r="AB52" s="425">
        <v>7.7160000000000002</v>
      </c>
      <c r="AC52" s="425">
        <v>42.106000000000002</v>
      </c>
      <c r="AD52" s="425">
        <v>-33.091999999999999</v>
      </c>
      <c r="AE52" s="436"/>
      <c r="AF52" s="67"/>
      <c r="AG52" s="67"/>
      <c r="AH52" s="67"/>
      <c r="AI52" s="67"/>
      <c r="AJ52" s="18">
        <v>12.929456456671259</v>
      </c>
      <c r="AK52" s="18">
        <v>11.928022862416107</v>
      </c>
      <c r="AL52" s="18">
        <v>-4.1297594190552545</v>
      </c>
      <c r="AM52" s="18">
        <v>0.76268190124904323</v>
      </c>
      <c r="AN52" s="18">
        <v>-91.874974947505393</v>
      </c>
      <c r="AO52" s="18">
        <v>-88.434594512542219</v>
      </c>
      <c r="AP52" s="18">
        <v>-2.9793936212101251</v>
      </c>
      <c r="AQ52" s="18">
        <v>23.20075757575756</v>
      </c>
      <c r="AR52" s="18">
        <v>-25.299220379927526</v>
      </c>
      <c r="AS52" s="18">
        <v>-0.13229457592239219</v>
      </c>
      <c r="AT52" s="18">
        <v>57.065057403591403</v>
      </c>
      <c r="AU52" s="18">
        <v>-6.3349264361353228</v>
      </c>
      <c r="AV52" s="18">
        <v>9.119559779889947</v>
      </c>
      <c r="AW52" s="18">
        <v>-38.000275065328019</v>
      </c>
      <c r="AX52" s="18">
        <v>-2.3661638568470758</v>
      </c>
      <c r="AY52" s="18">
        <v>35.57255377158436</v>
      </c>
      <c r="AZ52" s="18">
        <v>-42.617730853024973</v>
      </c>
      <c r="BA52" s="18" t="s">
        <v>233</v>
      </c>
      <c r="BB52" s="18">
        <v>-29.18703007518797</v>
      </c>
      <c r="BC52" s="18">
        <v>-65.180171212422849</v>
      </c>
      <c r="BD52" s="18">
        <v>47.05546026300744</v>
      </c>
      <c r="BE52" s="18" t="s">
        <v>233</v>
      </c>
      <c r="BF52" s="18" t="s">
        <v>233</v>
      </c>
      <c r="BG52" s="467"/>
      <c r="BH52"/>
      <c r="BI52"/>
      <c r="BJ52"/>
      <c r="BK52"/>
      <c r="BL52"/>
      <c r="BM52"/>
      <c r="BN52"/>
      <c r="BO52" s="467"/>
      <c r="BP52" s="467"/>
    </row>
    <row r="53" spans="1:71" s="415" customFormat="1" ht="15" customHeight="1" x14ac:dyDescent="0.35">
      <c r="B53" s="393" t="s">
        <v>1220</v>
      </c>
      <c r="C53" s="425"/>
      <c r="D53" s="425"/>
      <c r="E53" s="425"/>
      <c r="F53" s="425"/>
      <c r="G53" s="425">
        <v>37.879562655551126</v>
      </c>
      <c r="H53" s="425">
        <v>71.325602881261148</v>
      </c>
      <c r="I53" s="425">
        <v>159.71952069996041</v>
      </c>
      <c r="J53" s="425">
        <v>138.76382151000143</v>
      </c>
      <c r="K53" s="425">
        <v>433.65337005999754</v>
      </c>
      <c r="L53" s="425">
        <v>508.39833120000549</v>
      </c>
      <c r="M53" s="425">
        <v>219.3831508000585</v>
      </c>
      <c r="N53" s="425">
        <v>745.10695681996003</v>
      </c>
      <c r="O53" s="425">
        <v>380.62558247993002</v>
      </c>
      <c r="P53" s="425">
        <v>40.081468300020788</v>
      </c>
      <c r="Q53" s="425">
        <v>130.1646781800082</v>
      </c>
      <c r="R53" s="425">
        <v>212.23443045996828</v>
      </c>
      <c r="S53" s="425">
        <v>233.15998557000421</v>
      </c>
      <c r="T53" s="425">
        <v>44.375343700055964</v>
      </c>
      <c r="U53" s="425">
        <v>75.082283999945503</v>
      </c>
      <c r="V53" s="425">
        <v>1122.7378014200367</v>
      </c>
      <c r="W53" s="425">
        <v>900.2995144900633</v>
      </c>
      <c r="X53" s="425">
        <v>878.03883927001152</v>
      </c>
      <c r="Y53" s="425">
        <v>1166.5884919700911</v>
      </c>
      <c r="Z53" s="425">
        <v>1715.0808588200598</v>
      </c>
      <c r="AA53" s="425">
        <v>1643.8267475600005</v>
      </c>
      <c r="AB53" s="425">
        <v>1329.1458942600293</v>
      </c>
      <c r="AC53" s="425">
        <v>2065.002000000095</v>
      </c>
      <c r="AD53" s="425">
        <v>1769.5740000000224</v>
      </c>
      <c r="AE53" s="436"/>
      <c r="AF53" s="67"/>
      <c r="AG53" s="67"/>
      <c r="AH53" s="67"/>
      <c r="AI53" s="67"/>
      <c r="AJ53" s="18">
        <v>88.295740185396824</v>
      </c>
      <c r="AK53" s="18" t="s">
        <v>233</v>
      </c>
      <c r="AL53" s="18">
        <v>-13.120311842986998</v>
      </c>
      <c r="AM53" s="18" t="s">
        <v>233</v>
      </c>
      <c r="AN53" s="18">
        <v>17.236107522850958</v>
      </c>
      <c r="AO53" s="18">
        <v>-56.848176452067761</v>
      </c>
      <c r="AP53" s="18" t="s">
        <v>233</v>
      </c>
      <c r="AQ53" s="18">
        <v>-48.916651630203411</v>
      </c>
      <c r="AR53" s="18">
        <v>-89.469581093610742</v>
      </c>
      <c r="AS53" s="18" t="s">
        <v>233</v>
      </c>
      <c r="AT53" s="18">
        <v>63.050708861634213</v>
      </c>
      <c r="AU53" s="18">
        <v>9.8596420310713508</v>
      </c>
      <c r="AV53" s="18">
        <v>-80.967856216163355</v>
      </c>
      <c r="AW53" s="18">
        <v>69.198202739443374</v>
      </c>
      <c r="AX53" s="18" t="s">
        <v>233</v>
      </c>
      <c r="AY53" s="18">
        <v>-19.812131260623261</v>
      </c>
      <c r="AZ53" s="18">
        <v>-2.4725854964678504</v>
      </c>
      <c r="BA53" s="18">
        <v>32.862971407959073</v>
      </c>
      <c r="BB53" s="18">
        <v>47.01678189227593</v>
      </c>
      <c r="BC53" s="18">
        <v>-4.1545627947291441</v>
      </c>
      <c r="BD53" s="18">
        <v>-19.143188524402884</v>
      </c>
      <c r="BE53" s="18">
        <v>55.363080074045314</v>
      </c>
      <c r="BF53" s="18">
        <v>-14.306426821865502</v>
      </c>
      <c r="BG53" s="467"/>
      <c r="BH53"/>
      <c r="BI53"/>
      <c r="BJ53"/>
      <c r="BK53"/>
      <c r="BL53"/>
      <c r="BM53"/>
      <c r="BN53"/>
      <c r="BO53" s="467"/>
      <c r="BP53" s="467"/>
    </row>
    <row r="54" spans="1:71" s="442" customFormat="1" ht="15" customHeight="1" x14ac:dyDescent="0.25">
      <c r="A54" s="415"/>
      <c r="B54" s="393" t="s">
        <v>511</v>
      </c>
      <c r="C54" s="425"/>
      <c r="D54" s="425"/>
      <c r="E54" s="425"/>
      <c r="F54" s="425"/>
      <c r="G54" s="438">
        <v>68129.494999999995</v>
      </c>
      <c r="H54" s="438">
        <v>69975.057000000001</v>
      </c>
      <c r="I54" s="438">
        <v>72529.494000000006</v>
      </c>
      <c r="J54" s="438">
        <v>74653.963000000003</v>
      </c>
      <c r="K54" s="438">
        <v>78814.06</v>
      </c>
      <c r="L54" s="438">
        <v>80462.356</v>
      </c>
      <c r="M54" s="438">
        <v>82384.161999999997</v>
      </c>
      <c r="N54" s="438">
        <v>84875.085000000006</v>
      </c>
      <c r="O54" s="425"/>
      <c r="P54" s="425"/>
      <c r="Q54" s="425"/>
      <c r="R54" s="425"/>
      <c r="S54" s="425"/>
      <c r="T54" s="425"/>
      <c r="U54" s="425"/>
      <c r="V54" s="425"/>
      <c r="W54" s="425"/>
      <c r="X54" s="425"/>
      <c r="Y54" s="425"/>
      <c r="Z54" s="425"/>
      <c r="AA54" s="425"/>
      <c r="AB54" s="425"/>
      <c r="AC54" s="425"/>
      <c r="AD54" s="425"/>
      <c r="AE54" s="436"/>
      <c r="AF54" s="67"/>
      <c r="AG54" s="67"/>
      <c r="AH54" s="67"/>
      <c r="AI54" s="67"/>
      <c r="AJ54" s="67">
        <v>2.7089030969626293</v>
      </c>
      <c r="AK54" s="67">
        <v>3.6504964904851818</v>
      </c>
      <c r="AL54" s="67">
        <v>2.9291104664262519</v>
      </c>
      <c r="AM54" s="67">
        <v>5.5725065794564728</v>
      </c>
      <c r="AN54" s="67">
        <v>2.0913730367398955</v>
      </c>
      <c r="AO54" s="67">
        <v>2.3884535521182073</v>
      </c>
      <c r="AP54" s="67">
        <v>3.0235459577776709</v>
      </c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467"/>
      <c r="BH54" s="425"/>
      <c r="BI54" s="425"/>
      <c r="BJ54" s="467"/>
      <c r="BK54" s="427"/>
      <c r="BL54" s="427"/>
      <c r="BM54" s="467"/>
      <c r="BN54" s="467"/>
      <c r="BO54" s="467"/>
      <c r="BP54" s="467"/>
    </row>
    <row r="55" spans="1:71" s="415" customFormat="1" ht="15" customHeight="1" x14ac:dyDescent="0.25">
      <c r="B55" s="393" t="s">
        <v>1221</v>
      </c>
      <c r="C55" s="425"/>
      <c r="D55" s="425"/>
      <c r="E55" s="425"/>
      <c r="F55" s="425"/>
      <c r="G55" s="398">
        <v>134485.033</v>
      </c>
      <c r="H55" s="398">
        <v>152945.56899999999</v>
      </c>
      <c r="I55" s="398">
        <v>168713.12700000001</v>
      </c>
      <c r="J55" s="398">
        <v>182337.27600000001</v>
      </c>
      <c r="K55" s="398">
        <v>197321.05100000001</v>
      </c>
      <c r="L55" s="398">
        <v>217898.10699999999</v>
      </c>
      <c r="M55" s="398">
        <v>247454.73</v>
      </c>
      <c r="N55" s="398">
        <v>294700.62</v>
      </c>
      <c r="O55" s="398">
        <v>396579.80100000004</v>
      </c>
      <c r="P55" s="398">
        <v>412618.37900000002</v>
      </c>
      <c r="Q55" s="398">
        <v>403015.80199999997</v>
      </c>
      <c r="R55" s="398">
        <v>389941.78</v>
      </c>
      <c r="S55" s="398">
        <v>392430.75</v>
      </c>
      <c r="T55" s="398">
        <v>373494.75299999997</v>
      </c>
      <c r="U55" s="398">
        <v>369950.326</v>
      </c>
      <c r="V55" s="398">
        <v>375044.95699999999</v>
      </c>
      <c r="W55" s="398">
        <v>392219.53599999996</v>
      </c>
      <c r="X55" s="398">
        <v>407197.24900000001</v>
      </c>
      <c r="Y55" s="398">
        <v>426519.68199999997</v>
      </c>
      <c r="Z55" s="398">
        <v>450539.62599999999</v>
      </c>
      <c r="AA55" s="398">
        <v>467321.82299999997</v>
      </c>
      <c r="AB55" s="398">
        <v>465054.90099999995</v>
      </c>
      <c r="AC55" s="398">
        <v>502047.049</v>
      </c>
      <c r="AD55" s="398">
        <v>554064.87800000003</v>
      </c>
      <c r="AE55" s="436"/>
      <c r="AF55" s="67"/>
      <c r="AG55" s="67"/>
      <c r="AH55" s="67"/>
      <c r="AI55" s="67"/>
      <c r="AJ55" s="67">
        <v>13.7268330818642</v>
      </c>
      <c r="AK55" s="67">
        <v>10.309261067903194</v>
      </c>
      <c r="AL55" s="67">
        <v>8.0753342921561853</v>
      </c>
      <c r="AM55" s="67">
        <v>8.2176148117952579</v>
      </c>
      <c r="AN55" s="67">
        <v>10.428211230235121</v>
      </c>
      <c r="AO55" s="67">
        <v>13.56442394426125</v>
      </c>
      <c r="AP55" s="67">
        <v>19.092740720696668</v>
      </c>
      <c r="AQ55" s="67">
        <v>34.570399275033793</v>
      </c>
      <c r="AR55" s="67">
        <v>4.0442246326105646</v>
      </c>
      <c r="AS55" s="67">
        <v>-2.3272295876088549</v>
      </c>
      <c r="AT55" s="67">
        <v>-3.2440469914874228</v>
      </c>
      <c r="AU55" s="67">
        <v>0.6382927215442038</v>
      </c>
      <c r="AV55" s="67">
        <v>-4.8253091787532014</v>
      </c>
      <c r="AW55" s="67">
        <v>-0.94898977068092449</v>
      </c>
      <c r="AX55" s="67">
        <v>1.3771121801903661</v>
      </c>
      <c r="AY55" s="67">
        <v>4.5793387377822938</v>
      </c>
      <c r="AZ55" s="67">
        <v>3.8187065215435894</v>
      </c>
      <c r="BA55" s="67">
        <v>4.7452268028461049</v>
      </c>
      <c r="BB55" s="67">
        <v>5.6316144397763139</v>
      </c>
      <c r="BC55" s="67">
        <v>3.7249103145479978</v>
      </c>
      <c r="BD55" s="67">
        <v>-0.48508798186384183</v>
      </c>
      <c r="BE55" s="67">
        <v>7.9543615002135084</v>
      </c>
      <c r="BF55" s="67">
        <v>10.361146251852587</v>
      </c>
      <c r="BG55" s="467"/>
      <c r="BH55" s="425"/>
      <c r="BI55" s="425"/>
      <c r="BJ55" s="467"/>
      <c r="BK55" s="427"/>
      <c r="BL55" s="427"/>
      <c r="BM55" s="467"/>
      <c r="BN55" s="467"/>
      <c r="BO55" s="467"/>
      <c r="BP55" s="467"/>
    </row>
    <row r="56" spans="1:71" s="439" customFormat="1" ht="15" customHeight="1" x14ac:dyDescent="0.25">
      <c r="A56" s="415"/>
      <c r="B56" s="393" t="s">
        <v>1222</v>
      </c>
      <c r="C56" s="438"/>
      <c r="D56" s="438"/>
      <c r="E56" s="438"/>
      <c r="F56" s="438"/>
      <c r="G56" s="398">
        <v>3924.1049999999959</v>
      </c>
      <c r="H56" s="398">
        <v>4799.8849999999802</v>
      </c>
      <c r="I56" s="398">
        <v>5109.2200000000012</v>
      </c>
      <c r="J56" s="398">
        <v>5629.4370000000054</v>
      </c>
      <c r="K56" s="398">
        <v>9929.4470000000147</v>
      </c>
      <c r="L56" s="398">
        <v>10953.020999999979</v>
      </c>
      <c r="M56" s="398">
        <v>12482.053000000014</v>
      </c>
      <c r="N56" s="398">
        <v>14386.565000000002</v>
      </c>
      <c r="O56" s="398">
        <v>21810.917000000016</v>
      </c>
      <c r="P56" s="398">
        <v>20710.18200000003</v>
      </c>
      <c r="Q56" s="398">
        <v>20352.747999999963</v>
      </c>
      <c r="R56" s="398">
        <v>19715.521000000008</v>
      </c>
      <c r="S56" s="398">
        <v>19103.245999999985</v>
      </c>
      <c r="T56" s="398">
        <v>18223.177999999956</v>
      </c>
      <c r="U56" s="398">
        <v>17947.787000000011</v>
      </c>
      <c r="V56" s="398">
        <v>18072.956999999995</v>
      </c>
      <c r="W56" s="398">
        <v>17208.117999999959</v>
      </c>
      <c r="X56" s="398">
        <v>17308.338999999978</v>
      </c>
      <c r="Y56" s="398">
        <v>17378.768999999971</v>
      </c>
      <c r="Z56" s="398">
        <v>16934.438999999955</v>
      </c>
      <c r="AA56" s="398">
        <v>16387.296999999962</v>
      </c>
      <c r="AB56" s="398">
        <v>16082.595999999961</v>
      </c>
      <c r="AC56" s="398">
        <v>14263.755000000005</v>
      </c>
      <c r="AD56" s="398">
        <v>13567.043999999994</v>
      </c>
      <c r="AE56" s="468"/>
      <c r="AF56" s="67"/>
      <c r="AG56" s="67"/>
      <c r="AH56" s="67"/>
      <c r="AI56" s="67"/>
      <c r="AJ56" s="67">
        <v>22.317955304457598</v>
      </c>
      <c r="AK56" s="67">
        <v>6.4446335693463936</v>
      </c>
      <c r="AL56" s="67">
        <v>10.181926008275326</v>
      </c>
      <c r="AM56" s="67">
        <v>76.384370230984132</v>
      </c>
      <c r="AN56" s="67">
        <v>10.308469343760663</v>
      </c>
      <c r="AO56" s="67">
        <v>13.959911151453454</v>
      </c>
      <c r="AP56" s="67">
        <v>15.258002830143298</v>
      </c>
      <c r="AQ56" s="67">
        <v>51.606147819163311</v>
      </c>
      <c r="AR56" s="67">
        <v>-5.0467158258407352</v>
      </c>
      <c r="AS56" s="67">
        <v>-1.7258853640207832</v>
      </c>
      <c r="AT56" s="67">
        <v>-3.1309138205806732</v>
      </c>
      <c r="AU56" s="67">
        <v>-3.1055481617758005</v>
      </c>
      <c r="AV56" s="67">
        <v>-4.6069029315752346</v>
      </c>
      <c r="AW56" s="67">
        <v>-1.5112128082157028</v>
      </c>
      <c r="AX56" s="67">
        <v>0.69741188704759338</v>
      </c>
      <c r="AY56" s="67">
        <v>-4.7852656319606979</v>
      </c>
      <c r="AZ56" s="67">
        <v>0.58240535077700883</v>
      </c>
      <c r="BA56" s="67">
        <v>0.40691368478506718</v>
      </c>
      <c r="BB56" s="67">
        <v>-2.556740353704086</v>
      </c>
      <c r="BC56" s="67">
        <v>-3.2309425780210006</v>
      </c>
      <c r="BD56" s="67">
        <v>-1.8593731473836215</v>
      </c>
      <c r="BE56" s="67">
        <v>-11.309374431838997</v>
      </c>
      <c r="BF56" s="67">
        <v>-4.8844851864043513</v>
      </c>
      <c r="BG56" s="467"/>
      <c r="BH56" s="438"/>
      <c r="BI56" s="438"/>
      <c r="BK56" s="427"/>
      <c r="BL56" s="427"/>
      <c r="BO56" s="467"/>
      <c r="BP56" s="467"/>
      <c r="BQ56" s="415"/>
      <c r="BR56" s="415"/>
      <c r="BS56" s="415"/>
    </row>
    <row r="57" spans="1:71" s="419" customFormat="1" ht="15" customHeight="1" x14ac:dyDescent="0.25">
      <c r="A57" s="415"/>
      <c r="B57" s="394" t="s">
        <v>1280</v>
      </c>
      <c r="C57" s="425"/>
      <c r="D57" s="425"/>
      <c r="E57" s="425"/>
      <c r="F57" s="425"/>
      <c r="G57" s="425">
        <v>3516.8539999999998</v>
      </c>
      <c r="H57" s="425">
        <v>4323.4160000000002</v>
      </c>
      <c r="I57" s="425">
        <v>4745.5519999999997</v>
      </c>
      <c r="J57" s="425">
        <v>5255.0159999999996</v>
      </c>
      <c r="K57" s="425">
        <v>6405.25</v>
      </c>
      <c r="L57" s="425">
        <v>6426.5839999999998</v>
      </c>
      <c r="M57" s="425">
        <v>7039.0609999999997</v>
      </c>
      <c r="N57" s="425">
        <v>7698.8819999999996</v>
      </c>
      <c r="O57" s="425">
        <v>7190.7160000000003</v>
      </c>
      <c r="P57" s="425">
        <v>6446.1580000000004</v>
      </c>
      <c r="Q57" s="425">
        <v>6361.6</v>
      </c>
      <c r="R57" s="425">
        <v>6170.973</v>
      </c>
      <c r="S57" s="425">
        <v>5884.9750000000004</v>
      </c>
      <c r="T57" s="425">
        <v>5293.5529999999999</v>
      </c>
      <c r="U57" s="425">
        <v>5226.5879999999997</v>
      </c>
      <c r="V57" s="425">
        <v>5521.6</v>
      </c>
      <c r="W57" s="425">
        <v>5119.076</v>
      </c>
      <c r="X57" s="425">
        <v>5351.63</v>
      </c>
      <c r="Y57" s="425">
        <v>5650.4470000000001</v>
      </c>
      <c r="Z57" s="425">
        <v>5661.9780000000001</v>
      </c>
      <c r="AA57" s="425">
        <v>5835.69</v>
      </c>
      <c r="AB57" s="425">
        <v>5903.4859999999999</v>
      </c>
      <c r="AC57" s="425">
        <v>4103.7470000000003</v>
      </c>
      <c r="AD57" s="425">
        <v>3711.2159999999999</v>
      </c>
      <c r="AE57" s="467"/>
      <c r="AF57" s="67"/>
      <c r="AG57" s="67"/>
      <c r="AH57" s="67"/>
      <c r="AI57" s="67"/>
      <c r="AJ57" s="67">
        <v>22.934190614680077</v>
      </c>
      <c r="AK57" s="67">
        <v>9.7639459168398162</v>
      </c>
      <c r="AL57" s="67">
        <v>10.735610946840325</v>
      </c>
      <c r="AM57" s="67">
        <v>21.88830633436703</v>
      </c>
      <c r="AN57" s="67">
        <v>0.33307052808243043</v>
      </c>
      <c r="AO57" s="67">
        <v>9.5303663657084314</v>
      </c>
      <c r="AP57" s="67">
        <v>9.3737076578822069</v>
      </c>
      <c r="AQ57" s="67">
        <v>-6.6005168023097269</v>
      </c>
      <c r="AR57" s="67">
        <v>-10.35443480176383</v>
      </c>
      <c r="AS57" s="67">
        <v>-1.3117581045950146</v>
      </c>
      <c r="AT57" s="67">
        <v>-2.9965260311871305</v>
      </c>
      <c r="AU57" s="67">
        <v>-4.6345689731586788</v>
      </c>
      <c r="AV57" s="67">
        <v>-10.049694348744055</v>
      </c>
      <c r="AW57" s="67">
        <v>-1.265029366854364</v>
      </c>
      <c r="AX57" s="67">
        <v>5.6444471995879724</v>
      </c>
      <c r="AY57" s="67">
        <v>-7.2899884091567628</v>
      </c>
      <c r="AZ57" s="67">
        <v>4.5428901622089626</v>
      </c>
      <c r="BA57" s="67">
        <v>5.5836632951082237</v>
      </c>
      <c r="BB57" s="67">
        <v>0.20407235038220506</v>
      </c>
      <c r="BC57" s="67">
        <v>3.0680444183993671</v>
      </c>
      <c r="BD57" s="67">
        <v>1.1617477967472638</v>
      </c>
      <c r="BE57" s="67">
        <v>-30.486038249264922</v>
      </c>
      <c r="BF57" s="67">
        <v>-9.5651851831996559</v>
      </c>
      <c r="BG57" s="467"/>
      <c r="BH57" s="425"/>
      <c r="BI57" s="425"/>
      <c r="BK57" s="427"/>
      <c r="BL57" s="427"/>
      <c r="BO57" s="467"/>
      <c r="BP57" s="467"/>
      <c r="BQ57" s="415"/>
      <c r="BR57" s="415"/>
      <c r="BS57" s="415"/>
    </row>
    <row r="58" spans="1:71" s="419" customFormat="1" ht="15" customHeight="1" x14ac:dyDescent="0.25">
      <c r="A58" s="415"/>
      <c r="B58" s="394" t="s">
        <v>1279</v>
      </c>
      <c r="C58" s="425"/>
      <c r="D58" s="425"/>
      <c r="E58" s="425"/>
      <c r="F58" s="425"/>
      <c r="G58" s="425"/>
      <c r="H58" s="425"/>
      <c r="I58" s="425"/>
      <c r="J58" s="425"/>
      <c r="K58" s="441"/>
      <c r="L58" s="441"/>
      <c r="M58" s="441"/>
      <c r="N58" s="425"/>
      <c r="O58" s="425">
        <v>14243.987999999999</v>
      </c>
      <c r="P58" s="425">
        <v>13881.378000000001</v>
      </c>
      <c r="Q58" s="425">
        <v>13572.843000000001</v>
      </c>
      <c r="R58" s="425">
        <v>13032.727999999999</v>
      </c>
      <c r="S58" s="425">
        <v>12844.221</v>
      </c>
      <c r="T58" s="425">
        <v>12511.152</v>
      </c>
      <c r="U58" s="425">
        <v>12458</v>
      </c>
      <c r="V58" s="425">
        <v>12291.012000000001</v>
      </c>
      <c r="W58" s="425">
        <v>11721.15433558</v>
      </c>
      <c r="X58" s="425">
        <v>11621.82501554</v>
      </c>
      <c r="Y58" s="425">
        <v>11303.244000000001</v>
      </c>
      <c r="Z58" s="425">
        <v>10812.634</v>
      </c>
      <c r="AA58" s="425">
        <v>10061.388000000001</v>
      </c>
      <c r="AB58" s="425">
        <v>9704.1779999999999</v>
      </c>
      <c r="AC58" s="425">
        <v>9380.6839999999993</v>
      </c>
      <c r="AD58" s="425">
        <v>9205.7420000000002</v>
      </c>
      <c r="AE58" s="4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>
        <v>-2.5457055987410229</v>
      </c>
      <c r="AS58" s="67">
        <v>-2.2226539757076011</v>
      </c>
      <c r="AT58" s="67">
        <v>-3.9793800016695258</v>
      </c>
      <c r="AU58" s="67">
        <v>-1.4464124471868018</v>
      </c>
      <c r="AV58" s="67">
        <v>-2.5931428616807466</v>
      </c>
      <c r="AW58" s="67">
        <v>-0.42483697744219739</v>
      </c>
      <c r="AX58" s="67">
        <v>-1.3404077701075607</v>
      </c>
      <c r="AY58" s="67">
        <v>-4.6363770893723029</v>
      </c>
      <c r="AZ58" s="67">
        <v>-0.84743632918886647</v>
      </c>
      <c r="BA58" s="67">
        <v>-2.7412305306095419</v>
      </c>
      <c r="BB58" s="67">
        <v>-4.3404353652809817</v>
      </c>
      <c r="BC58" s="67">
        <v>-6.9478537791993915</v>
      </c>
      <c r="BD58" s="67">
        <v>-3.5503053853007174</v>
      </c>
      <c r="BE58" s="67">
        <v>-3.3335538569057639</v>
      </c>
      <c r="BF58" s="67">
        <v>-1.8649173130658607</v>
      </c>
      <c r="BG58" s="467"/>
      <c r="BH58" s="425"/>
      <c r="BI58" s="425"/>
      <c r="BK58" s="427"/>
      <c r="BL58" s="427"/>
      <c r="BO58" s="467"/>
      <c r="BP58" s="467"/>
      <c r="BQ58" s="415"/>
      <c r="BR58" s="415"/>
      <c r="BS58" s="415"/>
    </row>
    <row r="59" spans="1:71" s="415" customFormat="1" ht="15" customHeight="1" x14ac:dyDescent="0.25">
      <c r="B59" s="394" t="s">
        <v>508</v>
      </c>
      <c r="C59" s="425"/>
      <c r="D59" s="425"/>
      <c r="E59" s="425"/>
      <c r="F59" s="425"/>
      <c r="G59" s="425">
        <v>407.25099999999611</v>
      </c>
      <c r="H59" s="425">
        <v>476.46899999998004</v>
      </c>
      <c r="I59" s="425">
        <v>363.66800000000148</v>
      </c>
      <c r="J59" s="425">
        <v>374.42100000000573</v>
      </c>
      <c r="K59" s="425">
        <v>3524.1970000000147</v>
      </c>
      <c r="L59" s="425">
        <v>4526.436999999979</v>
      </c>
      <c r="M59" s="425">
        <v>5442.9920000000147</v>
      </c>
      <c r="N59" s="425">
        <v>6687.6830000000027</v>
      </c>
      <c r="O59" s="425">
        <v>376.21300000001611</v>
      </c>
      <c r="P59" s="425">
        <v>382.64600000002974</v>
      </c>
      <c r="Q59" s="425">
        <v>418.30499999996209</v>
      </c>
      <c r="R59" s="425">
        <v>511.8200000000088</v>
      </c>
      <c r="S59" s="425">
        <v>374.04999999998472</v>
      </c>
      <c r="T59" s="425">
        <v>418.4729999999563</v>
      </c>
      <c r="U59" s="425">
        <v>263.19900000001144</v>
      </c>
      <c r="V59" s="425">
        <v>260.34499999999389</v>
      </c>
      <c r="W59" s="425">
        <v>367.88766441995722</v>
      </c>
      <c r="X59" s="425">
        <v>334.883984459977</v>
      </c>
      <c r="Y59" s="425">
        <v>425.07799999997042</v>
      </c>
      <c r="Z59" s="425">
        <v>459.82699999995566</v>
      </c>
      <c r="AA59" s="425">
        <v>490.21899999996276</v>
      </c>
      <c r="AB59" s="425">
        <v>474.93199999996068</v>
      </c>
      <c r="AC59" s="425">
        <v>779.32400000000598</v>
      </c>
      <c r="AD59" s="425">
        <v>650.08599999999387</v>
      </c>
      <c r="AE59" s="467"/>
      <c r="AF59" s="67"/>
      <c r="AG59" s="67"/>
      <c r="AH59" s="67"/>
      <c r="AI59" s="67"/>
      <c r="AJ59" s="67">
        <v>16.996397798896652</v>
      </c>
      <c r="AK59" s="67">
        <v>-23.674362865156667</v>
      </c>
      <c r="AL59" s="67">
        <v>2.9568177568562959</v>
      </c>
      <c r="AM59" s="67">
        <v>841.2391398986598</v>
      </c>
      <c r="AN59" s="67">
        <v>28.43881882879873</v>
      </c>
      <c r="AO59" s="67">
        <v>20.248928682759541</v>
      </c>
      <c r="AP59" s="67">
        <v>22.867771990111024</v>
      </c>
      <c r="AQ59" s="67">
        <v>-94.374538984577825</v>
      </c>
      <c r="AR59" s="67">
        <v>1.7099355949989388</v>
      </c>
      <c r="AS59" s="67">
        <v>9.3190573009856621</v>
      </c>
      <c r="AT59" s="67">
        <v>22.355697397844907</v>
      </c>
      <c r="AU59" s="67">
        <v>-26.917666367086426</v>
      </c>
      <c r="AV59" s="67">
        <v>11.876219756709901</v>
      </c>
      <c r="AW59" s="67">
        <v>-37.104902825262577</v>
      </c>
      <c r="AX59" s="67">
        <v>-1.0843506244390824</v>
      </c>
      <c r="AY59" s="67">
        <v>41.30775103035046</v>
      </c>
      <c r="AZ59" s="67">
        <v>-8.9711298181243961</v>
      </c>
      <c r="BA59" s="67">
        <v>26.932914001676551</v>
      </c>
      <c r="BB59" s="67">
        <v>8.1747349898107444</v>
      </c>
      <c r="BC59" s="67">
        <v>6.6094422467602101</v>
      </c>
      <c r="BD59" s="67">
        <v>-3.1184021835145614</v>
      </c>
      <c r="BE59" s="67">
        <v>64.091701548868159</v>
      </c>
      <c r="BF59" s="67">
        <v>-16.583346592689448</v>
      </c>
      <c r="BG59" s="467"/>
      <c r="BH59" s="425"/>
      <c r="BI59" s="425"/>
      <c r="BJ59" s="467"/>
      <c r="BK59" s="427"/>
      <c r="BL59" s="427"/>
      <c r="BM59" s="467"/>
      <c r="BN59" s="467"/>
      <c r="BO59" s="467"/>
      <c r="BP59" s="467"/>
    </row>
    <row r="60" spans="1:71" s="439" customFormat="1" ht="15" customHeight="1" x14ac:dyDescent="0.25">
      <c r="A60" s="415"/>
      <c r="B60" s="393" t="s">
        <v>509</v>
      </c>
      <c r="C60" s="438">
        <v>183812.853</v>
      </c>
      <c r="D60" s="438">
        <v>194516.595</v>
      </c>
      <c r="E60" s="438">
        <v>202272.783</v>
      </c>
      <c r="F60" s="438">
        <v>217097.56299999999</v>
      </c>
      <c r="G60" s="438">
        <v>130560.928</v>
      </c>
      <c r="H60" s="438">
        <v>148145.68400000001</v>
      </c>
      <c r="I60" s="438">
        <v>163603.90700000001</v>
      </c>
      <c r="J60" s="438">
        <v>176707.83900000001</v>
      </c>
      <c r="K60" s="438">
        <v>187391.60399999999</v>
      </c>
      <c r="L60" s="438">
        <v>206945.08600000001</v>
      </c>
      <c r="M60" s="438">
        <v>234972.677</v>
      </c>
      <c r="N60" s="438">
        <v>280314.05499999999</v>
      </c>
      <c r="O60" s="438">
        <v>374768.88400000002</v>
      </c>
      <c r="P60" s="438">
        <v>391908.19699999999</v>
      </c>
      <c r="Q60" s="438">
        <v>382663.054</v>
      </c>
      <c r="R60" s="438">
        <v>370226.25900000002</v>
      </c>
      <c r="S60" s="438">
        <v>373327.50400000002</v>
      </c>
      <c r="T60" s="438">
        <v>355271.57500000001</v>
      </c>
      <c r="U60" s="438">
        <v>352002.53899999999</v>
      </c>
      <c r="V60" s="438">
        <v>356972</v>
      </c>
      <c r="W60" s="438">
        <v>375011.41800000001</v>
      </c>
      <c r="X60" s="438">
        <v>389888.91000000003</v>
      </c>
      <c r="Y60" s="438">
        <v>409140.913</v>
      </c>
      <c r="Z60" s="438">
        <v>433605.18700000003</v>
      </c>
      <c r="AA60" s="438">
        <v>450934.52600000001</v>
      </c>
      <c r="AB60" s="438">
        <v>448972.30499999999</v>
      </c>
      <c r="AC60" s="438">
        <v>487783.29399999999</v>
      </c>
      <c r="AD60" s="438">
        <v>540497.83400000003</v>
      </c>
      <c r="AE60" s="468"/>
      <c r="AF60" s="67">
        <v>5.8231738560741348</v>
      </c>
      <c r="AG60" s="67">
        <v>3.9874171147197046</v>
      </c>
      <c r="AH60" s="67">
        <v>7.3291026998921609</v>
      </c>
      <c r="AI60" s="67">
        <v>-39.860712301040437</v>
      </c>
      <c r="AJ60" s="67">
        <v>13.46862056617735</v>
      </c>
      <c r="AK60" s="67">
        <v>10.434474081607405</v>
      </c>
      <c r="AL60" s="67">
        <v>8.0095471069648596</v>
      </c>
      <c r="AM60" s="67">
        <v>6.0460051237455161</v>
      </c>
      <c r="AN60" s="67">
        <v>10.434556075415216</v>
      </c>
      <c r="AO60" s="67">
        <v>13.543491919397383</v>
      </c>
      <c r="AP60" s="67">
        <v>19.296446965193326</v>
      </c>
      <c r="AQ60" s="67">
        <v>33.69607314196216</v>
      </c>
      <c r="AR60" s="67">
        <v>4.5733020353952298</v>
      </c>
      <c r="AS60" s="67">
        <v>-2.3590073059890528</v>
      </c>
      <c r="AT60" s="67">
        <v>-3.2500642196829403</v>
      </c>
      <c r="AU60" s="67">
        <v>0.83766208490358451</v>
      </c>
      <c r="AV60" s="67">
        <v>-4.8364850718311914</v>
      </c>
      <c r="AW60" s="67">
        <v>-0.92015129552653718</v>
      </c>
      <c r="AX60" s="67">
        <v>1.4117685099993054</v>
      </c>
      <c r="AY60" s="67">
        <v>5.0534546126867212</v>
      </c>
      <c r="AZ60" s="67">
        <v>3.9672104063775464</v>
      </c>
      <c r="BA60" s="67">
        <v>4.9378175439768199</v>
      </c>
      <c r="BB60" s="67">
        <v>5.9794249909199522</v>
      </c>
      <c r="BC60" s="67">
        <v>3.9965709635295497</v>
      </c>
      <c r="BD60" s="67">
        <v>-0.43514543395154703</v>
      </c>
      <c r="BE60" s="67">
        <v>8.6444060285633881</v>
      </c>
      <c r="BF60" s="67">
        <v>10.806958878751603</v>
      </c>
      <c r="BG60" s="467"/>
      <c r="BH60" s="438"/>
      <c r="BI60" s="438"/>
      <c r="BK60" s="427"/>
      <c r="BL60" s="427"/>
      <c r="BO60" s="467"/>
      <c r="BP60" s="467"/>
      <c r="BQ60" s="415"/>
      <c r="BR60" s="415"/>
      <c r="BS60" s="415"/>
    </row>
    <row r="61" spans="1:71" s="419" customFormat="1" ht="15" customHeight="1" x14ac:dyDescent="0.25">
      <c r="A61" s="415"/>
      <c r="B61" s="394" t="s">
        <v>510</v>
      </c>
      <c r="C61" s="425">
        <v>180936.82800000001</v>
      </c>
      <c r="D61" s="425">
        <v>191954.53200000001</v>
      </c>
      <c r="E61" s="425">
        <v>198584.155</v>
      </c>
      <c r="F61" s="425">
        <v>210097.77</v>
      </c>
      <c r="G61" s="425">
        <v>124243.751</v>
      </c>
      <c r="H61" s="425">
        <v>138916.28899999999</v>
      </c>
      <c r="I61" s="425">
        <v>155809.255</v>
      </c>
      <c r="J61" s="425">
        <v>169129.86199999999</v>
      </c>
      <c r="K61" s="425">
        <v>176625.79300000001</v>
      </c>
      <c r="L61" s="425">
        <v>191976.93599999999</v>
      </c>
      <c r="M61" s="425">
        <v>212726.247</v>
      </c>
      <c r="N61" s="425">
        <v>241062.42499999999</v>
      </c>
      <c r="O61" s="425">
        <v>325120.14600000001</v>
      </c>
      <c r="P61" s="425">
        <v>350137.12599999999</v>
      </c>
      <c r="Q61" s="425">
        <v>345476.83199999999</v>
      </c>
      <c r="R61" s="425">
        <v>342511.54499999998</v>
      </c>
      <c r="S61" s="425">
        <v>343018.04399999999</v>
      </c>
      <c r="T61" s="425">
        <v>328608.59700000001</v>
      </c>
      <c r="U61" s="425">
        <v>327003.28000000003</v>
      </c>
      <c r="V61" s="425">
        <v>331991.66200000001</v>
      </c>
      <c r="W61" s="425">
        <v>347369.45600000001</v>
      </c>
      <c r="X61" s="425">
        <v>362344.02500000002</v>
      </c>
      <c r="Y61" s="425">
        <v>378867.83600000001</v>
      </c>
      <c r="Z61" s="425">
        <v>396986.32500000001</v>
      </c>
      <c r="AA61" s="425">
        <v>413238.91600000003</v>
      </c>
      <c r="AB61" s="425">
        <v>417489.147</v>
      </c>
      <c r="AC61" s="425">
        <v>451032.098</v>
      </c>
      <c r="AD61" s="425">
        <v>497948.24400000001</v>
      </c>
      <c r="AE61" s="467"/>
      <c r="AF61" s="67">
        <v>6.0892545325266667</v>
      </c>
      <c r="AG61" s="67">
        <v>3.4537465361849371</v>
      </c>
      <c r="AH61" s="67">
        <v>5.7978517973903791</v>
      </c>
      <c r="AI61" s="67">
        <v>-40.863841153573397</v>
      </c>
      <c r="AJ61" s="67">
        <v>11.809477645278108</v>
      </c>
      <c r="AK61" s="67">
        <v>12.160536479634885</v>
      </c>
      <c r="AL61" s="67">
        <v>8.5493040833806617</v>
      </c>
      <c r="AM61" s="67">
        <v>4.4320564750416622</v>
      </c>
      <c r="AN61" s="67">
        <v>8.6913370574364279</v>
      </c>
      <c r="AO61" s="67">
        <v>10.808231151267051</v>
      </c>
      <c r="AP61" s="67">
        <v>13.32048978422489</v>
      </c>
      <c r="AQ61" s="67">
        <v>34.869690288729174</v>
      </c>
      <c r="AR61" s="67">
        <v>7.6946877355302377</v>
      </c>
      <c r="AS61" s="67">
        <v>-1.3309911043252214</v>
      </c>
      <c r="AT61" s="67">
        <v>-0.85831717942811281</v>
      </c>
      <c r="AU61" s="67">
        <v>0.14787793503427338</v>
      </c>
      <c r="AV61" s="67">
        <v>-4.2007839680876913</v>
      </c>
      <c r="AW61" s="67">
        <v>-0.48851947716997302</v>
      </c>
      <c r="AX61" s="67">
        <v>1.5254837810801121</v>
      </c>
      <c r="AY61" s="67">
        <v>4.6319819923670309</v>
      </c>
      <c r="AZ61" s="67">
        <v>4.3108479290130788</v>
      </c>
      <c r="BA61" s="67">
        <v>4.5602548572451127</v>
      </c>
      <c r="BB61" s="67">
        <v>4.7822716204391611</v>
      </c>
      <c r="BC61" s="67">
        <v>4.0939926583113362</v>
      </c>
      <c r="BD61" s="67">
        <v>1.0285166366083445</v>
      </c>
      <c r="BE61" s="67">
        <v>8.034448617654725</v>
      </c>
      <c r="BF61" s="67">
        <v>10.401952811793011</v>
      </c>
      <c r="BG61" s="467"/>
      <c r="BH61" s="425"/>
      <c r="BI61" s="425"/>
      <c r="BK61" s="427"/>
      <c r="BL61" s="427"/>
      <c r="BO61" s="467"/>
      <c r="BP61" s="467"/>
      <c r="BQ61" s="415"/>
      <c r="BR61" s="415"/>
      <c r="BS61" s="415"/>
    </row>
    <row r="62" spans="1:71" s="443" customFormat="1" ht="15" customHeight="1" x14ac:dyDescent="0.25">
      <c r="A62" s="415"/>
      <c r="B62" s="394" t="s">
        <v>1278</v>
      </c>
      <c r="C62" s="425">
        <v>2876.0250000000001</v>
      </c>
      <c r="D62" s="425">
        <v>2562.0630000000001</v>
      </c>
      <c r="E62" s="425">
        <v>3688.627999999997</v>
      </c>
      <c r="F62" s="425">
        <v>6999.7929999999997</v>
      </c>
      <c r="G62" s="425">
        <v>6317.176999999996</v>
      </c>
      <c r="H62" s="425">
        <v>9229.3950000000004</v>
      </c>
      <c r="I62" s="425">
        <v>7794.6520000000019</v>
      </c>
      <c r="J62" s="425">
        <v>7577.9769999999999</v>
      </c>
      <c r="K62" s="425">
        <v>10765.811</v>
      </c>
      <c r="L62" s="425">
        <v>14968.150000000023</v>
      </c>
      <c r="M62" s="425">
        <v>22246.429999999993</v>
      </c>
      <c r="N62" s="425">
        <v>39251.630000000005</v>
      </c>
      <c r="O62" s="425">
        <v>49648.738000000012</v>
      </c>
      <c r="P62" s="425">
        <v>41771.071000000004</v>
      </c>
      <c r="Q62" s="425">
        <v>37186.222000000009</v>
      </c>
      <c r="R62" s="425">
        <v>27714.714000000036</v>
      </c>
      <c r="S62" s="425">
        <v>30309.460000000021</v>
      </c>
      <c r="T62" s="425">
        <v>26662.978000000003</v>
      </c>
      <c r="U62" s="425">
        <v>24999.258999999962</v>
      </c>
      <c r="V62" s="425">
        <v>24980.338</v>
      </c>
      <c r="W62" s="425">
        <v>27641.962</v>
      </c>
      <c r="X62" s="425">
        <v>27544.884999999998</v>
      </c>
      <c r="Y62" s="425">
        <v>30273.077000000001</v>
      </c>
      <c r="Z62" s="425">
        <v>36618.862000000001</v>
      </c>
      <c r="AA62" s="425">
        <v>37695.61</v>
      </c>
      <c r="AB62" s="425">
        <v>31483.157999999999</v>
      </c>
      <c r="AC62" s="425">
        <v>36751.196000000004</v>
      </c>
      <c r="AD62" s="425">
        <v>42549.59</v>
      </c>
      <c r="AE62" s="467"/>
      <c r="AF62" s="67">
        <v>-10.916525412678951</v>
      </c>
      <c r="AG62" s="67">
        <v>43.971010861169162</v>
      </c>
      <c r="AH62" s="67">
        <v>89.76684555883665</v>
      </c>
      <c r="AI62" s="67">
        <v>-9.7519455218176319</v>
      </c>
      <c r="AJ62" s="67">
        <v>46.099990549576262</v>
      </c>
      <c r="AK62" s="67">
        <v>-15.545363482655134</v>
      </c>
      <c r="AL62" s="67">
        <v>-2.7797905538310346</v>
      </c>
      <c r="AM62" s="67">
        <v>42.067084658610071</v>
      </c>
      <c r="AN62" s="67">
        <v>39.034114568795815</v>
      </c>
      <c r="AO62" s="67">
        <v>48.625113992042827</v>
      </c>
      <c r="AP62" s="67">
        <v>76.44012994444509</v>
      </c>
      <c r="AQ62" s="67">
        <v>26.488347108132857</v>
      </c>
      <c r="AR62" s="67">
        <v>-15.866802092733963</v>
      </c>
      <c r="AS62" s="67">
        <v>-10.97613465548919</v>
      </c>
      <c r="AT62" s="67">
        <v>-25.470476672784798</v>
      </c>
      <c r="AU62" s="67">
        <v>9.3623408850619114</v>
      </c>
      <c r="AV62" s="67">
        <v>-12.0308378968151</v>
      </c>
      <c r="AW62" s="67">
        <v>-6.2398093716314946</v>
      </c>
      <c r="AX62" s="67">
        <v>-7.56862433401011E-2</v>
      </c>
      <c r="AY62" s="67">
        <v>10.654875846755957</v>
      </c>
      <c r="AZ62" s="67">
        <v>-0.35119431826149139</v>
      </c>
      <c r="BA62" s="67">
        <v>9.9045321844690903</v>
      </c>
      <c r="BB62" s="67">
        <v>20.961810390136421</v>
      </c>
      <c r="BC62" s="67">
        <v>2.9404190659993787</v>
      </c>
      <c r="BD62" s="67">
        <v>-16.480571610328099</v>
      </c>
      <c r="BE62" s="67">
        <v>16.73287667012313</v>
      </c>
      <c r="BF62" s="67">
        <v>15.777429393046127</v>
      </c>
      <c r="BG62" s="467"/>
      <c r="BH62" s="425"/>
      <c r="BI62" s="425"/>
      <c r="BJ62" s="469"/>
      <c r="BK62" s="427"/>
      <c r="BL62" s="427"/>
      <c r="BM62" s="469"/>
      <c r="BN62" s="469"/>
      <c r="BO62" s="467"/>
      <c r="BP62" s="467"/>
      <c r="BQ62" s="415"/>
      <c r="BR62" s="415"/>
      <c r="BS62" s="415"/>
    </row>
    <row r="63" spans="1:71" s="443" customFormat="1" ht="15" customHeight="1" x14ac:dyDescent="0.25">
      <c r="A63" s="415"/>
      <c r="B63" s="393" t="s">
        <v>1277</v>
      </c>
      <c r="C63" s="444"/>
      <c r="D63" s="444"/>
      <c r="E63" s="444"/>
      <c r="F63" s="444"/>
      <c r="G63" s="444"/>
      <c r="H63" s="444"/>
      <c r="I63" s="444"/>
      <c r="J63" s="444"/>
      <c r="K63" s="444"/>
      <c r="L63" s="444"/>
      <c r="M63" s="444"/>
      <c r="N63" s="444"/>
      <c r="O63" s="438">
        <v>108379.774</v>
      </c>
      <c r="P63" s="438">
        <v>115208.79</v>
      </c>
      <c r="Q63" s="438">
        <v>113532.749</v>
      </c>
      <c r="R63" s="438">
        <v>112164.22100000001</v>
      </c>
      <c r="S63" s="438">
        <v>112846.75599999999</v>
      </c>
      <c r="T63" s="438">
        <v>111266.14</v>
      </c>
      <c r="U63" s="438">
        <v>109841.673</v>
      </c>
      <c r="V63" s="438">
        <v>110657.117</v>
      </c>
      <c r="W63" s="438">
        <v>118035.791</v>
      </c>
      <c r="X63" s="438">
        <v>120303.68700000001</v>
      </c>
      <c r="Y63" s="438">
        <v>124048.395</v>
      </c>
      <c r="Z63" s="438">
        <v>126033.40700000001</v>
      </c>
      <c r="AA63" s="438">
        <v>126101.22199999999</v>
      </c>
      <c r="AB63" s="438">
        <v>126751</v>
      </c>
      <c r="AC63" s="438">
        <v>131912.18900000001</v>
      </c>
      <c r="AD63" s="438">
        <v>139753.23799999998</v>
      </c>
      <c r="AE63" s="468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>
        <v>6.3010059423079952</v>
      </c>
      <c r="AS63" s="67">
        <v>-1.4547856982093066</v>
      </c>
      <c r="AT63" s="67">
        <v>-1.2054037377356082</v>
      </c>
      <c r="AU63" s="67">
        <v>0.60851401089834667</v>
      </c>
      <c r="AV63" s="67">
        <v>-1.4006747345045483</v>
      </c>
      <c r="AW63" s="67">
        <v>-1.2802340406524451</v>
      </c>
      <c r="AX63" s="67">
        <v>0.74238126362114087</v>
      </c>
      <c r="AY63" s="67">
        <v>6.6680519066839565</v>
      </c>
      <c r="AZ63" s="67">
        <v>1.9213629872654678</v>
      </c>
      <c r="BA63" s="67">
        <v>3.1127125804548257</v>
      </c>
      <c r="BB63" s="67">
        <v>1.6001916026402512</v>
      </c>
      <c r="BC63" s="67">
        <v>5.3807162413676224E-2</v>
      </c>
      <c r="BD63" s="67">
        <v>0.51528287330950207</v>
      </c>
      <c r="BE63" s="67">
        <v>4.0719118586835705</v>
      </c>
      <c r="BF63" s="67">
        <v>5.944142887356656</v>
      </c>
      <c r="BG63" s="467"/>
      <c r="BH63" s="469"/>
      <c r="BI63" s="438"/>
      <c r="BJ63" s="467"/>
      <c r="BK63" s="427"/>
      <c r="BL63" s="427"/>
      <c r="BM63" s="467"/>
      <c r="BN63" s="467"/>
      <c r="BO63" s="467"/>
      <c r="BP63" s="467"/>
      <c r="BQ63" s="415"/>
      <c r="BR63" s="415"/>
      <c r="BS63" s="415"/>
    </row>
    <row r="64" spans="1:71" s="419" customFormat="1" ht="15" customHeight="1" x14ac:dyDescent="0.25">
      <c r="A64" s="415"/>
      <c r="B64" s="393" t="s">
        <v>512</v>
      </c>
      <c r="C64" s="438">
        <v>35187.004999999997</v>
      </c>
      <c r="D64" s="438">
        <v>37187.966999999997</v>
      </c>
      <c r="E64" s="438">
        <v>38500.173999999999</v>
      </c>
      <c r="F64" s="438">
        <v>41796.22</v>
      </c>
      <c r="G64" s="438">
        <v>34620.112000000001</v>
      </c>
      <c r="H64" s="438">
        <v>39168.32</v>
      </c>
      <c r="I64" s="438">
        <v>43836.703000000001</v>
      </c>
      <c r="J64" s="438">
        <v>47413.173000000003</v>
      </c>
      <c r="K64" s="438">
        <v>47737.771999999997</v>
      </c>
      <c r="L64" s="438">
        <v>52570.042999999998</v>
      </c>
      <c r="M64" s="438">
        <v>59455.197999999997</v>
      </c>
      <c r="N64" s="438">
        <v>69904.09</v>
      </c>
      <c r="O64" s="438">
        <v>71736.414999999994</v>
      </c>
      <c r="P64" s="438">
        <v>75533.290999999997</v>
      </c>
      <c r="Q64" s="438">
        <v>73606.824999999997</v>
      </c>
      <c r="R64" s="438">
        <v>71825.817999999999</v>
      </c>
      <c r="S64" s="438">
        <v>72403.903999999995</v>
      </c>
      <c r="T64" s="438">
        <v>72450.922999999995</v>
      </c>
      <c r="U64" s="438">
        <v>72084.070000000007</v>
      </c>
      <c r="V64" s="438">
        <v>73201.494000000006</v>
      </c>
      <c r="W64" s="438">
        <v>71040.510999999999</v>
      </c>
      <c r="X64" s="438">
        <v>74515.156000000003</v>
      </c>
      <c r="Y64" s="438">
        <v>78728.535000000003</v>
      </c>
      <c r="Z64" s="438">
        <v>85250.634999999995</v>
      </c>
      <c r="AA64" s="438">
        <v>90332.099000000002</v>
      </c>
      <c r="AB64" s="438">
        <v>90146.691999999995</v>
      </c>
      <c r="AC64" s="438">
        <v>100323.255</v>
      </c>
      <c r="AD64" s="438">
        <v>112525.09</v>
      </c>
      <c r="AE64" s="468"/>
      <c r="AF64" s="67">
        <v>5.6866505120285211</v>
      </c>
      <c r="AG64" s="67">
        <v>3.5285795537034943</v>
      </c>
      <c r="AH64" s="67">
        <v>8.5611197497445204</v>
      </c>
      <c r="AI64" s="67">
        <v>-17.16927511626649</v>
      </c>
      <c r="AJ64" s="67">
        <v>13.137473385412491</v>
      </c>
      <c r="AK64" s="67">
        <v>11.918772620321732</v>
      </c>
      <c r="AL64" s="67">
        <v>8.1586199582573471</v>
      </c>
      <c r="AM64" s="67">
        <v>0.68461775380438894</v>
      </c>
      <c r="AN64" s="67">
        <v>10.122531483036127</v>
      </c>
      <c r="AO64" s="67">
        <v>13.097107415339181</v>
      </c>
      <c r="AP64" s="67">
        <v>17.574396102423222</v>
      </c>
      <c r="AQ64" s="67">
        <v>2.621198559340371</v>
      </c>
      <c r="AR64" s="67">
        <v>5.2928153713842647</v>
      </c>
      <c r="AS64" s="67">
        <v>-2.5504859837233909</v>
      </c>
      <c r="AT64" s="67">
        <v>-2.4196220934675523</v>
      </c>
      <c r="AU64" s="67">
        <v>0.80484429707435368</v>
      </c>
      <c r="AV64" s="67">
        <v>6.4939868435828885E-2</v>
      </c>
      <c r="AW64" s="67">
        <v>-0.50634689636733299</v>
      </c>
      <c r="AX64" s="67">
        <v>1.5501677416383473</v>
      </c>
      <c r="AY64" s="67">
        <v>-2.9521023163816977</v>
      </c>
      <c r="AZ64" s="67">
        <v>4.8910754597471851</v>
      </c>
      <c r="BA64" s="67">
        <v>5.6543919736274972</v>
      </c>
      <c r="BB64" s="67">
        <v>8.2842898067390536</v>
      </c>
      <c r="BC64" s="67">
        <v>5.9606171848456171</v>
      </c>
      <c r="BD64" s="67">
        <v>-0.20525040605998868</v>
      </c>
      <c r="BE64" s="67">
        <v>11.288892331179508</v>
      </c>
      <c r="BF64" s="67">
        <v>12.16251904904799</v>
      </c>
      <c r="BG64" s="467"/>
      <c r="BH64" s="438"/>
      <c r="BI64" s="438"/>
      <c r="BK64" s="427"/>
      <c r="BL64" s="427"/>
      <c r="BO64" s="467"/>
      <c r="BP64" s="467"/>
      <c r="BQ64" s="415"/>
      <c r="BR64" s="415"/>
      <c r="BS64" s="415"/>
    </row>
    <row r="65" spans="1:71" s="415" customFormat="1" ht="15" customHeight="1" x14ac:dyDescent="0.25">
      <c r="B65" s="393" t="s">
        <v>1273</v>
      </c>
      <c r="C65" s="445">
        <v>19.142842530168441</v>
      </c>
      <c r="D65" s="445">
        <v>19.118146192102529</v>
      </c>
      <c r="E65" s="445">
        <v>19.033788643724748</v>
      </c>
      <c r="F65" s="445">
        <v>19.252275070448395</v>
      </c>
      <c r="G65" s="445">
        <v>17.424147312827454</v>
      </c>
      <c r="H65" s="445">
        <v>17.957173545453891</v>
      </c>
      <c r="I65" s="445">
        <v>18.564380479151275</v>
      </c>
      <c r="J65" s="445">
        <v>18.862521124032998</v>
      </c>
      <c r="K65" s="445">
        <v>17.932665775285685</v>
      </c>
      <c r="L65" s="445">
        <v>18.291121007228472</v>
      </c>
      <c r="M65" s="445">
        <v>18.734494012274933</v>
      </c>
      <c r="N65" s="445">
        <v>19.141886311296112</v>
      </c>
      <c r="O65" s="445">
        <v>19.1415077565511</v>
      </c>
      <c r="P65" s="445">
        <v>19.273210302360681</v>
      </c>
      <c r="Q65" s="445">
        <v>19.235414610996127</v>
      </c>
      <c r="R65" s="445">
        <v>19.400519615762857</v>
      </c>
      <c r="S65" s="445">
        <v>19.394205683811606</v>
      </c>
      <c r="T65" s="445">
        <v>20.393109975094404</v>
      </c>
      <c r="U65" s="445">
        <v>20.478281266033711</v>
      </c>
      <c r="V65" s="445">
        <v>20.506228499714265</v>
      </c>
      <c r="W65" s="445">
        <v>18.943559473167827</v>
      </c>
      <c r="X65" s="445">
        <v>19.111894205967538</v>
      </c>
      <c r="Y65" s="445">
        <v>19.242400967121075</v>
      </c>
      <c r="Z65" s="445">
        <v>19.660889112011475</v>
      </c>
      <c r="AA65" s="445">
        <v>20.032198421639595</v>
      </c>
      <c r="AB65" s="445">
        <v>20.078452723269869</v>
      </c>
      <c r="AC65" s="445">
        <v>20.567177317064903</v>
      </c>
      <c r="AD65" s="445">
        <v>20.818786481945455</v>
      </c>
      <c r="AE65" s="468"/>
      <c r="AF65" s="67">
        <v>-0.1290108197201647</v>
      </c>
      <c r="AG65" s="67">
        <v>-0.44124334823126787</v>
      </c>
      <c r="AH65" s="67">
        <v>1.1478872168504353</v>
      </c>
      <c r="AI65" s="67">
        <v>-9.4956453246767438</v>
      </c>
      <c r="AJ65" s="67">
        <v>3.0591237726395235</v>
      </c>
      <c r="AK65" s="67">
        <v>3.3814170819277223</v>
      </c>
      <c r="AL65" s="67">
        <v>1.6059821937852945</v>
      </c>
      <c r="AM65" s="67">
        <v>-4.9296451022264023</v>
      </c>
      <c r="AN65" s="67">
        <v>1.998895403698441</v>
      </c>
      <c r="AO65" s="67">
        <v>2.4239793989184335</v>
      </c>
      <c r="AP65" s="67">
        <v>2.1745572565464215</v>
      </c>
      <c r="AQ65" s="67">
        <v>-1.9776250827874264E-3</v>
      </c>
      <c r="AR65" s="67">
        <v>0.68804687428296063</v>
      </c>
      <c r="AS65" s="67">
        <v>-0.19610480439745004</v>
      </c>
      <c r="AT65" s="67">
        <v>0.85833868469018171</v>
      </c>
      <c r="AU65" s="67">
        <v>-3.2545169285683073E-2</v>
      </c>
      <c r="AV65" s="67">
        <v>5.1505295322127296</v>
      </c>
      <c r="AW65" s="67">
        <v>0.41764738700140924</v>
      </c>
      <c r="AX65" s="67">
        <v>0.13647255508159617</v>
      </c>
      <c r="AY65" s="67">
        <v>-7.6204604204435356</v>
      </c>
      <c r="AZ65" s="67">
        <v>0.8886119477078438</v>
      </c>
      <c r="BA65" s="67">
        <v>0.68285623469381562</v>
      </c>
      <c r="BB65" s="67">
        <v>2.1748229111609163</v>
      </c>
      <c r="BC65" s="67">
        <v>1.8885682509713035</v>
      </c>
      <c r="BD65" s="67">
        <v>0.2308997777313806</v>
      </c>
      <c r="BE65" s="67">
        <v>2.4340749784400861</v>
      </c>
      <c r="BF65" s="67">
        <v>1.2233529229691043</v>
      </c>
      <c r="BG65" s="467"/>
      <c r="BH65" s="445"/>
      <c r="BI65" s="445"/>
      <c r="BJ65" s="467"/>
      <c r="BK65" s="427"/>
      <c r="BL65" s="427"/>
      <c r="BM65" s="467"/>
      <c r="BN65" s="467"/>
      <c r="BO65" s="467"/>
      <c r="BP65" s="467"/>
    </row>
    <row r="66" spans="1:71" s="439" customFormat="1" ht="15" customHeight="1" x14ac:dyDescent="0.25">
      <c r="A66" s="415"/>
      <c r="B66" s="394" t="s">
        <v>510</v>
      </c>
      <c r="C66" s="425">
        <v>34567.042999999998</v>
      </c>
      <c r="D66" s="425">
        <v>36703.256000000001</v>
      </c>
      <c r="E66" s="425">
        <v>37782.811999999998</v>
      </c>
      <c r="F66" s="425">
        <v>40428.94</v>
      </c>
      <c r="G66" s="425">
        <v>33356.675999999999</v>
      </c>
      <c r="H66" s="425">
        <v>37507.029000000002</v>
      </c>
      <c r="I66" s="425">
        <v>42433.665000000001</v>
      </c>
      <c r="J66" s="425">
        <v>46049.137999999999</v>
      </c>
      <c r="K66" s="425">
        <v>46122.9</v>
      </c>
      <c r="L66" s="425">
        <v>50324.82</v>
      </c>
      <c r="M66" s="425">
        <v>56118.233</v>
      </c>
      <c r="N66" s="425">
        <v>64016.345999999998</v>
      </c>
      <c r="O66" s="425">
        <v>63459.567999999999</v>
      </c>
      <c r="P66" s="425">
        <v>68759.612999999998</v>
      </c>
      <c r="Q66" s="425">
        <v>67630.707999999999</v>
      </c>
      <c r="R66" s="425">
        <v>66905.982999999993</v>
      </c>
      <c r="S66" s="425">
        <v>66977.679999999993</v>
      </c>
      <c r="T66" s="425">
        <v>66943.171000000002</v>
      </c>
      <c r="U66" s="425">
        <v>66901.303</v>
      </c>
      <c r="V66" s="425">
        <v>67812.97</v>
      </c>
      <c r="W66" s="425">
        <v>65615.827047190003</v>
      </c>
      <c r="X66" s="425">
        <v>69049.503222140003</v>
      </c>
      <c r="Y66" s="425">
        <v>72605.124000000011</v>
      </c>
      <c r="Z66" s="425">
        <v>77657.274999999994</v>
      </c>
      <c r="AA66" s="425">
        <v>82452.538</v>
      </c>
      <c r="AB66" s="425">
        <v>83570.50499999999</v>
      </c>
      <c r="AC66" s="425">
        <v>92327.638000000006</v>
      </c>
      <c r="AD66" s="425">
        <v>103125.443</v>
      </c>
      <c r="AE66" s="467"/>
      <c r="AF66" s="67">
        <v>6.1799124674910786</v>
      </c>
      <c r="AG66" s="67">
        <v>2.9413085313193932</v>
      </c>
      <c r="AH66" s="67">
        <v>7.003523189327467</v>
      </c>
      <c r="AI66" s="67">
        <v>-17.493073031348345</v>
      </c>
      <c r="AJ66" s="67">
        <v>12.442345874031346</v>
      </c>
      <c r="AK66" s="67">
        <v>13.135233931751827</v>
      </c>
      <c r="AL66" s="67">
        <v>8.5202939694226245</v>
      </c>
      <c r="AM66" s="67">
        <v>0.16018106571289081</v>
      </c>
      <c r="AN66" s="67">
        <v>9.110268434985656</v>
      </c>
      <c r="AO66" s="67">
        <v>11.512039188615077</v>
      </c>
      <c r="AP66" s="67">
        <v>14.074058604090396</v>
      </c>
      <c r="AQ66" s="67">
        <v>-0.86974348707749982</v>
      </c>
      <c r="AR66" s="67">
        <v>8.3518453828743304</v>
      </c>
      <c r="AS66" s="67">
        <v>-1.6418140689651608</v>
      </c>
      <c r="AT66" s="67">
        <v>-1.0715916207767719</v>
      </c>
      <c r="AU66" s="67">
        <v>0.10716081998228333</v>
      </c>
      <c r="AV66" s="67">
        <v>-5.1523134273963933E-2</v>
      </c>
      <c r="AW66" s="67">
        <v>-6.254260049915672E-2</v>
      </c>
      <c r="AX66" s="67">
        <v>1.3627044005406077</v>
      </c>
      <c r="AY66" s="67">
        <v>-3.2400040181251484</v>
      </c>
      <c r="AZ66" s="67">
        <v>5.2329999170482893</v>
      </c>
      <c r="BA66" s="67">
        <v>5.1493792307544481</v>
      </c>
      <c r="BB66" s="67">
        <v>6.9583945617942504</v>
      </c>
      <c r="BC66" s="67">
        <v>6.1749050555791598</v>
      </c>
      <c r="BD66" s="67">
        <v>1.3558915554545905</v>
      </c>
      <c r="BE66" s="67">
        <v>10.478736487233167</v>
      </c>
      <c r="BF66" s="67">
        <v>11.695095026691783</v>
      </c>
      <c r="BG66" s="467"/>
      <c r="BH66" s="425"/>
      <c r="BI66" s="425"/>
      <c r="BK66" s="427"/>
      <c r="BL66" s="427"/>
      <c r="BO66" s="467"/>
      <c r="BP66" s="467"/>
      <c r="BQ66" s="415"/>
      <c r="BR66" s="415"/>
      <c r="BS66" s="415"/>
    </row>
    <row r="67" spans="1:71" s="436" customFormat="1" ht="15" customHeight="1" x14ac:dyDescent="0.25">
      <c r="A67" s="415"/>
      <c r="B67" s="394" t="s">
        <v>1276</v>
      </c>
      <c r="C67" s="446">
        <v>19.104481592879477</v>
      </c>
      <c r="D67" s="446">
        <v>19.120807212824754</v>
      </c>
      <c r="E67" s="446">
        <v>19.026096014558664</v>
      </c>
      <c r="F67" s="446">
        <v>19.242917238007809</v>
      </c>
      <c r="G67" s="446">
        <v>17.339560824377838</v>
      </c>
      <c r="H67" s="446">
        <v>17.95528140261014</v>
      </c>
      <c r="I67" s="446">
        <v>18.583646089783912</v>
      </c>
      <c r="J67" s="446">
        <v>18.889332793100607</v>
      </c>
      <c r="K67" s="446">
        <v>18.056266263197386</v>
      </c>
      <c r="L67" s="446">
        <v>18.471939062299427</v>
      </c>
      <c r="M67" s="446">
        <v>19.016012749316477</v>
      </c>
      <c r="N67" s="446">
        <v>19.640680816393299</v>
      </c>
      <c r="O67" s="446">
        <v>19.518805211166459</v>
      </c>
      <c r="P67" s="446">
        <v>19.637909805657113</v>
      </c>
      <c r="Q67" s="446">
        <v>19.576047287593514</v>
      </c>
      <c r="R67" s="446">
        <v>19.533935126186766</v>
      </c>
      <c r="S67" s="446">
        <v>19.525993215680511</v>
      </c>
      <c r="T67" s="446">
        <v>20.371704091478776</v>
      </c>
      <c r="U67" s="446">
        <v>20.458908852535053</v>
      </c>
      <c r="V67" s="446">
        <v>20.426106364080916</v>
      </c>
      <c r="W67" s="446">
        <v>18.889348477198872</v>
      </c>
      <c r="X67" s="446">
        <v>19.056338302291586</v>
      </c>
      <c r="Y67" s="446">
        <v>19.163707525702975</v>
      </c>
      <c r="Z67" s="446">
        <v>19.56170026763516</v>
      </c>
      <c r="AA67" s="446">
        <v>19.9527524653559</v>
      </c>
      <c r="AB67" s="446">
        <v>20.017407781860253</v>
      </c>
      <c r="AC67" s="446">
        <v>20.470303202234625</v>
      </c>
      <c r="AD67" s="446">
        <v>20.710072631564497</v>
      </c>
      <c r="AE67" s="467"/>
      <c r="AF67" s="67">
        <v>8.5454399094302858E-2</v>
      </c>
      <c r="AG67" s="67">
        <v>-0.49533054338085947</v>
      </c>
      <c r="AH67" s="67">
        <v>1.1395991236627481</v>
      </c>
      <c r="AI67" s="67">
        <v>-9.8912051124480342</v>
      </c>
      <c r="AJ67" s="67">
        <v>3.5509583228120505</v>
      </c>
      <c r="AK67" s="67">
        <v>3.4996092407798614</v>
      </c>
      <c r="AL67" s="67">
        <v>1.6449231859013054</v>
      </c>
      <c r="AM67" s="67">
        <v>-4.4102485727156022</v>
      </c>
      <c r="AN67" s="67">
        <v>2.3020971946413624</v>
      </c>
      <c r="AO67" s="67">
        <v>2.9454064631876378</v>
      </c>
      <c r="AP67" s="67">
        <v>3.284958183987726</v>
      </c>
      <c r="AQ67" s="67">
        <v>-0.62052637770639762</v>
      </c>
      <c r="AR67" s="67">
        <v>0.61020432963036342</v>
      </c>
      <c r="AS67" s="67">
        <v>-0.31501579687353853</v>
      </c>
      <c r="AT67" s="67">
        <v>-0.21512086065217773</v>
      </c>
      <c r="AU67" s="67">
        <v>-4.0656992331307151E-2</v>
      </c>
      <c r="AV67" s="67">
        <v>4.3312054165782996</v>
      </c>
      <c r="AW67" s="67">
        <v>0.42806807258088497</v>
      </c>
      <c r="AX67" s="67">
        <v>-0.160333518715845</v>
      </c>
      <c r="AY67" s="67">
        <v>-7.5234988964143099</v>
      </c>
      <c r="AZ67" s="67">
        <v>0.88404227014120806</v>
      </c>
      <c r="BA67" s="67">
        <v>0.5634305064707803</v>
      </c>
      <c r="BB67" s="67">
        <v>2.0768045087224749</v>
      </c>
      <c r="BC67" s="67">
        <v>1.9990705939183329</v>
      </c>
      <c r="BD67" s="67">
        <v>0.32404209202022116</v>
      </c>
      <c r="BE67" s="67">
        <v>2.2625078397253056</v>
      </c>
      <c r="BF67" s="67">
        <v>1.171303751395816</v>
      </c>
      <c r="BG67" s="467"/>
      <c r="BH67" s="446"/>
      <c r="BI67" s="446"/>
      <c r="BK67" s="427"/>
      <c r="BL67" s="427"/>
      <c r="BO67" s="467"/>
      <c r="BP67" s="467"/>
      <c r="BQ67" s="415"/>
      <c r="BR67" s="415"/>
      <c r="BS67" s="415"/>
    </row>
    <row r="68" spans="1:71" s="443" customFormat="1" ht="15" customHeight="1" x14ac:dyDescent="0.25">
      <c r="A68" s="415"/>
      <c r="B68" s="394" t="s">
        <v>1223</v>
      </c>
      <c r="C68" s="425">
        <v>619.96199999999999</v>
      </c>
      <c r="D68" s="425">
        <v>484.71</v>
      </c>
      <c r="E68" s="425">
        <v>717.36199999999997</v>
      </c>
      <c r="F68" s="425">
        <v>1367.2809999999999</v>
      </c>
      <c r="G68" s="425">
        <v>1263.4349999999999</v>
      </c>
      <c r="H68" s="425">
        <v>1661.2909999999999</v>
      </c>
      <c r="I68" s="425">
        <v>1403.038</v>
      </c>
      <c r="J68" s="425">
        <v>1364.0360000000001</v>
      </c>
      <c r="K68" s="425">
        <v>1614.8720000000001</v>
      </c>
      <c r="L68" s="425">
        <v>2245.223</v>
      </c>
      <c r="M68" s="425">
        <v>3336.9650000000001</v>
      </c>
      <c r="N68" s="425">
        <v>5887.7439999999997</v>
      </c>
      <c r="O68" s="425">
        <v>8276.8469999999998</v>
      </c>
      <c r="P68" s="425">
        <v>6773.6779999999999</v>
      </c>
      <c r="Q68" s="425">
        <v>5976.1180000000004</v>
      </c>
      <c r="R68" s="425">
        <v>4919.8339999999998</v>
      </c>
      <c r="S68" s="425">
        <v>5426.223</v>
      </c>
      <c r="T68" s="425">
        <v>5507.7529999999997</v>
      </c>
      <c r="U68" s="425">
        <v>5182.7669999999998</v>
      </c>
      <c r="V68" s="425">
        <v>5388.5240000000003</v>
      </c>
      <c r="W68" s="425">
        <v>5424.6839528099999</v>
      </c>
      <c r="X68" s="425">
        <v>5465.6527778599993</v>
      </c>
      <c r="Y68" s="425">
        <v>6123.4110000000001</v>
      </c>
      <c r="Z68" s="425">
        <v>7593.36</v>
      </c>
      <c r="AA68" s="425">
        <v>7879.5609999999997</v>
      </c>
      <c r="AB68" s="425">
        <v>6576.1869999999999</v>
      </c>
      <c r="AC68" s="425">
        <v>7995.6170000000002</v>
      </c>
      <c r="AD68" s="425">
        <v>9399.6470000000008</v>
      </c>
      <c r="AE68" s="467"/>
      <c r="AF68" s="67">
        <v>-21.816175830131527</v>
      </c>
      <c r="AG68" s="67">
        <v>47.998184481442507</v>
      </c>
      <c r="AH68" s="67">
        <v>90.598470507219531</v>
      </c>
      <c r="AI68" s="67">
        <v>-7.5950737266150838</v>
      </c>
      <c r="AJ68" s="67">
        <v>31.490025209053101</v>
      </c>
      <c r="AK68" s="67">
        <v>-15.54531987472393</v>
      </c>
      <c r="AL68" s="67">
        <v>-2.779824922774722</v>
      </c>
      <c r="AM68" s="67">
        <v>18.389250723587949</v>
      </c>
      <c r="AN68" s="67">
        <v>39.034115397381328</v>
      </c>
      <c r="AO68" s="67">
        <v>48.625103163471977</v>
      </c>
      <c r="AP68" s="67">
        <v>76.440088523553584</v>
      </c>
      <c r="AQ68" s="67">
        <v>40.577562475542436</v>
      </c>
      <c r="AR68" s="67">
        <v>-18.161130681768071</v>
      </c>
      <c r="AS68" s="67">
        <v>-11.774400849878006</v>
      </c>
      <c r="AT68" s="67">
        <v>-17.675086067577666</v>
      </c>
      <c r="AU68" s="67">
        <v>10.292806627215484</v>
      </c>
      <c r="AV68" s="67">
        <v>1.502518418428437</v>
      </c>
      <c r="AW68" s="67">
        <v>-5.9005187778028585</v>
      </c>
      <c r="AX68" s="67">
        <v>3.9700221908490363</v>
      </c>
      <c r="AY68" s="67">
        <v>0.67105487161231281</v>
      </c>
      <c r="AZ68" s="67">
        <v>0.75522971303752229</v>
      </c>
      <c r="BA68" s="67">
        <v>12.034394588774759</v>
      </c>
      <c r="BB68" s="67">
        <v>24.005395032278571</v>
      </c>
      <c r="BC68" s="67">
        <v>3.7690956309196508</v>
      </c>
      <c r="BD68" s="67">
        <v>-16.541200709024267</v>
      </c>
      <c r="BE68" s="67">
        <v>21.584392292980723</v>
      </c>
      <c r="BF68" s="67">
        <v>17.559995682634629</v>
      </c>
      <c r="BG68" s="467"/>
      <c r="BH68" s="425"/>
      <c r="BI68" s="425"/>
      <c r="BJ68" s="469"/>
      <c r="BK68" s="427"/>
      <c r="BL68" s="427"/>
      <c r="BM68" s="469"/>
      <c r="BN68" s="469"/>
      <c r="BO68" s="467"/>
      <c r="BP68" s="467"/>
      <c r="BQ68" s="415"/>
      <c r="BR68" s="415"/>
      <c r="BS68" s="415"/>
    </row>
    <row r="69" spans="1:71" s="419" customFormat="1" ht="15" customHeight="1" x14ac:dyDescent="0.25">
      <c r="A69" s="415"/>
      <c r="B69" s="394" t="s">
        <v>514</v>
      </c>
      <c r="C69" s="446">
        <v>21.556210394554984</v>
      </c>
      <c r="D69" s="446">
        <v>18.918738532190659</v>
      </c>
      <c r="E69" s="446">
        <v>19.447935655208401</v>
      </c>
      <c r="F69" s="446">
        <v>19.533163337830135</v>
      </c>
      <c r="G69" s="447">
        <v>19.999993668057751</v>
      </c>
      <c r="H69" s="447">
        <v>17.999998916505362</v>
      </c>
      <c r="I69" s="447">
        <v>18.000008210757834</v>
      </c>
      <c r="J69" s="447">
        <v>18.000001847458762</v>
      </c>
      <c r="K69" s="447">
        <v>15.000003251032368</v>
      </c>
      <c r="L69" s="447">
        <v>15.000003340426149</v>
      </c>
      <c r="M69" s="447">
        <v>15.000002247551636</v>
      </c>
      <c r="N69" s="447">
        <v>14.999998726167549</v>
      </c>
      <c r="O69" s="446">
        <v>16.670810444366175</v>
      </c>
      <c r="P69" s="446">
        <v>16.216194217284972</v>
      </c>
      <c r="Q69" s="446">
        <v>16.070785572140132</v>
      </c>
      <c r="R69" s="446">
        <v>17.751704022635749</v>
      </c>
      <c r="S69" s="446">
        <v>17.902737297200268</v>
      </c>
      <c r="T69" s="446">
        <v>20.656931119997168</v>
      </c>
      <c r="U69" s="446">
        <v>20.731682487068948</v>
      </c>
      <c r="V69" s="446">
        <v>21.571061208219042</v>
      </c>
      <c r="W69" s="446">
        <v>19.624815173430886</v>
      </c>
      <c r="X69" s="446">
        <v>19.842714093233642</v>
      </c>
      <c r="Y69" s="446">
        <v>20.227250107413923</v>
      </c>
      <c r="Z69" s="446">
        <v>20.736198738234958</v>
      </c>
      <c r="AA69" s="446">
        <v>20.903126385274039</v>
      </c>
      <c r="AB69" s="446">
        <v>20.88795221877043</v>
      </c>
      <c r="AC69" s="446">
        <v>21.756072918007892</v>
      </c>
      <c r="AD69" s="446">
        <v>22.091040125180999</v>
      </c>
      <c r="AE69" s="467"/>
      <c r="AF69" s="67">
        <v>-12.235322508405929</v>
      </c>
      <c r="AG69" s="67">
        <v>2.7972114637416325</v>
      </c>
      <c r="AH69" s="67">
        <v>0.43823511211027721</v>
      </c>
      <c r="AI69" s="67">
        <v>2.3899371655972317</v>
      </c>
      <c r="AJ69" s="67">
        <v>-9.9999769237257681</v>
      </c>
      <c r="AK69" s="67">
        <v>5.1634739065775648E-5</v>
      </c>
      <c r="AL69" s="67">
        <v>-3.5351645394143816E-5</v>
      </c>
      <c r="AM69" s="67">
        <v>-16.666657158426531</v>
      </c>
      <c r="AN69" s="67">
        <v>5.9595841150894557E-7</v>
      </c>
      <c r="AO69" s="67">
        <v>-7.2858284596577505E-6</v>
      </c>
      <c r="AP69" s="67">
        <v>-2.347589040141429E-5</v>
      </c>
      <c r="AQ69" s="67">
        <v>11.138745733917219</v>
      </c>
      <c r="AR69" s="67">
        <v>-2.7270193527684086</v>
      </c>
      <c r="AS69" s="67">
        <v>-0.89668786150728863</v>
      </c>
      <c r="AT69" s="67">
        <v>10.459466607591423</v>
      </c>
      <c r="AU69" s="67">
        <v>0.85081000884157731</v>
      </c>
      <c r="AV69" s="67">
        <v>15.384205091517572</v>
      </c>
      <c r="AW69" s="67">
        <v>0.36187063139992404</v>
      </c>
      <c r="AX69" s="67">
        <v>4.0487727982214921</v>
      </c>
      <c r="AY69" s="67">
        <v>-9.0224862652867301</v>
      </c>
      <c r="AZ69" s="67">
        <v>1.1103234240787003</v>
      </c>
      <c r="BA69" s="67">
        <v>1.9379204496596998</v>
      </c>
      <c r="BB69" s="67">
        <v>2.5161533481730487</v>
      </c>
      <c r="BC69" s="67">
        <v>0.80500601458494714</v>
      </c>
      <c r="BD69" s="67">
        <v>-7.2592808481985571E-2</v>
      </c>
      <c r="BE69" s="67">
        <v>4.1560833256663008</v>
      </c>
      <c r="BF69" s="67">
        <v>1.5396492208658183</v>
      </c>
      <c r="BG69" s="467"/>
      <c r="BH69" s="446"/>
      <c r="BI69" s="446"/>
      <c r="BK69" s="427"/>
      <c r="BL69" s="427"/>
      <c r="BO69" s="467"/>
      <c r="BP69" s="467"/>
      <c r="BQ69" s="415"/>
      <c r="BR69" s="415"/>
      <c r="BS69" s="415"/>
    </row>
    <row r="70" spans="1:71" s="419" customFormat="1" ht="15" customHeight="1" x14ac:dyDescent="0.25">
      <c r="A70" s="415"/>
      <c r="B70" s="393" t="s">
        <v>263</v>
      </c>
      <c r="C70" s="438">
        <v>6897.4920000000002</v>
      </c>
      <c r="D70" s="438">
        <v>7492.6980000000003</v>
      </c>
      <c r="E70" s="438">
        <v>7955.5469999999996</v>
      </c>
      <c r="F70" s="438">
        <v>8957.384</v>
      </c>
      <c r="G70" s="438">
        <v>4396.3590000000004</v>
      </c>
      <c r="H70" s="438">
        <v>4943.6639999999998</v>
      </c>
      <c r="I70" s="438">
        <v>5515.6170000000002</v>
      </c>
      <c r="J70" s="438">
        <v>5868.0259999999998</v>
      </c>
      <c r="K70" s="438">
        <v>6182.0770000000002</v>
      </c>
      <c r="L70" s="438">
        <v>6775.9049999999997</v>
      </c>
      <c r="M70" s="438">
        <v>7493.1469999999999</v>
      </c>
      <c r="N70" s="438">
        <v>8662.7139999999999</v>
      </c>
      <c r="O70" s="438">
        <v>6352.2709999999997</v>
      </c>
      <c r="P70" s="438">
        <v>11947.97</v>
      </c>
      <c r="Q70" s="438">
        <v>11473.799000000001</v>
      </c>
      <c r="R70" s="438">
        <v>6201.009</v>
      </c>
      <c r="S70" s="438">
        <v>6204.0720000000001</v>
      </c>
      <c r="T70" s="438">
        <v>5548.8009999999995</v>
      </c>
      <c r="U70" s="438">
        <v>4935.7889999999989</v>
      </c>
      <c r="V70" s="438">
        <v>4767.9330000000045</v>
      </c>
      <c r="W70" s="438">
        <v>3994.9860000000044</v>
      </c>
      <c r="X70" s="438">
        <v>4019.9570000000094</v>
      </c>
      <c r="Y70" s="438">
        <v>3900.4910000000091</v>
      </c>
      <c r="Z70" s="438">
        <v>3882.906999999992</v>
      </c>
      <c r="AA70" s="438">
        <v>3737.7609999999986</v>
      </c>
      <c r="AB70" s="438">
        <v>3572.7679999999964</v>
      </c>
      <c r="AC70" s="438">
        <v>3695.7410000000091</v>
      </c>
      <c r="AD70" s="438">
        <v>4305.976999999999</v>
      </c>
      <c r="AE70" s="468"/>
      <c r="AF70" s="67">
        <v>8.6293104798091917</v>
      </c>
      <c r="AG70" s="67">
        <v>6.1773342526283415</v>
      </c>
      <c r="AH70" s="67">
        <v>12.592936727040893</v>
      </c>
      <c r="AI70" s="67">
        <v>-50.919163452186481</v>
      </c>
      <c r="AJ70" s="67">
        <v>12.449051590190876</v>
      </c>
      <c r="AK70" s="67">
        <v>11.56941491169303</v>
      </c>
      <c r="AL70" s="67">
        <v>6.3892942530273444</v>
      </c>
      <c r="AM70" s="67">
        <v>5.3519019854376921</v>
      </c>
      <c r="AN70" s="67">
        <v>9.6056390109666978</v>
      </c>
      <c r="AO70" s="67">
        <v>10.58518382415339</v>
      </c>
      <c r="AP70" s="67">
        <v>15.608488663041058</v>
      </c>
      <c r="AQ70" s="67">
        <v>-26.671121775462055</v>
      </c>
      <c r="AR70" s="67">
        <v>88.089739874133187</v>
      </c>
      <c r="AS70" s="67">
        <v>-3.9686323283369234</v>
      </c>
      <c r="AT70" s="67">
        <v>-45.955049413014827</v>
      </c>
      <c r="AU70" s="67">
        <v>4.9395187138088659E-2</v>
      </c>
      <c r="AV70" s="67">
        <v>-10.561950280396488</v>
      </c>
      <c r="AW70" s="67">
        <v>-11.047647951332195</v>
      </c>
      <c r="AX70" s="67">
        <v>-3.4007936725008818</v>
      </c>
      <c r="AY70" s="67">
        <v>-16.211364547278649</v>
      </c>
      <c r="AZ70" s="67">
        <v>0.62505851084347341</v>
      </c>
      <c r="BA70" s="67">
        <v>-2.9718228329307976</v>
      </c>
      <c r="BB70" s="67">
        <v>-0.45081503841483084</v>
      </c>
      <c r="BC70" s="67">
        <v>-3.7380756222076315</v>
      </c>
      <c r="BD70" s="67">
        <v>-4.4142201708456525</v>
      </c>
      <c r="BE70" s="67">
        <v>3.4419531298985215</v>
      </c>
      <c r="BF70" s="67">
        <v>16.51187136760905</v>
      </c>
      <c r="BG70" s="467"/>
      <c r="BH70" s="438"/>
      <c r="BI70" s="438"/>
      <c r="BK70" s="427"/>
      <c r="BL70" s="427"/>
      <c r="BO70" s="467"/>
      <c r="BP70" s="467"/>
      <c r="BQ70" s="415"/>
      <c r="BR70" s="415"/>
      <c r="BS70" s="415"/>
    </row>
    <row r="71" spans="1:71" s="436" customFormat="1" ht="15" customHeight="1" x14ac:dyDescent="0.25">
      <c r="A71" s="415"/>
      <c r="B71" s="394" t="s">
        <v>1275</v>
      </c>
      <c r="C71" s="425">
        <v>1199.4469999999999</v>
      </c>
      <c r="D71" s="425">
        <v>1355.325</v>
      </c>
      <c r="E71" s="425">
        <v>1570.425</v>
      </c>
      <c r="F71" s="425">
        <v>1808.86</v>
      </c>
      <c r="G71" s="425">
        <v>3488.607</v>
      </c>
      <c r="H71" s="425">
        <v>3887.3159999999998</v>
      </c>
      <c r="I71" s="425">
        <v>4402.4160000000002</v>
      </c>
      <c r="J71" s="425">
        <v>4699.4009999999998</v>
      </c>
      <c r="K71" s="425">
        <v>4996.1850000000004</v>
      </c>
      <c r="L71" s="425">
        <v>5262.7849999999999</v>
      </c>
      <c r="M71" s="425">
        <v>5703.32</v>
      </c>
      <c r="N71" s="425">
        <v>6317.1570000000002</v>
      </c>
      <c r="O71" s="425">
        <v>5998.1589999999997</v>
      </c>
      <c r="P71" s="425">
        <v>6137.9660000000003</v>
      </c>
      <c r="Q71" s="425">
        <v>5690.884</v>
      </c>
      <c r="R71" s="425">
        <v>5029.97</v>
      </c>
      <c r="S71" s="425">
        <v>4755.808</v>
      </c>
      <c r="T71" s="425">
        <v>4042.2579999999998</v>
      </c>
      <c r="U71" s="425">
        <v>3437.806</v>
      </c>
      <c r="V71" s="425">
        <v>3164.8470000000002</v>
      </c>
      <c r="W71" s="425">
        <v>2786.7416123399998</v>
      </c>
      <c r="X71" s="425">
        <v>2706.99333243</v>
      </c>
      <c r="Y71" s="425">
        <v>2545.8313673499997</v>
      </c>
      <c r="Z71" s="425">
        <v>2329.9699397200002</v>
      </c>
      <c r="AA71" s="425">
        <v>2169.9900010300003</v>
      </c>
      <c r="AB71" s="425">
        <v>1962.42300937</v>
      </c>
      <c r="AC71" s="425">
        <v>1862.9206580399998</v>
      </c>
      <c r="AD71" s="425">
        <v>2130.7711482299819</v>
      </c>
      <c r="AE71" s="467"/>
      <c r="AF71" s="67">
        <v>12.995822241416263</v>
      </c>
      <c r="AG71" s="67">
        <v>15.870732112224005</v>
      </c>
      <c r="AH71" s="67">
        <v>15.182832672684142</v>
      </c>
      <c r="AI71" s="67">
        <v>92.862189445285992</v>
      </c>
      <c r="AJ71" s="67">
        <v>11.42888837865658</v>
      </c>
      <c r="AK71" s="67">
        <v>13.250787947262339</v>
      </c>
      <c r="AL71" s="67">
        <v>6.7459549483737931</v>
      </c>
      <c r="AM71" s="67">
        <v>6.315358063719188</v>
      </c>
      <c r="AN71" s="67">
        <v>5.3360714224953512</v>
      </c>
      <c r="AO71" s="67">
        <v>8.3707580682091276</v>
      </c>
      <c r="AP71" s="67">
        <v>10.762801315724886</v>
      </c>
      <c r="AQ71" s="67">
        <v>-5.0497082785816616</v>
      </c>
      <c r="AR71" s="67">
        <v>2.3308318435706781</v>
      </c>
      <c r="AS71" s="67">
        <v>-7.2838787311627442</v>
      </c>
      <c r="AT71" s="67">
        <v>-11.613555995869888</v>
      </c>
      <c r="AU71" s="67">
        <v>-5.4505692876895893</v>
      </c>
      <c r="AV71" s="67">
        <v>-15.003759613508379</v>
      </c>
      <c r="AW71" s="67">
        <v>-14.953325591785571</v>
      </c>
      <c r="AX71" s="67">
        <v>-7.9399186574227798</v>
      </c>
      <c r="AY71" s="67">
        <v>-11.947035280378486</v>
      </c>
      <c r="AZ71" s="67">
        <v>-2.8617034158052377</v>
      </c>
      <c r="BA71" s="67">
        <v>-5.9535412647407355</v>
      </c>
      <c r="BB71" s="67">
        <v>-8.4790151617423675</v>
      </c>
      <c r="BC71" s="67">
        <v>-6.8661803726628818</v>
      </c>
      <c r="BD71" s="67">
        <v>-9.5653432302212025</v>
      </c>
      <c r="BE71" s="67">
        <v>-5.0703824228978869</v>
      </c>
      <c r="BF71" s="67">
        <v>14.377987008410262</v>
      </c>
      <c r="BG71" s="467"/>
      <c r="BH71" s="425"/>
      <c r="BI71" s="425"/>
      <c r="BK71" s="427"/>
      <c r="BL71" s="427"/>
      <c r="BO71" s="467"/>
      <c r="BP71" s="467"/>
      <c r="BQ71" s="415"/>
      <c r="BR71" s="415"/>
      <c r="BS71" s="415"/>
    </row>
    <row r="72" spans="1:71" s="443" customFormat="1" ht="15" customHeight="1" x14ac:dyDescent="0.25">
      <c r="A72" s="415"/>
      <c r="B72" s="394" t="s">
        <v>515</v>
      </c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5">
        <v>5373.8329999999996</v>
      </c>
      <c r="Q72" s="425">
        <v>5234.1220000000003</v>
      </c>
      <c r="R72" s="425">
        <v>418.47500000000002</v>
      </c>
      <c r="S72" s="425">
        <v>407.178</v>
      </c>
      <c r="T72" s="425">
        <v>405.76600000000002</v>
      </c>
      <c r="U72" s="425">
        <v>407.06900000000002</v>
      </c>
      <c r="V72" s="425">
        <v>426.85500000000002</v>
      </c>
      <c r="W72" s="425"/>
      <c r="X72" s="425"/>
      <c r="Y72" s="425"/>
      <c r="Z72" s="425"/>
      <c r="AA72" s="425"/>
      <c r="AB72" s="425"/>
      <c r="AC72" s="425"/>
      <c r="AD72" s="425"/>
      <c r="AE72" s="4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>
        <v>-2.5998388859497368</v>
      </c>
      <c r="AT72" s="67">
        <v>-92.00486729197371</v>
      </c>
      <c r="AU72" s="67">
        <v>-2.6995638927056547</v>
      </c>
      <c r="AV72" s="67">
        <v>-0.3467770852059715</v>
      </c>
      <c r="AW72" s="67">
        <v>0.32112104020542631</v>
      </c>
      <c r="AX72" s="67">
        <v>4.860601028326883</v>
      </c>
      <c r="AY72" s="67"/>
      <c r="AZ72" s="67"/>
      <c r="BA72" s="67"/>
      <c r="BB72" s="67"/>
      <c r="BC72" s="67"/>
      <c r="BD72" s="67"/>
      <c r="BE72" s="67"/>
      <c r="BF72" s="67"/>
      <c r="BG72" s="467"/>
      <c r="BH72" s="425"/>
      <c r="BI72" s="425"/>
      <c r="BJ72" s="469"/>
      <c r="BK72" s="427"/>
      <c r="BL72" s="427"/>
      <c r="BM72" s="469"/>
      <c r="BN72" s="469"/>
      <c r="BO72" s="467"/>
      <c r="BP72" s="467"/>
      <c r="BQ72" s="415"/>
      <c r="BR72" s="415"/>
      <c r="BS72" s="415"/>
    </row>
    <row r="73" spans="1:71" s="419" customFormat="1" ht="15" customHeight="1" x14ac:dyDescent="0.25">
      <c r="A73" s="415"/>
      <c r="B73" s="394" t="s">
        <v>516</v>
      </c>
      <c r="C73" s="425"/>
      <c r="D73" s="425"/>
      <c r="E73" s="425"/>
      <c r="F73" s="425">
        <v>36.505000000000003</v>
      </c>
      <c r="G73" s="425">
        <v>20.949000000000002</v>
      </c>
      <c r="H73" s="425">
        <v>25.186</v>
      </c>
      <c r="I73" s="425">
        <v>25.609000000000002</v>
      </c>
      <c r="J73" s="425">
        <v>56.46</v>
      </c>
      <c r="K73" s="425">
        <v>62.128</v>
      </c>
      <c r="L73" s="425">
        <v>87.789000000000001</v>
      </c>
      <c r="M73" s="425">
        <v>109.69499999999999</v>
      </c>
      <c r="N73" s="425">
        <v>122.682</v>
      </c>
      <c r="O73" s="425">
        <v>180.15199999999999</v>
      </c>
      <c r="P73" s="425">
        <v>223.137</v>
      </c>
      <c r="Q73" s="425">
        <v>241.69399999999999</v>
      </c>
      <c r="R73" s="425">
        <v>272.29000000000002</v>
      </c>
      <c r="S73" s="425">
        <v>418.77499999999998</v>
      </c>
      <c r="T73" s="425">
        <v>383.32799999999997</v>
      </c>
      <c r="U73" s="425">
        <v>356.12299999999999</v>
      </c>
      <c r="V73" s="425">
        <v>358.74700000000001</v>
      </c>
      <c r="W73" s="425">
        <v>346.471</v>
      </c>
      <c r="X73" s="425">
        <v>355.66699999999997</v>
      </c>
      <c r="Y73" s="425">
        <v>388.94799999999998</v>
      </c>
      <c r="Z73" s="425">
        <v>410.964</v>
      </c>
      <c r="AA73" s="425">
        <v>422.41</v>
      </c>
      <c r="AB73" s="425">
        <v>413.97399999999999</v>
      </c>
      <c r="AC73" s="425">
        <v>493.92200000000003</v>
      </c>
      <c r="AD73" s="425">
        <v>1188.68</v>
      </c>
      <c r="AE73" s="467"/>
      <c r="AF73" s="67"/>
      <c r="AG73" s="67"/>
      <c r="AH73" s="67"/>
      <c r="AI73" s="67">
        <v>-42.613340638268724</v>
      </c>
      <c r="AJ73" s="67">
        <v>20.225309083965797</v>
      </c>
      <c r="AK73" s="67">
        <v>1.6795044866195497</v>
      </c>
      <c r="AL73" s="67">
        <v>120.46936623843177</v>
      </c>
      <c r="AM73" s="67">
        <v>10.03896563939071</v>
      </c>
      <c r="AN73" s="67">
        <v>41.30343806335307</v>
      </c>
      <c r="AO73" s="67">
        <v>24.953012336397478</v>
      </c>
      <c r="AP73" s="67">
        <v>11.839190482702051</v>
      </c>
      <c r="AQ73" s="67">
        <v>46.844687892274322</v>
      </c>
      <c r="AR73" s="67">
        <v>23.860406767618471</v>
      </c>
      <c r="AS73" s="67">
        <v>8.3164154756942992</v>
      </c>
      <c r="AT73" s="67">
        <v>12.658982018585505</v>
      </c>
      <c r="AU73" s="67">
        <v>53.797421866392426</v>
      </c>
      <c r="AV73" s="67">
        <v>-8.4644498835890403</v>
      </c>
      <c r="AW73" s="67">
        <v>-7.0970552633775696</v>
      </c>
      <c r="AX73" s="67">
        <v>0.73682407482809253</v>
      </c>
      <c r="AY73" s="67">
        <v>-3.4219101483775489</v>
      </c>
      <c r="AZ73" s="67">
        <v>2.6541903940012048</v>
      </c>
      <c r="BA73" s="67">
        <v>9.3573483061402953</v>
      </c>
      <c r="BB73" s="67">
        <v>5.6603967625492402</v>
      </c>
      <c r="BC73" s="67">
        <v>2.7851587973642467</v>
      </c>
      <c r="BD73" s="67">
        <v>-1.9971118107999501</v>
      </c>
      <c r="BE73" s="67">
        <v>19.312323962374457</v>
      </c>
      <c r="BF73" s="67" t="s">
        <v>233</v>
      </c>
      <c r="BG73" s="467"/>
      <c r="BH73" s="425"/>
      <c r="BI73" s="425"/>
      <c r="BK73" s="427"/>
      <c r="BL73" s="427"/>
      <c r="BO73" s="467"/>
      <c r="BP73" s="467"/>
      <c r="BQ73" s="415"/>
      <c r="BR73" s="415"/>
      <c r="BS73" s="415"/>
    </row>
    <row r="74" spans="1:71" ht="15" customHeight="1" x14ac:dyDescent="0.25">
      <c r="B74" s="394" t="s">
        <v>517</v>
      </c>
      <c r="C74" s="425">
        <v>5698.0450000000001</v>
      </c>
      <c r="D74" s="425">
        <v>6137.3730000000005</v>
      </c>
      <c r="E74" s="425">
        <v>6385.1219999999994</v>
      </c>
      <c r="F74" s="425">
        <v>7112.0190000000002</v>
      </c>
      <c r="G74" s="425">
        <v>886.80300000000045</v>
      </c>
      <c r="H74" s="425">
        <v>1031.162</v>
      </c>
      <c r="I74" s="425">
        <v>1087.5920000000001</v>
      </c>
      <c r="J74" s="425">
        <v>1112.165</v>
      </c>
      <c r="K74" s="425">
        <v>1123.7639999999999</v>
      </c>
      <c r="L74" s="425">
        <v>1425.3309999999999</v>
      </c>
      <c r="M74" s="425">
        <v>1680.1320000000003</v>
      </c>
      <c r="N74" s="425">
        <v>2222.875</v>
      </c>
      <c r="O74" s="425">
        <v>173.96000000000009</v>
      </c>
      <c r="P74" s="425">
        <v>213.03399999999937</v>
      </c>
      <c r="Q74" s="425">
        <v>307.09900000000061</v>
      </c>
      <c r="R74" s="425">
        <v>480.27399999999972</v>
      </c>
      <c r="S74" s="425">
        <v>622.31100000000026</v>
      </c>
      <c r="T74" s="425">
        <v>717.44900000000052</v>
      </c>
      <c r="U74" s="425">
        <v>734.79099999999971</v>
      </c>
      <c r="V74" s="425">
        <v>817.48400000000424</v>
      </c>
      <c r="W74" s="425">
        <v>861.77338766000457</v>
      </c>
      <c r="X74" s="425">
        <v>957.2966675700095</v>
      </c>
      <c r="Y74" s="425">
        <v>965.71163265000939</v>
      </c>
      <c r="Z74" s="425">
        <v>1141.9730602799918</v>
      </c>
      <c r="AA74" s="425">
        <v>1145.3609989699983</v>
      </c>
      <c r="AB74" s="425">
        <v>1196.3709906299964</v>
      </c>
      <c r="AC74" s="425">
        <v>1338.8983419600092</v>
      </c>
      <c r="AD74" s="425">
        <v>986.52585177001697</v>
      </c>
      <c r="AE74" s="467"/>
      <c r="AF74" s="67">
        <v>7.7101532192181708</v>
      </c>
      <c r="AG74" s="67">
        <v>4.0367271143532975</v>
      </c>
      <c r="AH74" s="67">
        <v>11.384230403115254</v>
      </c>
      <c r="AI74" s="67">
        <v>-87.53092476271506</v>
      </c>
      <c r="AJ74" s="67">
        <v>16.278587239781501</v>
      </c>
      <c r="AK74" s="67">
        <v>5.4724669838492872</v>
      </c>
      <c r="AL74" s="67">
        <v>2.2593950672678602</v>
      </c>
      <c r="AM74" s="67">
        <v>1.0429207896310118</v>
      </c>
      <c r="AN74" s="67">
        <v>26.835438757603896</v>
      </c>
      <c r="AO74" s="67">
        <v>17.876619536093742</v>
      </c>
      <c r="AP74" s="67">
        <v>32.303592812945624</v>
      </c>
      <c r="AQ74" s="67">
        <v>-92.174098858460326</v>
      </c>
      <c r="AR74" s="67">
        <v>22.461485398941861</v>
      </c>
      <c r="AS74" s="67">
        <v>44.154923627215169</v>
      </c>
      <c r="AT74" s="67">
        <v>56.390610194106387</v>
      </c>
      <c r="AU74" s="67">
        <v>29.5741597504759</v>
      </c>
      <c r="AV74" s="67">
        <v>15.287854465050472</v>
      </c>
      <c r="AW74" s="67">
        <v>2.4171752974774705</v>
      </c>
      <c r="AX74" s="67">
        <v>11.253948401654966</v>
      </c>
      <c r="AY74" s="67">
        <v>5.4177681349115261</v>
      </c>
      <c r="AZ74" s="67">
        <v>11.084501015908813</v>
      </c>
      <c r="BA74" s="67">
        <v>0.87903419755552648</v>
      </c>
      <c r="BB74" s="67">
        <v>18.251973122277036</v>
      </c>
      <c r="BC74" s="67">
        <v>0.29667413425460154</v>
      </c>
      <c r="BD74" s="67">
        <v>4.4536169562147165</v>
      </c>
      <c r="BE74" s="67">
        <v>11.913307197039224</v>
      </c>
      <c r="BF74" s="67">
        <v>-26.31809145974109</v>
      </c>
      <c r="BG74" s="467"/>
      <c r="BH74" s="425"/>
      <c r="BI74" s="425"/>
      <c r="BJ74" s="419"/>
      <c r="BK74" s="427"/>
      <c r="BL74" s="427"/>
      <c r="BM74" s="419"/>
      <c r="BN74" s="419"/>
      <c r="BO74" s="467"/>
      <c r="BP74" s="467"/>
    </row>
    <row r="75" spans="1:71" s="443" customFormat="1" ht="15" customHeight="1" x14ac:dyDescent="0.25">
      <c r="A75" s="415"/>
      <c r="B75" s="393" t="s">
        <v>1274</v>
      </c>
      <c r="C75" s="438">
        <v>28289.512999999999</v>
      </c>
      <c r="D75" s="438">
        <v>29695.269</v>
      </c>
      <c r="E75" s="438">
        <v>30544.628000000001</v>
      </c>
      <c r="F75" s="438">
        <v>32838.836000000003</v>
      </c>
      <c r="G75" s="438">
        <v>30223.753000000001</v>
      </c>
      <c r="H75" s="438">
        <v>34224.656000000003</v>
      </c>
      <c r="I75" s="438">
        <v>38321.086000000003</v>
      </c>
      <c r="J75" s="438">
        <v>41545.146999999997</v>
      </c>
      <c r="K75" s="438">
        <v>41555.695</v>
      </c>
      <c r="L75" s="438">
        <v>45794.137999999999</v>
      </c>
      <c r="M75" s="438">
        <v>51962.050999999999</v>
      </c>
      <c r="N75" s="438">
        <v>61241.375999999997</v>
      </c>
      <c r="O75" s="438">
        <v>65384.144999999997</v>
      </c>
      <c r="P75" s="438">
        <v>63585.321000000004</v>
      </c>
      <c r="Q75" s="438">
        <v>62133.025999999998</v>
      </c>
      <c r="R75" s="438">
        <v>65624.808000000005</v>
      </c>
      <c r="S75" s="438">
        <v>66199.831999999995</v>
      </c>
      <c r="T75" s="438">
        <v>66902.122000000003</v>
      </c>
      <c r="U75" s="438">
        <v>67148.281000000003</v>
      </c>
      <c r="V75" s="438">
        <v>68433.561000000002</v>
      </c>
      <c r="W75" s="438">
        <v>67045.524999999994</v>
      </c>
      <c r="X75" s="438">
        <v>70495.198999999993</v>
      </c>
      <c r="Y75" s="438">
        <v>74828.043999999994</v>
      </c>
      <c r="Z75" s="438">
        <v>81367.728000000003</v>
      </c>
      <c r="AA75" s="438">
        <v>86594.338000000003</v>
      </c>
      <c r="AB75" s="438">
        <v>86573.923999999999</v>
      </c>
      <c r="AC75" s="438">
        <v>96627.513999999996</v>
      </c>
      <c r="AD75" s="438">
        <v>108219.113</v>
      </c>
      <c r="AE75" s="468"/>
      <c r="AF75" s="67">
        <v>4.9691770939994626</v>
      </c>
      <c r="AG75" s="67">
        <v>2.8602502304323281</v>
      </c>
      <c r="AH75" s="67">
        <v>7.5110032441711354</v>
      </c>
      <c r="AI75" s="67">
        <v>-7.9633851821057249</v>
      </c>
      <c r="AJ75" s="67">
        <v>13.237611490538598</v>
      </c>
      <c r="AK75" s="67">
        <v>11.969236447548212</v>
      </c>
      <c r="AL75" s="67">
        <v>8.4132819200374342</v>
      </c>
      <c r="AM75" s="67">
        <v>2.5389247028059003E-2</v>
      </c>
      <c r="AN75" s="67">
        <v>10.199427539354105</v>
      </c>
      <c r="AO75" s="67">
        <v>13.468782838537123</v>
      </c>
      <c r="AP75" s="67">
        <v>17.85788825002308</v>
      </c>
      <c r="AQ75" s="67">
        <v>6.7646569534949776</v>
      </c>
      <c r="AR75" s="67">
        <v>-2.7511623804211069</v>
      </c>
      <c r="AS75" s="67">
        <v>-2.2840098581872468</v>
      </c>
      <c r="AT75" s="67">
        <v>5.6198486131997072</v>
      </c>
      <c r="AU75" s="67">
        <v>0.87622961121651599</v>
      </c>
      <c r="AV75" s="67">
        <v>1.060863719412481</v>
      </c>
      <c r="AW75" s="67">
        <v>0.36793900199458562</v>
      </c>
      <c r="AX75" s="67">
        <v>1.9140921865147931</v>
      </c>
      <c r="AY75" s="67">
        <v>-2.0282971976279356</v>
      </c>
      <c r="AZ75" s="67">
        <v>5.1452710676812501</v>
      </c>
      <c r="BA75" s="67">
        <v>6.1462979911582494</v>
      </c>
      <c r="BB75" s="67">
        <v>8.7396163930197162</v>
      </c>
      <c r="BC75" s="67">
        <v>6.4234434565998839</v>
      </c>
      <c r="BD75" s="67">
        <v>-2.3574289579997298E-2</v>
      </c>
      <c r="BE75" s="67">
        <v>11.612723018076432</v>
      </c>
      <c r="BF75" s="67">
        <v>11.996168089349791</v>
      </c>
      <c r="BG75" s="467"/>
      <c r="BH75" s="438"/>
      <c r="BI75" s="438"/>
      <c r="BJ75" s="469"/>
      <c r="BK75" s="427"/>
      <c r="BL75" s="427"/>
      <c r="BM75" s="469"/>
      <c r="BN75" s="469"/>
      <c r="BO75" s="467"/>
      <c r="BP75" s="467"/>
      <c r="BQ75" s="415"/>
      <c r="BR75" s="415"/>
      <c r="BS75" s="415"/>
    </row>
    <row r="76" spans="1:71" ht="15" customHeight="1" x14ac:dyDescent="0.25">
      <c r="B76" s="393" t="s">
        <v>1273</v>
      </c>
      <c r="C76" s="445">
        <v>15.39038894086476</v>
      </c>
      <c r="D76" s="445">
        <v>15.266187956868153</v>
      </c>
      <c r="E76" s="445">
        <v>15.100710805961475</v>
      </c>
      <c r="F76" s="445">
        <v>15.126303375409147</v>
      </c>
      <c r="G76" s="445">
        <v>15.211479518567433</v>
      </c>
      <c r="H76" s="445">
        <v>15.69069307352115</v>
      </c>
      <c r="I76" s="445">
        <v>16.228574965555172</v>
      </c>
      <c r="J76" s="445">
        <v>16.528027198022709</v>
      </c>
      <c r="K76" s="445">
        <v>15.610372212065329</v>
      </c>
      <c r="L76" s="445">
        <v>15.933525479134946</v>
      </c>
      <c r="M76" s="445">
        <v>16.373383086286665</v>
      </c>
      <c r="N76" s="445">
        <v>16.769769221505328</v>
      </c>
      <c r="O76" s="445">
        <v>17.446524455856373</v>
      </c>
      <c r="P76" s="445">
        <v>16.224544800730467</v>
      </c>
      <c r="Q76" s="445">
        <v>16.237006774110991</v>
      </c>
      <c r="R76" s="445">
        <v>17.725595201500823</v>
      </c>
      <c r="S76" s="445">
        <v>17.732374735508369</v>
      </c>
      <c r="T76" s="445">
        <v>18.831262253390239</v>
      </c>
      <c r="U76" s="445">
        <v>19.076078596126266</v>
      </c>
      <c r="V76" s="445">
        <v>19.17056827986509</v>
      </c>
      <c r="W76" s="445">
        <v>17.87826230933587</v>
      </c>
      <c r="X76" s="445">
        <v>18.080842309672256</v>
      </c>
      <c r="Y76" s="445">
        <v>18.289064139620766</v>
      </c>
      <c r="Z76" s="445">
        <v>18.765395442559594</v>
      </c>
      <c r="AA76" s="445">
        <v>19.203306246725496</v>
      </c>
      <c r="AB76" s="445">
        <v>19.282686935444715</v>
      </c>
      <c r="AC76" s="445">
        <v>19.809516887636583</v>
      </c>
      <c r="AD76" s="445">
        <v>20.022117794462797</v>
      </c>
      <c r="AE76" s="468"/>
      <c r="AF76" s="67">
        <v>-0.80700354275535346</v>
      </c>
      <c r="AG76" s="67">
        <v>-1.0839454575968972</v>
      </c>
      <c r="AH76" s="67">
        <v>0.16947923694803535</v>
      </c>
      <c r="AI76" s="67">
        <v>0.56309952963628973</v>
      </c>
      <c r="AJ76" s="67">
        <v>3.1503415191716186</v>
      </c>
      <c r="AK76" s="67">
        <v>3.4280314420382467</v>
      </c>
      <c r="AL76" s="67">
        <v>1.8452158190298178</v>
      </c>
      <c r="AM76" s="67">
        <v>-5.5521144475558515</v>
      </c>
      <c r="AN76" s="67">
        <v>2.0701189099120256</v>
      </c>
      <c r="AO76" s="67">
        <v>2.7605793063670347</v>
      </c>
      <c r="AP76" s="67">
        <v>2.4209177366078478</v>
      </c>
      <c r="AQ76" s="67">
        <v>4.0355667714447918</v>
      </c>
      <c r="AR76" s="67">
        <v>-7.0041437663861927</v>
      </c>
      <c r="AS76" s="67">
        <v>7.6809386849262751E-2</v>
      </c>
      <c r="AT76" s="67">
        <v>9.1678746464730381</v>
      </c>
      <c r="AU76" s="67">
        <v>3.8247144485012541E-2</v>
      </c>
      <c r="AV76" s="67">
        <v>6.1970691138248526</v>
      </c>
      <c r="AW76" s="67">
        <v>1.3000527497404164</v>
      </c>
      <c r="AX76" s="67">
        <v>0.495330752925355</v>
      </c>
      <c r="AY76" s="67">
        <v>-6.7410936997967497</v>
      </c>
      <c r="AZ76" s="67">
        <v>1.1331078872838845</v>
      </c>
      <c r="BA76" s="67">
        <v>1.1516157620440168</v>
      </c>
      <c r="BB76" s="67">
        <v>2.6044596886011249</v>
      </c>
      <c r="BC76" s="67">
        <v>2.3336081859097249</v>
      </c>
      <c r="BD76" s="67">
        <v>0.4133699046368946</v>
      </c>
      <c r="BE76" s="67">
        <v>2.7321397373488892</v>
      </c>
      <c r="BF76" s="67">
        <v>1.0732261065836575</v>
      </c>
      <c r="BG76" s="467"/>
      <c r="BH76" s="438"/>
      <c r="BI76" s="445"/>
      <c r="BJ76" s="419"/>
      <c r="BK76" s="427"/>
      <c r="BL76" s="427"/>
      <c r="BM76" s="419"/>
      <c r="BN76" s="419"/>
      <c r="BO76" s="467"/>
      <c r="BP76" s="467"/>
    </row>
    <row r="77" spans="1:71" ht="15" customHeight="1" x14ac:dyDescent="0.25">
      <c r="B77" s="393" t="s">
        <v>518</v>
      </c>
      <c r="C77" s="438">
        <v>29411.34</v>
      </c>
      <c r="D77" s="438">
        <v>31452.983999999997</v>
      </c>
      <c r="E77" s="438">
        <v>32244.383000000002</v>
      </c>
      <c r="F77" s="438">
        <v>35232.701999999997</v>
      </c>
      <c r="G77" s="438">
        <v>33509.26</v>
      </c>
      <c r="H77" s="438">
        <v>37396.874000000003</v>
      </c>
      <c r="I77" s="438">
        <v>41346.845000000016</v>
      </c>
      <c r="J77" s="438">
        <v>44694.902000000002</v>
      </c>
      <c r="K77" s="438">
        <v>45384.879000000001</v>
      </c>
      <c r="L77" s="438">
        <v>48779.780999999995</v>
      </c>
      <c r="M77" s="438">
        <v>53863.864999999991</v>
      </c>
      <c r="N77" s="438">
        <v>60652.826000000001</v>
      </c>
      <c r="O77" s="438">
        <v>67723.804000000004</v>
      </c>
      <c r="P77" s="438">
        <v>69527.745999999999</v>
      </c>
      <c r="Q77" s="438">
        <v>67966.767000000007</v>
      </c>
      <c r="R77" s="438">
        <v>70141.062999999995</v>
      </c>
      <c r="S77" s="438">
        <v>70840.209000000017</v>
      </c>
      <c r="T77" s="438">
        <v>70772.246000000014</v>
      </c>
      <c r="U77" s="438">
        <v>70665.404999999999</v>
      </c>
      <c r="V77" s="438">
        <v>71153.839999999982</v>
      </c>
      <c r="W77" s="438">
        <v>69249.838999999993</v>
      </c>
      <c r="X77" s="438">
        <v>70408.479999999996</v>
      </c>
      <c r="Y77" s="438">
        <v>73491.686999999991</v>
      </c>
      <c r="Z77" s="438">
        <v>78718.445999999996</v>
      </c>
      <c r="AA77" s="438">
        <v>83091.068000000014</v>
      </c>
      <c r="AB77" s="438">
        <v>83178.137000000002</v>
      </c>
      <c r="AC77" s="438">
        <v>89241.721999999994</v>
      </c>
      <c r="AD77" s="438">
        <v>101233.781</v>
      </c>
      <c r="AE77" s="468"/>
      <c r="AF77" s="67">
        <v>6.9416898380012526</v>
      </c>
      <c r="AG77" s="67">
        <v>2.5161332864316108</v>
      </c>
      <c r="AH77" s="67">
        <v>9.2677195901065659</v>
      </c>
      <c r="AI77" s="67">
        <v>-4.8915975845394826</v>
      </c>
      <c r="AJ77" s="67">
        <v>11.60161101737252</v>
      </c>
      <c r="AK77" s="67">
        <v>10.562302613849511</v>
      </c>
      <c r="AL77" s="67">
        <v>8.0974908726409183</v>
      </c>
      <c r="AM77" s="67">
        <v>1.5437487702736092</v>
      </c>
      <c r="AN77" s="67">
        <v>7.4802490935362016</v>
      </c>
      <c r="AO77" s="67">
        <v>10.422523217150143</v>
      </c>
      <c r="AP77" s="67">
        <v>12.603924727644426</v>
      </c>
      <c r="AQ77" s="67">
        <v>11.658117958098131</v>
      </c>
      <c r="AR77" s="67">
        <v>2.6636749465520211</v>
      </c>
      <c r="AS77" s="67">
        <v>-2.2451166473884996</v>
      </c>
      <c r="AT77" s="67">
        <v>3.1990575629410074</v>
      </c>
      <c r="AU77" s="67">
        <v>0.99677132067419905</v>
      </c>
      <c r="AV77" s="67">
        <v>-9.5938452129644247E-2</v>
      </c>
      <c r="AW77" s="67">
        <v>-0.1509645461866711</v>
      </c>
      <c r="AX77" s="67">
        <v>0.69119394419374203</v>
      </c>
      <c r="AY77" s="67">
        <v>-2.6758935287259078</v>
      </c>
      <c r="AZ77" s="67">
        <v>1.673131687714104</v>
      </c>
      <c r="BA77" s="67">
        <v>4.3790279239091632</v>
      </c>
      <c r="BB77" s="67">
        <v>7.1120411210590504</v>
      </c>
      <c r="BC77" s="67">
        <v>5.5547615866299367</v>
      </c>
      <c r="BD77" s="67">
        <v>0.10478743635837873</v>
      </c>
      <c r="BE77" s="67">
        <v>7.2898783486819276</v>
      </c>
      <c r="BF77" s="67">
        <v>13.437727030861204</v>
      </c>
      <c r="BG77" s="467"/>
      <c r="BH77" s="438"/>
      <c r="BI77" s="438"/>
      <c r="BJ77" s="419"/>
      <c r="BK77" s="427"/>
      <c r="BL77" s="427"/>
      <c r="BM77" s="419"/>
      <c r="BN77" s="419"/>
      <c r="BO77" s="467"/>
      <c r="BP77" s="467"/>
    </row>
    <row r="78" spans="1:71" s="443" customFormat="1" ht="15" customHeight="1" x14ac:dyDescent="0.25">
      <c r="A78" s="415"/>
      <c r="B78" s="394" t="s">
        <v>132</v>
      </c>
      <c r="C78" s="425">
        <v>22410.052</v>
      </c>
      <c r="D78" s="425">
        <v>24120.228999999999</v>
      </c>
      <c r="E78" s="425">
        <v>25544.87</v>
      </c>
      <c r="F78" s="425">
        <v>27759.118999999999</v>
      </c>
      <c r="G78" s="425">
        <v>25536.748000000003</v>
      </c>
      <c r="H78" s="425">
        <v>29053.3</v>
      </c>
      <c r="I78" s="425">
        <v>32751.462</v>
      </c>
      <c r="J78" s="425">
        <v>35813.595000000001</v>
      </c>
      <c r="K78" s="425">
        <v>36899.294999999998</v>
      </c>
      <c r="L78" s="425">
        <v>40363.087</v>
      </c>
      <c r="M78" s="425">
        <v>44851.597999999998</v>
      </c>
      <c r="N78" s="425">
        <v>50461.523999999998</v>
      </c>
      <c r="O78" s="425">
        <v>54964.12</v>
      </c>
      <c r="P78" s="425">
        <v>56145.273999999998</v>
      </c>
      <c r="Q78" s="425">
        <v>55731.377</v>
      </c>
      <c r="R78" s="425">
        <v>58973.786</v>
      </c>
      <c r="S78" s="425">
        <v>59366.561999999998</v>
      </c>
      <c r="T78" s="425">
        <v>59107.758000000002</v>
      </c>
      <c r="U78" s="425">
        <v>59050.735999999997</v>
      </c>
      <c r="V78" s="425">
        <v>59905.737999999998</v>
      </c>
      <c r="W78" s="425">
        <v>58585.107000000004</v>
      </c>
      <c r="X78" s="425">
        <v>60032.296999999999</v>
      </c>
      <c r="Y78" s="425">
        <v>62691.964999999997</v>
      </c>
      <c r="Z78" s="425">
        <v>67170.740000000005</v>
      </c>
      <c r="AA78" s="425">
        <v>70881.789000000004</v>
      </c>
      <c r="AB78" s="425">
        <v>72518.820999999996</v>
      </c>
      <c r="AC78" s="425">
        <v>77338.202999999994</v>
      </c>
      <c r="AD78" s="425">
        <v>87539.304000000004</v>
      </c>
      <c r="AE78" s="467"/>
      <c r="AF78" s="67">
        <v>7.631294206724732</v>
      </c>
      <c r="AG78" s="67">
        <v>5.9064157309617542</v>
      </c>
      <c r="AH78" s="67">
        <v>8.6680769954985237</v>
      </c>
      <c r="AI78" s="67">
        <v>-8.0059133000582392</v>
      </c>
      <c r="AJ78" s="67">
        <v>13.770555279787374</v>
      </c>
      <c r="AK78" s="67">
        <v>12.728887940440487</v>
      </c>
      <c r="AL78" s="67">
        <v>9.3496070496028665</v>
      </c>
      <c r="AM78" s="67">
        <v>3.0315303448313244</v>
      </c>
      <c r="AN78" s="67">
        <v>9.3871495376808696</v>
      </c>
      <c r="AO78" s="67">
        <v>11.120336261693751</v>
      </c>
      <c r="AP78" s="67">
        <v>12.507750559968883</v>
      </c>
      <c r="AQ78" s="67">
        <v>8.9228299961769011</v>
      </c>
      <c r="AR78" s="67">
        <v>2.148954627127651</v>
      </c>
      <c r="AS78" s="67">
        <v>-0.73718938480912755</v>
      </c>
      <c r="AT78" s="67">
        <v>5.8179237164730324</v>
      </c>
      <c r="AU78" s="67">
        <v>0.66601794905960787</v>
      </c>
      <c r="AV78" s="67">
        <v>-0.4359423744295583</v>
      </c>
      <c r="AW78" s="67">
        <v>-9.6471261860415325E-2</v>
      </c>
      <c r="AX78" s="67">
        <v>1.4479108270555798</v>
      </c>
      <c r="AY78" s="67">
        <v>-2.2045150332677537</v>
      </c>
      <c r="AZ78" s="67">
        <v>2.4702353108273769</v>
      </c>
      <c r="BA78" s="67">
        <v>4.4303951921079943</v>
      </c>
      <c r="BB78" s="67">
        <v>7.144097333685437</v>
      </c>
      <c r="BC78" s="67">
        <v>5.5247999352098844</v>
      </c>
      <c r="BD78" s="67">
        <v>2.3095241007531371</v>
      </c>
      <c r="BE78" s="67">
        <v>6.6456982250166448</v>
      </c>
      <c r="BF78" s="67">
        <v>13.190248291649615</v>
      </c>
      <c r="BG78" s="467"/>
      <c r="BH78" s="438"/>
      <c r="BI78" s="425"/>
      <c r="BJ78" s="469"/>
      <c r="BK78" s="427"/>
      <c r="BL78" s="427"/>
      <c r="BM78" s="469"/>
      <c r="BN78" s="469"/>
      <c r="BO78" s="467"/>
      <c r="BP78" s="467"/>
      <c r="BQ78" s="415"/>
      <c r="BR78" s="415"/>
      <c r="BS78" s="415"/>
    </row>
    <row r="79" spans="1:71" s="443" customFormat="1" ht="15" customHeight="1" x14ac:dyDescent="0.25">
      <c r="A79" s="415"/>
      <c r="B79" s="394" t="s">
        <v>519</v>
      </c>
      <c r="C79" s="425">
        <v>1382.7059999999999</v>
      </c>
      <c r="D79" s="425">
        <v>1485.874</v>
      </c>
      <c r="E79" s="425">
        <v>1638.6610000000001</v>
      </c>
      <c r="F79" s="425">
        <v>2183.123</v>
      </c>
      <c r="G79" s="425">
        <v>2338.0819999999999</v>
      </c>
      <c r="H79" s="425">
        <v>2291.1819999999998</v>
      </c>
      <c r="I79" s="425">
        <v>2425.0079999999998</v>
      </c>
      <c r="J79" s="425">
        <v>2599.5239999999999</v>
      </c>
      <c r="K79" s="425">
        <v>2266.614</v>
      </c>
      <c r="L79" s="425">
        <v>2484.598</v>
      </c>
      <c r="M79" s="425">
        <v>2657.672</v>
      </c>
      <c r="N79" s="425">
        <v>2867.2689999999998</v>
      </c>
      <c r="O79" s="425">
        <v>3142.0659999999998</v>
      </c>
      <c r="P79" s="425">
        <v>3062.9180000000001</v>
      </c>
      <c r="Q79" s="425">
        <v>2775.1990000000001</v>
      </c>
      <c r="R79" s="425">
        <v>2717.0360000000001</v>
      </c>
      <c r="S79" s="425">
        <v>2625.498</v>
      </c>
      <c r="T79" s="425">
        <v>2786.8130000000001</v>
      </c>
      <c r="U79" s="425">
        <v>3245.6219999999998</v>
      </c>
      <c r="V79" s="425">
        <v>3365.3780000000002</v>
      </c>
      <c r="W79" s="425">
        <v>3168.748</v>
      </c>
      <c r="X79" s="425">
        <v>2981.2530000000002</v>
      </c>
      <c r="Y79" s="425">
        <v>3188.2750000000001</v>
      </c>
      <c r="Z79" s="425">
        <v>3370.893</v>
      </c>
      <c r="AA79" s="425">
        <v>3498.77</v>
      </c>
      <c r="AB79" s="425">
        <v>3240.8240000000001</v>
      </c>
      <c r="AC79" s="425">
        <v>3798.6410000000001</v>
      </c>
      <c r="AD79" s="425">
        <v>4184.55</v>
      </c>
      <c r="AE79" s="467"/>
      <c r="AF79" s="67">
        <v>7.4613113706022887</v>
      </c>
      <c r="AG79" s="67">
        <v>10.28263500135273</v>
      </c>
      <c r="AH79" s="67">
        <v>33.226030277159225</v>
      </c>
      <c r="AI79" s="67">
        <v>7.0980425747884937</v>
      </c>
      <c r="AJ79" s="67">
        <v>-2.0059176709798976</v>
      </c>
      <c r="AK79" s="67">
        <v>5.8409153004868273</v>
      </c>
      <c r="AL79" s="67">
        <v>7.1965123414025953</v>
      </c>
      <c r="AM79" s="67">
        <v>-12.806575357642387</v>
      </c>
      <c r="AN79" s="67">
        <v>9.6171646341194332</v>
      </c>
      <c r="AO79" s="67">
        <v>6.9658753649483742</v>
      </c>
      <c r="AP79" s="67">
        <v>7.886488626135943</v>
      </c>
      <c r="AQ79" s="67">
        <v>9.5839281211494267</v>
      </c>
      <c r="AR79" s="67">
        <v>-2.5189795503977308</v>
      </c>
      <c r="AS79" s="67">
        <v>-9.3936239886278372</v>
      </c>
      <c r="AT79" s="67">
        <v>-2.0958136695782912</v>
      </c>
      <c r="AU79" s="67">
        <v>-3.3690389085753765</v>
      </c>
      <c r="AV79" s="67">
        <v>6.1441676969473917</v>
      </c>
      <c r="AW79" s="67">
        <v>16.463573264513968</v>
      </c>
      <c r="AX79" s="67">
        <v>3.689770404563447</v>
      </c>
      <c r="AY79" s="67">
        <v>-5.8427314851407459</v>
      </c>
      <c r="AZ79" s="67">
        <v>-5.9170057069858473</v>
      </c>
      <c r="BA79" s="67">
        <v>6.9441271841068186</v>
      </c>
      <c r="BB79" s="67">
        <v>5.727799515411931</v>
      </c>
      <c r="BC79" s="67">
        <v>3.7935644946309566</v>
      </c>
      <c r="BD79" s="67">
        <v>-7.3724766132097841</v>
      </c>
      <c r="BE79" s="67">
        <v>17.212196651222033</v>
      </c>
      <c r="BF79" s="67">
        <v>10.15913322685666</v>
      </c>
      <c r="BG79" s="467"/>
      <c r="BH79" s="438"/>
      <c r="BI79" s="425"/>
      <c r="BJ79" s="469"/>
      <c r="BK79" s="427"/>
      <c r="BL79" s="427"/>
      <c r="BM79" s="469"/>
      <c r="BN79" s="469"/>
      <c r="BO79" s="467"/>
      <c r="BP79" s="467"/>
      <c r="BQ79" s="415"/>
      <c r="BR79" s="415"/>
      <c r="BS79" s="415"/>
    </row>
    <row r="80" spans="1:71" s="443" customFormat="1" ht="15" customHeight="1" x14ac:dyDescent="0.25">
      <c r="A80" s="415"/>
      <c r="B80" s="394" t="s">
        <v>20</v>
      </c>
      <c r="C80" s="425">
        <v>2959.2139999999999</v>
      </c>
      <c r="D80" s="425">
        <v>3201.1390000000001</v>
      </c>
      <c r="E80" s="425">
        <v>2429.087</v>
      </c>
      <c r="F80" s="425">
        <v>1933.1</v>
      </c>
      <c r="G80" s="425">
        <v>1447.154</v>
      </c>
      <c r="H80" s="425">
        <v>1432.296</v>
      </c>
      <c r="I80" s="425">
        <v>1834.6859999999999</v>
      </c>
      <c r="J80" s="425">
        <v>1841.627</v>
      </c>
      <c r="K80" s="425">
        <v>1518.404</v>
      </c>
      <c r="L80" s="425">
        <v>1501.6279999999999</v>
      </c>
      <c r="M80" s="425">
        <v>1646.577</v>
      </c>
      <c r="N80" s="425">
        <v>2062.0010000000002</v>
      </c>
      <c r="O80" s="425">
        <v>3741.42</v>
      </c>
      <c r="P80" s="425">
        <v>4858.0439999999999</v>
      </c>
      <c r="Q80" s="425">
        <v>4861.674</v>
      </c>
      <c r="R80" s="425">
        <v>3827.9229999999998</v>
      </c>
      <c r="S80" s="425">
        <v>4465.3609999999999</v>
      </c>
      <c r="T80" s="425">
        <v>4551.0450000000001</v>
      </c>
      <c r="U80" s="425">
        <v>4256.2619999999997</v>
      </c>
      <c r="V80" s="425">
        <v>3591.9180000000001</v>
      </c>
      <c r="W80" s="425">
        <v>2964.498</v>
      </c>
      <c r="X80" s="425">
        <v>2777.6770000000001</v>
      </c>
      <c r="Y80" s="425">
        <v>2667.6909999999998</v>
      </c>
      <c r="Z80" s="425">
        <v>3025.4679999999998</v>
      </c>
      <c r="AA80" s="425">
        <v>3302.0859999999998</v>
      </c>
      <c r="AB80" s="425">
        <v>2625.46</v>
      </c>
      <c r="AC80" s="425">
        <v>2470.1799999999998</v>
      </c>
      <c r="AD80" s="425">
        <v>3156.4029999999998</v>
      </c>
      <c r="AE80" s="467"/>
      <c r="AF80" s="67">
        <v>8.175312768863634</v>
      </c>
      <c r="AG80" s="67">
        <v>-24.118040484964894</v>
      </c>
      <c r="AH80" s="67">
        <v>-20.418659356375471</v>
      </c>
      <c r="AI80" s="67">
        <v>-25.138171848326522</v>
      </c>
      <c r="AJ80" s="67">
        <v>-1.0267048289262846</v>
      </c>
      <c r="AK80" s="67">
        <v>28.094053184537273</v>
      </c>
      <c r="AL80" s="67">
        <v>0.37832086798503894</v>
      </c>
      <c r="AM80" s="67">
        <v>-17.550948156168431</v>
      </c>
      <c r="AN80" s="67">
        <v>-1.1048442970382126</v>
      </c>
      <c r="AO80" s="67">
        <v>9.6527901717336135</v>
      </c>
      <c r="AP80" s="67">
        <v>25.229551973579149</v>
      </c>
      <c r="AQ80" s="67">
        <v>81.446080772996709</v>
      </c>
      <c r="AR80" s="67">
        <v>29.844925188832036</v>
      </c>
      <c r="AS80" s="67">
        <v>7.4721431094488366E-2</v>
      </c>
      <c r="AT80" s="67">
        <v>-21.26327269166957</v>
      </c>
      <c r="AU80" s="67">
        <v>16.652320331417329</v>
      </c>
      <c r="AV80" s="67">
        <v>1.9188594158456596</v>
      </c>
      <c r="AW80" s="67">
        <v>-6.477259618395351</v>
      </c>
      <c r="AX80" s="67">
        <v>-15.608625596826499</v>
      </c>
      <c r="AY80" s="67">
        <v>-17.46754797854517</v>
      </c>
      <c r="AZ80" s="67">
        <v>-6.3019438704293265</v>
      </c>
      <c r="BA80" s="67">
        <v>-3.9596396557267184</v>
      </c>
      <c r="BB80" s="67">
        <v>13.411485813012078</v>
      </c>
      <c r="BC80" s="67">
        <v>9.1429821766417518</v>
      </c>
      <c r="BD80" s="67">
        <v>-20.49086547109917</v>
      </c>
      <c r="BE80" s="67">
        <v>-5.9143921446146654</v>
      </c>
      <c r="BF80" s="67">
        <v>27.780283218227009</v>
      </c>
      <c r="BG80" s="467"/>
      <c r="BH80" s="438"/>
      <c r="BI80" s="425"/>
      <c r="BJ80" s="469"/>
      <c r="BK80" s="427"/>
      <c r="BL80" s="427"/>
      <c r="BM80" s="469"/>
      <c r="BN80" s="469"/>
      <c r="BO80" s="467"/>
      <c r="BP80" s="467"/>
      <c r="BQ80" s="415"/>
      <c r="BR80" s="415"/>
      <c r="BS80" s="415"/>
    </row>
    <row r="81" spans="1:71" s="443" customFormat="1" ht="15" customHeight="1" x14ac:dyDescent="0.25">
      <c r="A81" s="415"/>
      <c r="B81" s="394" t="s">
        <v>23</v>
      </c>
      <c r="C81" s="425">
        <v>2458.259</v>
      </c>
      <c r="D81" s="425">
        <v>2392.4899999999998</v>
      </c>
      <c r="E81" s="425">
        <v>2406.6039999999998</v>
      </c>
      <c r="F81" s="425">
        <v>2424.8879999999999</v>
      </c>
      <c r="G81" s="425">
        <v>2372.473</v>
      </c>
      <c r="H81" s="425">
        <v>2413.2269999999999</v>
      </c>
      <c r="I81" s="425">
        <v>2500.6750000000002</v>
      </c>
      <c r="J81" s="425">
        <v>2590.4079999999999</v>
      </c>
      <c r="K81" s="425">
        <v>2654.413</v>
      </c>
      <c r="L81" s="425">
        <v>2844.674</v>
      </c>
      <c r="M81" s="425">
        <v>2976.0590000000002</v>
      </c>
      <c r="N81" s="425">
        <v>3145.5010000000002</v>
      </c>
      <c r="O81" s="425">
        <v>3181.8409999999999</v>
      </c>
      <c r="P81" s="425">
        <v>2484.8200000000002</v>
      </c>
      <c r="Q81" s="425">
        <v>2161.3069999999998</v>
      </c>
      <c r="R81" s="425">
        <v>2264.5880000000002</v>
      </c>
      <c r="S81" s="425">
        <v>2091.194</v>
      </c>
      <c r="T81" s="425">
        <v>1954.5</v>
      </c>
      <c r="U81" s="425">
        <v>1877.1479999999999</v>
      </c>
      <c r="V81" s="425">
        <v>2032.682</v>
      </c>
      <c r="W81" s="425">
        <v>2306.9850000000001</v>
      </c>
      <c r="X81" s="425">
        <v>2602.0300000000002</v>
      </c>
      <c r="Y81" s="425">
        <v>2805.1840000000002</v>
      </c>
      <c r="Z81" s="425">
        <v>3007.5549999999998</v>
      </c>
      <c r="AA81" s="425">
        <v>3219.7429999999999</v>
      </c>
      <c r="AB81" s="425">
        <v>2817.8420000000001</v>
      </c>
      <c r="AC81" s="425">
        <v>3526.2489999999998</v>
      </c>
      <c r="AD81" s="425">
        <v>4120.0190000000002</v>
      </c>
      <c r="AE81" s="467"/>
      <c r="AF81" s="67">
        <v>-2.675430050291709</v>
      </c>
      <c r="AG81" s="67">
        <v>0.58992932049872593</v>
      </c>
      <c r="AH81" s="67">
        <v>0.75974277446559313</v>
      </c>
      <c r="AI81" s="67">
        <v>-2.1615431310641924</v>
      </c>
      <c r="AJ81" s="67">
        <v>1.7177856186350766</v>
      </c>
      <c r="AK81" s="67">
        <v>3.6236955744320909</v>
      </c>
      <c r="AL81" s="67">
        <v>3.588351145190785</v>
      </c>
      <c r="AM81" s="67">
        <v>2.47084629139502</v>
      </c>
      <c r="AN81" s="67">
        <v>7.1677240881505639</v>
      </c>
      <c r="AO81" s="67">
        <v>4.618631168281496</v>
      </c>
      <c r="AP81" s="67">
        <v>5.6935027161759848</v>
      </c>
      <c r="AQ81" s="67">
        <v>1.1553008566838656</v>
      </c>
      <c r="AR81" s="67">
        <v>-21.90621718684244</v>
      </c>
      <c r="AS81" s="67">
        <v>-13.019574858541077</v>
      </c>
      <c r="AT81" s="67">
        <v>4.7786362603739576</v>
      </c>
      <c r="AU81" s="67">
        <v>-7.656756990675575</v>
      </c>
      <c r="AV81" s="67">
        <v>-6.5366484410341599</v>
      </c>
      <c r="AW81" s="67">
        <v>-3.9576362240982377</v>
      </c>
      <c r="AX81" s="67">
        <v>8.2856546207331689</v>
      </c>
      <c r="AY81" s="67">
        <v>13.494634182818572</v>
      </c>
      <c r="AZ81" s="67">
        <v>12.789203224121536</v>
      </c>
      <c r="BA81" s="67">
        <v>7.8075195136105151</v>
      </c>
      <c r="BB81" s="67">
        <v>7.2141791768382859</v>
      </c>
      <c r="BC81" s="67">
        <v>7.0551660734383859</v>
      </c>
      <c r="BD81" s="67">
        <v>-12.482393781118546</v>
      </c>
      <c r="BE81" s="67">
        <v>25.140053984573999</v>
      </c>
      <c r="BF81" s="67">
        <v>16.838572658935895</v>
      </c>
      <c r="BG81" s="467"/>
      <c r="BH81" s="438"/>
      <c r="BI81" s="425"/>
      <c r="BJ81" s="469"/>
      <c r="BK81" s="427"/>
      <c r="BL81" s="427"/>
      <c r="BM81" s="469"/>
      <c r="BN81" s="469"/>
      <c r="BO81" s="467"/>
      <c r="BP81" s="467"/>
      <c r="BQ81" s="415"/>
      <c r="BR81" s="415"/>
      <c r="BS81" s="415"/>
    </row>
    <row r="82" spans="1:71" s="443" customFormat="1" ht="15" customHeight="1" x14ac:dyDescent="0.25">
      <c r="A82" s="415"/>
      <c r="B82" s="394" t="s">
        <v>21</v>
      </c>
      <c r="C82" s="425"/>
      <c r="D82" s="425"/>
      <c r="E82" s="425"/>
      <c r="F82" s="425">
        <v>576.46199999999999</v>
      </c>
      <c r="G82" s="425">
        <v>887.15000000000009</v>
      </c>
      <c r="H82" s="425">
        <v>893.14200000000005</v>
      </c>
      <c r="I82" s="425">
        <v>876.08799999999997</v>
      </c>
      <c r="J82" s="425">
        <v>934.73099999999999</v>
      </c>
      <c r="K82" s="425">
        <v>967.42399999999998</v>
      </c>
      <c r="L82" s="425">
        <v>1005.116</v>
      </c>
      <c r="M82" s="425">
        <v>1063.99</v>
      </c>
      <c r="N82" s="425">
        <v>1136.8319999999999</v>
      </c>
      <c r="O82" s="425">
        <v>1449.4469999999999</v>
      </c>
      <c r="P82" s="425">
        <v>1511.8180000000002</v>
      </c>
      <c r="Q82" s="425">
        <v>1434.0530000000001</v>
      </c>
      <c r="R82" s="425">
        <v>1450.1400000000003</v>
      </c>
      <c r="S82" s="425">
        <v>1404.1780000000003</v>
      </c>
      <c r="T82" s="425">
        <v>1450.421</v>
      </c>
      <c r="U82" s="425">
        <v>1337.078</v>
      </c>
      <c r="V82" s="425">
        <v>1300.3620000000001</v>
      </c>
      <c r="W82" s="425">
        <v>1226.0929999999998</v>
      </c>
      <c r="X82" s="425">
        <v>1205.653</v>
      </c>
      <c r="Y82" s="425">
        <v>1242.942</v>
      </c>
      <c r="Z82" s="425">
        <v>1280.6679999999999</v>
      </c>
      <c r="AA82" s="425">
        <v>1306.039</v>
      </c>
      <c r="AB82" s="425">
        <v>1117.597</v>
      </c>
      <c r="AC82" s="425">
        <v>1172.92</v>
      </c>
      <c r="AD82" s="425">
        <v>1296.0319999999999</v>
      </c>
      <c r="AE82" s="467"/>
      <c r="AF82" s="67"/>
      <c r="AG82" s="67"/>
      <c r="AH82" s="67"/>
      <c r="AI82" s="67">
        <v>53.895660078201189</v>
      </c>
      <c r="AJ82" s="67">
        <v>0.67542129290423247</v>
      </c>
      <c r="AK82" s="67">
        <v>-1.9094388126412269</v>
      </c>
      <c r="AL82" s="67">
        <v>6.6937339627982624</v>
      </c>
      <c r="AM82" s="67">
        <v>3.49758379683567</v>
      </c>
      <c r="AN82" s="67">
        <v>3.8961200052924028</v>
      </c>
      <c r="AO82" s="67">
        <v>5.8574333708746167</v>
      </c>
      <c r="AP82" s="67">
        <v>6.8461169747835839</v>
      </c>
      <c r="AQ82" s="67">
        <v>27.498786100320899</v>
      </c>
      <c r="AR82" s="67">
        <v>4.3030893851241387</v>
      </c>
      <c r="AS82" s="67">
        <v>-5.1438069926406484</v>
      </c>
      <c r="AT82" s="67">
        <v>1.1217855964877259</v>
      </c>
      <c r="AU82" s="67">
        <v>-3.1694870840056808</v>
      </c>
      <c r="AV82" s="67">
        <v>3.2932434491923033</v>
      </c>
      <c r="AW82" s="67">
        <v>-7.814489724018074</v>
      </c>
      <c r="AX82" s="67">
        <v>-2.7459878930024928</v>
      </c>
      <c r="AY82" s="67">
        <v>-5.7114095920982209</v>
      </c>
      <c r="AZ82" s="67">
        <v>-1.6670839813945406</v>
      </c>
      <c r="BA82" s="67">
        <v>3.0928467809560516</v>
      </c>
      <c r="BB82" s="67">
        <v>3.0352180552270198</v>
      </c>
      <c r="BC82" s="67">
        <v>1.9810755012228185</v>
      </c>
      <c r="BD82" s="67">
        <v>-14.428512471679639</v>
      </c>
      <c r="BE82" s="67">
        <v>4.9501743472826156</v>
      </c>
      <c r="BF82" s="67">
        <v>10.496197524127805</v>
      </c>
      <c r="BG82" s="467"/>
      <c r="BH82" s="438"/>
      <c r="BI82" s="425"/>
      <c r="BJ82" s="469"/>
      <c r="BK82" s="427"/>
      <c r="BL82" s="427"/>
      <c r="BM82" s="469"/>
      <c r="BN82" s="469"/>
      <c r="BO82" s="467"/>
      <c r="BP82" s="467"/>
      <c r="BQ82" s="415"/>
      <c r="BR82" s="415"/>
      <c r="BS82" s="415"/>
    </row>
    <row r="83" spans="1:71" s="443" customFormat="1" ht="15" customHeight="1" x14ac:dyDescent="0.25">
      <c r="A83" s="415"/>
      <c r="B83" s="394" t="s">
        <v>22</v>
      </c>
      <c r="C83" s="425"/>
      <c r="D83" s="425"/>
      <c r="E83" s="425"/>
      <c r="F83" s="425"/>
      <c r="G83" s="425">
        <v>671.13099999999997</v>
      </c>
      <c r="H83" s="425">
        <v>893.303</v>
      </c>
      <c r="I83" s="425">
        <v>450.71300000000002</v>
      </c>
      <c r="J83" s="425">
        <v>377.78699999999998</v>
      </c>
      <c r="K83" s="425">
        <v>208.30099999999999</v>
      </c>
      <c r="L83" s="425">
        <v>226.65700000000001</v>
      </c>
      <c r="M83" s="425">
        <v>276.11399999999998</v>
      </c>
      <c r="N83" s="425">
        <v>527.62900000000002</v>
      </c>
      <c r="O83" s="425">
        <v>700.44</v>
      </c>
      <c r="P83" s="425">
        <v>899.43299999999999</v>
      </c>
      <c r="Q83" s="425">
        <v>470.08600000000001</v>
      </c>
      <c r="R83" s="425">
        <v>364.65800000000002</v>
      </c>
      <c r="S83" s="425">
        <v>325.24799999999999</v>
      </c>
      <c r="T83" s="425">
        <v>326.18299999999999</v>
      </c>
      <c r="U83" s="425">
        <v>281.846</v>
      </c>
      <c r="V83" s="425">
        <v>336.27100000000002</v>
      </c>
      <c r="W83" s="425">
        <v>424.44200000000001</v>
      </c>
      <c r="X83" s="425">
        <v>304.18200000000002</v>
      </c>
      <c r="Y83" s="425">
        <v>380.96499999999997</v>
      </c>
      <c r="Z83" s="425">
        <v>336.55799999999999</v>
      </c>
      <c r="AA83" s="425">
        <v>338.07600000000002</v>
      </c>
      <c r="AB83" s="425">
        <v>380.58</v>
      </c>
      <c r="AC83" s="425">
        <v>429.22899999999998</v>
      </c>
      <c r="AD83" s="425">
        <v>372.11099999999999</v>
      </c>
      <c r="AE83" s="467"/>
      <c r="AF83" s="67"/>
      <c r="AG83" s="67"/>
      <c r="AH83" s="67"/>
      <c r="AI83" s="67"/>
      <c r="AJ83" s="67">
        <v>33.104118271991609</v>
      </c>
      <c r="AK83" s="67">
        <v>-49.545339039497236</v>
      </c>
      <c r="AL83" s="67">
        <v>-16.180141242875195</v>
      </c>
      <c r="AM83" s="67">
        <v>-44.862845995230117</v>
      </c>
      <c r="AN83" s="67">
        <v>8.8122476608369738</v>
      </c>
      <c r="AO83" s="67">
        <v>21.82019527303369</v>
      </c>
      <c r="AP83" s="67">
        <v>91.090998645487048</v>
      </c>
      <c r="AQ83" s="67">
        <v>32.752369562704104</v>
      </c>
      <c r="AR83" s="67">
        <v>28.409713894123684</v>
      </c>
      <c r="AS83" s="67">
        <v>-47.73529545836098</v>
      </c>
      <c r="AT83" s="67">
        <v>-22.427385627310741</v>
      </c>
      <c r="AU83" s="67">
        <v>-10.807386647214656</v>
      </c>
      <c r="AV83" s="67">
        <v>0.28747294372296039</v>
      </c>
      <c r="AW83" s="67">
        <v>-13.592676503680451</v>
      </c>
      <c r="AX83" s="67">
        <v>19.310190671501459</v>
      </c>
      <c r="AY83" s="67">
        <v>26.220221190646825</v>
      </c>
      <c r="AZ83" s="67">
        <v>-28.333671031613278</v>
      </c>
      <c r="BA83" s="67">
        <v>25.242453531109661</v>
      </c>
      <c r="BB83" s="67">
        <v>-11.656451380048026</v>
      </c>
      <c r="BC83" s="67">
        <v>0.45103667124240587</v>
      </c>
      <c r="BD83" s="67">
        <v>12.572321016576154</v>
      </c>
      <c r="BE83" s="67">
        <v>12.782857743444216</v>
      </c>
      <c r="BF83" s="67">
        <v>-13.307115782018455</v>
      </c>
      <c r="BG83" s="467"/>
      <c r="BH83" s="438"/>
      <c r="BI83" s="425"/>
      <c r="BJ83" s="469"/>
      <c r="BK83" s="427"/>
      <c r="BL83" s="427"/>
      <c r="BM83" s="469"/>
      <c r="BN83" s="469"/>
      <c r="BO83" s="467"/>
      <c r="BP83" s="467"/>
      <c r="BQ83" s="415"/>
      <c r="BR83" s="415"/>
      <c r="BS83" s="415"/>
    </row>
    <row r="84" spans="1:71" s="443" customFormat="1" ht="15" customHeight="1" x14ac:dyDescent="0.25">
      <c r="A84" s="415"/>
      <c r="B84" s="394" t="s">
        <v>1272</v>
      </c>
      <c r="C84" s="425">
        <v>201.10900000000038</v>
      </c>
      <c r="D84" s="425">
        <v>253.25200000000132</v>
      </c>
      <c r="E84" s="425">
        <v>225.16100000000279</v>
      </c>
      <c r="F84" s="425">
        <v>356.00999999999931</v>
      </c>
      <c r="G84" s="425">
        <v>256.52199999999812</v>
      </c>
      <c r="H84" s="425">
        <v>420.42400000000418</v>
      </c>
      <c r="I84" s="425">
        <v>508.21300000000195</v>
      </c>
      <c r="J84" s="425">
        <v>537.23000000000093</v>
      </c>
      <c r="K84" s="425">
        <v>870.42800000000261</v>
      </c>
      <c r="L84" s="425">
        <v>354.02100000000348</v>
      </c>
      <c r="M84" s="425">
        <v>391.85499999999894</v>
      </c>
      <c r="N84" s="425">
        <v>452.07000000000255</v>
      </c>
      <c r="O84" s="425">
        <v>544.4700000000023</v>
      </c>
      <c r="P84" s="425">
        <v>565.4390000000019</v>
      </c>
      <c r="Q84" s="425">
        <v>533.07100000000628</v>
      </c>
      <c r="R84" s="425">
        <v>542.93199999999445</v>
      </c>
      <c r="S84" s="425">
        <v>562.16800000000489</v>
      </c>
      <c r="T84" s="425">
        <v>595.52599999999734</v>
      </c>
      <c r="U84" s="425">
        <v>616.71300000000247</v>
      </c>
      <c r="V84" s="425">
        <v>621.49099999999885</v>
      </c>
      <c r="W84" s="425">
        <v>573.96600000000421</v>
      </c>
      <c r="X84" s="425">
        <v>505.38799999999674</v>
      </c>
      <c r="Y84" s="425">
        <v>514.66500000000929</v>
      </c>
      <c r="Z84" s="425">
        <v>526.56399999999144</v>
      </c>
      <c r="AA84" s="425">
        <v>544.56499999999528</v>
      </c>
      <c r="AB84" s="425">
        <v>477.01300000000555</v>
      </c>
      <c r="AC84" s="425">
        <v>506.30000000000047</v>
      </c>
      <c r="AD84" s="425">
        <v>565.36199999999928</v>
      </c>
      <c r="AE84" s="467"/>
      <c r="AF84" s="67">
        <v>25.927730733085454</v>
      </c>
      <c r="AG84" s="67">
        <v>-11.092113783898412</v>
      </c>
      <c r="AH84" s="67">
        <v>58.113527653543429</v>
      </c>
      <c r="AI84" s="67">
        <v>-27.945282435887023</v>
      </c>
      <c r="AJ84" s="67">
        <v>63.893935023119752</v>
      </c>
      <c r="AK84" s="67">
        <v>20.881062926949198</v>
      </c>
      <c r="AL84" s="67">
        <v>5.7096138823679894</v>
      </c>
      <c r="AM84" s="67">
        <v>62.021480557675687</v>
      </c>
      <c r="AN84" s="67">
        <v>-59.327939818112192</v>
      </c>
      <c r="AO84" s="67">
        <v>10.686936650649287</v>
      </c>
      <c r="AP84" s="67">
        <v>15.366653481518355</v>
      </c>
      <c r="AQ84" s="67">
        <v>20.439312495852249</v>
      </c>
      <c r="AR84" s="67">
        <v>3.8512682057780125</v>
      </c>
      <c r="AS84" s="67">
        <v>-5.7244017480215348</v>
      </c>
      <c r="AT84" s="67">
        <v>1.8498473936845272</v>
      </c>
      <c r="AU84" s="67">
        <v>3.5429851252110041</v>
      </c>
      <c r="AV84" s="67">
        <v>5.9338133796288872</v>
      </c>
      <c r="AW84" s="67">
        <v>3.5576952139797697</v>
      </c>
      <c r="AX84" s="67">
        <v>0.77475259966894328</v>
      </c>
      <c r="AY84" s="67">
        <v>-7.6469329402991661</v>
      </c>
      <c r="AZ84" s="67">
        <v>-11.948094486434215</v>
      </c>
      <c r="BA84" s="67">
        <v>1.8356193657175481</v>
      </c>
      <c r="BB84" s="67">
        <v>2.3119893522936223</v>
      </c>
      <c r="BC84" s="67">
        <v>3.4185777987109134</v>
      </c>
      <c r="BD84" s="67">
        <v>-12.40476343503353</v>
      </c>
      <c r="BE84" s="67">
        <v>6.1396649567191206</v>
      </c>
      <c r="BF84" s="67">
        <v>11.665415761406036</v>
      </c>
      <c r="BG84" s="467"/>
      <c r="BH84" s="438"/>
      <c r="BI84" s="425"/>
      <c r="BJ84" s="469"/>
      <c r="BK84" s="427"/>
      <c r="BL84" s="427"/>
      <c r="BM84" s="469"/>
      <c r="BN84" s="469"/>
      <c r="BO84" s="467"/>
      <c r="BP84" s="467"/>
      <c r="BQ84" s="415"/>
      <c r="BR84" s="415"/>
      <c r="BS84" s="415"/>
    </row>
    <row r="85" spans="1:71" s="443" customFormat="1" ht="15" customHeight="1" x14ac:dyDescent="0.25">
      <c r="A85" s="415"/>
      <c r="B85" s="393" t="s">
        <v>520</v>
      </c>
      <c r="C85" s="438">
        <v>-1121.827</v>
      </c>
      <c r="D85" s="438">
        <v>-1757.7149999999999</v>
      </c>
      <c r="E85" s="438">
        <v>-1699.7550000000001</v>
      </c>
      <c r="F85" s="438">
        <v>-2393.866</v>
      </c>
      <c r="G85" s="438">
        <v>-3285.5079999999998</v>
      </c>
      <c r="H85" s="438">
        <v>-3172.2179999999998</v>
      </c>
      <c r="I85" s="438">
        <v>-3025.76</v>
      </c>
      <c r="J85" s="438">
        <v>-3149.7539999999999</v>
      </c>
      <c r="K85" s="438">
        <v>-3829.1840000000002</v>
      </c>
      <c r="L85" s="438">
        <v>-2985.643</v>
      </c>
      <c r="M85" s="438">
        <v>-1901.8150000000001</v>
      </c>
      <c r="N85" s="438">
        <v>588.54999999999995</v>
      </c>
      <c r="O85" s="438">
        <v>-2339.6590000000001</v>
      </c>
      <c r="P85" s="438">
        <v>-5942.4250000000002</v>
      </c>
      <c r="Q85" s="438">
        <v>-5833.741</v>
      </c>
      <c r="R85" s="438">
        <v>-4516.2550000000001</v>
      </c>
      <c r="S85" s="438">
        <v>-4640.3770000000004</v>
      </c>
      <c r="T85" s="438">
        <v>-3870.1239999999998</v>
      </c>
      <c r="U85" s="438">
        <v>-3517.1239999999998</v>
      </c>
      <c r="V85" s="438">
        <v>-2720.279</v>
      </c>
      <c r="W85" s="438">
        <v>-2204.3139999999999</v>
      </c>
      <c r="X85" s="438">
        <v>86.718999999999994</v>
      </c>
      <c r="Y85" s="438">
        <v>1336.357</v>
      </c>
      <c r="Z85" s="438">
        <v>2649.2820000000002</v>
      </c>
      <c r="AA85" s="438">
        <v>3503.27</v>
      </c>
      <c r="AB85" s="438">
        <v>3395.7869999999966</v>
      </c>
      <c r="AC85" s="438">
        <v>7385.7920000000004</v>
      </c>
      <c r="AD85" s="438">
        <v>6985.3320000000003</v>
      </c>
      <c r="AE85" s="468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467"/>
      <c r="BH85" s="438"/>
      <c r="BI85" s="438"/>
      <c r="BJ85" s="469"/>
      <c r="BK85" s="427"/>
      <c r="BL85" s="427"/>
      <c r="BM85" s="469"/>
      <c r="BN85" s="469"/>
      <c r="BO85" s="467"/>
      <c r="BP85" s="467"/>
      <c r="BQ85" s="415"/>
      <c r="BR85" s="415"/>
      <c r="BS85" s="415"/>
    </row>
    <row r="86" spans="1:71" ht="15" customHeight="1" x14ac:dyDescent="0.25">
      <c r="B86" s="393" t="s">
        <v>521</v>
      </c>
      <c r="C86" s="438"/>
      <c r="D86" s="438"/>
      <c r="E86" s="438"/>
      <c r="F86" s="438"/>
      <c r="G86" s="438"/>
      <c r="H86" s="438"/>
      <c r="I86" s="438"/>
      <c r="J86" s="438"/>
      <c r="K86" s="438">
        <v>376.23700000000002</v>
      </c>
      <c r="L86" s="438">
        <v>483.04700000000003</v>
      </c>
      <c r="M86" s="438">
        <v>558.80100000000004</v>
      </c>
      <c r="N86" s="438">
        <v>611.92899999999997</v>
      </c>
      <c r="O86" s="438">
        <v>991.1350000000001</v>
      </c>
      <c r="P86" s="438">
        <v>1425.3</v>
      </c>
      <c r="Q86" s="438">
        <v>1436.1780000000001</v>
      </c>
      <c r="R86" s="438">
        <v>1432.5350000000001</v>
      </c>
      <c r="S86" s="438">
        <v>786.16200000000003</v>
      </c>
      <c r="T86" s="438">
        <v>770.70700000000011</v>
      </c>
      <c r="U86" s="438">
        <v>747.12900000000002</v>
      </c>
      <c r="V86" s="438">
        <v>739.66399999999999</v>
      </c>
      <c r="W86" s="438">
        <v>1440.2950000000001</v>
      </c>
      <c r="X86" s="438">
        <v>1668.258</v>
      </c>
      <c r="Y86" s="438">
        <v>1720.1420000000001</v>
      </c>
      <c r="Z86" s="438">
        <v>2257.9120000000003</v>
      </c>
      <c r="AA86" s="438">
        <v>2764.1059999999998</v>
      </c>
      <c r="AB86" s="438">
        <v>2639.41</v>
      </c>
      <c r="AC86" s="438">
        <v>2751.3870000000002</v>
      </c>
      <c r="AD86" s="438">
        <v>2836.393</v>
      </c>
      <c r="AE86" s="468"/>
      <c r="AF86" s="67"/>
      <c r="AG86" s="67"/>
      <c r="AH86" s="67"/>
      <c r="AI86" s="67"/>
      <c r="AJ86" s="67"/>
      <c r="AK86" s="67"/>
      <c r="AL86" s="67"/>
      <c r="AM86" s="67"/>
      <c r="AN86" s="67">
        <v>28.389020750218606</v>
      </c>
      <c r="AO86" s="67">
        <v>15.68253192753501</v>
      </c>
      <c r="AP86" s="67">
        <v>9.5074990918054851</v>
      </c>
      <c r="AQ86" s="67">
        <v>61.968953914588155</v>
      </c>
      <c r="AR86" s="67">
        <v>43.804829816321671</v>
      </c>
      <c r="AS86" s="67">
        <v>0.76320774573774486</v>
      </c>
      <c r="AT86" s="67">
        <v>-0.25365936534329592</v>
      </c>
      <c r="AU86" s="67">
        <v>-45.120922001905718</v>
      </c>
      <c r="AV86" s="67">
        <v>-1.9658798059432883</v>
      </c>
      <c r="AW86" s="67">
        <v>-3.0592689569447344</v>
      </c>
      <c r="AX86" s="67">
        <v>-0.99915811058065174</v>
      </c>
      <c r="AY86" s="67">
        <v>94.722874169893373</v>
      </c>
      <c r="AZ86" s="67">
        <v>15.827521445259478</v>
      </c>
      <c r="BA86" s="67">
        <v>3.1100705046821275</v>
      </c>
      <c r="BB86" s="67">
        <v>31.263116649671957</v>
      </c>
      <c r="BC86" s="67">
        <v>22.418677078646084</v>
      </c>
      <c r="BD86" s="67">
        <v>-4.5112596984341309</v>
      </c>
      <c r="BE86" s="67">
        <v>4.242501165033107</v>
      </c>
      <c r="BF86" s="67">
        <v>3.0895690064683685</v>
      </c>
      <c r="BG86" s="467"/>
      <c r="BH86" s="438"/>
      <c r="BI86" s="438"/>
      <c r="BJ86" s="419"/>
      <c r="BK86" s="427"/>
      <c r="BL86" s="427"/>
      <c r="BM86" s="419"/>
      <c r="BN86" s="419"/>
      <c r="BO86" s="467"/>
      <c r="BP86" s="467"/>
    </row>
    <row r="87" spans="1:71" ht="15" customHeight="1" x14ac:dyDescent="0.25">
      <c r="B87" s="394" t="s">
        <v>522</v>
      </c>
      <c r="C87" s="438"/>
      <c r="D87" s="438"/>
      <c r="E87" s="438"/>
      <c r="F87" s="438"/>
      <c r="G87" s="438"/>
      <c r="H87" s="438"/>
      <c r="I87" s="438"/>
      <c r="J87" s="438"/>
      <c r="K87" s="425">
        <v>313.935</v>
      </c>
      <c r="L87" s="425">
        <v>405.88499999999999</v>
      </c>
      <c r="M87" s="425">
        <v>456.678</v>
      </c>
      <c r="N87" s="425">
        <v>496.09699999999998</v>
      </c>
      <c r="O87" s="425">
        <v>840.54100000000005</v>
      </c>
      <c r="P87" s="425">
        <v>1279.345</v>
      </c>
      <c r="Q87" s="425">
        <v>1309.134</v>
      </c>
      <c r="R87" s="425">
        <v>1330.635</v>
      </c>
      <c r="S87" s="425">
        <v>663.27800000000002</v>
      </c>
      <c r="T87" s="425">
        <v>616.70000000000005</v>
      </c>
      <c r="U87" s="425">
        <v>560.86400000000003</v>
      </c>
      <c r="V87" s="425">
        <v>526.54700000000003</v>
      </c>
      <c r="W87" s="425">
        <v>714.72500000000002</v>
      </c>
      <c r="X87" s="425">
        <v>834.66300000000001</v>
      </c>
      <c r="Y87" s="425">
        <v>837.34400000000005</v>
      </c>
      <c r="Z87" s="425">
        <v>850.55799999999999</v>
      </c>
      <c r="AA87" s="425">
        <v>873.02299999999991</v>
      </c>
      <c r="AB87" s="425">
        <v>862.28499999999997</v>
      </c>
      <c r="AC87" s="425">
        <v>863.73599999999999</v>
      </c>
      <c r="AD87" s="425">
        <v>841.81299999999999</v>
      </c>
      <c r="AE87" s="467"/>
      <c r="AF87" s="67"/>
      <c r="AG87" s="67"/>
      <c r="AH87" s="67"/>
      <c r="AI87" s="67"/>
      <c r="AJ87" s="67"/>
      <c r="AK87" s="67"/>
      <c r="AL87" s="67"/>
      <c r="AM87" s="67"/>
      <c r="AN87" s="67">
        <v>29.289502604042241</v>
      </c>
      <c r="AO87" s="67">
        <v>12.514135777375373</v>
      </c>
      <c r="AP87" s="67">
        <v>8.6316835932538822</v>
      </c>
      <c r="AQ87" s="67">
        <v>69.430776642471159</v>
      </c>
      <c r="AR87" s="67">
        <v>52.204948955494132</v>
      </c>
      <c r="AS87" s="67">
        <v>2.3284571401771927</v>
      </c>
      <c r="AT87" s="67">
        <v>1.6423834382118088</v>
      </c>
      <c r="AU87" s="67">
        <v>-50.153272685597479</v>
      </c>
      <c r="AV87" s="67">
        <v>-7.0223948329358024</v>
      </c>
      <c r="AW87" s="67">
        <v>-9.0539970812388475</v>
      </c>
      <c r="AX87" s="67">
        <v>-6.1185955953671538</v>
      </c>
      <c r="AY87" s="67">
        <v>35.738120243776905</v>
      </c>
      <c r="AZ87" s="67">
        <v>16.780999685193592</v>
      </c>
      <c r="BA87" s="67">
        <v>0.32120748134276766</v>
      </c>
      <c r="BB87" s="67">
        <v>1.5780849925478577</v>
      </c>
      <c r="BC87" s="67">
        <v>2.6412073015596746</v>
      </c>
      <c r="BD87" s="67">
        <v>-1.2299790498073833</v>
      </c>
      <c r="BE87" s="67">
        <v>0.16827383057805967</v>
      </c>
      <c r="BF87" s="67">
        <v>-2.5381598080895089</v>
      </c>
      <c r="BG87" s="467"/>
      <c r="BH87" s="438"/>
      <c r="BI87" s="425"/>
      <c r="BJ87" s="419"/>
      <c r="BK87" s="427"/>
      <c r="BL87" s="427"/>
      <c r="BM87" s="419"/>
      <c r="BN87" s="419"/>
      <c r="BO87" s="467"/>
      <c r="BP87" s="467"/>
    </row>
    <row r="88" spans="1:71" ht="15" customHeight="1" x14ac:dyDescent="0.25">
      <c r="B88" s="394" t="s">
        <v>523</v>
      </c>
      <c r="C88" s="438"/>
      <c r="D88" s="438"/>
      <c r="E88" s="438"/>
      <c r="F88" s="438"/>
      <c r="G88" s="438"/>
      <c r="H88" s="438"/>
      <c r="I88" s="438"/>
      <c r="J88" s="438"/>
      <c r="K88" s="425">
        <v>62.302</v>
      </c>
      <c r="L88" s="425">
        <v>77.162000000000006</v>
      </c>
      <c r="M88" s="425">
        <v>102.123</v>
      </c>
      <c r="N88" s="425">
        <v>115.83199999999999</v>
      </c>
      <c r="O88" s="425">
        <v>150.59400000000002</v>
      </c>
      <c r="P88" s="425">
        <v>145.95499999999998</v>
      </c>
      <c r="Q88" s="425">
        <v>127.044</v>
      </c>
      <c r="R88" s="425">
        <v>101.9</v>
      </c>
      <c r="S88" s="425">
        <v>122.884</v>
      </c>
      <c r="T88" s="425">
        <v>154.00700000000001</v>
      </c>
      <c r="U88" s="425">
        <v>186.26499999999999</v>
      </c>
      <c r="V88" s="425">
        <v>213.11699999999999</v>
      </c>
      <c r="W88" s="425">
        <v>725.56999999999994</v>
      </c>
      <c r="X88" s="425">
        <v>833.59500000000003</v>
      </c>
      <c r="Y88" s="425">
        <v>882.798</v>
      </c>
      <c r="Z88" s="425">
        <v>1407.3539999999998</v>
      </c>
      <c r="AA88" s="425">
        <v>1891.0830000000001</v>
      </c>
      <c r="AB88" s="425">
        <v>1777</v>
      </c>
      <c r="AC88" s="425">
        <v>1887.6540000000005</v>
      </c>
      <c r="AD88" s="425">
        <v>2018.4459999999999</v>
      </c>
      <c r="AE88" s="467"/>
      <c r="AF88" s="67"/>
      <c r="AG88" s="67"/>
      <c r="AH88" s="67"/>
      <c r="AI88" s="67"/>
      <c r="AJ88" s="67"/>
      <c r="AK88" s="67"/>
      <c r="AL88" s="67"/>
      <c r="AM88" s="67"/>
      <c r="AN88" s="67">
        <v>23.851561747616472</v>
      </c>
      <c r="AO88" s="67">
        <v>32.348824550944755</v>
      </c>
      <c r="AP88" s="67">
        <v>13.424008303712171</v>
      </c>
      <c r="AQ88" s="67">
        <v>30.010705159196107</v>
      </c>
      <c r="AR88" s="67">
        <v>-3.0804680133338991</v>
      </c>
      <c r="AS88" s="67">
        <v>-12.956733239697158</v>
      </c>
      <c r="AT88" s="67">
        <v>-19.791568275558063</v>
      </c>
      <c r="AU88" s="67">
        <v>20.592737978410184</v>
      </c>
      <c r="AV88" s="67">
        <v>25.327137788483455</v>
      </c>
      <c r="AW88" s="67">
        <v>20.945801164882099</v>
      </c>
      <c r="AX88" s="67">
        <v>14.416020186293736</v>
      </c>
      <c r="AY88" s="67">
        <v>240.45618134639659</v>
      </c>
      <c r="AZ88" s="67">
        <v>14.888294720013249</v>
      </c>
      <c r="BA88" s="67">
        <v>5.9025066129235313</v>
      </c>
      <c r="BB88" s="67">
        <v>59.419708698932226</v>
      </c>
      <c r="BC88" s="67">
        <v>34.371522729888881</v>
      </c>
      <c r="BD88" s="67">
        <v>-6.0326807443142485</v>
      </c>
      <c r="BE88" s="67">
        <v>6.227011817670256</v>
      </c>
      <c r="BF88" s="67">
        <v>6.9288121657888277</v>
      </c>
      <c r="BG88" s="467"/>
      <c r="BH88" s="438"/>
      <c r="BI88" s="425"/>
      <c r="BJ88" s="419"/>
      <c r="BK88" s="427"/>
      <c r="BL88" s="427"/>
      <c r="BM88" s="419"/>
      <c r="BN88" s="419"/>
      <c r="BO88" s="467"/>
      <c r="BP88" s="467"/>
    </row>
    <row r="89" spans="1:71" ht="15" customHeight="1" x14ac:dyDescent="0.25">
      <c r="B89" s="393" t="s">
        <v>1271</v>
      </c>
      <c r="C89" s="438">
        <v>-1121.827</v>
      </c>
      <c r="D89" s="438">
        <v>-1757.7149999999999</v>
      </c>
      <c r="E89" s="438">
        <v>-1699.7550000000001</v>
      </c>
      <c r="F89" s="438">
        <v>-2393.866</v>
      </c>
      <c r="G89" s="438">
        <v>-3285.5079999999998</v>
      </c>
      <c r="H89" s="438">
        <v>-3172.2179999999998</v>
      </c>
      <c r="I89" s="438">
        <v>-3025.76</v>
      </c>
      <c r="J89" s="438">
        <v>-3149.7539999999999</v>
      </c>
      <c r="K89" s="438">
        <v>-3891.4859999999999</v>
      </c>
      <c r="L89" s="438">
        <v>-3062.8050000000007</v>
      </c>
      <c r="M89" s="438">
        <v>-2003.9380000000003</v>
      </c>
      <c r="N89" s="438">
        <v>472.71800000000002</v>
      </c>
      <c r="O89" s="438">
        <v>-2490.2529999999983</v>
      </c>
      <c r="P89" s="438">
        <v>-6088.380000000001</v>
      </c>
      <c r="Q89" s="438">
        <v>-5960.7849999999999</v>
      </c>
      <c r="R89" s="438">
        <v>-4618.1549999999988</v>
      </c>
      <c r="S89" s="438">
        <v>-4763.2609999999995</v>
      </c>
      <c r="T89" s="438">
        <v>-4024.1310000000008</v>
      </c>
      <c r="U89" s="438">
        <v>-3703.3890000000001</v>
      </c>
      <c r="V89" s="438">
        <v>-2933.3959999999997</v>
      </c>
      <c r="W89" s="438">
        <v>-2929.8840000000005</v>
      </c>
      <c r="X89" s="438">
        <v>-746.87599999999998</v>
      </c>
      <c r="Y89" s="438">
        <v>453.5589999999998</v>
      </c>
      <c r="Z89" s="438">
        <v>1241.9280000000001</v>
      </c>
      <c r="AA89" s="438">
        <v>1612.1869999999999</v>
      </c>
      <c r="AB89" s="438">
        <v>1618.7869999999966</v>
      </c>
      <c r="AC89" s="438">
        <v>5498.1379999999999</v>
      </c>
      <c r="AD89" s="438">
        <v>4966.8860000000004</v>
      </c>
      <c r="AE89" s="468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467"/>
      <c r="BH89" s="438"/>
      <c r="BI89" s="438"/>
      <c r="BJ89" s="419"/>
      <c r="BK89" s="427"/>
      <c r="BL89" s="427"/>
      <c r="BM89" s="419"/>
      <c r="BN89" s="419"/>
      <c r="BO89" s="467"/>
      <c r="BP89" s="467"/>
    </row>
    <row r="90" spans="1:71" ht="15" customHeight="1" x14ac:dyDescent="0.25">
      <c r="B90" s="394" t="s">
        <v>524</v>
      </c>
      <c r="C90" s="425">
        <v>4294.5659999999998</v>
      </c>
      <c r="D90" s="425">
        <v>4325.4969999999994</v>
      </c>
      <c r="E90" s="425">
        <v>4690.8990000000003</v>
      </c>
      <c r="F90" s="425">
        <v>4799.9870000000001</v>
      </c>
      <c r="G90" s="425">
        <v>3998.5569999999998</v>
      </c>
      <c r="H90" s="425">
        <v>4419.6140000000005</v>
      </c>
      <c r="I90" s="425">
        <v>4982.2079999999996</v>
      </c>
      <c r="J90" s="425">
        <v>5338.8350000000019</v>
      </c>
      <c r="K90" s="425">
        <v>5400.0359999999991</v>
      </c>
      <c r="L90" s="425">
        <v>6421.2949999999973</v>
      </c>
      <c r="M90" s="425">
        <v>7965.7300000000005</v>
      </c>
      <c r="N90" s="425">
        <v>11016.024999999998</v>
      </c>
      <c r="O90" s="425">
        <v>9367.7360000000008</v>
      </c>
      <c r="P90" s="425">
        <v>6713.1349999999984</v>
      </c>
      <c r="Q90" s="425">
        <v>6009.1319999999996</v>
      </c>
      <c r="R90" s="425">
        <v>6372.9070000000011</v>
      </c>
      <c r="S90" s="425">
        <v>6342.5640000000012</v>
      </c>
      <c r="T90" s="425">
        <v>6798.1809999999996</v>
      </c>
      <c r="U90" s="425">
        <v>6858.7460000000001</v>
      </c>
      <c r="V90" s="425">
        <v>7582.6709999999994</v>
      </c>
      <c r="W90" s="425">
        <v>7945.3369999999995</v>
      </c>
      <c r="X90" s="425">
        <v>9155.6149999999998</v>
      </c>
      <c r="Y90" s="425">
        <v>10380.471999999996</v>
      </c>
      <c r="Z90" s="425">
        <v>12035.630000000001</v>
      </c>
      <c r="AA90" s="425">
        <v>12714.561</v>
      </c>
      <c r="AB90" s="425">
        <v>12070.117999999997</v>
      </c>
      <c r="AC90" s="425">
        <v>15592.157999999999</v>
      </c>
      <c r="AD90" s="425">
        <v>16761.013999999999</v>
      </c>
      <c r="AE90" s="467"/>
      <c r="AF90" s="67">
        <v>0.72023575839791931</v>
      </c>
      <c r="AG90" s="67">
        <v>8.447630411025628</v>
      </c>
      <c r="AH90" s="67">
        <v>2.3255243824264795</v>
      </c>
      <c r="AI90" s="67">
        <v>-16.696503553030468</v>
      </c>
      <c r="AJ90" s="67">
        <v>10.530223778228006</v>
      </c>
      <c r="AK90" s="67">
        <v>12.729482710481022</v>
      </c>
      <c r="AL90" s="67">
        <v>7.1580110665793626</v>
      </c>
      <c r="AM90" s="67">
        <v>1.1463362325300892</v>
      </c>
      <c r="AN90" s="67">
        <v>18.912077623186178</v>
      </c>
      <c r="AO90" s="67">
        <v>24.05176837382497</v>
      </c>
      <c r="AP90" s="67">
        <v>38.292723956247556</v>
      </c>
      <c r="AQ90" s="67">
        <v>-14.962647597477286</v>
      </c>
      <c r="AR90" s="67">
        <v>-28.33770080625672</v>
      </c>
      <c r="AS90" s="67">
        <v>-10.486948348275419</v>
      </c>
      <c r="AT90" s="67">
        <v>6.0537029308059971</v>
      </c>
      <c r="AU90" s="67">
        <v>-0.47612494580573639</v>
      </c>
      <c r="AV90" s="67">
        <v>7.1834828942995159</v>
      </c>
      <c r="AW90" s="67">
        <v>0.8909000804774081</v>
      </c>
      <c r="AX90" s="67">
        <v>10.554771965604189</v>
      </c>
      <c r="AY90" s="67">
        <v>4.7828265264311227</v>
      </c>
      <c r="AZ90" s="67">
        <v>15.232557158997778</v>
      </c>
      <c r="BA90" s="67">
        <v>13.378205614805736</v>
      </c>
      <c r="BB90" s="67">
        <v>15.944920423657095</v>
      </c>
      <c r="BC90" s="67">
        <v>5.6410092367412261</v>
      </c>
      <c r="BD90" s="67">
        <v>-5.0685430664888997</v>
      </c>
      <c r="BE90" s="67">
        <v>29.179830719136334</v>
      </c>
      <c r="BF90" s="67">
        <v>7.4964350669099158</v>
      </c>
      <c r="BG90" s="467"/>
      <c r="BH90" s="438"/>
      <c r="BI90" s="425"/>
      <c r="BJ90" s="419"/>
      <c r="BK90" s="427"/>
      <c r="BL90" s="427"/>
      <c r="BM90" s="419"/>
      <c r="BN90" s="419"/>
      <c r="BO90" s="467"/>
      <c r="BP90" s="467"/>
    </row>
    <row r="91" spans="1:71" ht="15" customHeight="1" x14ac:dyDescent="0.25">
      <c r="B91" s="394" t="s">
        <v>525</v>
      </c>
      <c r="C91" s="425">
        <v>-5416.393</v>
      </c>
      <c r="D91" s="425">
        <v>-6083.2119999999995</v>
      </c>
      <c r="E91" s="425">
        <v>-6390.6540000000005</v>
      </c>
      <c r="F91" s="425">
        <v>-7193.8530000000001</v>
      </c>
      <c r="G91" s="425">
        <v>-7284.0649999999996</v>
      </c>
      <c r="H91" s="425">
        <v>-7591.8320000000003</v>
      </c>
      <c r="I91" s="425">
        <v>-8007.9679999999998</v>
      </c>
      <c r="J91" s="425">
        <v>-8488.5890000000018</v>
      </c>
      <c r="K91" s="425">
        <v>-9291.521999999999</v>
      </c>
      <c r="L91" s="425">
        <v>-9484.0999999999985</v>
      </c>
      <c r="M91" s="425">
        <v>-9969.6679999999997</v>
      </c>
      <c r="N91" s="425">
        <v>-10543.306999999999</v>
      </c>
      <c r="O91" s="425">
        <v>-11857.989</v>
      </c>
      <c r="P91" s="425">
        <v>-12801.514999999999</v>
      </c>
      <c r="Q91" s="425">
        <v>-11969.916999999999</v>
      </c>
      <c r="R91" s="425">
        <v>-10991.062</v>
      </c>
      <c r="S91" s="425">
        <v>-11105.825000000001</v>
      </c>
      <c r="T91" s="425">
        <v>-10822.312</v>
      </c>
      <c r="U91" s="425">
        <v>-10562.135</v>
      </c>
      <c r="V91" s="425">
        <v>-10516.067000000001</v>
      </c>
      <c r="W91" s="425">
        <v>-10875.221</v>
      </c>
      <c r="X91" s="425">
        <v>-9902.491</v>
      </c>
      <c r="Y91" s="425">
        <v>-9926.9129999999986</v>
      </c>
      <c r="Z91" s="425">
        <v>-10793.701999999999</v>
      </c>
      <c r="AA91" s="425">
        <v>-11102.374</v>
      </c>
      <c r="AB91" s="425">
        <v>-10451.331</v>
      </c>
      <c r="AC91" s="425">
        <v>-10094.02</v>
      </c>
      <c r="AD91" s="425">
        <v>-11794.127999999999</v>
      </c>
      <c r="AE91" s="467"/>
      <c r="AF91" s="67">
        <v>12.311126611381411</v>
      </c>
      <c r="AG91" s="67">
        <v>5.0539418978000583</v>
      </c>
      <c r="AH91" s="67">
        <v>12.568338076196881</v>
      </c>
      <c r="AI91" s="67">
        <v>1.2540150598017448</v>
      </c>
      <c r="AJ91" s="67">
        <v>4.2252094126013588</v>
      </c>
      <c r="AK91" s="67">
        <v>5.481364708808087</v>
      </c>
      <c r="AL91" s="67">
        <v>6.0017847224165024</v>
      </c>
      <c r="AM91" s="67">
        <v>9.4589689758804099</v>
      </c>
      <c r="AN91" s="67">
        <v>2.0726206104876894</v>
      </c>
      <c r="AO91" s="67">
        <v>5.1198110521820865</v>
      </c>
      <c r="AP91" s="67">
        <v>5.753842555238549</v>
      </c>
      <c r="AQ91" s="67">
        <v>12.469351409382284</v>
      </c>
      <c r="AR91" s="67">
        <v>7.9568803782833726</v>
      </c>
      <c r="AS91" s="67">
        <v>-6.4960905017882595</v>
      </c>
      <c r="AT91" s="67">
        <v>-8.1776256259755087</v>
      </c>
      <c r="AU91" s="67">
        <v>1.0441484180509661</v>
      </c>
      <c r="AV91" s="67">
        <v>-2.5528315095906891</v>
      </c>
      <c r="AW91" s="67">
        <v>-2.4040796458279772</v>
      </c>
      <c r="AX91" s="67">
        <v>-0.43616181766280704</v>
      </c>
      <c r="AY91" s="67">
        <v>3.415288244169588</v>
      </c>
      <c r="AZ91" s="67">
        <v>-8.9444619102453089</v>
      </c>
      <c r="BA91" s="67">
        <v>0.24662481389783864</v>
      </c>
      <c r="BB91" s="67">
        <v>8.731707430094346</v>
      </c>
      <c r="BC91" s="67">
        <v>2.8597417271664511</v>
      </c>
      <c r="BD91" s="67">
        <v>-5.8639980962630176</v>
      </c>
      <c r="BE91" s="67">
        <v>-3.4188085708891975</v>
      </c>
      <c r="BF91" s="67">
        <v>16.842724702348505</v>
      </c>
      <c r="BG91" s="467"/>
      <c r="BH91" s="438"/>
      <c r="BI91" s="425"/>
      <c r="BJ91" s="419"/>
      <c r="BK91" s="427"/>
      <c r="BL91" s="427"/>
      <c r="BM91" s="419"/>
      <c r="BN91" s="419"/>
      <c r="BO91" s="467"/>
      <c r="BP91" s="467"/>
    </row>
    <row r="92" spans="1:71" x14ac:dyDescent="0.25">
      <c r="B92" s="394"/>
      <c r="C92" s="438"/>
      <c r="D92" s="438"/>
      <c r="E92" s="438"/>
      <c r="F92" s="438"/>
      <c r="G92" s="438"/>
      <c r="H92" s="438"/>
      <c r="I92" s="438"/>
      <c r="J92" s="438"/>
      <c r="K92" s="438"/>
      <c r="L92" s="438"/>
      <c r="M92" s="438"/>
      <c r="N92" s="438"/>
      <c r="O92" s="438"/>
      <c r="P92" s="438"/>
      <c r="Q92" s="438"/>
      <c r="R92" s="438"/>
      <c r="S92" s="438"/>
      <c r="T92" s="438"/>
      <c r="U92" s="438"/>
      <c r="V92" s="438"/>
      <c r="W92" s="438"/>
      <c r="X92" s="438"/>
      <c r="Y92" s="438"/>
      <c r="Z92" s="438"/>
      <c r="AA92" s="438"/>
      <c r="AB92" s="438"/>
      <c r="AC92" s="438"/>
      <c r="AD92" s="438"/>
      <c r="AE92" s="4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467"/>
      <c r="BH92" s="438"/>
      <c r="BI92" s="438"/>
      <c r="BJ92" s="419"/>
      <c r="BK92" s="427"/>
      <c r="BL92" s="427"/>
      <c r="BM92" s="419"/>
      <c r="BN92" s="419"/>
      <c r="BO92" s="467"/>
      <c r="BP92" s="467"/>
    </row>
    <row r="93" spans="1:71" s="449" customFormat="1" x14ac:dyDescent="0.25">
      <c r="A93" s="448"/>
      <c r="B93" s="393" t="s">
        <v>1270</v>
      </c>
      <c r="C93" s="438">
        <v>28289.512999999999</v>
      </c>
      <c r="D93" s="438">
        <v>29695.269</v>
      </c>
      <c r="E93" s="438">
        <v>30544.628000000001</v>
      </c>
      <c r="F93" s="438">
        <v>32838.836000000003</v>
      </c>
      <c r="G93" s="438">
        <v>30223.753000000001</v>
      </c>
      <c r="H93" s="438">
        <v>34224.656000000003</v>
      </c>
      <c r="I93" s="438">
        <v>38321.086000000003</v>
      </c>
      <c r="J93" s="438">
        <v>41545.146999999997</v>
      </c>
      <c r="K93" s="438">
        <v>41179.457999999999</v>
      </c>
      <c r="L93" s="438">
        <v>45311.091</v>
      </c>
      <c r="M93" s="438">
        <v>51403.25</v>
      </c>
      <c r="N93" s="438">
        <v>60629.447</v>
      </c>
      <c r="O93" s="438">
        <v>64393.009999999995</v>
      </c>
      <c r="P93" s="438">
        <v>62160.021000000001</v>
      </c>
      <c r="Q93" s="438">
        <v>60696.847999999998</v>
      </c>
      <c r="R93" s="438">
        <v>64192.273000000001</v>
      </c>
      <c r="S93" s="438">
        <v>65413.67</v>
      </c>
      <c r="T93" s="438">
        <v>66131.415000000008</v>
      </c>
      <c r="U93" s="438">
        <v>66401.152000000002</v>
      </c>
      <c r="V93" s="438">
        <v>67693.896999999997</v>
      </c>
      <c r="W93" s="438">
        <v>65605.23</v>
      </c>
      <c r="X93" s="438">
        <v>68826.940999999992</v>
      </c>
      <c r="Y93" s="438">
        <v>73107.901999999987</v>
      </c>
      <c r="Z93" s="438">
        <v>79109.816000000006</v>
      </c>
      <c r="AA93" s="438">
        <v>83830.232000000004</v>
      </c>
      <c r="AB93" s="438">
        <v>83934.513999999996</v>
      </c>
      <c r="AC93" s="438">
        <v>93876.126999999993</v>
      </c>
      <c r="AD93" s="438">
        <v>105382.72</v>
      </c>
      <c r="AE93" s="467"/>
      <c r="AF93" s="67">
        <v>4.9691770939994626</v>
      </c>
      <c r="AG93" s="67">
        <v>2.8602502304323281</v>
      </c>
      <c r="AH93" s="67">
        <v>7.5110032441711354</v>
      </c>
      <c r="AI93" s="67">
        <v>-7.9633851821057249</v>
      </c>
      <c r="AJ93" s="67">
        <v>13.237611490538598</v>
      </c>
      <c r="AK93" s="67">
        <v>11.969236447548212</v>
      </c>
      <c r="AL93" s="67">
        <v>8.4132819200374342</v>
      </c>
      <c r="AM93" s="67">
        <v>-0.88022073913951715</v>
      </c>
      <c r="AN93" s="67">
        <v>10.033237931397736</v>
      </c>
      <c r="AO93" s="67">
        <v>13.445182769931534</v>
      </c>
      <c r="AP93" s="67">
        <v>17.948664724506713</v>
      </c>
      <c r="AQ93" s="67">
        <v>6.2074836341489146</v>
      </c>
      <c r="AR93" s="67">
        <v>-3.4677506145465031</v>
      </c>
      <c r="AS93" s="67">
        <v>-2.3538811224018161</v>
      </c>
      <c r="AT93" s="67">
        <v>5.7588245768544795</v>
      </c>
      <c r="AU93" s="67">
        <v>1.9027165465849833</v>
      </c>
      <c r="AV93" s="67">
        <v>1.0972400722968416</v>
      </c>
      <c r="AW93" s="67">
        <v>0.40788027898690871</v>
      </c>
      <c r="AX93" s="67">
        <v>1.9468713434369249</v>
      </c>
      <c r="AY93" s="67">
        <v>-3.0854583538010871</v>
      </c>
      <c r="AZ93" s="67">
        <v>4.9107533042716227</v>
      </c>
      <c r="BA93" s="67">
        <v>6.2198914230402949</v>
      </c>
      <c r="BB93" s="67">
        <v>8.2096652151227403</v>
      </c>
      <c r="BC93" s="67">
        <v>5.9669156606305194</v>
      </c>
      <c r="BD93" s="67">
        <v>0.12439664964780661</v>
      </c>
      <c r="BE93" s="67">
        <v>11.844487477463678</v>
      </c>
      <c r="BF93" s="67">
        <v>12.257208906796942</v>
      </c>
      <c r="BG93" s="467"/>
      <c r="BH93" s="438"/>
      <c r="BI93" s="438"/>
      <c r="BJ93" s="419"/>
      <c r="BK93" s="427"/>
      <c r="BL93" s="427"/>
      <c r="BM93" s="419"/>
      <c r="BN93" s="419"/>
      <c r="BO93" s="467"/>
      <c r="BP93" s="467"/>
      <c r="BQ93" s="448"/>
      <c r="BR93" s="448"/>
      <c r="BS93" s="448"/>
    </row>
    <row r="94" spans="1:71" s="449" customFormat="1" x14ac:dyDescent="0.25">
      <c r="A94" s="448"/>
      <c r="B94" s="393" t="s">
        <v>1269</v>
      </c>
      <c r="C94" s="445">
        <v>15.39038894086476</v>
      </c>
      <c r="D94" s="445">
        <v>15.266187956868151</v>
      </c>
      <c r="E94" s="445">
        <v>15.100710805961473</v>
      </c>
      <c r="F94" s="445">
        <v>15.126303375409151</v>
      </c>
      <c r="G94" s="445">
        <v>15.211479518567433</v>
      </c>
      <c r="H94" s="445">
        <v>15.690693073521148</v>
      </c>
      <c r="I94" s="445">
        <v>16.228574965555172</v>
      </c>
      <c r="J94" s="445">
        <v>16.528027198022709</v>
      </c>
      <c r="K94" s="445">
        <v>15.469039005871791</v>
      </c>
      <c r="L94" s="445">
        <v>15.765455022559921</v>
      </c>
      <c r="M94" s="445">
        <v>16.197303376846403</v>
      </c>
      <c r="N94" s="445">
        <v>16.602204271463275</v>
      </c>
      <c r="O94" s="445">
        <v>17.182058796535518</v>
      </c>
      <c r="P94" s="445">
        <v>15.860862690759184</v>
      </c>
      <c r="Q94" s="445">
        <v>15.861695391162586</v>
      </c>
      <c r="R94" s="445">
        <v>17.338660194818868</v>
      </c>
      <c r="S94" s="445">
        <v>17.521792340271826</v>
      </c>
      <c r="T94" s="445">
        <v>18.614327644985391</v>
      </c>
      <c r="U94" s="445">
        <v>18.863827570289203</v>
      </c>
      <c r="V94" s="445">
        <v>18.963363232970654</v>
      </c>
      <c r="W94" s="445">
        <v>17.494195336740386</v>
      </c>
      <c r="X94" s="445">
        <v>17.652961968064183</v>
      </c>
      <c r="Y94" s="445">
        <v>17.868636373698461</v>
      </c>
      <c r="Z94" s="445">
        <v>18.24466550950185</v>
      </c>
      <c r="AA94" s="445">
        <v>18.590333444549774</v>
      </c>
      <c r="AB94" s="445">
        <v>18.694808803407149</v>
      </c>
      <c r="AC94" s="445">
        <v>19.245457594535821</v>
      </c>
      <c r="AD94" s="445">
        <v>19.497343628577795</v>
      </c>
      <c r="AE94" s="467"/>
      <c r="AF94" s="67">
        <v>-0.80700354275536768</v>
      </c>
      <c r="AG94" s="67">
        <v>-1.0839454575968972</v>
      </c>
      <c r="AH94" s="67">
        <v>0.16947923694807798</v>
      </c>
      <c r="AI94" s="67">
        <v>0.56309952963627552</v>
      </c>
      <c r="AJ94" s="67">
        <v>3.1503415191715902</v>
      </c>
      <c r="AK94" s="67">
        <v>3.4280314420382467</v>
      </c>
      <c r="AL94" s="67">
        <v>1.8452158190298178</v>
      </c>
      <c r="AM94" s="67">
        <v>-6.4072268242492214</v>
      </c>
      <c r="AN94" s="67">
        <v>1.9161889537909502</v>
      </c>
      <c r="AO94" s="67">
        <v>2.7392064083689291</v>
      </c>
      <c r="AP94" s="67">
        <v>2.4998043513568149</v>
      </c>
      <c r="AQ94" s="67">
        <v>3.4926357704737114</v>
      </c>
      <c r="AR94" s="67">
        <v>-7.6893934622242739</v>
      </c>
      <c r="AS94" s="67">
        <v>5.2500322311459513E-3</v>
      </c>
      <c r="AT94" s="67">
        <v>9.3115191486981814</v>
      </c>
      <c r="AU94" s="67">
        <v>1.0562070159704859</v>
      </c>
      <c r="AV94" s="67">
        <v>6.2352942181747864</v>
      </c>
      <c r="AW94" s="67">
        <v>1.3403649600582099</v>
      </c>
      <c r="AX94" s="67">
        <v>0.52765358626484726</v>
      </c>
      <c r="AY94" s="67">
        <v>-7.74740154571262</v>
      </c>
      <c r="AZ94" s="67">
        <v>0.907538919440114</v>
      </c>
      <c r="BA94" s="67">
        <v>1.2217462770522758</v>
      </c>
      <c r="BB94" s="67">
        <v>2.1044086853593456</v>
      </c>
      <c r="BC94" s="67">
        <v>1.8946246773770667</v>
      </c>
      <c r="BD94" s="67">
        <v>0.56198754674841211</v>
      </c>
      <c r="BE94" s="67">
        <v>2.9454636146282289</v>
      </c>
      <c r="BF94" s="67">
        <v>1.3088077163386809</v>
      </c>
      <c r="BG94" s="467"/>
      <c r="BH94" s="438"/>
      <c r="BI94" s="438"/>
      <c r="BJ94" s="419"/>
      <c r="BK94" s="427"/>
      <c r="BL94" s="427"/>
      <c r="BM94" s="419"/>
      <c r="BN94" s="419"/>
      <c r="BO94" s="467"/>
      <c r="BP94" s="467"/>
      <c r="BQ94" s="448"/>
      <c r="BR94" s="448"/>
      <c r="BS94" s="448"/>
    </row>
    <row r="95" spans="1:71" s="449" customFormat="1" x14ac:dyDescent="0.25">
      <c r="A95" s="448"/>
      <c r="B95" s="393" t="s">
        <v>1268</v>
      </c>
      <c r="C95" s="438"/>
      <c r="D95" s="438"/>
      <c r="E95" s="438"/>
      <c r="F95" s="438"/>
      <c r="G95" s="445">
        <v>14.914085336319282</v>
      </c>
      <c r="H95" s="445">
        <v>15.347933301624053</v>
      </c>
      <c r="I95" s="445">
        <v>15.874363901088199</v>
      </c>
      <c r="J95" s="445">
        <v>16.157253740956506</v>
      </c>
      <c r="K95" s="445">
        <v>14.889410267928971</v>
      </c>
      <c r="L95" s="445">
        <v>15.160860451697319</v>
      </c>
      <c r="M95" s="445">
        <v>15.573992191686273</v>
      </c>
      <c r="N95" s="445">
        <v>15.941659013623378</v>
      </c>
      <c r="O95" s="445">
        <v>16.221518742906856</v>
      </c>
      <c r="P95" s="445">
        <v>15.063309481031483</v>
      </c>
      <c r="Q95" s="445">
        <v>15.055799391998526</v>
      </c>
      <c r="R95" s="445">
        <v>16.453059721481207</v>
      </c>
      <c r="S95" s="445">
        <v>16.658946324454387</v>
      </c>
      <c r="T95" s="445">
        <v>17.70401277457373</v>
      </c>
      <c r="U95" s="445">
        <v>17.94502499380695</v>
      </c>
      <c r="V95" s="445">
        <v>17.995669999183686</v>
      </c>
      <c r="W95" s="445">
        <v>16.688354052178536</v>
      </c>
      <c r="X95" s="445">
        <v>16.866235974355078</v>
      </c>
      <c r="Y95" s="445">
        <v>17.093815500764972</v>
      </c>
      <c r="Z95" s="445">
        <v>17.492314574117998</v>
      </c>
      <c r="AA95" s="445">
        <v>17.875559125732359</v>
      </c>
      <c r="AB95" s="445">
        <v>17.996866436349158</v>
      </c>
      <c r="AC95" s="445">
        <v>18.622075551215094</v>
      </c>
      <c r="AD95" s="445">
        <v>18.959371737540298</v>
      </c>
      <c r="AE95" s="467"/>
      <c r="AF95" s="67"/>
      <c r="AG95" s="67"/>
      <c r="AH95" s="67"/>
      <c r="AI95" s="67"/>
      <c r="AJ95" s="67">
        <v>2.9089813791547243</v>
      </c>
      <c r="AK95" s="67">
        <v>3.4299771123480269</v>
      </c>
      <c r="AL95" s="67">
        <v>1.7820546488096767</v>
      </c>
      <c r="AM95" s="67">
        <v>-7.8468995619826103</v>
      </c>
      <c r="AN95" s="67">
        <v>1.8231090344325906</v>
      </c>
      <c r="AO95" s="67">
        <v>2.7249887386352327</v>
      </c>
      <c r="AP95" s="67">
        <v>2.3607744078192923</v>
      </c>
      <c r="AQ95" s="67">
        <v>1.7555244974460749</v>
      </c>
      <c r="AR95" s="67">
        <v>-7.1399557601955195</v>
      </c>
      <c r="AS95" s="67">
        <v>-4.9856832872038126E-2</v>
      </c>
      <c r="AT95" s="67">
        <v>9.2805456097220684</v>
      </c>
      <c r="AU95" s="67">
        <v>1.251357537494215</v>
      </c>
      <c r="AV95" s="67">
        <v>6.2733046242260997</v>
      </c>
      <c r="AW95" s="67">
        <v>1.361342325618736</v>
      </c>
      <c r="AX95" s="67">
        <v>0.282223097455784</v>
      </c>
      <c r="AY95" s="67">
        <v>-7.2646139158167102</v>
      </c>
      <c r="AZ95" s="67">
        <v>1.0659045321088598</v>
      </c>
      <c r="BA95" s="67">
        <v>1.3493201847521163</v>
      </c>
      <c r="BB95" s="67">
        <v>2.3312470719904184</v>
      </c>
      <c r="BC95" s="67">
        <v>2.1909310514082421</v>
      </c>
      <c r="BD95" s="67">
        <v>0.67862107005187511</v>
      </c>
      <c r="BE95" s="67">
        <v>3.4739887473030842</v>
      </c>
      <c r="BF95" s="67">
        <v>1.8112706362809048</v>
      </c>
      <c r="BG95" s="467"/>
      <c r="BH95" s="438"/>
      <c r="BI95" s="438"/>
      <c r="BJ95" s="419"/>
      <c r="BK95" s="427"/>
      <c r="BL95" s="427"/>
      <c r="BM95" s="419"/>
      <c r="BN95" s="419"/>
      <c r="BO95" s="467"/>
      <c r="BP95" s="467"/>
      <c r="BQ95" s="448"/>
      <c r="BR95" s="448"/>
      <c r="BS95" s="448"/>
    </row>
    <row r="96" spans="1:71" s="449" customFormat="1" x14ac:dyDescent="0.35">
      <c r="A96" s="448"/>
      <c r="B96" s="393" t="s">
        <v>1267</v>
      </c>
      <c r="C96" s="445">
        <v>13.887875183691161</v>
      </c>
      <c r="D96" s="445">
        <v>13.71768959887733</v>
      </c>
      <c r="E96" s="445">
        <v>13.538069899585063</v>
      </c>
      <c r="F96" s="445">
        <v>13.574057421299097</v>
      </c>
      <c r="G96" s="445">
        <v>12.388059348550529</v>
      </c>
      <c r="H96" s="445">
        <v>12.856525598446405</v>
      </c>
      <c r="I96" s="445">
        <v>13.345124861602878</v>
      </c>
      <c r="J96" s="445">
        <v>13.613170173430941</v>
      </c>
      <c r="K96" s="445">
        <v>12.434053192858709</v>
      </c>
      <c r="L96" s="445">
        <v>12.734463940873001</v>
      </c>
      <c r="M96" s="445">
        <v>13.169934229972752</v>
      </c>
      <c r="N96" s="445">
        <v>13.643404933122468</v>
      </c>
      <c r="O96" s="445">
        <v>13.705754575761361</v>
      </c>
      <c r="P96" s="445">
        <v>12.684249773659593</v>
      </c>
      <c r="Q96" s="445">
        <v>12.630328779465341</v>
      </c>
      <c r="R96" s="445">
        <v>13.715985901784533</v>
      </c>
      <c r="S96" s="445">
        <v>13.884073714694351</v>
      </c>
      <c r="T96" s="445">
        <v>14.673966538221048</v>
      </c>
      <c r="U96" s="445">
        <v>14.88002279546132</v>
      </c>
      <c r="V96" s="445">
        <v>14.935110705843805</v>
      </c>
      <c r="W96" s="445">
        <v>13.884832181366431</v>
      </c>
      <c r="X96" s="445">
        <v>14.077014261842816</v>
      </c>
      <c r="Y96" s="445">
        <v>14.333258671694132</v>
      </c>
      <c r="Z96" s="445">
        <v>14.507119995424031</v>
      </c>
      <c r="AA96" s="445">
        <v>14.62660767069052</v>
      </c>
      <c r="AB96" s="445">
        <v>14.584972074028801</v>
      </c>
      <c r="AC96" s="445">
        <v>15.335977091718355</v>
      </c>
      <c r="AD96" s="445">
        <v>15.848062027166348</v>
      </c>
      <c r="AE96" s="467"/>
      <c r="AF96" s="67">
        <v>-1.2254256505248833</v>
      </c>
      <c r="AG96" s="67">
        <v>-1.3094019805417361</v>
      </c>
      <c r="AH96" s="67">
        <v>0.26582461149160963</v>
      </c>
      <c r="AI96" s="67">
        <v>-8.7372407227894371</v>
      </c>
      <c r="AJ96" s="67">
        <v>3.7815951370194938</v>
      </c>
      <c r="AK96" s="67">
        <v>3.8003989446069113</v>
      </c>
      <c r="AL96" s="67">
        <v>2.0085635361816117</v>
      </c>
      <c r="AM96" s="67">
        <v>-8.6615899570074788</v>
      </c>
      <c r="AN96" s="67">
        <v>2.4160323536883936</v>
      </c>
      <c r="AO96" s="67">
        <v>3.4196201043221777</v>
      </c>
      <c r="AP96" s="67">
        <v>3.595087833257125</v>
      </c>
      <c r="AQ96" s="67">
        <v>0.45699473807690083</v>
      </c>
      <c r="AR96" s="67">
        <v>-7.4531088124713705</v>
      </c>
      <c r="AS96" s="67">
        <v>-0.42510195838484321</v>
      </c>
      <c r="AT96" s="67">
        <v>8.5956362757894027</v>
      </c>
      <c r="AU96" s="67">
        <v>1.2254883762161626</v>
      </c>
      <c r="AV96" s="67">
        <v>5.6892007328562784</v>
      </c>
      <c r="AW96" s="67">
        <v>1.404230115310412</v>
      </c>
      <c r="AX96" s="67">
        <v>0.37021388434490632</v>
      </c>
      <c r="AY96" s="67">
        <v>-7.0322781341448035</v>
      </c>
      <c r="AZ96" s="67">
        <v>1.3841152558854475</v>
      </c>
      <c r="BA96" s="67">
        <v>1.820303688587515</v>
      </c>
      <c r="BB96" s="67">
        <v>1.2129922979290626</v>
      </c>
      <c r="BC96" s="67">
        <v>0.82364849332037693</v>
      </c>
      <c r="BD96" s="67">
        <v>-0.28465654920894679</v>
      </c>
      <c r="BE96" s="67">
        <v>5.1491700764162252</v>
      </c>
      <c r="BF96" s="67">
        <v>3.3391086357616282</v>
      </c>
      <c r="BG96" s="467"/>
      <c r="BH96" s="464"/>
      <c r="BI96" s="464"/>
      <c r="BJ96" s="464"/>
      <c r="BK96" s="427"/>
      <c r="BL96" s="427"/>
      <c r="BM96" s="419"/>
      <c r="BN96" s="419"/>
      <c r="BO96" s="467"/>
      <c r="BP96" s="467"/>
      <c r="BQ96" s="448"/>
      <c r="BR96" s="448"/>
      <c r="BS96" s="448"/>
    </row>
    <row r="97" spans="2:68" x14ac:dyDescent="0.35">
      <c r="B97" s="394"/>
      <c r="C97" s="438"/>
      <c r="D97" s="438"/>
      <c r="E97" s="438"/>
      <c r="F97" s="438"/>
      <c r="G97" s="438"/>
      <c r="H97" s="438"/>
      <c r="I97" s="438"/>
      <c r="J97" s="438"/>
      <c r="K97" s="438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  <c r="Z97" s="438"/>
      <c r="AA97" s="438"/>
      <c r="AB97" s="438"/>
      <c r="AC97" s="438"/>
      <c r="AD97" s="438"/>
      <c r="AE97" s="4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467"/>
      <c r="BH97" s="464"/>
      <c r="BI97" s="464"/>
      <c r="BJ97" s="464"/>
      <c r="BK97" s="427"/>
      <c r="BL97" s="427"/>
      <c r="BM97" s="419"/>
      <c r="BN97" s="419"/>
      <c r="BO97" s="467"/>
      <c r="BP97" s="467"/>
    </row>
    <row r="98" spans="2:68" x14ac:dyDescent="0.35">
      <c r="B98" s="450" t="s">
        <v>85</v>
      </c>
      <c r="C98" s="445"/>
      <c r="D98" s="445"/>
      <c r="E98" s="445"/>
      <c r="F98" s="445"/>
      <c r="G98" s="445"/>
      <c r="H98" s="445"/>
      <c r="I98" s="445"/>
      <c r="J98" s="445"/>
      <c r="K98" s="445"/>
      <c r="L98" s="445"/>
      <c r="M98" s="445"/>
      <c r="N98" s="445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  <c r="Z98" s="438"/>
      <c r="AA98" s="438"/>
      <c r="AB98" s="438"/>
      <c r="AC98" s="438"/>
      <c r="AD98" s="438"/>
      <c r="AE98" s="4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467"/>
      <c r="BH98" s="464"/>
      <c r="BI98" s="464"/>
      <c r="BJ98" s="464"/>
      <c r="BK98" s="427"/>
      <c r="BL98" s="427"/>
      <c r="BM98" s="419"/>
      <c r="BN98" s="419"/>
      <c r="BO98" s="467"/>
      <c r="BP98" s="467"/>
    </row>
    <row r="99" spans="2:68" x14ac:dyDescent="0.35">
      <c r="B99" s="393" t="s">
        <v>1266</v>
      </c>
      <c r="C99" s="438">
        <v>185368.85499999998</v>
      </c>
      <c r="D99" s="438">
        <v>196453.61600000004</v>
      </c>
      <c r="E99" s="438">
        <v>204815.37599999999</v>
      </c>
      <c r="F99" s="438">
        <v>220275.88</v>
      </c>
      <c r="G99" s="438">
        <v>232338.005</v>
      </c>
      <c r="H99" s="438">
        <v>253500.29300000001</v>
      </c>
      <c r="I99" s="438">
        <v>273248.22799999994</v>
      </c>
      <c r="J99" s="438">
        <v>290341.408</v>
      </c>
      <c r="K99" s="438">
        <v>314818.97199999995</v>
      </c>
      <c r="L99" s="438">
        <v>338325.63299999997</v>
      </c>
      <c r="M99" s="438">
        <v>371382.91400000005</v>
      </c>
      <c r="N99" s="438">
        <v>422826.5940000001</v>
      </c>
      <c r="O99" s="438">
        <v>446671.72100000002</v>
      </c>
      <c r="P99" s="438">
        <v>465523.1</v>
      </c>
      <c r="Q99" s="438">
        <v>456148.62799999997</v>
      </c>
      <c r="R99" s="438">
        <v>443441.435</v>
      </c>
      <c r="S99" s="438">
        <v>447111.196</v>
      </c>
      <c r="T99" s="438">
        <v>427691.97299999994</v>
      </c>
      <c r="U99" s="438">
        <v>423727.73799999995</v>
      </c>
      <c r="V99" s="438">
        <v>429611.47400000005</v>
      </c>
      <c r="W99" s="438">
        <v>449196.70199999993</v>
      </c>
      <c r="X99" s="438">
        <v>464944.516</v>
      </c>
      <c r="Y99" s="438">
        <v>484759.772</v>
      </c>
      <c r="Z99" s="438">
        <v>518312.94099999999</v>
      </c>
      <c r="AA99" s="438">
        <v>542819.25200000009</v>
      </c>
      <c r="AB99" s="438">
        <v>545323.96799999999</v>
      </c>
      <c r="AC99" s="398">
        <v>580587.35999999987</v>
      </c>
      <c r="AD99" s="398">
        <v>631982.86600000015</v>
      </c>
      <c r="AE99" s="467"/>
      <c r="AF99" s="67">
        <v>5.9798400329980268</v>
      </c>
      <c r="AG99" s="67">
        <v>4.2563533164998972</v>
      </c>
      <c r="AH99" s="67">
        <v>7.548507490961029</v>
      </c>
      <c r="AI99" s="67">
        <v>5.47591729062664</v>
      </c>
      <c r="AJ99" s="67">
        <v>9.1084056609679607</v>
      </c>
      <c r="AK99" s="67">
        <v>7.7901034220895156</v>
      </c>
      <c r="AL99" s="67">
        <v>6.2555501732293237</v>
      </c>
      <c r="AM99" s="67">
        <v>8.430614209875273</v>
      </c>
      <c r="AN99" s="67">
        <v>7.4667231300151684</v>
      </c>
      <c r="AO99" s="67">
        <v>9.7708473067425103</v>
      </c>
      <c r="AP99" s="67">
        <v>13.851924270269492</v>
      </c>
      <c r="AQ99" s="67">
        <v>5.6394577205803387</v>
      </c>
      <c r="AR99" s="67">
        <v>4.2204102282982916</v>
      </c>
      <c r="AS99" s="67">
        <v>-2.0137501232484425</v>
      </c>
      <c r="AT99" s="67">
        <v>-2.7857571458046664</v>
      </c>
      <c r="AU99" s="67">
        <v>0.82756384729812282</v>
      </c>
      <c r="AV99" s="67">
        <v>-4.3432647568950671</v>
      </c>
      <c r="AW99" s="67">
        <v>-0.92689020375885889</v>
      </c>
      <c r="AX99" s="67">
        <v>1.388565220622894</v>
      </c>
      <c r="AY99" s="67">
        <v>4.5588233055432426</v>
      </c>
      <c r="AZ99" s="67">
        <v>3.5057723999051262</v>
      </c>
      <c r="BA99" s="67">
        <v>4.2618539025848037</v>
      </c>
      <c r="BB99" s="67">
        <v>6.9216075545146509</v>
      </c>
      <c r="BC99" s="67">
        <v>4.7280916723242825</v>
      </c>
      <c r="BD99" s="67">
        <v>0.46142725976858401</v>
      </c>
      <c r="BE99" s="67">
        <v>6.4665032291410078</v>
      </c>
      <c r="BF99" s="67">
        <v>8.8523294754471227</v>
      </c>
      <c r="BG99" s="467"/>
      <c r="BH99" s="464"/>
      <c r="BI99" s="464"/>
      <c r="BJ99" s="464"/>
      <c r="BK99" s="427"/>
      <c r="BL99" s="427"/>
      <c r="BM99" s="419"/>
      <c r="BN99" s="419"/>
      <c r="BO99" s="467"/>
      <c r="BP99" s="467"/>
    </row>
    <row r="100" spans="2:68" x14ac:dyDescent="0.35">
      <c r="B100" s="459" t="s">
        <v>1265</v>
      </c>
      <c r="C100" s="446">
        <v>15.261200701703636</v>
      </c>
      <c r="D100" s="446">
        <v>15.115664249213919</v>
      </c>
      <c r="E100" s="446">
        <v>14.913249481816248</v>
      </c>
      <c r="F100" s="446">
        <v>14.90804887531014</v>
      </c>
      <c r="G100" s="446">
        <v>13.008527438326448</v>
      </c>
      <c r="H100" s="446">
        <v>13.500834835323703</v>
      </c>
      <c r="I100" s="446">
        <v>14.024276073167158</v>
      </c>
      <c r="J100" s="446">
        <v>14.309067137953674</v>
      </c>
      <c r="K100" s="446">
        <v>13.080360947623065</v>
      </c>
      <c r="L100" s="446">
        <v>13.392745542850268</v>
      </c>
      <c r="M100" s="446">
        <v>13.841037932078912</v>
      </c>
      <c r="N100" s="446">
        <v>14.339080810040059</v>
      </c>
      <c r="O100" s="446">
        <v>14.416182393601765</v>
      </c>
      <c r="P100" s="446">
        <v>13.3527253534787</v>
      </c>
      <c r="Q100" s="446">
        <v>13.306375219438346</v>
      </c>
      <c r="R100" s="446">
        <v>14.475930288291622</v>
      </c>
      <c r="S100" s="446">
        <v>14.630291208364193</v>
      </c>
      <c r="T100" s="446">
        <v>15.462393305193039</v>
      </c>
      <c r="U100" s="446">
        <v>15.670711649280797</v>
      </c>
      <c r="V100" s="446">
        <v>15.757003966798147</v>
      </c>
      <c r="W100" s="446">
        <v>14.605011503401466</v>
      </c>
      <c r="X100" s="446">
        <v>14.80325901940523</v>
      </c>
      <c r="Y100" s="446">
        <v>15.081264210182852</v>
      </c>
      <c r="Z100" s="446">
        <v>15.262944399453071</v>
      </c>
      <c r="AA100" s="446">
        <v>15.443489097177412</v>
      </c>
      <c r="AB100" s="446">
        <v>15.391678878123324</v>
      </c>
      <c r="AC100" s="446">
        <v>16.169164792013387</v>
      </c>
      <c r="AD100" s="446">
        <v>16.674933082758603</v>
      </c>
      <c r="AE100" s="467"/>
      <c r="AF100" s="67">
        <v>-0.95363697348840049</v>
      </c>
      <c r="AG100" s="67">
        <v>-1.3391060032852806</v>
      </c>
      <c r="AH100" s="67">
        <v>-3.4872389900328926E-2</v>
      </c>
      <c r="AI100" s="67">
        <v>-12.741583106355193</v>
      </c>
      <c r="AJ100" s="67">
        <v>3.7844975100470748</v>
      </c>
      <c r="AK100" s="67">
        <v>3.8771027438534276</v>
      </c>
      <c r="AL100" s="67">
        <v>2.0307006457995271</v>
      </c>
      <c r="AM100" s="67">
        <v>-8.5869063195011677</v>
      </c>
      <c r="AN100" s="67">
        <v>2.3881955282278824</v>
      </c>
      <c r="AO100" s="67">
        <v>3.3472777317714844</v>
      </c>
      <c r="AP100" s="67">
        <v>3.5983058525318512</v>
      </c>
      <c r="AQ100" s="67">
        <v>0.53770241330755653</v>
      </c>
      <c r="AR100" s="67">
        <v>-7.3768284216149453</v>
      </c>
      <c r="AS100" s="67">
        <v>-0.34712115177505609</v>
      </c>
      <c r="AT100" s="67">
        <v>8.7894340086303515</v>
      </c>
      <c r="AU100" s="67">
        <v>1.0663281529990485</v>
      </c>
      <c r="AV100" s="67">
        <v>5.6875292841275069</v>
      </c>
      <c r="AW100" s="67">
        <v>1.3472580859639152</v>
      </c>
      <c r="AX100" s="67">
        <v>0.5506598516303427</v>
      </c>
      <c r="AY100" s="67">
        <v>-7.3109866940699106</v>
      </c>
      <c r="AZ100" s="67">
        <v>1.3573937682801045</v>
      </c>
      <c r="BA100" s="67">
        <v>1.8779999080823444</v>
      </c>
      <c r="BB100" s="67">
        <v>1.2046747987317161</v>
      </c>
      <c r="BC100" s="67">
        <v>1.1828955999525874</v>
      </c>
      <c r="BD100" s="67">
        <v>-0.33548260194361035</v>
      </c>
      <c r="BE100" s="67">
        <v>5.0513392336629872</v>
      </c>
      <c r="BF100" s="67">
        <v>3.1279803085131261</v>
      </c>
      <c r="BG100" s="467"/>
      <c r="BH100" s="464"/>
      <c r="BI100" s="464"/>
      <c r="BJ100" s="464"/>
      <c r="BK100" s="427"/>
      <c r="BL100" s="427"/>
      <c r="BM100" s="419"/>
      <c r="BN100" s="419"/>
      <c r="BO100" s="467"/>
      <c r="BP100" s="467"/>
    </row>
    <row r="101" spans="2:68" x14ac:dyDescent="0.35">
      <c r="B101" s="394" t="s">
        <v>1264</v>
      </c>
      <c r="C101" s="425">
        <v>145075.19099999999</v>
      </c>
      <c r="D101" s="425">
        <v>155124.08100000001</v>
      </c>
      <c r="E101" s="425">
        <v>163347.23699999999</v>
      </c>
      <c r="F101" s="425">
        <v>175393.90700000001</v>
      </c>
      <c r="G101" s="425">
        <v>181490.736</v>
      </c>
      <c r="H101" s="425">
        <v>198289.11300000001</v>
      </c>
      <c r="I101" s="425">
        <v>216342.85399999999</v>
      </c>
      <c r="J101" s="425">
        <v>231829.36300000001</v>
      </c>
      <c r="K101" s="425">
        <v>250793.712</v>
      </c>
      <c r="L101" s="425">
        <v>268512.95899999997</v>
      </c>
      <c r="M101" s="425">
        <v>291006.337</v>
      </c>
      <c r="N101" s="425">
        <v>318281.375</v>
      </c>
      <c r="O101" s="425">
        <v>346809.57699999999</v>
      </c>
      <c r="P101" s="425">
        <v>376089.38799999998</v>
      </c>
      <c r="Q101" s="425">
        <v>375259.65899999999</v>
      </c>
      <c r="R101" s="425">
        <v>372474.81099999999</v>
      </c>
      <c r="S101" s="425">
        <v>374497.94799999997</v>
      </c>
      <c r="T101" s="425">
        <v>360352.85</v>
      </c>
      <c r="U101" s="425">
        <v>357331.245</v>
      </c>
      <c r="V101" s="425">
        <v>361182.342</v>
      </c>
      <c r="W101" s="425">
        <v>374070.87599999999</v>
      </c>
      <c r="X101" s="425">
        <v>387235.52899999998</v>
      </c>
      <c r="Y101" s="425">
        <v>401266.24400000001</v>
      </c>
      <c r="Z101" s="425">
        <v>424348.06300000002</v>
      </c>
      <c r="AA101" s="425">
        <v>445919.48100000003</v>
      </c>
      <c r="AB101" s="425">
        <v>460831.158</v>
      </c>
      <c r="AC101" s="425">
        <v>479152.39299999998</v>
      </c>
      <c r="AD101" s="425">
        <v>519623.35600000003</v>
      </c>
      <c r="AE101" s="467"/>
      <c r="AF101" s="67">
        <v>6.926677077406012</v>
      </c>
      <c r="AG101" s="67">
        <v>5.3010183505938073</v>
      </c>
      <c r="AH101" s="67">
        <v>7.3748844616208657</v>
      </c>
      <c r="AI101" s="67">
        <v>3.4760779916944244</v>
      </c>
      <c r="AJ101" s="67">
        <v>9.2557765593060566</v>
      </c>
      <c r="AK101" s="67">
        <v>9.104756548081383</v>
      </c>
      <c r="AL101" s="67">
        <v>7.1583177875614155</v>
      </c>
      <c r="AM101" s="67">
        <v>8.1803050116649842</v>
      </c>
      <c r="AN101" s="67">
        <v>7.0652676491346682</v>
      </c>
      <c r="AO101" s="67">
        <v>8.3770176619296848</v>
      </c>
      <c r="AP101" s="67">
        <v>9.3726611870998511</v>
      </c>
      <c r="AQ101" s="67">
        <v>8.9632018210302107</v>
      </c>
      <c r="AR101" s="67">
        <v>8.4426189303301555</v>
      </c>
      <c r="AS101" s="67">
        <v>-0.22062015746107022</v>
      </c>
      <c r="AT101" s="67">
        <v>-0.74211227698205562</v>
      </c>
      <c r="AU101" s="67">
        <v>0.54316075617795434</v>
      </c>
      <c r="AV101" s="67">
        <v>-3.7770829120804592</v>
      </c>
      <c r="AW101" s="67">
        <v>-0.8385128631562111</v>
      </c>
      <c r="AX101" s="67">
        <v>1.0777386679410057</v>
      </c>
      <c r="AY101" s="67">
        <v>3.568428602747133</v>
      </c>
      <c r="AZ101" s="67">
        <v>3.51929376078985</v>
      </c>
      <c r="BA101" s="67">
        <v>3.6233026024840882</v>
      </c>
      <c r="BB101" s="67">
        <v>5.7522453844884183</v>
      </c>
      <c r="BC101" s="67">
        <v>5.0834255840588156</v>
      </c>
      <c r="BD101" s="67">
        <v>3.3440290535321964</v>
      </c>
      <c r="BE101" s="67">
        <v>3.975693631375504</v>
      </c>
      <c r="BF101" s="67">
        <v>8.4463656221372663</v>
      </c>
      <c r="BG101" s="467"/>
      <c r="BH101" s="464"/>
      <c r="BI101" s="464"/>
      <c r="BJ101" s="464"/>
      <c r="BK101" s="419"/>
      <c r="BL101" s="419"/>
      <c r="BM101" s="419"/>
      <c r="BN101" s="419"/>
      <c r="BO101" s="467"/>
      <c r="BP101" s="467"/>
    </row>
    <row r="102" spans="2:68" x14ac:dyDescent="0.35">
      <c r="B102" s="394" t="s">
        <v>1263</v>
      </c>
      <c r="C102" s="425">
        <v>1303.0239999999999</v>
      </c>
      <c r="D102" s="425">
        <v>966.39700000000005</v>
      </c>
      <c r="E102" s="425">
        <v>1384.846</v>
      </c>
      <c r="F102" s="425">
        <v>2025.2809999999999</v>
      </c>
      <c r="G102" s="425">
        <v>5660.643</v>
      </c>
      <c r="H102" s="425">
        <v>6050.6629999999996</v>
      </c>
      <c r="I102" s="425">
        <v>6617.9030000000002</v>
      </c>
      <c r="J102" s="425">
        <v>7011.4709999999995</v>
      </c>
      <c r="K102" s="425">
        <v>7313.6660000000002</v>
      </c>
      <c r="L102" s="425">
        <v>8079.5659999999998</v>
      </c>
      <c r="M102" s="425">
        <v>8867.4230000000007</v>
      </c>
      <c r="N102" s="425">
        <v>9704.4110000000001</v>
      </c>
      <c r="O102" s="425">
        <v>10749.081</v>
      </c>
      <c r="P102" s="425">
        <v>11531.299000000001</v>
      </c>
      <c r="Q102" s="425">
        <v>11520.13</v>
      </c>
      <c r="R102" s="425">
        <v>11709.5</v>
      </c>
      <c r="S102" s="425">
        <v>11935.205</v>
      </c>
      <c r="T102" s="425">
        <v>11397.377</v>
      </c>
      <c r="U102" s="425">
        <v>10976.644</v>
      </c>
      <c r="V102" s="425">
        <v>11197.395</v>
      </c>
      <c r="W102" s="425">
        <v>11867.531000000001</v>
      </c>
      <c r="X102" s="425">
        <v>12744.378000000001</v>
      </c>
      <c r="Y102" s="425">
        <v>13846.887000000001</v>
      </c>
      <c r="Z102" s="425">
        <v>15160.786</v>
      </c>
      <c r="AA102" s="425">
        <v>16029.973</v>
      </c>
      <c r="AB102" s="425">
        <v>15052.091</v>
      </c>
      <c r="AC102" s="425">
        <v>16064.206</v>
      </c>
      <c r="AD102" s="425">
        <v>18215.292000000001</v>
      </c>
      <c r="AE102" s="467"/>
      <c r="AF102" s="67">
        <v>-25.834290082147362</v>
      </c>
      <c r="AG102" s="67">
        <v>43.299906767094683</v>
      </c>
      <c r="AH102" s="67">
        <v>46.245936371264378</v>
      </c>
      <c r="AI102" s="67">
        <v>179.49914110683898</v>
      </c>
      <c r="AJ102" s="67">
        <v>6.8900299842261603</v>
      </c>
      <c r="AK102" s="67">
        <v>9.3748404100509504</v>
      </c>
      <c r="AL102" s="67">
        <v>5.9470197734841292</v>
      </c>
      <c r="AM102" s="67">
        <v>4.3100085559792092</v>
      </c>
      <c r="AN102" s="67">
        <v>10.472176334002654</v>
      </c>
      <c r="AO102" s="67">
        <v>9.751229212064132</v>
      </c>
      <c r="AP102" s="67">
        <v>9.4389091396677429</v>
      </c>
      <c r="AQ102" s="67">
        <v>10.764898560046561</v>
      </c>
      <c r="AR102" s="67">
        <v>7.2770686163775338</v>
      </c>
      <c r="AS102" s="67">
        <v>-9.685812500397617E-2</v>
      </c>
      <c r="AT102" s="67">
        <v>1.6438182555231577</v>
      </c>
      <c r="AU102" s="67">
        <v>1.927537469575995</v>
      </c>
      <c r="AV102" s="67">
        <v>-4.5062317739829325</v>
      </c>
      <c r="AW102" s="67">
        <v>-3.6914897173270731</v>
      </c>
      <c r="AX102" s="67">
        <v>2.0110973809481294</v>
      </c>
      <c r="AY102" s="67">
        <v>5.9847491313827987</v>
      </c>
      <c r="AZ102" s="67">
        <v>7.3886219467216989</v>
      </c>
      <c r="BA102" s="67">
        <v>8.6509439691760548</v>
      </c>
      <c r="BB102" s="67">
        <v>9.4887681252833147</v>
      </c>
      <c r="BC102" s="67">
        <v>5.733126237650211</v>
      </c>
      <c r="BD102" s="67">
        <v>-6.1003346668144616</v>
      </c>
      <c r="BE102" s="67">
        <v>6.7240823882874459</v>
      </c>
      <c r="BF102" s="67">
        <v>13.390552885091248</v>
      </c>
      <c r="BG102" s="467"/>
      <c r="BH102" s="464"/>
      <c r="BI102" s="464"/>
      <c r="BJ102" s="464"/>
      <c r="BK102" s="419"/>
      <c r="BL102" s="419"/>
      <c r="BM102" s="419"/>
      <c r="BN102" s="419"/>
      <c r="BO102" s="467"/>
      <c r="BP102" s="467"/>
    </row>
    <row r="103" spans="2:68" x14ac:dyDescent="0.35">
      <c r="B103" s="394" t="s">
        <v>505</v>
      </c>
      <c r="C103" s="425">
        <v>12030.814</v>
      </c>
      <c r="D103" s="425">
        <v>13291.178</v>
      </c>
      <c r="E103" s="425">
        <v>9845.51</v>
      </c>
      <c r="F103" s="425">
        <v>7796.5460000000003</v>
      </c>
      <c r="G103" s="425">
        <v>7937.6589999999997</v>
      </c>
      <c r="H103" s="425">
        <v>9152.5509999999995</v>
      </c>
      <c r="I103" s="425">
        <v>11423.782999999999</v>
      </c>
      <c r="J103" s="425">
        <v>11391.11</v>
      </c>
      <c r="K103" s="425">
        <v>11437.727000000001</v>
      </c>
      <c r="L103" s="425">
        <v>11635.21</v>
      </c>
      <c r="M103" s="425">
        <v>12998.834999999999</v>
      </c>
      <c r="N103" s="425">
        <v>16331.416999999999</v>
      </c>
      <c r="O103" s="425">
        <v>20090.812999999998</v>
      </c>
      <c r="P103" s="425">
        <v>26013.653999999999</v>
      </c>
      <c r="Q103" s="425">
        <v>25583.460999999999</v>
      </c>
      <c r="R103" s="425">
        <v>18679.489000000001</v>
      </c>
      <c r="S103" s="425">
        <v>22562.58</v>
      </c>
      <c r="T103" s="425">
        <v>20507.528999999999</v>
      </c>
      <c r="U103" s="425">
        <v>19026.663</v>
      </c>
      <c r="V103" s="425">
        <v>16758.690999999999</v>
      </c>
      <c r="W103" s="425">
        <v>15531.224</v>
      </c>
      <c r="X103" s="425">
        <v>15332.49</v>
      </c>
      <c r="Y103" s="425">
        <v>14551.668</v>
      </c>
      <c r="Z103" s="425">
        <v>16855.195</v>
      </c>
      <c r="AA103" s="425">
        <v>18086.401000000002</v>
      </c>
      <c r="AB103" s="425">
        <v>14493.445</v>
      </c>
      <c r="AC103" s="425">
        <v>14104.835999999999</v>
      </c>
      <c r="AD103" s="425">
        <v>17808.182000000001</v>
      </c>
      <c r="AE103" s="467"/>
      <c r="AF103" s="67">
        <v>10.476132371425578</v>
      </c>
      <c r="AG103" s="67">
        <v>-25.924474113581198</v>
      </c>
      <c r="AH103" s="67">
        <v>-20.811151479202195</v>
      </c>
      <c r="AI103" s="67">
        <v>1.8099425053093938</v>
      </c>
      <c r="AJ103" s="67">
        <v>15.305419393803632</v>
      </c>
      <c r="AK103" s="67">
        <v>24.815289201884809</v>
      </c>
      <c r="AL103" s="67">
        <v>-0.28600858402158735</v>
      </c>
      <c r="AM103" s="67">
        <v>0.40924018818185459</v>
      </c>
      <c r="AN103" s="67">
        <v>1.7265930547214197</v>
      </c>
      <c r="AO103" s="67">
        <v>11.719814253459987</v>
      </c>
      <c r="AP103" s="67">
        <v>25.637543672182943</v>
      </c>
      <c r="AQ103" s="67">
        <v>23.019410991710004</v>
      </c>
      <c r="AR103" s="67">
        <v>29.480345071152669</v>
      </c>
      <c r="AS103" s="67">
        <v>-1.6537200041178295</v>
      </c>
      <c r="AT103" s="67">
        <v>-26.986075105319003</v>
      </c>
      <c r="AU103" s="67">
        <v>20.787993718671856</v>
      </c>
      <c r="AV103" s="67">
        <v>-9.1082269846799591</v>
      </c>
      <c r="AW103" s="67">
        <v>-7.2210845099865395</v>
      </c>
      <c r="AX103" s="67">
        <v>-11.91996725857814</v>
      </c>
      <c r="AY103" s="67">
        <v>-7.3243608346260487</v>
      </c>
      <c r="AZ103" s="67">
        <v>-1.2795771923706667</v>
      </c>
      <c r="BA103" s="67">
        <v>-5.092597484165978</v>
      </c>
      <c r="BB103" s="67">
        <v>15.829985950751492</v>
      </c>
      <c r="BC103" s="67">
        <v>7.304608460477624</v>
      </c>
      <c r="BD103" s="67">
        <v>-19.865511109700606</v>
      </c>
      <c r="BE103" s="67">
        <v>-2.6812741898147774</v>
      </c>
      <c r="BF103" s="67">
        <v>26.255860046866207</v>
      </c>
      <c r="BG103" s="467"/>
      <c r="BH103" s="464"/>
      <c r="BI103" s="464"/>
      <c r="BJ103" s="464"/>
      <c r="BK103" s="419"/>
      <c r="BL103" s="419"/>
      <c r="BM103" s="419"/>
      <c r="BN103" s="419"/>
      <c r="BO103" s="467"/>
      <c r="BP103" s="467"/>
    </row>
    <row r="104" spans="2:68" x14ac:dyDescent="0.35">
      <c r="B104" s="394" t="s">
        <v>506</v>
      </c>
      <c r="C104" s="425">
        <v>22924.405999999999</v>
      </c>
      <c r="D104" s="425">
        <v>22986.787</v>
      </c>
      <c r="E104" s="425">
        <v>24257.035</v>
      </c>
      <c r="F104" s="425">
        <v>25076.460999999999</v>
      </c>
      <c r="G104" s="425">
        <v>25921.991000000002</v>
      </c>
      <c r="H104" s="425">
        <v>26445.539000000001</v>
      </c>
      <c r="I104" s="425">
        <v>27442.492999999999</v>
      </c>
      <c r="J104" s="425">
        <v>28958.816999999999</v>
      </c>
      <c r="K104" s="425">
        <v>30422.185000000001</v>
      </c>
      <c r="L104" s="425">
        <v>31981.936000000002</v>
      </c>
      <c r="M104" s="425">
        <v>32332.21</v>
      </c>
      <c r="N104" s="425">
        <v>34653.129000000001</v>
      </c>
      <c r="O104" s="425">
        <v>36156.303999999996</v>
      </c>
      <c r="P104" s="425">
        <v>32441.167000000001</v>
      </c>
      <c r="Q104" s="425">
        <v>28266.448</v>
      </c>
      <c r="R104" s="425">
        <v>27479.242999999999</v>
      </c>
      <c r="S104" s="425">
        <v>26061.891</v>
      </c>
      <c r="T104" s="425">
        <v>24941.620999999999</v>
      </c>
      <c r="U104" s="425">
        <v>25228.784</v>
      </c>
      <c r="V104" s="425">
        <v>26625.507000000001</v>
      </c>
      <c r="W104" s="425">
        <v>29946.077000000001</v>
      </c>
      <c r="X104" s="425">
        <v>31597.267</v>
      </c>
      <c r="Y104" s="425">
        <v>33594.955999999998</v>
      </c>
      <c r="Z104" s="425">
        <v>36022.328999999998</v>
      </c>
      <c r="AA104" s="425">
        <v>36950.788</v>
      </c>
      <c r="AB104" s="425">
        <v>31483.173999999999</v>
      </c>
      <c r="AC104" s="425">
        <v>41228.264999999999</v>
      </c>
      <c r="AD104" s="425">
        <v>44614.03</v>
      </c>
      <c r="AE104" s="467"/>
      <c r="AF104" s="67">
        <v>0.2721161019395737</v>
      </c>
      <c r="AG104" s="67">
        <v>5.5259919535514115</v>
      </c>
      <c r="AH104" s="67">
        <v>3.3780962924776219</v>
      </c>
      <c r="AI104" s="67">
        <v>3.3718075289810798</v>
      </c>
      <c r="AJ104" s="67">
        <v>2.0197059708878129</v>
      </c>
      <c r="AK104" s="67">
        <v>3.769838081197733</v>
      </c>
      <c r="AL104" s="67">
        <v>5.5254600957719049</v>
      </c>
      <c r="AM104" s="67">
        <v>5.0532727217413651</v>
      </c>
      <c r="AN104" s="67">
        <v>5.1270183256067838</v>
      </c>
      <c r="AO104" s="67">
        <v>1.0952245042326325</v>
      </c>
      <c r="AP104" s="67">
        <v>7.1783493921386849</v>
      </c>
      <c r="AQ104" s="67">
        <v>4.3377756738792499</v>
      </c>
      <c r="AR104" s="67">
        <v>-10.275212311523859</v>
      </c>
      <c r="AS104" s="67">
        <v>-12.868584536431754</v>
      </c>
      <c r="AT104" s="67">
        <v>-2.7849448929699321</v>
      </c>
      <c r="AU104" s="67">
        <v>-5.1579004559914523</v>
      </c>
      <c r="AV104" s="67">
        <v>-4.2984985241477602</v>
      </c>
      <c r="AW104" s="67">
        <v>1.151340564432445</v>
      </c>
      <c r="AX104" s="67">
        <v>5.5362279846702194</v>
      </c>
      <c r="AY104" s="67">
        <v>12.471386929833855</v>
      </c>
      <c r="AZ104" s="67">
        <v>5.5138774938700692</v>
      </c>
      <c r="BA104" s="67">
        <v>6.3223474359348728</v>
      </c>
      <c r="BB104" s="67">
        <v>7.2254090762911005</v>
      </c>
      <c r="BC104" s="67">
        <v>2.5774541118648955</v>
      </c>
      <c r="BD104" s="67">
        <v>-14.797015966208889</v>
      </c>
      <c r="BE104" s="67">
        <v>30.953330817280371</v>
      </c>
      <c r="BF104" s="67">
        <v>8.2122422566169089</v>
      </c>
      <c r="BG104" s="467"/>
      <c r="BH104" s="464"/>
      <c r="BI104" s="464"/>
      <c r="BJ104" s="464"/>
      <c r="BK104" s="419"/>
      <c r="BL104" s="419"/>
      <c r="BM104" s="419"/>
      <c r="BN104" s="419"/>
      <c r="BO104" s="467"/>
      <c r="BP104" s="467"/>
    </row>
    <row r="105" spans="2:68" x14ac:dyDescent="0.35">
      <c r="B105" s="394" t="s">
        <v>507</v>
      </c>
      <c r="C105" s="425">
        <v>2452.0909999999999</v>
      </c>
      <c r="D105" s="425">
        <v>2220.4290000000001</v>
      </c>
      <c r="E105" s="425">
        <v>4006.9169999999999</v>
      </c>
      <c r="F105" s="425">
        <v>7502.9129999999996</v>
      </c>
      <c r="G105" s="425">
        <v>9189.8979999999992</v>
      </c>
      <c r="H105" s="425">
        <v>11250.02</v>
      </c>
      <c r="I105" s="425">
        <v>8796.5589999999993</v>
      </c>
      <c r="J105" s="425">
        <v>8454.2170000000006</v>
      </c>
      <c r="K105" s="425">
        <v>11997.005999999999</v>
      </c>
      <c r="L105" s="425">
        <v>16566.43</v>
      </c>
      <c r="M105" s="425">
        <v>24509.902999999998</v>
      </c>
      <c r="N105" s="425">
        <v>41980.834999999999</v>
      </c>
      <c r="O105" s="425">
        <v>30885.355</v>
      </c>
      <c r="P105" s="425">
        <v>17159.159</v>
      </c>
      <c r="Q105" s="425">
        <v>12984.05</v>
      </c>
      <c r="R105" s="425">
        <v>10295.198</v>
      </c>
      <c r="S105" s="425">
        <v>9108.0370000000003</v>
      </c>
      <c r="T105" s="425">
        <v>7271.4390000000003</v>
      </c>
      <c r="U105" s="425">
        <v>7739.0619999999999</v>
      </c>
      <c r="V105" s="425">
        <v>10377.846</v>
      </c>
      <c r="W105" s="425">
        <v>13294.22</v>
      </c>
      <c r="X105" s="425">
        <v>13342.101000000001</v>
      </c>
      <c r="Y105" s="425">
        <v>16606.517</v>
      </c>
      <c r="Z105" s="425">
        <v>20917.198</v>
      </c>
      <c r="AA105" s="425">
        <v>20622.710999999999</v>
      </c>
      <c r="AB105" s="425">
        <v>18084.96</v>
      </c>
      <c r="AC105" s="425">
        <v>24411.472000000002</v>
      </c>
      <c r="AD105" s="425">
        <v>26151.912</v>
      </c>
      <c r="AE105" s="467"/>
      <c r="AF105" s="67">
        <v>-9.447528660233246</v>
      </c>
      <c r="AG105" s="67">
        <v>80.456884683095012</v>
      </c>
      <c r="AH105" s="67">
        <v>87.249024624168669</v>
      </c>
      <c r="AI105" s="67">
        <v>22.484400392220991</v>
      </c>
      <c r="AJ105" s="67">
        <v>22.41724554505393</v>
      </c>
      <c r="AK105" s="67">
        <v>-21.808503451549427</v>
      </c>
      <c r="AL105" s="67">
        <v>-3.8917717712118787</v>
      </c>
      <c r="AM105" s="67">
        <v>41.905583923384029</v>
      </c>
      <c r="AN105" s="67">
        <v>38.088036298389795</v>
      </c>
      <c r="AO105" s="67">
        <v>47.949214163824053</v>
      </c>
      <c r="AP105" s="67">
        <v>71.281114413223122</v>
      </c>
      <c r="AQ105" s="67">
        <v>-26.42986972507812</v>
      </c>
      <c r="AR105" s="67">
        <v>-44.44240967928004</v>
      </c>
      <c r="AS105" s="67">
        <v>-24.331664506401509</v>
      </c>
      <c r="AT105" s="67">
        <v>-20.708885132142896</v>
      </c>
      <c r="AU105" s="67">
        <v>-11.531210958740175</v>
      </c>
      <c r="AV105" s="67">
        <v>-20.164586507498811</v>
      </c>
      <c r="AW105" s="67">
        <v>6.4309554133645292</v>
      </c>
      <c r="AX105" s="67">
        <v>34.096948699984551</v>
      </c>
      <c r="AY105" s="67">
        <v>28.101920186520402</v>
      </c>
      <c r="AZ105" s="67">
        <v>0.36016404121490098</v>
      </c>
      <c r="BA105" s="67">
        <v>24.467031092029657</v>
      </c>
      <c r="BB105" s="67">
        <v>25.957767062172039</v>
      </c>
      <c r="BC105" s="67">
        <v>-1.4078702128267935</v>
      </c>
      <c r="BD105" s="67">
        <v>-12.305612972028754</v>
      </c>
      <c r="BE105" s="67">
        <v>34.982173032177023</v>
      </c>
      <c r="BF105" s="67">
        <v>7.1295987394778928</v>
      </c>
      <c r="BG105" s="467"/>
      <c r="BH105" s="464"/>
      <c r="BI105" s="464"/>
      <c r="BJ105" s="464"/>
      <c r="BK105" s="419"/>
      <c r="BL105" s="419"/>
      <c r="BM105" s="419"/>
      <c r="BN105" s="419"/>
      <c r="BO105" s="467"/>
      <c r="BP105" s="467"/>
    </row>
    <row r="106" spans="2:68" x14ac:dyDescent="0.35">
      <c r="B106" s="394" t="s">
        <v>1262</v>
      </c>
      <c r="C106" s="425">
        <v>1583.329</v>
      </c>
      <c r="D106" s="425">
        <v>1864.7439999999999</v>
      </c>
      <c r="E106" s="425">
        <v>1973.8309999999999</v>
      </c>
      <c r="F106" s="425">
        <v>2480.7719999999999</v>
      </c>
      <c r="G106" s="425">
        <v>2137.078</v>
      </c>
      <c r="H106" s="425">
        <v>2312.4070000000002</v>
      </c>
      <c r="I106" s="425">
        <v>2624.636</v>
      </c>
      <c r="J106" s="425">
        <v>2696.43</v>
      </c>
      <c r="K106" s="425">
        <v>2854.6759999999999</v>
      </c>
      <c r="L106" s="425">
        <v>1549.5319999999999</v>
      </c>
      <c r="M106" s="425">
        <v>1668.2059999999999</v>
      </c>
      <c r="N106" s="425">
        <v>1875.4269999999999</v>
      </c>
      <c r="O106" s="425">
        <v>1980.5909999999999</v>
      </c>
      <c r="P106" s="425">
        <v>2288.433</v>
      </c>
      <c r="Q106" s="425">
        <v>2534.88</v>
      </c>
      <c r="R106" s="425">
        <v>2803.194</v>
      </c>
      <c r="S106" s="425">
        <v>2945.5349999999999</v>
      </c>
      <c r="T106" s="425">
        <v>3221.1570000000002</v>
      </c>
      <c r="U106" s="425">
        <v>3425.34</v>
      </c>
      <c r="V106" s="425">
        <v>3469.6930000000002</v>
      </c>
      <c r="W106" s="425">
        <v>4486.7740000000003</v>
      </c>
      <c r="X106" s="425">
        <v>4692.7510000000002</v>
      </c>
      <c r="Y106" s="425">
        <v>4893.5</v>
      </c>
      <c r="Z106" s="425">
        <v>5009.37</v>
      </c>
      <c r="AA106" s="425">
        <v>5209.8980000000001</v>
      </c>
      <c r="AB106" s="425">
        <v>5379.14</v>
      </c>
      <c r="AC106" s="425">
        <v>5626.1880000000001</v>
      </c>
      <c r="AD106" s="425">
        <v>5570.0940000000001</v>
      </c>
      <c r="AE106" s="467"/>
      <c r="AF106" s="67">
        <v>17.77362759098078</v>
      </c>
      <c r="AG106" s="67">
        <v>5.8499718996280308</v>
      </c>
      <c r="AH106" s="67">
        <v>25.68310052887</v>
      </c>
      <c r="AI106" s="67">
        <v>-13.854316317662409</v>
      </c>
      <c r="AJ106" s="67">
        <v>8.2041460349131086</v>
      </c>
      <c r="AK106" s="67">
        <v>13.502337607523245</v>
      </c>
      <c r="AL106" s="67">
        <v>2.7353888310607744</v>
      </c>
      <c r="AM106" s="67">
        <v>5.8687227185574926</v>
      </c>
      <c r="AN106" s="67">
        <v>-45.719514228584956</v>
      </c>
      <c r="AO106" s="67">
        <v>7.658699529922572</v>
      </c>
      <c r="AP106" s="67">
        <v>12.421787237307626</v>
      </c>
      <c r="AQ106" s="67">
        <v>5.6074696589096789</v>
      </c>
      <c r="AR106" s="67">
        <v>15.542936426551464</v>
      </c>
      <c r="AS106" s="67">
        <v>10.769246903885772</v>
      </c>
      <c r="AT106" s="67">
        <v>10.58487975762165</v>
      </c>
      <c r="AU106" s="67">
        <v>5.0778148069666287</v>
      </c>
      <c r="AV106" s="67">
        <v>9.357281444627219</v>
      </c>
      <c r="AW106" s="67">
        <v>6.3388093160314725</v>
      </c>
      <c r="AX106" s="67">
        <v>1.2948495623792127</v>
      </c>
      <c r="AY106" s="67">
        <v>29.313285065854529</v>
      </c>
      <c r="AZ106" s="67">
        <v>4.5907594186825378</v>
      </c>
      <c r="BA106" s="67">
        <v>4.2778532251125228</v>
      </c>
      <c r="BB106" s="67">
        <v>2.3678348830080722</v>
      </c>
      <c r="BC106" s="67">
        <v>4.0030582688042671</v>
      </c>
      <c r="BD106" s="67">
        <v>3.2484705074840292</v>
      </c>
      <c r="BE106" s="67">
        <v>4.5927044099986203</v>
      </c>
      <c r="BF106" s="67">
        <v>-0.9970160968670092</v>
      </c>
      <c r="BG106" s="467"/>
      <c r="BH106" s="464"/>
      <c r="BI106" s="464"/>
      <c r="BJ106" s="464"/>
      <c r="BK106" s="419"/>
      <c r="BL106" s="419"/>
      <c r="BM106" s="419"/>
      <c r="BN106" s="419"/>
      <c r="BO106" s="467"/>
      <c r="BP106" s="467"/>
    </row>
    <row r="107" spans="2:68" x14ac:dyDescent="0.35">
      <c r="B107" s="393" t="s">
        <v>1224</v>
      </c>
      <c r="C107" s="446"/>
      <c r="D107" s="446"/>
      <c r="E107" s="446"/>
      <c r="F107" s="446"/>
      <c r="G107" s="438">
        <v>101777.076</v>
      </c>
      <c r="H107" s="438">
        <v>105354.61</v>
      </c>
      <c r="I107" s="438">
        <v>109644.322</v>
      </c>
      <c r="J107" s="438">
        <v>113633.569</v>
      </c>
      <c r="K107" s="438">
        <v>127427.36899999999</v>
      </c>
      <c r="L107" s="438">
        <v>131380.546</v>
      </c>
      <c r="M107" s="438">
        <v>136410.23699999999</v>
      </c>
      <c r="N107" s="438">
        <v>142512.54000000004</v>
      </c>
      <c r="O107" s="438">
        <v>71902.838000000003</v>
      </c>
      <c r="P107" s="438">
        <v>73614.90400000001</v>
      </c>
      <c r="Q107" s="438">
        <v>73485.574999999997</v>
      </c>
      <c r="R107" s="438">
        <v>73215.177000000011</v>
      </c>
      <c r="S107" s="438">
        <v>73783.69200000001</v>
      </c>
      <c r="T107" s="438">
        <v>72420.396999999997</v>
      </c>
      <c r="U107" s="438">
        <v>71725.200000000012</v>
      </c>
      <c r="V107" s="438">
        <v>72639.474000000002</v>
      </c>
      <c r="W107" s="438">
        <v>74185.284</v>
      </c>
      <c r="X107" s="438">
        <v>75055.606</v>
      </c>
      <c r="Y107" s="438">
        <v>75618.859000000011</v>
      </c>
      <c r="Z107" s="438">
        <v>84707.754000000015</v>
      </c>
      <c r="AA107" s="438">
        <v>91884.72600000001</v>
      </c>
      <c r="AB107" s="438">
        <v>96351.663</v>
      </c>
      <c r="AC107" s="438">
        <v>92804.065999999992</v>
      </c>
      <c r="AD107" s="438">
        <v>91485.032000000007</v>
      </c>
      <c r="AE107" s="467"/>
      <c r="AF107" s="67"/>
      <c r="AG107" s="67"/>
      <c r="AH107" s="67"/>
      <c r="AI107" s="67"/>
      <c r="AJ107" s="67">
        <v>3.5150685602325638</v>
      </c>
      <c r="AK107" s="67">
        <v>4.0716889370099807</v>
      </c>
      <c r="AL107" s="67">
        <v>3.6383525633000886</v>
      </c>
      <c r="AM107" s="67">
        <v>12.138842528126517</v>
      </c>
      <c r="AN107" s="67">
        <v>3.1022982197804083</v>
      </c>
      <c r="AO107" s="67">
        <v>3.8283377205632831</v>
      </c>
      <c r="AP107" s="67">
        <v>4.4734934372997515</v>
      </c>
      <c r="AQ107" s="67">
        <v>-49.546307995071878</v>
      </c>
      <c r="AR107" s="67">
        <v>2.3810826493385377</v>
      </c>
      <c r="AS107" s="67">
        <v>-0.17568317415724266</v>
      </c>
      <c r="AT107" s="67">
        <v>-0.36796065078075912</v>
      </c>
      <c r="AU107" s="67">
        <v>0.77649883985120027</v>
      </c>
      <c r="AV107" s="67">
        <v>-1.8476914925862076</v>
      </c>
      <c r="AW107" s="67">
        <v>-0.95994640846829782</v>
      </c>
      <c r="AX107" s="67">
        <v>1.2746900670893808</v>
      </c>
      <c r="AY107" s="67">
        <v>2.1280578105507715</v>
      </c>
      <c r="AZ107" s="67">
        <v>1.1731733749243318</v>
      </c>
      <c r="BA107" s="67">
        <v>0.7504476081373781</v>
      </c>
      <c r="BB107" s="67">
        <v>12.019349564637039</v>
      </c>
      <c r="BC107" s="67">
        <v>8.4726269569135297</v>
      </c>
      <c r="BD107" s="67">
        <v>4.8614576050430856</v>
      </c>
      <c r="BE107" s="67">
        <v>-3.6819260711670423</v>
      </c>
      <c r="BF107" s="67">
        <v>-1.4213105705950269</v>
      </c>
      <c r="BG107" s="467"/>
      <c r="BH107" s="464"/>
      <c r="BI107" s="464"/>
      <c r="BJ107" s="464"/>
      <c r="BK107" s="427"/>
      <c r="BL107" s="427"/>
      <c r="BM107" s="419"/>
      <c r="BN107" s="419"/>
      <c r="BO107" s="467"/>
      <c r="BP107" s="467"/>
    </row>
    <row r="108" spans="2:68" ht="3.9" customHeight="1" x14ac:dyDescent="0.35">
      <c r="B108" s="404"/>
      <c r="C108" s="451"/>
      <c r="D108" s="451"/>
      <c r="E108" s="451"/>
      <c r="F108" s="451"/>
      <c r="G108" s="451"/>
      <c r="H108" s="451"/>
      <c r="I108" s="451"/>
      <c r="J108" s="451"/>
      <c r="K108" s="451"/>
      <c r="L108" s="451"/>
      <c r="M108" s="451"/>
      <c r="N108" s="451"/>
      <c r="O108" s="451"/>
      <c r="P108" s="451"/>
      <c r="Q108" s="451"/>
      <c r="R108" s="451"/>
      <c r="S108" s="451"/>
      <c r="T108" s="451"/>
      <c r="U108" s="451"/>
      <c r="V108" s="451"/>
      <c r="W108" s="451"/>
      <c r="X108" s="451"/>
      <c r="Y108" s="451"/>
      <c r="Z108" s="451"/>
      <c r="AA108" s="451"/>
      <c r="AB108" s="451"/>
      <c r="AC108" s="451"/>
      <c r="AD108" s="451"/>
      <c r="AE108" s="467"/>
      <c r="AF108" s="452"/>
      <c r="AG108" s="452"/>
      <c r="AH108" s="452"/>
      <c r="AI108" s="452"/>
      <c r="AJ108" s="452"/>
      <c r="AK108" s="452"/>
      <c r="AL108" s="452"/>
      <c r="AM108" s="452"/>
      <c r="AN108" s="452"/>
      <c r="AO108" s="452"/>
      <c r="AP108" s="452"/>
      <c r="AQ108" s="452"/>
      <c r="AR108" s="452"/>
      <c r="AS108" s="452"/>
      <c r="AT108" s="452"/>
      <c r="AU108" s="452"/>
      <c r="AV108" s="452"/>
      <c r="AW108" s="452"/>
      <c r="AX108" s="452"/>
      <c r="AY108" s="452"/>
      <c r="AZ108" s="452"/>
      <c r="BA108" s="452"/>
      <c r="BB108" s="452"/>
      <c r="BC108" s="452"/>
      <c r="BD108" s="452"/>
      <c r="BE108" s="470"/>
      <c r="BF108" s="470"/>
      <c r="BG108" s="467"/>
      <c r="BH108" s="464"/>
      <c r="BI108" s="464"/>
      <c r="BJ108" s="464"/>
      <c r="BK108" s="427"/>
      <c r="BL108" s="427"/>
      <c r="BM108" s="419"/>
      <c r="BN108" s="419"/>
      <c r="BO108" s="467"/>
      <c r="BP108" s="467"/>
    </row>
    <row r="109" spans="2:68" ht="3.9" customHeight="1" x14ac:dyDescent="0.35">
      <c r="B109" s="393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67"/>
      <c r="AF109" s="453"/>
      <c r="AG109" s="453"/>
      <c r="AH109" s="453"/>
      <c r="AI109" s="453"/>
      <c r="AJ109" s="453"/>
      <c r="AK109" s="453"/>
      <c r="AL109" s="453"/>
      <c r="AM109" s="453"/>
      <c r="AN109" s="453"/>
      <c r="AO109" s="453"/>
      <c r="AP109" s="453"/>
      <c r="AQ109" s="453"/>
      <c r="AR109" s="453"/>
      <c r="AS109" s="453"/>
      <c r="AT109" s="453"/>
      <c r="AU109" s="453"/>
      <c r="AV109" s="453"/>
      <c r="AW109" s="453"/>
      <c r="AX109" s="453"/>
      <c r="AY109" s="453"/>
      <c r="AZ109" s="453"/>
      <c r="BA109" s="453"/>
      <c r="BB109" s="453"/>
      <c r="BC109" s="453"/>
      <c r="BD109" s="453"/>
      <c r="BE109" s="467"/>
      <c r="BF109" s="467"/>
      <c r="BG109" s="467"/>
      <c r="BH109" s="464"/>
      <c r="BI109" s="464"/>
      <c r="BJ109" s="464"/>
      <c r="BK109" s="427"/>
      <c r="BL109" s="427"/>
      <c r="BM109" s="419"/>
      <c r="BN109" s="419"/>
      <c r="BO109" s="467"/>
      <c r="BP109" s="467"/>
    </row>
    <row r="110" spans="2:68" x14ac:dyDescent="0.35">
      <c r="B110" s="393" t="s">
        <v>1225</v>
      </c>
      <c r="C110" s="446"/>
      <c r="D110" s="446"/>
      <c r="E110" s="446"/>
      <c r="F110" s="446"/>
      <c r="G110" s="446"/>
      <c r="H110" s="446"/>
      <c r="I110" s="446"/>
      <c r="J110" s="446"/>
      <c r="K110" s="425">
        <v>3533.8139999999999</v>
      </c>
      <c r="L110" s="425">
        <v>4053.62</v>
      </c>
      <c r="M110" s="425">
        <v>4508.3919999999998</v>
      </c>
      <c r="N110" s="425">
        <v>5064.9780000000001</v>
      </c>
      <c r="O110" s="425">
        <v>5511.8190000000004</v>
      </c>
      <c r="P110" s="425">
        <v>5181.0619999999999</v>
      </c>
      <c r="Q110" s="425">
        <v>4595.6949999999997</v>
      </c>
      <c r="R110" s="425">
        <v>4483.8909999999996</v>
      </c>
      <c r="S110" s="425">
        <v>4307.7060000000001</v>
      </c>
      <c r="T110" s="425">
        <v>4101.5060000000003</v>
      </c>
      <c r="U110" s="425">
        <v>4040.2919999999999</v>
      </c>
      <c r="V110" s="425">
        <v>4524.7359999999999</v>
      </c>
      <c r="W110" s="425">
        <v>4841.2749999999996</v>
      </c>
      <c r="X110" s="425">
        <v>4159.5140000000001</v>
      </c>
      <c r="Y110" s="425">
        <v>4290.902</v>
      </c>
      <c r="Z110" s="425">
        <v>4403.1189999999997</v>
      </c>
      <c r="AA110" s="425">
        <v>4467.2520000000004</v>
      </c>
      <c r="AB110" s="425">
        <v>3862.0839999999998</v>
      </c>
      <c r="AC110" s="425">
        <v>4482.8040000000001</v>
      </c>
      <c r="AD110" s="425">
        <v>4986.8130000000001</v>
      </c>
      <c r="AE110" s="467"/>
      <c r="AF110" s="67"/>
      <c r="AG110" s="67"/>
      <c r="AH110" s="67"/>
      <c r="AI110" s="67"/>
      <c r="AJ110" s="67"/>
      <c r="AK110" s="67"/>
      <c r="AL110" s="67"/>
      <c r="AM110" s="67"/>
      <c r="AN110" s="67">
        <v>14.709489520387891</v>
      </c>
      <c r="AO110" s="67">
        <v>11.218910504684715</v>
      </c>
      <c r="AP110" s="67">
        <v>12.345554690009223</v>
      </c>
      <c r="AQ110" s="67">
        <v>8.8221705997538606</v>
      </c>
      <c r="AR110" s="67">
        <v>-6.0008683158862937</v>
      </c>
      <c r="AS110" s="67">
        <v>-11.298204885407671</v>
      </c>
      <c r="AT110" s="67">
        <v>-2.432798521224754</v>
      </c>
      <c r="AU110" s="67">
        <v>-3.9292882008059422</v>
      </c>
      <c r="AV110" s="67">
        <v>-4.7867704991937643</v>
      </c>
      <c r="AW110" s="67">
        <v>-1.4924761782623364</v>
      </c>
      <c r="AX110" s="67">
        <v>11.990321491614964</v>
      </c>
      <c r="AY110" s="67">
        <v>6.9957451661268237</v>
      </c>
      <c r="AZ110" s="67">
        <v>-14.082261387754244</v>
      </c>
      <c r="BA110" s="67">
        <v>3.1587344098372938</v>
      </c>
      <c r="BB110" s="67">
        <v>2.6152310166953185</v>
      </c>
      <c r="BC110" s="67">
        <v>1.4565356966278102</v>
      </c>
      <c r="BD110" s="67">
        <v>-13.546762081028803</v>
      </c>
      <c r="BE110" s="67">
        <v>16.072151719123674</v>
      </c>
      <c r="BF110" s="67">
        <v>11.243163876894908</v>
      </c>
      <c r="BG110" s="467"/>
      <c r="BH110" s="464"/>
      <c r="BI110" s="464"/>
      <c r="BJ110" s="464"/>
      <c r="BK110" s="427"/>
      <c r="BL110" s="427"/>
      <c r="BM110" s="419"/>
      <c r="BN110" s="419"/>
      <c r="BO110" s="467"/>
      <c r="BP110" s="467"/>
    </row>
    <row r="111" spans="2:68" x14ac:dyDescent="0.25">
      <c r="B111" s="394" t="s">
        <v>1195</v>
      </c>
      <c r="C111" s="446"/>
      <c r="D111" s="446"/>
      <c r="E111" s="446"/>
      <c r="F111" s="446"/>
      <c r="G111" s="446"/>
      <c r="H111" s="446"/>
      <c r="I111" s="446"/>
      <c r="J111" s="446"/>
      <c r="K111" s="425">
        <v>303.88</v>
      </c>
      <c r="L111" s="425">
        <v>481.553</v>
      </c>
      <c r="M111" s="425">
        <v>662.70500000000004</v>
      </c>
      <c r="N111" s="425">
        <v>807.47900000000004</v>
      </c>
      <c r="O111" s="425">
        <v>954.55100000000004</v>
      </c>
      <c r="P111" s="425">
        <v>1102.6559999999999</v>
      </c>
      <c r="Q111" s="425">
        <v>1118.124</v>
      </c>
      <c r="R111" s="425">
        <v>1147.3910000000001</v>
      </c>
      <c r="S111" s="425">
        <v>1207.98</v>
      </c>
      <c r="T111" s="425">
        <v>1181.856</v>
      </c>
      <c r="U111" s="425">
        <v>1072.1410000000001</v>
      </c>
      <c r="V111" s="425">
        <v>1162.8219999999999</v>
      </c>
      <c r="W111" s="425">
        <v>1225.4069999999999</v>
      </c>
      <c r="X111" s="425">
        <v>1264.942</v>
      </c>
      <c r="Y111" s="425">
        <v>1325.1990000000001</v>
      </c>
      <c r="Z111" s="425">
        <v>1388.451</v>
      </c>
      <c r="AA111" s="425">
        <v>1463.8040000000001</v>
      </c>
      <c r="AB111" s="425">
        <v>1278.271</v>
      </c>
      <c r="AC111" s="425">
        <v>1355.915</v>
      </c>
      <c r="AD111" s="425">
        <v>1550.973</v>
      </c>
      <c r="AE111" s="467"/>
      <c r="AF111" s="67"/>
      <c r="AG111" s="67"/>
      <c r="AH111" s="67"/>
      <c r="AI111" s="67"/>
      <c r="AJ111" s="67"/>
      <c r="AK111" s="67"/>
      <c r="AL111" s="67"/>
      <c r="AM111" s="67"/>
      <c r="AN111" s="67">
        <v>58.468145320521273</v>
      </c>
      <c r="AO111" s="67">
        <v>37.618289160279375</v>
      </c>
      <c r="AP111" s="67">
        <v>21.845919375891242</v>
      </c>
      <c r="AQ111" s="67">
        <v>18.21372444360783</v>
      </c>
      <c r="AR111" s="67">
        <v>15.515671766097341</v>
      </c>
      <c r="AS111" s="67">
        <v>1.4027947065993374</v>
      </c>
      <c r="AT111" s="67">
        <v>2.617509328124612</v>
      </c>
      <c r="AU111" s="67">
        <v>5.2805887443774395</v>
      </c>
      <c r="AV111" s="67">
        <v>-2.1626185864004412</v>
      </c>
      <c r="AW111" s="67">
        <v>-9.2832798581214462</v>
      </c>
      <c r="AX111" s="67">
        <v>8.4579360363981664</v>
      </c>
      <c r="AY111" s="67">
        <v>5.3821651121151746</v>
      </c>
      <c r="AZ111" s="67">
        <v>3.2262750253589303</v>
      </c>
      <c r="BA111" s="67">
        <v>4.7636176204126457</v>
      </c>
      <c r="BB111" s="67">
        <v>4.7730189956376279</v>
      </c>
      <c r="BC111" s="67">
        <v>5.4271270646209473</v>
      </c>
      <c r="BD111" s="67">
        <v>-12.674716013892578</v>
      </c>
      <c r="BE111" s="67">
        <v>6.0741423375794339</v>
      </c>
      <c r="BF111" s="67">
        <v>14.385710018695862</v>
      </c>
      <c r="BG111" s="467"/>
      <c r="BH111" s="446"/>
      <c r="BI111" s="446"/>
      <c r="BJ111" s="419"/>
      <c r="BK111" s="427"/>
      <c r="BL111" s="427"/>
      <c r="BM111" s="419"/>
      <c r="BN111" s="419"/>
      <c r="BO111" s="467"/>
      <c r="BP111" s="467"/>
    </row>
    <row r="112" spans="2:68" x14ac:dyDescent="0.25">
      <c r="B112" s="394" t="s">
        <v>505</v>
      </c>
      <c r="C112" s="446"/>
      <c r="D112" s="446"/>
      <c r="E112" s="446"/>
      <c r="F112" s="446"/>
      <c r="G112" s="446"/>
      <c r="H112" s="446"/>
      <c r="I112" s="446"/>
      <c r="J112" s="446"/>
      <c r="K112" s="425">
        <v>63.360999999999997</v>
      </c>
      <c r="L112" s="425">
        <v>72.06</v>
      </c>
      <c r="M112" s="425">
        <v>119.252</v>
      </c>
      <c r="N112" s="425">
        <v>145.80000000000001</v>
      </c>
      <c r="O112" s="425">
        <v>195.62700000000001</v>
      </c>
      <c r="P112" s="425">
        <v>190.649</v>
      </c>
      <c r="Q112" s="425">
        <v>147.24700000000001</v>
      </c>
      <c r="R112" s="425">
        <v>135.875</v>
      </c>
      <c r="S112" s="425">
        <v>141.96899999999999</v>
      </c>
      <c r="T112" s="425">
        <v>123.529</v>
      </c>
      <c r="U112" s="425">
        <v>128.66300000000001</v>
      </c>
      <c r="V112" s="425">
        <v>127.83</v>
      </c>
      <c r="W112" s="425">
        <v>114.318</v>
      </c>
      <c r="X112" s="425">
        <v>98.50800000000001</v>
      </c>
      <c r="Y112" s="425">
        <v>102.381</v>
      </c>
      <c r="Z112" s="425">
        <v>156.059</v>
      </c>
      <c r="AA112" s="425">
        <v>82.296999999999997</v>
      </c>
      <c r="AB112" s="425">
        <v>68.009999999999991</v>
      </c>
      <c r="AC112" s="425">
        <v>83.266999999999996</v>
      </c>
      <c r="AD112" s="425">
        <v>101.861</v>
      </c>
      <c r="AE112" s="467"/>
      <c r="AF112" s="67"/>
      <c r="AG112" s="67"/>
      <c r="AH112" s="67"/>
      <c r="AI112" s="67"/>
      <c r="AJ112" s="67"/>
      <c r="AK112" s="67"/>
      <c r="AL112" s="67"/>
      <c r="AM112" s="67"/>
      <c r="AN112" s="67">
        <v>13.729265636590341</v>
      </c>
      <c r="AO112" s="67">
        <v>65.489869553150157</v>
      </c>
      <c r="AP112" s="67">
        <v>22.262100425988677</v>
      </c>
      <c r="AQ112" s="67">
        <v>34.174897119341551</v>
      </c>
      <c r="AR112" s="67">
        <v>-2.5446385212675153</v>
      </c>
      <c r="AS112" s="67">
        <v>-22.765396094393353</v>
      </c>
      <c r="AT112" s="67">
        <v>-7.7230775499670727</v>
      </c>
      <c r="AU112" s="67">
        <v>4.4850045998159942</v>
      </c>
      <c r="AV112" s="67">
        <v>-12.988751065373421</v>
      </c>
      <c r="AW112" s="67">
        <v>4.1561090917922314</v>
      </c>
      <c r="AX112" s="67">
        <v>-0.64742777643922977</v>
      </c>
      <c r="AY112" s="67">
        <v>-10.570288664632727</v>
      </c>
      <c r="AZ112" s="67">
        <v>-13.82984306933291</v>
      </c>
      <c r="BA112" s="67">
        <v>3.9316603727615984</v>
      </c>
      <c r="BB112" s="67">
        <v>52.4296500327209</v>
      </c>
      <c r="BC112" s="67">
        <v>-47.265457294997404</v>
      </c>
      <c r="BD112" s="67">
        <v>-17.360292598758164</v>
      </c>
      <c r="BE112" s="67">
        <v>22.433465666813714</v>
      </c>
      <c r="BF112" s="67">
        <v>22.330575137809706</v>
      </c>
      <c r="BG112" s="467"/>
      <c r="BH112" s="446"/>
      <c r="BI112" s="446"/>
      <c r="BJ112" s="419"/>
      <c r="BK112" s="427"/>
      <c r="BL112" s="427"/>
      <c r="BM112" s="419"/>
      <c r="BN112" s="419"/>
      <c r="BO112" s="467"/>
      <c r="BP112" s="467"/>
    </row>
    <row r="113" spans="2:68" x14ac:dyDescent="0.25">
      <c r="B113" s="394" t="s">
        <v>506</v>
      </c>
      <c r="C113" s="446"/>
      <c r="D113" s="446"/>
      <c r="E113" s="446"/>
      <c r="F113" s="446"/>
      <c r="G113" s="446"/>
      <c r="H113" s="446"/>
      <c r="I113" s="446"/>
      <c r="J113" s="446"/>
      <c r="K113" s="425">
        <v>3166.5729999999999</v>
      </c>
      <c r="L113" s="425">
        <v>3500.0070000000001</v>
      </c>
      <c r="M113" s="425">
        <v>3726.4349999999999</v>
      </c>
      <c r="N113" s="425">
        <v>4111.6980000000003</v>
      </c>
      <c r="O113" s="425">
        <v>4361.6400000000003</v>
      </c>
      <c r="P113" s="425">
        <v>3887.7559999999999</v>
      </c>
      <c r="Q113" s="425">
        <v>3330.3240000000001</v>
      </c>
      <c r="R113" s="425">
        <v>3200.6239999999998</v>
      </c>
      <c r="S113" s="425">
        <v>2957.7570000000001</v>
      </c>
      <c r="T113" s="425">
        <v>2796.1210000000001</v>
      </c>
      <c r="U113" s="425">
        <v>2839.4879999999998</v>
      </c>
      <c r="V113" s="425">
        <v>3100.0250000000001</v>
      </c>
      <c r="W113" s="425">
        <v>3430.2930000000001</v>
      </c>
      <c r="X113" s="425">
        <v>2658.3009999999999</v>
      </c>
      <c r="Y113" s="425">
        <v>2644.2750000000001</v>
      </c>
      <c r="Z113" s="425">
        <v>2682.3670000000002</v>
      </c>
      <c r="AA113" s="425">
        <v>2710.09</v>
      </c>
      <c r="AB113" s="425">
        <v>2309.8049999999998</v>
      </c>
      <c r="AC113" s="425">
        <v>2868.6840000000002</v>
      </c>
      <c r="AD113" s="425">
        <v>3085.1990000000001</v>
      </c>
      <c r="AE113" s="467"/>
      <c r="AF113" s="67"/>
      <c r="AG113" s="67"/>
      <c r="AH113" s="67"/>
      <c r="AI113" s="67"/>
      <c r="AJ113" s="67"/>
      <c r="AK113" s="67"/>
      <c r="AL113" s="67"/>
      <c r="AM113" s="67"/>
      <c r="AN113" s="67">
        <v>10.52980619742543</v>
      </c>
      <c r="AO113" s="67">
        <v>6.469358489854443</v>
      </c>
      <c r="AP113" s="67">
        <v>10.338648064436939</v>
      </c>
      <c r="AQ113" s="67">
        <v>6.0788024801432243</v>
      </c>
      <c r="AR113" s="67">
        <v>-10.864812318302299</v>
      </c>
      <c r="AS113" s="67">
        <v>-14.338142620061546</v>
      </c>
      <c r="AT113" s="67">
        <v>-3.8945159690168367</v>
      </c>
      <c r="AU113" s="67">
        <v>-7.5881140677567771</v>
      </c>
      <c r="AV113" s="67">
        <v>-5.4648167513423118</v>
      </c>
      <c r="AW113" s="67">
        <v>1.550970076044635</v>
      </c>
      <c r="AX113" s="67">
        <v>9.175492201410961</v>
      </c>
      <c r="AY113" s="67">
        <v>10.65372053451182</v>
      </c>
      <c r="AZ113" s="67">
        <v>-22.505132943454115</v>
      </c>
      <c r="BA113" s="67">
        <v>-0.52763024202300812</v>
      </c>
      <c r="BB113" s="67">
        <v>1.4405460854109293</v>
      </c>
      <c r="BC113" s="67">
        <v>1.0335274777836077</v>
      </c>
      <c r="BD113" s="67">
        <v>-14.770173684268798</v>
      </c>
      <c r="BE113" s="67">
        <v>24.195938618195061</v>
      </c>
      <c r="BF113" s="67">
        <v>7.5475374771149362</v>
      </c>
      <c r="BG113" s="467"/>
      <c r="BH113" s="446"/>
      <c r="BI113" s="446"/>
      <c r="BJ113" s="419"/>
      <c r="BK113" s="427"/>
      <c r="BL113" s="427"/>
      <c r="BM113" s="419"/>
      <c r="BN113" s="419"/>
      <c r="BO113" s="467"/>
      <c r="BP113" s="467"/>
    </row>
    <row r="114" spans="2:68" x14ac:dyDescent="0.25">
      <c r="B114" s="394" t="s">
        <v>507</v>
      </c>
      <c r="C114" s="446"/>
      <c r="D114" s="446"/>
      <c r="E114" s="446"/>
      <c r="F114" s="446"/>
      <c r="G114" s="446"/>
      <c r="H114" s="446"/>
      <c r="I114" s="446"/>
      <c r="J114" s="446"/>
      <c r="K114" s="425"/>
      <c r="L114" s="425"/>
      <c r="M114" s="425"/>
      <c r="N114" s="425"/>
      <c r="O114" s="425"/>
      <c r="P114" s="425"/>
      <c r="Q114" s="425"/>
      <c r="R114" s="425"/>
      <c r="S114" s="425"/>
      <c r="T114" s="425"/>
      <c r="U114" s="425"/>
      <c r="V114" s="425">
        <v>134.05899999999974</v>
      </c>
      <c r="W114" s="425">
        <v>71.256999999999152</v>
      </c>
      <c r="X114" s="425">
        <v>137.76300000000037</v>
      </c>
      <c r="Y114" s="425">
        <v>219.04700000000003</v>
      </c>
      <c r="Z114" s="425">
        <v>176.24199999999928</v>
      </c>
      <c r="AA114" s="425">
        <v>211.06100000000015</v>
      </c>
      <c r="AB114" s="425">
        <v>205.99800000000005</v>
      </c>
      <c r="AC114" s="425">
        <v>174.9380000000001</v>
      </c>
      <c r="AD114" s="425">
        <v>248.7800000000002</v>
      </c>
      <c r="AE114" s="4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>
        <v>-46.846537718467772</v>
      </c>
      <c r="AZ114" s="67">
        <v>93.332584868857822</v>
      </c>
      <c r="BA114" s="67">
        <v>59.002780136901379</v>
      </c>
      <c r="BB114" s="67">
        <v>-19.541468269367186</v>
      </c>
      <c r="BC114" s="67">
        <v>19.756357735387155</v>
      </c>
      <c r="BD114" s="67">
        <v>-2.3988325649930999</v>
      </c>
      <c r="BE114" s="67">
        <v>-15.077816289478509</v>
      </c>
      <c r="BF114" s="67">
        <v>42.210383107157995</v>
      </c>
      <c r="BG114" s="467"/>
      <c r="BH114" s="446"/>
      <c r="BI114" s="446"/>
      <c r="BJ114" s="419"/>
      <c r="BK114" s="427"/>
      <c r="BL114" s="427"/>
      <c r="BM114" s="419"/>
      <c r="BN114" s="419"/>
      <c r="BO114" s="467"/>
      <c r="BP114" s="467"/>
    </row>
    <row r="115" spans="2:68" ht="6" customHeight="1" thickBot="1" x14ac:dyDescent="0.4">
      <c r="B115" s="454"/>
      <c r="C115" s="454"/>
      <c r="D115" s="454"/>
      <c r="E115" s="454"/>
      <c r="F115" s="454"/>
      <c r="G115" s="454"/>
      <c r="H115" s="454"/>
      <c r="I115" s="454"/>
      <c r="J115" s="454"/>
      <c r="K115" s="454"/>
      <c r="L115" s="454"/>
      <c r="M115" s="454"/>
      <c r="N115" s="454"/>
      <c r="O115" s="454"/>
      <c r="P115" s="454"/>
      <c r="Q115" s="454"/>
      <c r="R115" s="454"/>
      <c r="S115" s="454"/>
      <c r="T115" s="454"/>
      <c r="U115" s="454"/>
      <c r="V115" s="455"/>
      <c r="W115" s="455"/>
      <c r="X115" s="455"/>
      <c r="Y115" s="455"/>
      <c r="Z115" s="455"/>
      <c r="AA115" s="455"/>
      <c r="AB115" s="455"/>
      <c r="AC115" s="455"/>
      <c r="AD115" s="455"/>
      <c r="AE115" s="467"/>
      <c r="AF115" s="471"/>
      <c r="AG115" s="471"/>
      <c r="AH115" s="471"/>
      <c r="AI115" s="471"/>
      <c r="AJ115" s="471"/>
      <c r="AK115" s="471"/>
      <c r="AL115" s="471"/>
      <c r="AM115" s="471"/>
      <c r="AN115" s="471"/>
      <c r="AO115" s="471"/>
      <c r="AP115" s="471"/>
      <c r="AQ115" s="471"/>
      <c r="AR115" s="471"/>
      <c r="AS115" s="471"/>
      <c r="AT115" s="471"/>
      <c r="AU115" s="471"/>
      <c r="AV115" s="471"/>
      <c r="AW115" s="471"/>
      <c r="AX115" s="471"/>
      <c r="AY115" s="471"/>
      <c r="AZ115" s="471"/>
      <c r="BA115" s="471"/>
      <c r="BB115" s="471"/>
      <c r="BC115" s="471"/>
      <c r="BD115" s="471"/>
      <c r="BE115" s="471"/>
      <c r="BF115" s="471"/>
      <c r="BG115" s="467"/>
      <c r="BH115" s="419"/>
      <c r="BI115" s="419"/>
      <c r="BJ115" s="419"/>
      <c r="BK115" s="419"/>
      <c r="BL115" s="419"/>
      <c r="BM115" s="419"/>
      <c r="BN115" s="419"/>
      <c r="BO115" s="467"/>
      <c r="BP115" s="467"/>
    </row>
    <row r="116" spans="2:68" ht="6" customHeight="1" x14ac:dyDescent="0.35">
      <c r="B116" s="456"/>
      <c r="C116" s="457"/>
      <c r="D116" s="456"/>
      <c r="E116" s="456"/>
      <c r="F116" s="456"/>
      <c r="G116" s="456"/>
      <c r="H116" s="456"/>
      <c r="I116" s="456"/>
      <c r="J116" s="456"/>
      <c r="K116" s="456"/>
      <c r="L116" s="456"/>
      <c r="M116" s="456"/>
      <c r="N116" s="456"/>
      <c r="O116" s="456"/>
      <c r="P116" s="456"/>
      <c r="Q116" s="456"/>
      <c r="R116" s="456"/>
      <c r="S116" s="456"/>
      <c r="T116" s="456"/>
      <c r="U116" s="456"/>
      <c r="V116" s="436"/>
      <c r="W116" s="436"/>
      <c r="X116" s="436"/>
      <c r="Z116" s="436"/>
      <c r="AA116" s="436"/>
      <c r="AB116" s="436"/>
      <c r="AC116" s="436"/>
      <c r="AD116" s="436"/>
      <c r="AE116" s="467"/>
      <c r="AF116" s="459"/>
      <c r="AG116" s="459"/>
      <c r="AH116" s="459"/>
      <c r="AI116" s="459"/>
      <c r="AJ116" s="459"/>
      <c r="AK116" s="459"/>
      <c r="AL116" s="459"/>
      <c r="AM116" s="459"/>
      <c r="AN116" s="459"/>
      <c r="AO116" s="459"/>
      <c r="AP116" s="459"/>
      <c r="AQ116" s="459"/>
      <c r="AR116" s="459"/>
      <c r="AS116" s="459"/>
      <c r="AT116" s="459"/>
      <c r="AU116" s="459"/>
      <c r="AV116" s="459"/>
      <c r="AW116" s="459"/>
      <c r="AX116" s="459"/>
      <c r="AY116" s="459"/>
      <c r="AZ116" s="472"/>
      <c r="BA116" s="472"/>
      <c r="BB116" s="472"/>
      <c r="BC116" s="472"/>
      <c r="BD116" s="472"/>
      <c r="BE116" s="472"/>
      <c r="BF116" s="472"/>
      <c r="BG116" s="467"/>
      <c r="BH116" s="419"/>
      <c r="BI116" s="419"/>
      <c r="BJ116" s="419"/>
      <c r="BK116" s="419"/>
      <c r="BL116" s="419"/>
      <c r="BM116" s="419"/>
      <c r="BN116" s="419"/>
      <c r="BO116" s="467"/>
      <c r="BP116" s="467"/>
    </row>
    <row r="117" spans="2:68" ht="15" customHeight="1" x14ac:dyDescent="0.35">
      <c r="B117" s="456" t="s">
        <v>1226</v>
      </c>
      <c r="C117" s="355"/>
      <c r="D117" s="355"/>
      <c r="E117" s="355"/>
      <c r="F117" s="355"/>
      <c r="G117" s="355"/>
      <c r="H117" s="355"/>
      <c r="I117" s="355"/>
      <c r="J117" s="355"/>
      <c r="K117" s="355"/>
      <c r="L117" s="355"/>
      <c r="M117" s="355"/>
      <c r="N117" s="355"/>
      <c r="O117" s="355"/>
      <c r="P117" s="355"/>
      <c r="Q117" s="355"/>
      <c r="R117" s="355"/>
      <c r="S117" s="355"/>
      <c r="T117" s="355"/>
      <c r="U117" s="355"/>
      <c r="V117" s="464"/>
      <c r="W117" s="464"/>
      <c r="X117" s="464"/>
      <c r="Y117" s="464"/>
      <c r="Z117" s="464"/>
      <c r="AA117" s="464"/>
      <c r="AB117" s="464"/>
      <c r="AC117" s="464"/>
      <c r="AD117" s="464"/>
      <c r="AE117" s="467"/>
      <c r="AF117" s="459"/>
      <c r="AG117" s="459"/>
      <c r="AH117" s="459"/>
      <c r="AI117" s="459"/>
      <c r="AJ117" s="459"/>
      <c r="AK117" s="459"/>
      <c r="AL117" s="459"/>
      <c r="AM117" s="459"/>
      <c r="AN117" s="459"/>
      <c r="AO117" s="459"/>
      <c r="AP117" s="459"/>
      <c r="AQ117" s="459"/>
      <c r="AR117" s="459"/>
      <c r="AS117" s="459"/>
      <c r="AT117" s="459"/>
      <c r="AU117" s="459"/>
      <c r="AV117" s="459"/>
      <c r="AW117" s="459"/>
      <c r="AX117" s="459"/>
      <c r="AY117" s="459"/>
      <c r="AZ117" s="472"/>
      <c r="BA117" s="472"/>
      <c r="BB117" s="472"/>
      <c r="BC117" s="472"/>
      <c r="BD117" s="472"/>
      <c r="BE117" s="472"/>
      <c r="BF117" s="472"/>
      <c r="BG117" s="467"/>
      <c r="BH117" s="419"/>
      <c r="BI117" s="419"/>
      <c r="BJ117" s="419"/>
      <c r="BK117" s="419"/>
      <c r="BL117" s="419"/>
      <c r="BM117" s="419"/>
      <c r="BN117" s="419"/>
      <c r="BO117" s="467"/>
      <c r="BP117" s="467"/>
    </row>
    <row r="118" spans="2:68" ht="15" customHeight="1" x14ac:dyDescent="0.35">
      <c r="B118" s="425" t="s">
        <v>1227</v>
      </c>
      <c r="C118" s="457"/>
      <c r="D118" s="456"/>
      <c r="E118" s="456"/>
      <c r="F118" s="456"/>
      <c r="G118" s="456"/>
      <c r="H118" s="456"/>
      <c r="I118" s="456"/>
      <c r="J118" s="456"/>
      <c r="K118" s="456"/>
      <c r="L118" s="456"/>
      <c r="M118" s="456"/>
      <c r="N118" s="456"/>
      <c r="O118" s="456"/>
      <c r="P118" s="456"/>
      <c r="Q118" s="456"/>
      <c r="R118" s="456"/>
      <c r="S118" s="456"/>
      <c r="T118" s="456"/>
      <c r="U118" s="456"/>
      <c r="V118" s="436"/>
      <c r="W118" s="436"/>
      <c r="X118" s="436"/>
      <c r="Z118" s="436"/>
      <c r="AA118" s="436"/>
      <c r="AB118" s="436"/>
      <c r="AC118" s="436"/>
      <c r="AD118" s="436"/>
      <c r="AE118" s="467"/>
      <c r="AF118" s="459"/>
      <c r="AG118" s="459"/>
      <c r="AH118" s="459"/>
      <c r="AI118" s="459"/>
      <c r="AJ118" s="459"/>
      <c r="AK118" s="459"/>
      <c r="AL118" s="459"/>
      <c r="AM118" s="459"/>
      <c r="AN118" s="459"/>
      <c r="AO118" s="459"/>
      <c r="AP118" s="459"/>
      <c r="AQ118" s="459"/>
      <c r="AR118" s="459"/>
      <c r="AS118" s="459"/>
      <c r="AT118" s="459"/>
      <c r="AU118" s="459"/>
      <c r="AV118" s="459"/>
      <c r="AW118" s="459"/>
      <c r="AX118" s="459"/>
      <c r="AY118" s="459"/>
      <c r="AZ118" s="472"/>
      <c r="BA118" s="472"/>
      <c r="BB118" s="472"/>
      <c r="BC118" s="472"/>
      <c r="BD118" s="472"/>
      <c r="BE118" s="472"/>
      <c r="BF118" s="472"/>
      <c r="BG118" s="467"/>
      <c r="BH118" s="419"/>
      <c r="BI118" s="419"/>
      <c r="BJ118" s="419"/>
      <c r="BK118" s="419"/>
      <c r="BL118" s="419"/>
      <c r="BM118" s="419"/>
      <c r="BN118" s="419"/>
      <c r="BO118" s="467"/>
      <c r="BP118" s="467"/>
    </row>
    <row r="119" spans="2:68" ht="15" customHeight="1" x14ac:dyDescent="0.35">
      <c r="B119" s="425" t="s">
        <v>1228</v>
      </c>
      <c r="C119" s="457"/>
      <c r="D119" s="456"/>
      <c r="E119" s="456"/>
      <c r="F119" s="456"/>
      <c r="G119" s="456"/>
      <c r="H119" s="456"/>
      <c r="I119" s="456"/>
      <c r="J119" s="456"/>
      <c r="K119" s="456"/>
      <c r="L119" s="456"/>
      <c r="M119" s="456"/>
      <c r="N119" s="456"/>
      <c r="O119" s="456"/>
      <c r="P119" s="456"/>
      <c r="Q119" s="456"/>
      <c r="R119" s="456"/>
      <c r="S119" s="456"/>
      <c r="T119" s="355"/>
      <c r="U119" s="355"/>
      <c r="V119" s="464"/>
      <c r="W119" s="464"/>
      <c r="X119" s="464"/>
      <c r="Y119" s="464"/>
      <c r="Z119" s="464"/>
      <c r="AA119" s="464"/>
      <c r="AB119" s="464"/>
      <c r="AC119" s="464"/>
      <c r="AD119" s="464"/>
      <c r="AE119" s="464"/>
      <c r="AF119" s="464"/>
      <c r="AG119" s="464"/>
      <c r="AH119" s="464"/>
      <c r="AI119" s="464"/>
      <c r="AJ119" s="464"/>
      <c r="AK119" s="464"/>
      <c r="AL119" s="464"/>
      <c r="AM119" s="464"/>
      <c r="AN119" s="464"/>
      <c r="AO119" s="464"/>
      <c r="AP119" s="464"/>
      <c r="AQ119" s="464"/>
      <c r="AR119" s="464"/>
      <c r="AS119" s="464"/>
      <c r="AT119" s="464"/>
      <c r="AU119" s="464"/>
      <c r="AV119" s="464"/>
      <c r="AW119" s="464"/>
      <c r="AX119" s="464"/>
      <c r="AY119" s="464"/>
      <c r="AZ119" s="464"/>
      <c r="BA119" s="464"/>
      <c r="BB119" s="464"/>
      <c r="BC119" s="464"/>
      <c r="BD119" s="464"/>
      <c r="BE119" s="464"/>
      <c r="BF119" s="464"/>
      <c r="BG119" s="464"/>
      <c r="BH119" s="419"/>
      <c r="BI119" s="419"/>
      <c r="BJ119" s="419"/>
      <c r="BK119" s="419"/>
      <c r="BL119" s="419"/>
      <c r="BM119" s="419"/>
      <c r="BN119" s="419"/>
      <c r="BO119" s="467"/>
      <c r="BP119" s="467"/>
    </row>
    <row r="120" spans="2:68" ht="15" customHeight="1" x14ac:dyDescent="0.35">
      <c r="B120" s="425" t="s">
        <v>1229</v>
      </c>
      <c r="C120" s="457"/>
      <c r="D120" s="456"/>
      <c r="E120" s="456"/>
      <c r="F120" s="456"/>
      <c r="G120" s="456"/>
      <c r="H120" s="456"/>
      <c r="I120" s="456"/>
      <c r="J120" s="456"/>
      <c r="K120" s="456"/>
      <c r="L120" s="456"/>
      <c r="M120" s="456"/>
      <c r="N120" s="456"/>
      <c r="O120" s="456"/>
      <c r="P120" s="456"/>
      <c r="Q120" s="456"/>
      <c r="R120" s="456"/>
      <c r="S120" s="456"/>
      <c r="T120" s="355"/>
      <c r="U120" s="355"/>
      <c r="V120" s="464"/>
      <c r="W120" s="464"/>
      <c r="X120" s="464"/>
      <c r="Y120" s="464"/>
      <c r="Z120" s="464"/>
      <c r="AA120" s="464"/>
      <c r="AB120" s="464"/>
      <c r="AC120" s="464"/>
      <c r="AD120" s="464"/>
      <c r="AE120" s="464"/>
      <c r="AF120" s="464"/>
      <c r="AG120" s="464"/>
      <c r="AH120" s="464"/>
      <c r="AI120" s="464"/>
      <c r="AJ120" s="464"/>
      <c r="AK120" s="464"/>
      <c r="AL120" s="464"/>
      <c r="AM120" s="464"/>
      <c r="AN120" s="464"/>
      <c r="AO120" s="464"/>
      <c r="AP120" s="464"/>
      <c r="AQ120" s="464"/>
      <c r="AR120" s="464"/>
      <c r="AS120" s="464"/>
      <c r="AT120" s="464"/>
      <c r="AU120" s="464"/>
      <c r="AV120" s="464"/>
      <c r="AW120" s="464"/>
      <c r="AX120" s="464"/>
      <c r="AY120" s="464"/>
      <c r="AZ120" s="464"/>
      <c r="BA120" s="464"/>
      <c r="BB120" s="464"/>
      <c r="BC120" s="464"/>
      <c r="BD120" s="464"/>
      <c r="BE120" s="464"/>
      <c r="BF120" s="464"/>
      <c r="BG120" s="464"/>
      <c r="BH120" s="419"/>
      <c r="BI120" s="419"/>
      <c r="BJ120" s="419"/>
      <c r="BK120" s="419"/>
      <c r="BL120" s="419"/>
      <c r="BM120" s="419"/>
      <c r="BN120" s="419"/>
      <c r="BO120" s="467"/>
      <c r="BP120" s="467"/>
    </row>
    <row r="121" spans="2:68" ht="15" customHeight="1" x14ac:dyDescent="0.35">
      <c r="B121" s="425" t="s">
        <v>1230</v>
      </c>
      <c r="C121" s="457"/>
      <c r="D121" s="456"/>
      <c r="E121" s="456"/>
      <c r="F121" s="456"/>
      <c r="G121" s="456"/>
      <c r="H121" s="456"/>
      <c r="I121" s="456"/>
      <c r="J121" s="456"/>
      <c r="K121" s="456"/>
      <c r="L121" s="456"/>
      <c r="M121" s="456"/>
      <c r="N121" s="456"/>
      <c r="O121" s="456"/>
      <c r="P121" s="456"/>
      <c r="Q121" s="456"/>
      <c r="R121" s="456"/>
      <c r="S121" s="456"/>
      <c r="T121" s="355"/>
      <c r="U121" s="355"/>
      <c r="V121" s="464"/>
      <c r="W121" s="464"/>
      <c r="X121" s="464"/>
      <c r="Y121" s="464"/>
      <c r="Z121" s="464"/>
      <c r="AA121" s="464"/>
      <c r="AB121" s="464"/>
      <c r="AC121" s="464"/>
      <c r="AD121" s="464"/>
      <c r="AE121" s="464"/>
      <c r="AF121" s="464"/>
      <c r="AG121" s="464"/>
      <c r="AH121" s="464"/>
      <c r="AI121" s="464"/>
      <c r="AJ121" s="464"/>
      <c r="AK121" s="464"/>
      <c r="AL121" s="464"/>
      <c r="AM121" s="464"/>
      <c r="AN121" s="464"/>
      <c r="AO121" s="464"/>
      <c r="AP121" s="464"/>
      <c r="AQ121" s="464"/>
      <c r="AR121" s="464"/>
      <c r="AS121" s="464"/>
      <c r="AT121" s="464"/>
      <c r="AU121" s="464"/>
      <c r="AV121" s="464"/>
      <c r="AW121" s="464"/>
      <c r="AX121" s="464"/>
      <c r="AY121" s="464"/>
      <c r="AZ121" s="464"/>
      <c r="BA121" s="464"/>
      <c r="BB121" s="464"/>
      <c r="BC121" s="464"/>
      <c r="BD121" s="464"/>
      <c r="BE121" s="464"/>
      <c r="BF121" s="464"/>
      <c r="BG121" s="464"/>
      <c r="BH121" s="419"/>
      <c r="BI121" s="419"/>
      <c r="BJ121" s="419"/>
      <c r="BK121" s="419"/>
      <c r="BL121" s="419"/>
      <c r="BM121" s="419"/>
      <c r="BN121" s="419"/>
      <c r="BO121" s="467"/>
      <c r="BP121" s="467"/>
    </row>
    <row r="122" spans="2:68" ht="15" customHeight="1" x14ac:dyDescent="0.35">
      <c r="B122" s="456" t="s">
        <v>1231</v>
      </c>
      <c r="C122" s="457"/>
      <c r="D122" s="456"/>
      <c r="E122" s="456"/>
      <c r="F122" s="456"/>
      <c r="G122" s="456"/>
      <c r="H122" s="456"/>
      <c r="I122" s="456"/>
      <c r="J122" s="456"/>
      <c r="K122" s="456"/>
      <c r="L122" s="456"/>
      <c r="M122" s="456"/>
      <c r="N122" s="456"/>
      <c r="O122" s="456"/>
      <c r="P122" s="456"/>
      <c r="Q122" s="456"/>
      <c r="R122" s="456"/>
      <c r="S122" s="456"/>
      <c r="T122" s="355"/>
      <c r="U122" s="355"/>
      <c r="V122" s="464"/>
      <c r="W122" s="464"/>
      <c r="X122" s="464"/>
      <c r="Y122" s="464"/>
      <c r="Z122" s="464"/>
      <c r="AA122" s="464"/>
      <c r="AB122" s="464"/>
      <c r="AC122" s="464"/>
      <c r="AD122" s="464"/>
      <c r="AE122" s="464"/>
      <c r="AF122" s="464"/>
      <c r="AG122" s="464"/>
      <c r="AH122" s="464"/>
      <c r="AI122" s="464"/>
      <c r="AJ122" s="464"/>
      <c r="AK122" s="464"/>
      <c r="AL122" s="464"/>
      <c r="AM122" s="464"/>
      <c r="AN122" s="464"/>
      <c r="AO122" s="464"/>
      <c r="AP122" s="464"/>
      <c r="AQ122" s="464"/>
      <c r="AR122" s="464"/>
      <c r="AS122" s="464"/>
      <c r="AT122" s="464"/>
      <c r="AU122" s="464"/>
      <c r="AV122" s="464"/>
      <c r="AW122" s="464"/>
      <c r="AX122" s="464"/>
      <c r="AY122" s="464"/>
      <c r="AZ122" s="464"/>
      <c r="BA122" s="464"/>
      <c r="BB122" s="464"/>
      <c r="BC122" s="464"/>
      <c r="BD122" s="464"/>
      <c r="BE122" s="464"/>
      <c r="BF122" s="464"/>
      <c r="BG122" s="464"/>
      <c r="BH122" s="419"/>
      <c r="BI122" s="419"/>
      <c r="BJ122" s="419"/>
      <c r="BK122" s="419"/>
      <c r="BL122" s="419"/>
      <c r="BM122" s="419"/>
      <c r="BN122" s="419"/>
      <c r="BO122" s="467"/>
      <c r="BP122" s="467"/>
    </row>
    <row r="123" spans="2:68" ht="15" customHeight="1" x14ac:dyDescent="0.35">
      <c r="B123" s="425" t="s">
        <v>1232</v>
      </c>
      <c r="C123" s="457"/>
      <c r="D123" s="456"/>
      <c r="E123" s="456"/>
      <c r="F123" s="456"/>
      <c r="G123" s="456"/>
      <c r="H123" s="456"/>
      <c r="I123" s="456"/>
      <c r="J123" s="456"/>
      <c r="K123" s="456"/>
      <c r="L123" s="456"/>
      <c r="M123" s="456"/>
      <c r="N123" s="456"/>
      <c r="O123" s="456"/>
      <c r="P123" s="456"/>
      <c r="Q123" s="456"/>
      <c r="R123" s="456"/>
      <c r="S123" s="456"/>
      <c r="T123" s="355"/>
      <c r="U123" s="355"/>
      <c r="V123" s="464"/>
      <c r="W123" s="464"/>
      <c r="X123" s="464"/>
      <c r="Y123" s="464"/>
      <c r="Z123" s="464"/>
      <c r="AA123" s="464"/>
      <c r="AB123" s="464"/>
      <c r="AC123" s="464"/>
      <c r="AD123" s="464"/>
      <c r="AE123" s="464"/>
      <c r="AF123" s="464"/>
      <c r="AG123" s="464"/>
      <c r="AH123" s="464"/>
      <c r="AI123" s="464"/>
      <c r="AJ123" s="464"/>
      <c r="AK123" s="464"/>
      <c r="AL123" s="464"/>
      <c r="AM123" s="464"/>
      <c r="AN123" s="464"/>
      <c r="AO123" s="464"/>
      <c r="AP123" s="464"/>
      <c r="AQ123" s="464"/>
      <c r="AR123" s="464"/>
      <c r="AS123" s="464"/>
      <c r="AT123" s="464"/>
      <c r="AU123" s="464"/>
      <c r="AV123" s="464"/>
      <c r="AW123" s="464"/>
      <c r="AX123" s="464"/>
      <c r="AY123" s="464"/>
      <c r="AZ123" s="464"/>
      <c r="BA123" s="464"/>
      <c r="BB123" s="464"/>
      <c r="BC123" s="464"/>
      <c r="BD123" s="464"/>
      <c r="BE123" s="464"/>
      <c r="BF123" s="464"/>
      <c r="BG123" s="464"/>
      <c r="BH123" s="419"/>
      <c r="BI123" s="419"/>
      <c r="BJ123" s="419"/>
      <c r="BK123" s="419"/>
      <c r="BL123" s="419"/>
      <c r="BM123" s="419"/>
      <c r="BN123" s="419"/>
      <c r="BO123" s="467"/>
      <c r="BP123" s="467"/>
    </row>
    <row r="124" spans="2:68" ht="15" customHeight="1" x14ac:dyDescent="0.35">
      <c r="B124" s="425" t="s">
        <v>1233</v>
      </c>
      <c r="C124" s="457"/>
      <c r="D124" s="456"/>
      <c r="E124" s="456"/>
      <c r="F124" s="456"/>
      <c r="G124" s="456"/>
      <c r="H124" s="456"/>
      <c r="I124" s="456"/>
      <c r="J124" s="456"/>
      <c r="K124" s="456"/>
      <c r="L124" s="456"/>
      <c r="M124" s="456"/>
      <c r="N124" s="456"/>
      <c r="O124" s="456"/>
      <c r="P124" s="456"/>
      <c r="Q124" s="456"/>
      <c r="R124" s="456"/>
      <c r="S124" s="456"/>
      <c r="T124" s="355"/>
      <c r="U124" s="355"/>
      <c r="V124" s="464"/>
      <c r="W124" s="464"/>
      <c r="X124" s="464"/>
      <c r="Y124" s="464"/>
      <c r="Z124" s="464"/>
      <c r="AA124" s="464"/>
      <c r="AB124" s="464"/>
      <c r="AC124" s="464"/>
      <c r="AD124" s="464"/>
      <c r="AE124" s="464"/>
      <c r="AF124" s="464"/>
      <c r="AG124" s="464"/>
      <c r="AH124" s="464"/>
      <c r="AI124" s="464"/>
      <c r="AJ124" s="464"/>
      <c r="AK124" s="464"/>
      <c r="AL124" s="464"/>
      <c r="AM124" s="464"/>
      <c r="AN124" s="464"/>
      <c r="AO124" s="464"/>
      <c r="AP124" s="464"/>
      <c r="AQ124" s="464"/>
      <c r="AR124" s="464"/>
      <c r="AS124" s="464"/>
      <c r="AT124" s="464"/>
      <c r="AU124" s="464"/>
      <c r="AV124" s="464"/>
      <c r="AW124" s="464"/>
      <c r="AX124" s="464"/>
      <c r="AY124" s="464"/>
      <c r="AZ124" s="464"/>
      <c r="BA124" s="464"/>
      <c r="BB124" s="464"/>
      <c r="BC124" s="464"/>
      <c r="BD124" s="464"/>
      <c r="BE124" s="464"/>
      <c r="BF124" s="464"/>
      <c r="BG124" s="464"/>
      <c r="BH124" s="419"/>
      <c r="BI124" s="419"/>
      <c r="BJ124" s="419"/>
      <c r="BK124" s="419"/>
      <c r="BL124" s="419"/>
      <c r="BM124" s="419"/>
      <c r="BN124" s="419"/>
      <c r="BO124" s="467"/>
      <c r="BP124" s="467"/>
    </row>
    <row r="125" spans="2:68" ht="15" customHeight="1" x14ac:dyDescent="0.35">
      <c r="B125" s="425" t="s">
        <v>1261</v>
      </c>
      <c r="C125" s="457"/>
      <c r="D125" s="456"/>
      <c r="E125" s="456"/>
      <c r="F125" s="456"/>
      <c r="G125" s="456"/>
      <c r="H125" s="456"/>
      <c r="I125" s="456"/>
      <c r="J125" s="456"/>
      <c r="K125" s="456"/>
      <c r="L125" s="456"/>
      <c r="M125" s="456"/>
      <c r="N125" s="456"/>
      <c r="O125" s="456"/>
      <c r="P125" s="456"/>
      <c r="Q125" s="456"/>
      <c r="R125" s="456"/>
      <c r="S125" s="456"/>
      <c r="T125" s="355"/>
      <c r="U125" s="355"/>
      <c r="V125" s="464"/>
      <c r="W125" s="464"/>
      <c r="X125" s="464"/>
      <c r="Y125" s="464"/>
      <c r="Z125" s="464"/>
      <c r="AA125" s="464"/>
      <c r="AB125" s="464"/>
      <c r="AC125" s="464"/>
      <c r="AD125" s="464"/>
      <c r="AE125" s="464"/>
      <c r="AF125" s="464"/>
      <c r="AG125" s="464"/>
      <c r="AH125" s="464"/>
      <c r="AI125" s="464"/>
      <c r="AJ125" s="464"/>
      <c r="AK125" s="464"/>
      <c r="AL125" s="464"/>
      <c r="AM125" s="464"/>
      <c r="AN125" s="464"/>
      <c r="AO125" s="464"/>
      <c r="AP125" s="464"/>
      <c r="AQ125" s="464"/>
      <c r="AR125" s="464"/>
      <c r="AS125" s="464"/>
      <c r="AT125" s="464"/>
      <c r="AU125" s="464"/>
      <c r="AV125" s="464"/>
      <c r="AW125" s="464"/>
      <c r="AX125" s="464"/>
      <c r="AY125" s="464"/>
      <c r="AZ125" s="464"/>
      <c r="BA125" s="464"/>
      <c r="BB125" s="464"/>
      <c r="BC125" s="464"/>
      <c r="BD125" s="464"/>
      <c r="BE125" s="464"/>
      <c r="BF125" s="464"/>
      <c r="BG125" s="464"/>
      <c r="BH125" s="419"/>
      <c r="BI125" s="419"/>
      <c r="BJ125" s="419"/>
      <c r="BK125" s="419"/>
      <c r="BL125" s="419"/>
      <c r="BM125" s="419"/>
      <c r="BN125" s="419"/>
      <c r="BO125" s="467"/>
      <c r="BP125" s="467"/>
    </row>
    <row r="126" spans="2:68" ht="15" customHeight="1" x14ac:dyDescent="0.35">
      <c r="B126" s="425" t="s">
        <v>1260</v>
      </c>
      <c r="C126" s="457"/>
      <c r="D126" s="456"/>
      <c r="E126" s="456"/>
      <c r="F126" s="456"/>
      <c r="G126" s="456"/>
      <c r="H126" s="456"/>
      <c r="I126" s="456"/>
      <c r="J126" s="456"/>
      <c r="K126" s="456"/>
      <c r="L126" s="456"/>
      <c r="M126" s="456"/>
      <c r="N126" s="456"/>
      <c r="O126" s="456"/>
      <c r="P126" s="456"/>
      <c r="Q126" s="456"/>
      <c r="R126" s="456"/>
      <c r="S126" s="456"/>
      <c r="T126" s="355"/>
      <c r="U126" s="355"/>
      <c r="V126" s="464"/>
      <c r="W126" s="464"/>
      <c r="X126" s="464"/>
      <c r="Y126" s="464"/>
      <c r="Z126" s="464"/>
      <c r="AA126" s="464"/>
      <c r="AB126" s="464"/>
      <c r="AC126" s="464"/>
      <c r="AD126" s="464"/>
      <c r="AE126" s="464"/>
      <c r="AF126" s="464"/>
      <c r="AG126" s="464"/>
      <c r="AH126" s="464"/>
      <c r="AI126" s="464"/>
      <c r="AJ126" s="464"/>
      <c r="AK126" s="464"/>
      <c r="AL126" s="464"/>
      <c r="AM126" s="464"/>
      <c r="AN126" s="464"/>
      <c r="AO126" s="464"/>
      <c r="AP126" s="464"/>
      <c r="AQ126" s="464"/>
      <c r="AR126" s="464"/>
      <c r="AS126" s="464"/>
      <c r="AT126" s="464"/>
      <c r="AU126" s="464"/>
      <c r="AV126" s="464"/>
      <c r="AW126" s="464"/>
      <c r="AX126" s="464"/>
      <c r="AY126" s="464"/>
      <c r="AZ126" s="464"/>
      <c r="BA126" s="464"/>
      <c r="BB126" s="464"/>
      <c r="BC126" s="464"/>
      <c r="BD126" s="464"/>
      <c r="BE126" s="464"/>
      <c r="BF126" s="464"/>
      <c r="BG126" s="464"/>
      <c r="BH126" s="419"/>
      <c r="BI126" s="419"/>
      <c r="BJ126" s="419"/>
      <c r="BK126" s="419"/>
      <c r="BL126" s="419"/>
      <c r="BM126" s="419"/>
      <c r="BN126" s="419"/>
      <c r="BO126" s="467"/>
      <c r="BP126" s="467"/>
    </row>
    <row r="127" spans="2:68" ht="15" customHeight="1" x14ac:dyDescent="0.35">
      <c r="B127" s="425" t="s">
        <v>1259</v>
      </c>
      <c r="C127" s="457"/>
      <c r="D127" s="456"/>
      <c r="E127" s="456"/>
      <c r="F127" s="456"/>
      <c r="G127" s="456"/>
      <c r="H127" s="456"/>
      <c r="I127" s="456"/>
      <c r="J127" s="456"/>
      <c r="K127" s="456"/>
      <c r="L127" s="456"/>
      <c r="M127" s="456"/>
      <c r="N127" s="456"/>
      <c r="O127" s="456"/>
      <c r="P127" s="456"/>
      <c r="Q127" s="456"/>
      <c r="R127" s="456"/>
      <c r="S127" s="456"/>
      <c r="T127" s="456"/>
      <c r="U127" s="456"/>
      <c r="V127" s="436"/>
      <c r="W127" s="436"/>
      <c r="X127" s="436"/>
      <c r="Z127" s="436"/>
      <c r="AA127" s="436"/>
      <c r="AB127" s="436"/>
      <c r="AC127" s="436"/>
      <c r="AD127" s="436"/>
      <c r="AE127" s="467"/>
      <c r="AF127" s="459"/>
      <c r="AG127" s="459"/>
      <c r="AH127" s="459"/>
      <c r="AI127" s="459"/>
      <c r="AJ127" s="459"/>
      <c r="AK127" s="459"/>
      <c r="AL127" s="459"/>
      <c r="AM127" s="459"/>
      <c r="AN127" s="459"/>
      <c r="AO127" s="459"/>
      <c r="AP127" s="459"/>
      <c r="AQ127" s="459"/>
      <c r="AR127" s="459"/>
      <c r="AS127" s="459"/>
      <c r="AT127" s="459"/>
      <c r="AU127" s="459"/>
      <c r="AV127" s="459"/>
      <c r="AW127" s="459"/>
      <c r="AX127" s="459"/>
      <c r="AY127" s="459"/>
      <c r="AZ127" s="472"/>
      <c r="BA127" s="472"/>
      <c r="BB127" s="472"/>
      <c r="BC127" s="472"/>
      <c r="BD127" s="472"/>
      <c r="BE127" s="472"/>
      <c r="BF127" s="472"/>
      <c r="BG127" s="467"/>
      <c r="BH127" s="419"/>
      <c r="BI127" s="419"/>
      <c r="BJ127" s="419"/>
      <c r="BK127" s="419"/>
      <c r="BL127" s="419"/>
      <c r="BM127" s="419"/>
      <c r="BN127" s="419"/>
      <c r="BO127" s="467"/>
      <c r="BP127" s="467"/>
    </row>
    <row r="128" spans="2:68" ht="15" customHeight="1" x14ac:dyDescent="0.35">
      <c r="B128" s="456" t="s">
        <v>1258</v>
      </c>
      <c r="C128" s="457"/>
      <c r="D128" s="456"/>
      <c r="E128" s="456"/>
      <c r="F128" s="456"/>
      <c r="G128" s="456"/>
      <c r="H128" s="456"/>
      <c r="I128" s="456"/>
      <c r="J128" s="456"/>
      <c r="K128" s="456"/>
      <c r="L128" s="456"/>
      <c r="M128" s="456"/>
      <c r="N128" s="456"/>
      <c r="O128" s="456"/>
      <c r="P128" s="456"/>
      <c r="Q128" s="456"/>
      <c r="R128" s="456"/>
      <c r="S128" s="456"/>
      <c r="T128" s="456"/>
      <c r="U128" s="456"/>
      <c r="V128" s="436"/>
      <c r="W128" s="436"/>
      <c r="X128" s="436"/>
      <c r="Z128" s="436"/>
      <c r="AA128" s="436"/>
      <c r="AB128" s="436"/>
      <c r="AC128" s="436"/>
      <c r="AD128" s="436"/>
      <c r="AE128" s="467"/>
      <c r="AF128" s="459"/>
      <c r="AG128" s="459"/>
      <c r="AH128" s="459"/>
      <c r="AI128" s="459"/>
      <c r="AJ128" s="459"/>
      <c r="AK128" s="459"/>
      <c r="AL128" s="459"/>
      <c r="AM128" s="459"/>
      <c r="AN128" s="459"/>
      <c r="AO128" s="459"/>
      <c r="AP128" s="459"/>
      <c r="AQ128" s="459"/>
      <c r="AR128" s="459"/>
      <c r="AS128" s="459"/>
      <c r="AT128" s="459"/>
      <c r="AU128" s="459"/>
      <c r="AV128" s="459"/>
      <c r="AW128" s="459"/>
      <c r="AX128" s="459"/>
      <c r="AY128" s="459"/>
      <c r="AZ128" s="472"/>
      <c r="BA128" s="472"/>
      <c r="BB128" s="472"/>
      <c r="BC128" s="472"/>
      <c r="BD128" s="472"/>
      <c r="BE128" s="472"/>
      <c r="BF128" s="472"/>
      <c r="BG128" s="467"/>
      <c r="BH128" s="419"/>
      <c r="BI128" s="419"/>
      <c r="BJ128" s="419"/>
      <c r="BK128" s="419"/>
      <c r="BL128" s="419"/>
      <c r="BM128" s="419"/>
      <c r="BN128" s="419"/>
      <c r="BO128" s="467"/>
      <c r="BP128" s="467"/>
    </row>
    <row r="129" spans="2:68" ht="15" customHeight="1" x14ac:dyDescent="0.35">
      <c r="B129" s="425" t="s">
        <v>1257</v>
      </c>
      <c r="C129" s="457"/>
      <c r="D129" s="456"/>
      <c r="E129" s="456"/>
      <c r="F129" s="456"/>
      <c r="G129" s="456"/>
      <c r="H129" s="456"/>
      <c r="I129" s="456"/>
      <c r="J129" s="456"/>
      <c r="K129" s="456"/>
      <c r="L129" s="456"/>
      <c r="M129" s="456"/>
      <c r="N129" s="456"/>
      <c r="O129" s="456"/>
      <c r="P129" s="456"/>
      <c r="Q129" s="456"/>
      <c r="R129" s="456"/>
      <c r="S129" s="456"/>
      <c r="T129" s="456"/>
      <c r="U129" s="456"/>
      <c r="V129" s="436"/>
      <c r="W129" s="436"/>
      <c r="X129" s="436"/>
      <c r="Z129" s="436"/>
      <c r="AA129" s="436"/>
      <c r="AB129" s="436"/>
      <c r="AC129" s="436"/>
      <c r="AD129" s="436"/>
      <c r="AE129" s="467"/>
      <c r="AF129" s="459"/>
      <c r="AG129" s="459"/>
      <c r="AH129" s="459"/>
      <c r="AI129" s="459"/>
      <c r="AJ129" s="459"/>
      <c r="AK129" s="459"/>
      <c r="AL129" s="459"/>
      <c r="AM129" s="459"/>
      <c r="AN129" s="459"/>
      <c r="AO129" s="459"/>
      <c r="AP129" s="459"/>
      <c r="AQ129" s="459"/>
      <c r="AR129" s="459"/>
      <c r="AS129" s="459"/>
      <c r="AT129" s="459"/>
      <c r="AU129" s="459"/>
      <c r="AV129" s="459"/>
      <c r="AW129" s="459"/>
      <c r="AX129" s="459"/>
      <c r="AY129" s="459"/>
      <c r="AZ129" s="472"/>
      <c r="BA129" s="472"/>
      <c r="BB129" s="472"/>
      <c r="BC129" s="472"/>
      <c r="BD129" s="472"/>
      <c r="BE129" s="472"/>
      <c r="BF129" s="472"/>
      <c r="BG129" s="467"/>
      <c r="BH129" s="419"/>
      <c r="BI129" s="419"/>
      <c r="BJ129" s="419"/>
      <c r="BK129" s="419"/>
      <c r="BL129" s="419"/>
      <c r="BM129" s="419"/>
      <c r="BN129" s="419"/>
      <c r="BO129" s="467"/>
      <c r="BP129" s="467"/>
    </row>
    <row r="130" spans="2:68" ht="15" customHeight="1" x14ac:dyDescent="0.35">
      <c r="B130" s="456" t="s">
        <v>1256</v>
      </c>
      <c r="C130" s="457"/>
      <c r="D130" s="456"/>
      <c r="E130" s="456"/>
      <c r="F130" s="456"/>
      <c r="G130" s="456"/>
      <c r="H130" s="456"/>
      <c r="I130" s="456"/>
      <c r="J130" s="456"/>
      <c r="K130" s="456"/>
      <c r="L130" s="456"/>
      <c r="M130" s="456"/>
      <c r="N130" s="456"/>
      <c r="O130" s="456"/>
      <c r="P130" s="456"/>
      <c r="Q130" s="456"/>
      <c r="R130" s="456"/>
      <c r="S130" s="456"/>
      <c r="T130" s="456"/>
      <c r="U130" s="456"/>
      <c r="V130" s="436"/>
      <c r="W130" s="436"/>
      <c r="X130" s="436"/>
      <c r="Z130" s="436"/>
      <c r="AA130" s="436"/>
      <c r="AB130" s="436"/>
      <c r="AC130" s="436"/>
      <c r="AD130" s="436"/>
      <c r="AE130" s="467"/>
      <c r="AF130" s="459"/>
      <c r="AG130" s="459"/>
      <c r="AH130" s="459"/>
      <c r="AI130" s="459"/>
      <c r="AJ130" s="459"/>
      <c r="AK130" s="459"/>
      <c r="AL130" s="459"/>
      <c r="AM130" s="459"/>
      <c r="AN130" s="459"/>
      <c r="AO130" s="459"/>
      <c r="AP130" s="459"/>
      <c r="AQ130" s="459"/>
      <c r="AR130" s="459"/>
      <c r="AS130" s="459"/>
      <c r="AT130" s="459"/>
      <c r="AU130" s="459"/>
      <c r="AV130" s="459"/>
      <c r="AW130" s="459"/>
      <c r="AX130" s="459"/>
      <c r="AY130" s="459"/>
      <c r="AZ130" s="472"/>
      <c r="BA130" s="472"/>
      <c r="BB130" s="472"/>
      <c r="BC130" s="472"/>
      <c r="BD130" s="472"/>
      <c r="BE130" s="472"/>
      <c r="BF130" s="472"/>
      <c r="BG130" s="467"/>
      <c r="BH130" s="419"/>
      <c r="BI130" s="419"/>
      <c r="BJ130" s="419"/>
      <c r="BK130" s="419"/>
      <c r="BL130" s="419"/>
      <c r="BM130" s="419"/>
      <c r="BN130" s="419"/>
      <c r="BO130" s="467"/>
      <c r="BP130" s="467"/>
    </row>
    <row r="131" spans="2:68" ht="15" customHeight="1" x14ac:dyDescent="0.35">
      <c r="B131" s="456" t="s">
        <v>1255</v>
      </c>
      <c r="C131" s="457"/>
      <c r="D131" s="456"/>
      <c r="E131" s="456"/>
      <c r="F131" s="456"/>
      <c r="G131" s="456"/>
      <c r="H131" s="456"/>
      <c r="I131" s="456"/>
      <c r="J131" s="456"/>
      <c r="K131" s="456"/>
      <c r="L131" s="456"/>
      <c r="M131" s="456"/>
      <c r="N131" s="456"/>
      <c r="O131" s="456"/>
      <c r="P131" s="456"/>
      <c r="Q131" s="456"/>
      <c r="R131" s="456"/>
      <c r="S131" s="456"/>
      <c r="T131" s="456"/>
      <c r="U131" s="456"/>
      <c r="V131" s="436"/>
      <c r="W131" s="436"/>
      <c r="X131" s="436"/>
      <c r="Z131" s="436"/>
      <c r="AA131" s="436"/>
      <c r="AB131" s="436"/>
      <c r="AC131" s="436"/>
      <c r="AD131" s="436"/>
      <c r="AE131" s="467"/>
      <c r="AF131" s="459"/>
      <c r="AG131" s="459"/>
      <c r="AH131" s="459"/>
      <c r="AI131" s="459"/>
      <c r="AJ131" s="459"/>
      <c r="AK131" s="459"/>
      <c r="AL131" s="459"/>
      <c r="AM131" s="459"/>
      <c r="AN131" s="459"/>
      <c r="AO131" s="459"/>
      <c r="AP131" s="459"/>
      <c r="AQ131" s="459"/>
      <c r="AR131" s="459"/>
      <c r="AS131" s="459"/>
      <c r="AT131" s="459"/>
      <c r="AU131" s="459"/>
      <c r="AV131" s="459"/>
      <c r="AW131" s="459"/>
      <c r="AX131" s="459"/>
      <c r="AY131" s="459"/>
      <c r="AZ131" s="472"/>
      <c r="BA131" s="472"/>
      <c r="BB131" s="472"/>
      <c r="BC131" s="472"/>
      <c r="BD131" s="472"/>
      <c r="BE131" s="472"/>
      <c r="BF131" s="472"/>
      <c r="BG131" s="467"/>
      <c r="BH131" s="419"/>
      <c r="BI131" s="419"/>
      <c r="BJ131" s="419"/>
      <c r="BK131" s="419"/>
      <c r="BL131" s="419"/>
      <c r="BM131" s="419"/>
      <c r="BN131" s="419"/>
      <c r="BO131" s="467"/>
      <c r="BP131" s="467"/>
    </row>
    <row r="132" spans="2:68" ht="15" customHeight="1" x14ac:dyDescent="0.35">
      <c r="B132" s="456" t="s">
        <v>1254</v>
      </c>
      <c r="C132" s="457"/>
      <c r="D132" s="456"/>
      <c r="E132" s="456"/>
      <c r="F132" s="456"/>
      <c r="G132" s="456"/>
      <c r="H132" s="456"/>
      <c r="I132" s="456"/>
      <c r="J132" s="456"/>
      <c r="K132" s="456"/>
      <c r="L132" s="456"/>
      <c r="M132" s="456"/>
      <c r="N132" s="456"/>
      <c r="O132" s="456"/>
      <c r="P132" s="456"/>
      <c r="Q132" s="456"/>
      <c r="R132" s="456"/>
      <c r="S132" s="456"/>
      <c r="T132" s="456"/>
      <c r="U132" s="456"/>
      <c r="V132" s="436"/>
      <c r="W132" s="436"/>
      <c r="X132" s="436"/>
      <c r="Z132" s="436"/>
      <c r="AA132" s="436"/>
      <c r="AB132" s="436"/>
      <c r="AC132" s="436"/>
      <c r="AD132" s="436"/>
      <c r="AE132" s="467"/>
      <c r="AF132" s="459"/>
      <c r="AG132" s="459"/>
      <c r="AH132" s="459"/>
      <c r="AI132" s="459"/>
      <c r="AJ132" s="459"/>
      <c r="AK132" s="459"/>
      <c r="AL132" s="459"/>
      <c r="AM132" s="459"/>
      <c r="AN132" s="459"/>
      <c r="AO132" s="459"/>
      <c r="AP132" s="459"/>
      <c r="AQ132" s="459"/>
      <c r="AR132" s="459"/>
      <c r="AS132" s="459"/>
      <c r="AT132" s="459"/>
      <c r="AU132" s="459"/>
      <c r="AV132" s="459"/>
      <c r="AW132" s="459"/>
      <c r="AX132" s="459"/>
      <c r="AY132" s="459"/>
      <c r="AZ132" s="472"/>
      <c r="BA132" s="472"/>
      <c r="BB132" s="472"/>
      <c r="BC132" s="472"/>
      <c r="BD132" s="472"/>
      <c r="BE132" s="472"/>
      <c r="BF132" s="472"/>
      <c r="BG132" s="467"/>
      <c r="BH132" s="419"/>
      <c r="BI132" s="419"/>
      <c r="BJ132" s="419"/>
      <c r="BK132" s="419"/>
      <c r="BL132" s="419"/>
      <c r="BM132" s="419"/>
      <c r="BN132" s="419"/>
      <c r="BO132" s="467"/>
      <c r="BP132" s="467"/>
    </row>
    <row r="133" spans="2:68" ht="15" customHeight="1" x14ac:dyDescent="0.35">
      <c r="B133" s="456" t="s">
        <v>1253</v>
      </c>
      <c r="C133" s="457"/>
      <c r="D133" s="456"/>
      <c r="E133" s="456"/>
      <c r="F133" s="456"/>
      <c r="G133" s="456"/>
      <c r="H133" s="456"/>
      <c r="I133" s="456"/>
      <c r="J133" s="456"/>
      <c r="K133" s="456"/>
      <c r="L133" s="456"/>
      <c r="M133" s="456"/>
      <c r="N133" s="456"/>
      <c r="O133" s="456"/>
      <c r="P133" s="456"/>
      <c r="Q133" s="456"/>
      <c r="R133" s="456"/>
      <c r="S133" s="456"/>
      <c r="T133" s="456"/>
      <c r="U133" s="456"/>
      <c r="V133" s="436"/>
      <c r="W133" s="436"/>
      <c r="X133" s="436"/>
      <c r="Z133" s="436"/>
      <c r="AA133" s="436"/>
      <c r="AB133" s="436"/>
      <c r="AC133" s="436"/>
      <c r="AD133" s="436"/>
      <c r="AE133" s="467"/>
      <c r="AF133" s="459"/>
      <c r="AG133" s="459"/>
      <c r="AH133" s="459"/>
      <c r="AI133" s="459"/>
      <c r="AJ133" s="459"/>
      <c r="AK133" s="459"/>
      <c r="AL133" s="459"/>
      <c r="AM133" s="459"/>
      <c r="AN133" s="459"/>
      <c r="AO133" s="459"/>
      <c r="AP133" s="459"/>
      <c r="AQ133" s="459"/>
      <c r="AR133" s="459"/>
      <c r="AS133" s="459"/>
      <c r="AT133" s="459"/>
      <c r="AU133" s="459"/>
      <c r="AV133" s="459"/>
      <c r="AW133" s="459"/>
      <c r="AX133" s="459"/>
      <c r="AY133" s="459"/>
      <c r="AZ133" s="472"/>
      <c r="BA133" s="472"/>
      <c r="BB133" s="472"/>
      <c r="BC133" s="472"/>
      <c r="BD133" s="472"/>
      <c r="BE133" s="472"/>
      <c r="BF133" s="472"/>
      <c r="BG133" s="467"/>
      <c r="BH133" s="419"/>
      <c r="BI133" s="419"/>
      <c r="BJ133" s="419"/>
      <c r="BK133" s="419"/>
      <c r="BL133" s="419"/>
      <c r="BM133" s="419"/>
      <c r="BN133" s="419"/>
      <c r="BO133" s="467"/>
      <c r="BP133" s="467"/>
    </row>
    <row r="134" spans="2:68" ht="15" customHeight="1" x14ac:dyDescent="0.35">
      <c r="B134" s="456" t="s">
        <v>1252</v>
      </c>
      <c r="C134" s="457"/>
      <c r="D134" s="456"/>
      <c r="E134" s="456"/>
      <c r="F134" s="456"/>
      <c r="G134" s="456"/>
      <c r="H134" s="456"/>
      <c r="I134" s="456"/>
      <c r="J134" s="456"/>
      <c r="K134" s="456"/>
      <c r="L134" s="456"/>
      <c r="M134" s="456"/>
      <c r="N134" s="456"/>
      <c r="O134" s="456"/>
      <c r="P134" s="456"/>
      <c r="Q134" s="456"/>
      <c r="R134" s="456"/>
      <c r="S134" s="456"/>
      <c r="T134" s="456"/>
      <c r="U134" s="456"/>
      <c r="V134" s="436"/>
      <c r="W134" s="436"/>
      <c r="X134" s="436"/>
      <c r="Z134" s="436"/>
      <c r="AA134" s="436"/>
      <c r="AB134" s="436"/>
      <c r="AC134" s="436"/>
      <c r="AD134" s="436"/>
      <c r="AE134" s="467"/>
      <c r="AF134" s="459"/>
      <c r="AG134" s="459"/>
      <c r="AH134" s="459"/>
      <c r="AI134" s="459"/>
      <c r="AJ134" s="459"/>
      <c r="AK134" s="459"/>
      <c r="AL134" s="459"/>
      <c r="AM134" s="459"/>
      <c r="AN134" s="459"/>
      <c r="AO134" s="459"/>
      <c r="AP134" s="459"/>
      <c r="AQ134" s="459"/>
      <c r="AR134" s="459"/>
      <c r="AS134" s="459"/>
      <c r="AT134" s="459"/>
      <c r="AU134" s="459"/>
      <c r="AV134" s="459"/>
      <c r="AW134" s="459"/>
      <c r="AX134" s="459"/>
      <c r="AY134" s="459"/>
      <c r="AZ134" s="472"/>
      <c r="BA134" s="472"/>
      <c r="BB134" s="472"/>
      <c r="BC134" s="472"/>
      <c r="BD134" s="472"/>
      <c r="BE134" s="472"/>
      <c r="BF134" s="472"/>
      <c r="BG134" s="467"/>
      <c r="BH134" s="419"/>
      <c r="BI134" s="419"/>
      <c r="BJ134" s="419"/>
      <c r="BK134" s="419"/>
      <c r="BL134" s="419"/>
      <c r="BM134" s="419"/>
      <c r="BN134" s="419"/>
      <c r="BO134" s="467"/>
      <c r="BP134" s="467"/>
    </row>
    <row r="135" spans="2:68" ht="15" customHeight="1" x14ac:dyDescent="0.35">
      <c r="B135" s="456" t="s">
        <v>1251</v>
      </c>
      <c r="C135" s="457"/>
      <c r="D135" s="456"/>
      <c r="E135" s="456"/>
      <c r="F135" s="456"/>
      <c r="G135" s="456"/>
      <c r="H135" s="456"/>
      <c r="I135" s="456"/>
      <c r="J135" s="456"/>
      <c r="K135" s="456"/>
      <c r="L135" s="456"/>
      <c r="M135" s="456"/>
      <c r="N135" s="456"/>
      <c r="O135" s="456"/>
      <c r="P135" s="456"/>
      <c r="Q135" s="456"/>
      <c r="R135" s="456"/>
      <c r="S135" s="456"/>
      <c r="T135" s="456"/>
      <c r="U135" s="456"/>
      <c r="V135" s="436"/>
      <c r="W135" s="436"/>
      <c r="X135" s="436"/>
      <c r="Z135" s="436"/>
      <c r="AA135" s="436"/>
      <c r="AB135" s="436"/>
      <c r="AC135" s="436"/>
      <c r="AD135" s="436"/>
      <c r="AE135" s="467"/>
      <c r="AF135" s="459"/>
      <c r="AG135" s="459"/>
      <c r="AH135" s="459"/>
      <c r="AI135" s="459"/>
      <c r="AJ135" s="459"/>
      <c r="AK135" s="459"/>
      <c r="AL135" s="459"/>
      <c r="AM135" s="459"/>
      <c r="AN135" s="459"/>
      <c r="AO135" s="459"/>
      <c r="AP135" s="459"/>
      <c r="AQ135" s="459"/>
      <c r="AR135" s="459"/>
      <c r="AS135" s="459"/>
      <c r="AT135" s="459"/>
      <c r="AU135" s="459"/>
      <c r="AV135" s="459"/>
      <c r="AW135" s="459"/>
      <c r="AX135" s="459"/>
      <c r="AY135" s="459"/>
      <c r="AZ135" s="472"/>
      <c r="BA135" s="472"/>
      <c r="BB135" s="472"/>
      <c r="BC135" s="472"/>
      <c r="BD135" s="472"/>
      <c r="BE135" s="472"/>
      <c r="BF135" s="472"/>
      <c r="BG135" s="467"/>
      <c r="BH135" s="419"/>
      <c r="BI135" s="419"/>
      <c r="BJ135" s="419"/>
      <c r="BK135" s="419"/>
      <c r="BL135" s="419"/>
      <c r="BM135" s="419"/>
      <c r="BN135" s="419"/>
      <c r="BO135" s="467"/>
      <c r="BP135" s="467"/>
    </row>
    <row r="136" spans="2:68" ht="15" customHeight="1" x14ac:dyDescent="0.35">
      <c r="B136" s="456" t="s">
        <v>1250</v>
      </c>
      <c r="C136" s="457"/>
      <c r="D136" s="456"/>
      <c r="E136" s="456"/>
      <c r="F136" s="456"/>
      <c r="G136" s="456"/>
      <c r="H136" s="456"/>
      <c r="I136" s="456"/>
      <c r="J136" s="456"/>
      <c r="K136" s="456"/>
      <c r="L136" s="456"/>
      <c r="M136" s="456"/>
      <c r="N136" s="456"/>
      <c r="O136" s="456"/>
      <c r="P136" s="456"/>
      <c r="Q136" s="456"/>
      <c r="R136" s="456"/>
      <c r="S136" s="456"/>
      <c r="T136" s="456"/>
      <c r="U136" s="456"/>
      <c r="V136" s="436"/>
      <c r="W136" s="436"/>
      <c r="X136" s="436"/>
      <c r="Z136" s="436"/>
      <c r="AA136" s="436"/>
      <c r="AB136" s="436"/>
      <c r="AC136" s="436"/>
      <c r="AD136" s="436"/>
      <c r="AE136" s="467"/>
      <c r="AF136" s="459"/>
      <c r="AG136" s="459"/>
      <c r="AH136" s="459"/>
      <c r="AI136" s="459"/>
      <c r="AJ136" s="459"/>
      <c r="AK136" s="459"/>
      <c r="AL136" s="459"/>
      <c r="AM136" s="459"/>
      <c r="AN136" s="459"/>
      <c r="AO136" s="459"/>
      <c r="AP136" s="459"/>
      <c r="AQ136" s="459"/>
      <c r="AR136" s="459"/>
      <c r="AS136" s="459"/>
      <c r="AT136" s="459"/>
      <c r="AU136" s="459"/>
      <c r="AV136" s="459"/>
      <c r="AW136" s="459"/>
      <c r="AX136" s="459"/>
      <c r="AY136" s="459"/>
      <c r="AZ136" s="472"/>
      <c r="BA136" s="472"/>
      <c r="BB136" s="472"/>
      <c r="BC136" s="472"/>
      <c r="BD136" s="472"/>
      <c r="BE136" s="472"/>
      <c r="BF136" s="472"/>
      <c r="BG136" s="467"/>
      <c r="BH136" s="419"/>
      <c r="BI136" s="419"/>
      <c r="BJ136" s="419"/>
      <c r="BK136" s="419"/>
      <c r="BL136" s="419"/>
      <c r="BM136" s="419"/>
      <c r="BN136" s="419"/>
      <c r="BO136" s="467"/>
      <c r="BP136" s="467"/>
    </row>
    <row r="137" spans="2:68" ht="15" customHeight="1" x14ac:dyDescent="0.35">
      <c r="B137" s="446" t="s">
        <v>1249</v>
      </c>
      <c r="C137" s="457"/>
      <c r="D137" s="456"/>
      <c r="E137" s="456"/>
      <c r="F137" s="456"/>
      <c r="G137" s="456"/>
      <c r="H137" s="456"/>
      <c r="I137" s="456"/>
      <c r="J137" s="456"/>
      <c r="K137" s="456"/>
      <c r="L137" s="456"/>
      <c r="M137" s="456"/>
      <c r="N137" s="456"/>
      <c r="O137" s="456"/>
      <c r="P137" s="456"/>
      <c r="Q137" s="456"/>
      <c r="R137" s="456"/>
      <c r="S137" s="456"/>
      <c r="T137" s="456"/>
      <c r="U137" s="456"/>
      <c r="V137" s="436"/>
      <c r="W137" s="436"/>
      <c r="X137" s="436"/>
      <c r="Z137" s="436"/>
      <c r="AA137" s="436"/>
      <c r="AB137" s="436"/>
      <c r="AC137" s="436"/>
      <c r="AD137" s="436"/>
      <c r="AE137" s="467"/>
      <c r="AF137" s="459"/>
      <c r="AG137" s="459"/>
      <c r="AH137" s="459"/>
      <c r="AI137" s="459"/>
      <c r="AJ137" s="459"/>
      <c r="AK137" s="459"/>
      <c r="AL137" s="459"/>
      <c r="AM137" s="459"/>
      <c r="AN137" s="459"/>
      <c r="AO137" s="459"/>
      <c r="AP137" s="459"/>
      <c r="AQ137" s="459"/>
      <c r="AR137" s="459"/>
      <c r="AS137" s="459"/>
      <c r="AT137" s="459"/>
      <c r="AU137" s="459"/>
      <c r="AV137" s="459"/>
      <c r="AW137" s="459"/>
      <c r="AX137" s="459"/>
      <c r="AY137" s="459"/>
      <c r="AZ137" s="472"/>
      <c r="BA137" s="472"/>
      <c r="BB137" s="472"/>
      <c r="BC137" s="472"/>
      <c r="BD137" s="472"/>
      <c r="BE137" s="472"/>
      <c r="BF137" s="472"/>
      <c r="BG137" s="467"/>
      <c r="BH137" s="419"/>
      <c r="BI137" s="419"/>
      <c r="BJ137" s="419"/>
      <c r="BK137" s="419"/>
      <c r="BL137" s="419"/>
      <c r="BM137" s="419"/>
      <c r="BN137" s="419"/>
      <c r="BO137" s="467"/>
      <c r="BP137" s="467"/>
    </row>
    <row r="138" spans="2:68" ht="15" customHeight="1" x14ac:dyDescent="0.35">
      <c r="B138" s="456" t="s">
        <v>1248</v>
      </c>
      <c r="C138" s="457"/>
      <c r="D138" s="456"/>
      <c r="E138" s="456"/>
      <c r="F138" s="456"/>
      <c r="G138" s="456"/>
      <c r="H138" s="456"/>
      <c r="I138" s="456"/>
      <c r="J138" s="456"/>
      <c r="K138" s="456"/>
      <c r="L138" s="456"/>
      <c r="M138" s="456"/>
      <c r="N138" s="456"/>
      <c r="O138" s="456"/>
      <c r="P138" s="456"/>
      <c r="Q138" s="456"/>
      <c r="R138" s="456"/>
      <c r="S138" s="456"/>
      <c r="T138" s="456"/>
      <c r="U138" s="456"/>
      <c r="V138" s="436"/>
      <c r="W138" s="436"/>
      <c r="X138" s="436"/>
      <c r="Z138" s="436"/>
      <c r="AA138" s="436"/>
      <c r="AB138" s="436"/>
      <c r="AC138" s="436"/>
      <c r="AD138" s="436"/>
      <c r="AE138" s="467"/>
      <c r="AF138" s="459"/>
      <c r="AG138" s="459"/>
      <c r="AH138" s="459"/>
      <c r="AI138" s="459"/>
      <c r="AJ138" s="459"/>
      <c r="AK138" s="459"/>
      <c r="AL138" s="459"/>
      <c r="AM138" s="459"/>
      <c r="AN138" s="459"/>
      <c r="AO138" s="459"/>
      <c r="AP138" s="459"/>
      <c r="AQ138" s="459"/>
      <c r="AR138" s="459"/>
      <c r="AS138" s="459"/>
      <c r="AT138" s="459"/>
      <c r="AU138" s="459"/>
      <c r="AV138" s="459"/>
      <c r="AW138" s="459"/>
      <c r="AX138" s="459"/>
      <c r="AY138" s="459"/>
      <c r="AZ138" s="472"/>
      <c r="BA138" s="472"/>
      <c r="BB138" s="472"/>
      <c r="BC138" s="472"/>
      <c r="BD138" s="472"/>
      <c r="BE138" s="472"/>
      <c r="BF138" s="472"/>
      <c r="BG138" s="467"/>
      <c r="BH138" s="419"/>
      <c r="BI138" s="419"/>
      <c r="BJ138" s="419"/>
      <c r="BK138" s="419"/>
      <c r="BL138" s="419"/>
      <c r="BM138" s="419"/>
      <c r="BN138" s="419"/>
      <c r="BO138" s="467"/>
      <c r="BP138" s="467"/>
    </row>
    <row r="139" spans="2:68" ht="15" customHeight="1" x14ac:dyDescent="0.35">
      <c r="B139" s="456" t="s">
        <v>1247</v>
      </c>
      <c r="C139" s="457"/>
      <c r="D139" s="456"/>
      <c r="E139" s="456"/>
      <c r="F139" s="456"/>
      <c r="G139" s="456"/>
      <c r="H139" s="456"/>
      <c r="I139" s="456"/>
      <c r="J139" s="456"/>
      <c r="K139" s="456"/>
      <c r="L139" s="456"/>
      <c r="M139" s="456"/>
      <c r="N139" s="456"/>
      <c r="O139" s="456"/>
      <c r="P139" s="456"/>
      <c r="Q139" s="456"/>
      <c r="R139" s="456"/>
      <c r="S139" s="456"/>
      <c r="T139" s="456"/>
      <c r="U139" s="456"/>
      <c r="V139" s="436"/>
      <c r="W139" s="436"/>
      <c r="X139" s="436"/>
      <c r="Z139" s="436"/>
      <c r="AA139" s="436"/>
      <c r="AB139" s="436"/>
      <c r="AC139" s="436"/>
      <c r="AD139" s="436"/>
      <c r="AE139" s="467"/>
      <c r="AF139" s="459"/>
      <c r="AG139" s="459"/>
      <c r="AH139" s="459"/>
      <c r="AI139" s="459"/>
      <c r="AJ139" s="459"/>
      <c r="AK139" s="459"/>
      <c r="AL139" s="459"/>
      <c r="AM139" s="459"/>
      <c r="AN139" s="459"/>
      <c r="AO139" s="459"/>
      <c r="AP139" s="459"/>
      <c r="AQ139" s="459"/>
      <c r="AR139" s="459"/>
      <c r="AS139" s="459"/>
      <c r="AT139" s="459"/>
      <c r="AU139" s="459"/>
      <c r="AV139" s="459"/>
      <c r="AW139" s="459"/>
      <c r="AX139" s="459"/>
      <c r="AY139" s="459"/>
      <c r="AZ139" s="472"/>
      <c r="BA139" s="472"/>
      <c r="BB139" s="472"/>
      <c r="BC139" s="472"/>
      <c r="BD139" s="472"/>
      <c r="BE139" s="472"/>
      <c r="BF139" s="472"/>
      <c r="BG139" s="467"/>
      <c r="BH139" s="419"/>
      <c r="BI139" s="419"/>
      <c r="BJ139" s="419"/>
      <c r="BK139" s="419"/>
      <c r="BL139" s="419"/>
      <c r="BM139" s="419"/>
      <c r="BN139" s="419"/>
      <c r="BO139" s="467"/>
      <c r="BP139" s="467"/>
    </row>
    <row r="140" spans="2:68" ht="15" customHeight="1" x14ac:dyDescent="0.35">
      <c r="B140" s="456" t="s">
        <v>1246</v>
      </c>
      <c r="C140" s="457"/>
      <c r="D140" s="456"/>
      <c r="E140" s="456"/>
      <c r="F140" s="456"/>
      <c r="G140" s="456"/>
      <c r="H140" s="456"/>
      <c r="I140" s="456"/>
      <c r="J140" s="456"/>
      <c r="K140" s="456"/>
      <c r="L140" s="456"/>
      <c r="M140" s="456"/>
      <c r="N140" s="456"/>
      <c r="O140" s="456"/>
      <c r="P140" s="456"/>
      <c r="Q140" s="456"/>
      <c r="R140" s="456"/>
      <c r="S140" s="456"/>
      <c r="T140" s="456"/>
      <c r="U140" s="456"/>
      <c r="V140" s="436"/>
      <c r="W140" s="436"/>
      <c r="X140" s="436"/>
      <c r="Z140" s="436"/>
      <c r="AA140" s="436"/>
      <c r="AB140" s="436"/>
      <c r="AC140" s="436"/>
      <c r="AD140" s="436"/>
      <c r="AE140" s="467"/>
      <c r="AF140" s="459"/>
      <c r="AG140" s="459"/>
      <c r="AH140" s="459"/>
      <c r="AI140" s="459"/>
      <c r="AJ140" s="459"/>
      <c r="AK140" s="459"/>
      <c r="AL140" s="459"/>
      <c r="AM140" s="459"/>
      <c r="AN140" s="459"/>
      <c r="AO140" s="459"/>
      <c r="AP140" s="459"/>
      <c r="AQ140" s="459"/>
      <c r="AR140" s="459"/>
      <c r="AS140" s="459"/>
      <c r="AT140" s="459"/>
      <c r="AU140" s="459"/>
      <c r="AV140" s="459"/>
      <c r="AW140" s="459"/>
      <c r="AX140" s="459"/>
      <c r="AY140" s="459"/>
      <c r="AZ140" s="472"/>
      <c r="BA140" s="472"/>
      <c r="BB140" s="472"/>
      <c r="BC140" s="472"/>
      <c r="BD140" s="472"/>
      <c r="BE140" s="472"/>
      <c r="BF140" s="472"/>
      <c r="BG140" s="467"/>
      <c r="BH140" s="419"/>
      <c r="BI140" s="419"/>
      <c r="BJ140" s="419"/>
      <c r="BK140" s="419"/>
      <c r="BL140" s="419"/>
      <c r="BM140" s="419"/>
      <c r="BN140" s="419"/>
      <c r="BO140" s="467"/>
      <c r="BP140" s="467"/>
    </row>
    <row r="141" spans="2:68" ht="15" customHeight="1" x14ac:dyDescent="0.35">
      <c r="B141" s="456" t="s">
        <v>1245</v>
      </c>
      <c r="C141" s="457"/>
      <c r="D141" s="456"/>
      <c r="E141" s="456"/>
      <c r="F141" s="456"/>
      <c r="G141" s="456"/>
      <c r="H141" s="456"/>
      <c r="I141" s="456"/>
      <c r="J141" s="456"/>
      <c r="K141" s="456"/>
      <c r="L141" s="456"/>
      <c r="M141" s="456"/>
      <c r="N141" s="456"/>
      <c r="O141" s="456"/>
      <c r="P141" s="456"/>
      <c r="Q141" s="456"/>
      <c r="R141" s="456"/>
      <c r="S141" s="456"/>
      <c r="T141" s="456"/>
      <c r="U141" s="456"/>
      <c r="V141" s="436"/>
      <c r="W141" s="436"/>
      <c r="X141" s="436"/>
      <c r="Z141" s="436"/>
      <c r="AA141" s="436"/>
      <c r="AB141" s="436"/>
      <c r="AC141" s="436"/>
      <c r="AD141" s="436"/>
      <c r="AE141" s="467"/>
      <c r="AF141" s="459"/>
      <c r="AG141" s="459"/>
      <c r="AH141" s="459"/>
      <c r="AI141" s="459"/>
      <c r="AJ141" s="459"/>
      <c r="AK141" s="459"/>
      <c r="AL141" s="459"/>
      <c r="AM141" s="459"/>
      <c r="AN141" s="459"/>
      <c r="AO141" s="459"/>
      <c r="AP141" s="459"/>
      <c r="AQ141" s="459"/>
      <c r="AR141" s="459"/>
      <c r="AS141" s="459"/>
      <c r="AT141" s="459"/>
      <c r="AU141" s="459"/>
      <c r="AV141" s="459"/>
      <c r="AW141" s="459"/>
      <c r="AX141" s="459"/>
      <c r="AY141" s="459"/>
      <c r="AZ141" s="472"/>
      <c r="BA141" s="472"/>
      <c r="BB141" s="472"/>
      <c r="BC141" s="472"/>
      <c r="BD141" s="472"/>
      <c r="BE141" s="472"/>
      <c r="BF141" s="472"/>
      <c r="BG141" s="467"/>
      <c r="BH141" s="419"/>
      <c r="BI141" s="419"/>
      <c r="BJ141" s="419"/>
      <c r="BK141" s="419"/>
      <c r="BL141" s="419"/>
      <c r="BM141" s="419"/>
      <c r="BN141" s="419"/>
      <c r="BO141" s="467"/>
      <c r="BP141" s="467"/>
    </row>
    <row r="142" spans="2:68" ht="15" customHeight="1" x14ac:dyDescent="0.35">
      <c r="B142" s="456" t="s">
        <v>681</v>
      </c>
      <c r="C142" s="457"/>
      <c r="D142" s="456"/>
      <c r="E142" s="456"/>
      <c r="F142" s="456"/>
      <c r="G142" s="456"/>
      <c r="H142" s="456"/>
      <c r="I142" s="456"/>
      <c r="J142" s="456"/>
      <c r="K142" s="456"/>
      <c r="L142" s="456"/>
      <c r="M142" s="456"/>
      <c r="N142" s="456"/>
      <c r="O142" s="456"/>
      <c r="P142" s="456"/>
      <c r="Q142" s="456"/>
      <c r="R142" s="456"/>
      <c r="S142" s="456"/>
      <c r="T142" s="456"/>
      <c r="U142" s="456"/>
      <c r="V142" s="436"/>
      <c r="W142" s="436"/>
      <c r="X142" s="436"/>
      <c r="Z142" s="436"/>
      <c r="AA142" s="436"/>
      <c r="AB142" s="436"/>
      <c r="AC142" s="436"/>
      <c r="AD142" s="436"/>
      <c r="AE142" s="467"/>
      <c r="AF142" s="459"/>
      <c r="AG142" s="459"/>
      <c r="AH142" s="459"/>
      <c r="AI142" s="459"/>
      <c r="AJ142" s="459"/>
      <c r="AK142" s="459"/>
      <c r="AL142" s="459"/>
      <c r="AM142" s="459"/>
      <c r="AN142" s="459"/>
      <c r="AO142" s="459"/>
      <c r="AP142" s="459"/>
      <c r="AQ142" s="459"/>
      <c r="AR142" s="459"/>
      <c r="AS142" s="459"/>
      <c r="AT142" s="459"/>
      <c r="AU142" s="459"/>
      <c r="AV142" s="459"/>
      <c r="AW142" s="459"/>
      <c r="AX142" s="459"/>
      <c r="AY142" s="459"/>
      <c r="AZ142" s="472"/>
      <c r="BA142" s="472"/>
      <c r="BB142" s="472"/>
      <c r="BC142" s="472"/>
      <c r="BD142" s="472"/>
      <c r="BE142" s="472"/>
      <c r="BF142" s="472"/>
      <c r="BG142" s="467"/>
      <c r="BH142" s="419"/>
      <c r="BI142" s="419"/>
      <c r="BJ142" s="419"/>
      <c r="BK142" s="419"/>
      <c r="BL142" s="419"/>
      <c r="BM142" s="419"/>
      <c r="BN142" s="419"/>
      <c r="BO142" s="467"/>
      <c r="BP142" s="467"/>
    </row>
    <row r="143" spans="2:68" x14ac:dyDescent="0.35">
      <c r="C143" s="458"/>
      <c r="V143" s="419"/>
      <c r="W143" s="419"/>
      <c r="X143" s="419"/>
      <c r="Z143" s="436"/>
      <c r="AA143" s="436"/>
      <c r="AB143" s="436"/>
      <c r="AC143" s="436"/>
      <c r="AD143" s="436"/>
      <c r="AE143" s="467"/>
      <c r="AF143" s="436"/>
      <c r="AG143" s="436"/>
      <c r="AH143" s="436"/>
      <c r="AI143" s="436"/>
      <c r="AJ143" s="436"/>
      <c r="AK143" s="436"/>
      <c r="AL143" s="436"/>
      <c r="AM143" s="436"/>
      <c r="AN143" s="436"/>
      <c r="AO143" s="436"/>
      <c r="AP143" s="436"/>
      <c r="AQ143" s="436"/>
      <c r="AR143" s="436"/>
      <c r="AS143" s="436"/>
      <c r="AT143" s="436"/>
      <c r="AU143" s="436"/>
      <c r="AV143" s="436"/>
      <c r="AW143" s="436"/>
      <c r="AX143" s="436"/>
      <c r="AY143" s="436"/>
      <c r="AZ143" s="436"/>
      <c r="BA143" s="436"/>
      <c r="BB143" s="436"/>
      <c r="BC143" s="436"/>
      <c r="BD143" s="436"/>
      <c r="BE143" s="436"/>
      <c r="BF143" s="436"/>
      <c r="BG143" s="467"/>
      <c r="BH143" s="419"/>
      <c r="BI143" s="419"/>
      <c r="BJ143" s="419"/>
      <c r="BK143" s="419"/>
      <c r="BL143" s="419"/>
      <c r="BM143" s="419"/>
      <c r="BN143" s="419"/>
      <c r="BO143" s="467"/>
      <c r="BP143" s="467"/>
    </row>
    <row r="144" spans="2:68" x14ac:dyDescent="0.35">
      <c r="C144" s="458"/>
      <c r="V144" s="419"/>
      <c r="W144" s="419"/>
      <c r="X144" s="419"/>
      <c r="Z144" s="436"/>
      <c r="AA144" s="436"/>
      <c r="AB144" s="436"/>
      <c r="AC144" s="436"/>
      <c r="AD144" s="436"/>
      <c r="AE144" s="467"/>
      <c r="AF144" s="419"/>
      <c r="AG144" s="419"/>
      <c r="AH144" s="419"/>
      <c r="AI144" s="419"/>
      <c r="AJ144" s="419"/>
      <c r="AK144" s="419"/>
      <c r="AL144" s="419"/>
      <c r="AM144" s="419"/>
      <c r="AN144" s="419"/>
      <c r="AO144" s="419"/>
      <c r="AP144" s="419"/>
      <c r="AQ144" s="419"/>
      <c r="AR144" s="419"/>
      <c r="AS144" s="419"/>
      <c r="AT144" s="419"/>
      <c r="AU144" s="419"/>
      <c r="AV144" s="419"/>
      <c r="AW144" s="419"/>
      <c r="AX144" s="419"/>
      <c r="AY144" s="419"/>
      <c r="AZ144" s="419"/>
      <c r="BA144" s="419"/>
      <c r="BB144" s="419"/>
      <c r="BC144" s="419"/>
      <c r="BD144" s="419"/>
      <c r="BE144" s="419"/>
      <c r="BF144" s="419"/>
      <c r="BG144" s="467"/>
      <c r="BH144" s="419"/>
      <c r="BI144" s="419"/>
      <c r="BJ144" s="419"/>
      <c r="BK144" s="419"/>
      <c r="BL144" s="419"/>
      <c r="BM144" s="419"/>
      <c r="BN144" s="419"/>
      <c r="BO144" s="467"/>
      <c r="BP144" s="467"/>
    </row>
    <row r="145" spans="3:68" x14ac:dyDescent="0.35">
      <c r="C145" s="458"/>
      <c r="V145" s="419"/>
      <c r="W145" s="419"/>
      <c r="X145" s="419"/>
      <c r="Z145" s="436"/>
      <c r="AA145" s="436"/>
      <c r="AB145" s="436"/>
      <c r="AC145" s="436"/>
      <c r="AD145" s="436"/>
      <c r="AE145" s="467"/>
      <c r="AF145" s="419"/>
      <c r="AG145" s="419"/>
      <c r="AH145" s="419"/>
      <c r="AI145" s="419"/>
      <c r="AJ145" s="419"/>
      <c r="AK145" s="419"/>
      <c r="AL145" s="419"/>
      <c r="AM145" s="419"/>
      <c r="AN145" s="419"/>
      <c r="AO145" s="419"/>
      <c r="AP145" s="419"/>
      <c r="AQ145" s="419"/>
      <c r="AR145" s="419"/>
      <c r="AS145" s="419"/>
      <c r="AT145" s="419"/>
      <c r="AU145" s="419"/>
      <c r="AV145" s="419"/>
      <c r="AW145" s="419"/>
      <c r="AX145" s="419"/>
      <c r="AY145" s="419"/>
      <c r="AZ145" s="419"/>
      <c r="BA145" s="419"/>
      <c r="BB145" s="419"/>
      <c r="BC145" s="419"/>
      <c r="BD145" s="419"/>
      <c r="BE145" s="419"/>
      <c r="BF145" s="419"/>
      <c r="BG145" s="467"/>
      <c r="BH145" s="419"/>
      <c r="BI145" s="419"/>
      <c r="BJ145" s="419"/>
      <c r="BK145" s="419"/>
      <c r="BL145" s="419"/>
      <c r="BM145" s="419"/>
      <c r="BN145" s="419"/>
      <c r="BO145" s="467"/>
      <c r="BP145" s="467"/>
    </row>
    <row r="146" spans="3:68" x14ac:dyDescent="0.35">
      <c r="AE146" s="415"/>
      <c r="BG146" s="415"/>
    </row>
    <row r="147" spans="3:68" x14ac:dyDescent="0.35">
      <c r="AE147" s="415"/>
      <c r="BG147" s="415"/>
    </row>
    <row r="148" spans="3:68" x14ac:dyDescent="0.35">
      <c r="AE148" s="415"/>
      <c r="BG148" s="415"/>
    </row>
    <row r="149" spans="3:68" x14ac:dyDescent="0.35">
      <c r="AE149" s="415"/>
      <c r="BG149" s="415"/>
    </row>
    <row r="150" spans="3:68" x14ac:dyDescent="0.35">
      <c r="AE150" s="415"/>
      <c r="BG150" s="415"/>
    </row>
  </sheetData>
  <mergeCells count="1">
    <mergeCell ref="AZ7:BF7"/>
  </mergeCells>
  <conditionalFormatting sqref="Z1:AD3">
    <cfRule type="cellIs" dxfId="2" priority="1" operator="notBetween">
      <formula>-0.0005</formula>
      <formula>0.0005</formula>
    </cfRule>
  </conditionalFormatting>
  <conditionalFormatting sqref="AC74:AD74">
    <cfRule type="cellIs" dxfId="1" priority="6" operator="lessThan">
      <formula>0</formula>
    </cfRule>
    <cfRule type="cellIs" dxfId="0" priority="7" operator="lessThan">
      <formula>0</formula>
    </cfRule>
  </conditionalFormatting>
  <hyperlinks>
    <hyperlink ref="B4" location="Indice!A1" display="Volver al índice" xr:uid="{00000000-0004-0000-30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54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XFD146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45.453125" style="45" customWidth="1"/>
    <col min="3" max="24" width="10.54296875" style="45" customWidth="1"/>
    <col min="25" max="25" width="10.54296875" style="7" customWidth="1"/>
    <col min="26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7" ht="15" customHeight="1" x14ac:dyDescent="0.35">
      <c r="B1" s="1" t="s">
        <v>387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</row>
    <row r="2" spans="1:67" ht="15" customHeight="1" x14ac:dyDescent="0.35">
      <c r="B2" s="3" t="s">
        <v>852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</row>
    <row r="3" spans="1:67" ht="15" customHeight="1" x14ac:dyDescent="0.35">
      <c r="B3" s="5" t="s">
        <v>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</row>
    <row r="4" spans="1:67" ht="12" customHeight="1" thickBot="1" x14ac:dyDescent="0.4">
      <c r="B4" s="186" t="s">
        <v>758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</row>
    <row r="5" spans="1:67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7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77">
        <v>2009</v>
      </c>
      <c r="R6" s="277">
        <v>2010</v>
      </c>
      <c r="S6" s="277">
        <v>2011</v>
      </c>
      <c r="T6" s="277">
        <v>2012</v>
      </c>
      <c r="U6" s="277">
        <v>2013</v>
      </c>
      <c r="V6" s="277">
        <v>2014</v>
      </c>
      <c r="W6" s="277">
        <v>2015</v>
      </c>
      <c r="X6" s="278">
        <v>2016</v>
      </c>
      <c r="Y6" s="277">
        <v>2017</v>
      </c>
      <c r="Z6" s="277">
        <v>2018</v>
      </c>
      <c r="AA6" s="290">
        <v>2019</v>
      </c>
      <c r="AB6" s="290">
        <v>2020</v>
      </c>
      <c r="AC6" s="290">
        <v>2021</v>
      </c>
      <c r="AD6" s="290">
        <v>2022</v>
      </c>
      <c r="AE6" s="279">
        <v>2023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81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7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7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7" s="99" customFormat="1" ht="15" customHeight="1" x14ac:dyDescent="0.35">
      <c r="A9"/>
      <c r="B9" s="13" t="s">
        <v>853</v>
      </c>
      <c r="C9" s="79">
        <v>22924.405999999999</v>
      </c>
      <c r="D9" s="79">
        <v>22986.787</v>
      </c>
      <c r="E9" s="79">
        <v>24257.035</v>
      </c>
      <c r="F9" s="79">
        <v>25076.460999999999</v>
      </c>
      <c r="G9" s="79">
        <v>25921.991000000002</v>
      </c>
      <c r="H9" s="79">
        <v>26445.539000000001</v>
      </c>
      <c r="I9" s="79">
        <v>27442.492999999999</v>
      </c>
      <c r="J9" s="79">
        <v>28958.816999999999</v>
      </c>
      <c r="K9" s="79">
        <v>30422.185000000001</v>
      </c>
      <c r="L9" s="79">
        <v>31981.936000000002</v>
      </c>
      <c r="M9" s="79">
        <v>32332.21</v>
      </c>
      <c r="N9" s="79">
        <v>34653.129000000001</v>
      </c>
      <c r="O9" s="79">
        <v>36156.303999999996</v>
      </c>
      <c r="P9" s="79">
        <v>32441.167000000001</v>
      </c>
      <c r="Q9" s="79">
        <v>28266.448</v>
      </c>
      <c r="R9" s="79">
        <v>27479.242999999999</v>
      </c>
      <c r="S9" s="79">
        <v>26061.891</v>
      </c>
      <c r="T9" s="79">
        <v>24941.620999999999</v>
      </c>
      <c r="U9" s="79">
        <v>25228.784</v>
      </c>
      <c r="V9" s="79">
        <v>26625.507000000001</v>
      </c>
      <c r="W9" s="79">
        <v>29946.077000000001</v>
      </c>
      <c r="X9" s="79">
        <v>31597.267</v>
      </c>
      <c r="Y9" s="79">
        <v>33594.955999999998</v>
      </c>
      <c r="Z9" s="79">
        <v>36022.328999999998</v>
      </c>
      <c r="AA9" s="79">
        <v>36950.788</v>
      </c>
      <c r="AB9" s="79">
        <v>31483.173999999999</v>
      </c>
      <c r="AC9" s="79">
        <v>41228.264999999999</v>
      </c>
      <c r="AD9" s="79"/>
      <c r="AE9" s="79"/>
      <c r="AF9" s="98"/>
      <c r="AG9" s="15">
        <v>0.27211610193957142</v>
      </c>
      <c r="AH9" s="15">
        <v>5.5259919535514017</v>
      </c>
      <c r="AI9" s="15">
        <v>3.3780962924776232</v>
      </c>
      <c r="AJ9" s="15">
        <v>3.3718075289810732</v>
      </c>
      <c r="AK9" s="15">
        <v>2.0197059708878027</v>
      </c>
      <c r="AL9" s="15">
        <v>3.7698380811977321</v>
      </c>
      <c r="AM9" s="15">
        <v>5.5254600957719129</v>
      </c>
      <c r="AN9" s="15">
        <v>5.0532727217413687</v>
      </c>
      <c r="AO9" s="15">
        <v>5.1270183256067909</v>
      </c>
      <c r="AP9" s="15">
        <v>1.0952245042326318</v>
      </c>
      <c r="AQ9" s="15">
        <v>7.1783493921386805</v>
      </c>
      <c r="AR9" s="15">
        <v>4.337775673879249</v>
      </c>
      <c r="AS9" s="15">
        <v>-10.275212311523864</v>
      </c>
      <c r="AT9" s="15">
        <v>-12.868584536431753</v>
      </c>
      <c r="AU9" s="15">
        <v>-2.784944892969933</v>
      </c>
      <c r="AV9" s="15">
        <v>-5.1579004559914514</v>
      </c>
      <c r="AW9" s="15">
        <v>-4.29849852414777</v>
      </c>
      <c r="AX9" s="15">
        <v>1.1513405644324419</v>
      </c>
      <c r="AY9" s="15">
        <v>5.5362279846702149</v>
      </c>
      <c r="AZ9" s="15">
        <v>12.47138692983386</v>
      </c>
      <c r="BA9" s="15">
        <v>5.5138774938700612</v>
      </c>
      <c r="BB9" s="15">
        <v>6.3223474359348817</v>
      </c>
      <c r="BC9" s="15">
        <v>7.2254090762910952</v>
      </c>
      <c r="BD9" s="15">
        <v>2.5774541118649008</v>
      </c>
      <c r="BE9" s="15">
        <v>-14.797015966208898</v>
      </c>
      <c r="BF9" s="15">
        <v>30.953330817280371</v>
      </c>
      <c r="BG9" s="355"/>
      <c r="BH9" s="355"/>
      <c r="BI9"/>
      <c r="BJ9" s="19"/>
    </row>
    <row r="10" spans="1:67" s="46" customFormat="1" ht="15" customHeight="1" x14ac:dyDescent="0.35">
      <c r="A10"/>
      <c r="B10" s="16" t="s">
        <v>854</v>
      </c>
      <c r="C10" s="80">
        <v>10758.085999999999</v>
      </c>
      <c r="D10" s="80">
        <v>11293.118999999999</v>
      </c>
      <c r="E10" s="80">
        <v>12301.465999999999</v>
      </c>
      <c r="F10" s="80">
        <v>14383.109999999999</v>
      </c>
      <c r="G10" s="80">
        <v>15378.241</v>
      </c>
      <c r="H10" s="80">
        <v>15990.722000000002</v>
      </c>
      <c r="I10" s="80">
        <v>16307.902999999998</v>
      </c>
      <c r="J10" s="80">
        <v>17181.734999999997</v>
      </c>
      <c r="K10" s="80">
        <v>16434.300999999999</v>
      </c>
      <c r="L10" s="80">
        <v>17393.648000000001</v>
      </c>
      <c r="M10" s="80">
        <v>18353.572</v>
      </c>
      <c r="N10" s="80">
        <v>19722.253000000001</v>
      </c>
      <c r="O10" s="80">
        <v>20384.504000000001</v>
      </c>
      <c r="P10" s="80">
        <v>18140.855</v>
      </c>
      <c r="Q10" s="80">
        <v>16209.540999999999</v>
      </c>
      <c r="R10" s="80">
        <v>15612.373</v>
      </c>
      <c r="S10" s="80">
        <v>14434.582</v>
      </c>
      <c r="T10" s="80">
        <v>13776.143</v>
      </c>
      <c r="U10" s="80">
        <v>14313.4</v>
      </c>
      <c r="V10" s="80">
        <v>15965.75</v>
      </c>
      <c r="W10" s="80">
        <v>19198.692999999999</v>
      </c>
      <c r="X10" s="80">
        <v>22191.644</v>
      </c>
      <c r="Y10" s="80">
        <v>24395.848000000002</v>
      </c>
      <c r="Z10" s="80">
        <v>26572.402999999998</v>
      </c>
      <c r="AA10" s="80">
        <v>28196.15</v>
      </c>
      <c r="AB10" s="80">
        <v>25176.751</v>
      </c>
      <c r="AC10" s="80">
        <v>32030.35</v>
      </c>
      <c r="AD10" s="79"/>
      <c r="AE10" s="79"/>
      <c r="AF10" s="7"/>
      <c r="AG10" s="18">
        <v>4.9733103081719134</v>
      </c>
      <c r="AH10" s="18">
        <v>8.9288619025443712</v>
      </c>
      <c r="AI10" s="18">
        <v>16.921918086836158</v>
      </c>
      <c r="AJ10" s="18">
        <v>6.9187470581814452</v>
      </c>
      <c r="AK10" s="18">
        <v>3.9827767037855732</v>
      </c>
      <c r="AL10" s="18">
        <v>1.9835314502997228</v>
      </c>
      <c r="AM10" s="18">
        <v>5.3583345449135837</v>
      </c>
      <c r="AN10" s="18">
        <v>-4.3501660338725836</v>
      </c>
      <c r="AO10" s="18">
        <v>5.837467623356793</v>
      </c>
      <c r="AP10" s="18">
        <v>5.5188192839132943</v>
      </c>
      <c r="AQ10" s="18">
        <v>7.4573004099692435</v>
      </c>
      <c r="AR10" s="18">
        <v>3.35788715417047</v>
      </c>
      <c r="AS10" s="18">
        <v>-11.006640141943121</v>
      </c>
      <c r="AT10" s="18">
        <v>-10.64621265094727</v>
      </c>
      <c r="AU10" s="18">
        <v>-3.6840524972298705</v>
      </c>
      <c r="AV10" s="18">
        <v>-7.543958884405332</v>
      </c>
      <c r="AW10" s="18">
        <v>-4.5615383943920245</v>
      </c>
      <c r="AX10" s="18">
        <v>3.8999087044900711</v>
      </c>
      <c r="AY10" s="18">
        <v>11.544077577654507</v>
      </c>
      <c r="AZ10" s="18">
        <v>20.249239778901707</v>
      </c>
      <c r="BA10" s="18">
        <v>15.589347670698213</v>
      </c>
      <c r="BB10" s="18">
        <v>9.9325854362119426</v>
      </c>
      <c r="BC10" s="18">
        <v>8.921825549987016</v>
      </c>
      <c r="BD10" s="18">
        <v>6.1106517163690581</v>
      </c>
      <c r="BE10" s="18">
        <v>-10.708550635459101</v>
      </c>
      <c r="BF10" s="18">
        <v>27.221935824840934</v>
      </c>
      <c r="BG10" s="355"/>
      <c r="BH10" s="355"/>
      <c r="BI10"/>
      <c r="BJ10" s="7"/>
      <c r="BO10" s="53"/>
    </row>
    <row r="11" spans="1:67" s="46" customFormat="1" ht="15" customHeight="1" x14ac:dyDescent="0.35">
      <c r="A11"/>
      <c r="B11" s="16" t="s">
        <v>855</v>
      </c>
      <c r="C11" s="80">
        <v>9361.4879999999994</v>
      </c>
      <c r="D11" s="80">
        <v>8655.3070000000007</v>
      </c>
      <c r="E11" s="80">
        <v>8518.6020000000008</v>
      </c>
      <c r="F11" s="80">
        <v>7420.2139999999999</v>
      </c>
      <c r="G11" s="80">
        <v>7536.8490000000002</v>
      </c>
      <c r="H11" s="80">
        <v>7252.5150000000003</v>
      </c>
      <c r="I11" s="80">
        <v>7628.4880000000003</v>
      </c>
      <c r="J11" s="80">
        <v>7973.4530000000004</v>
      </c>
      <c r="K11" s="80">
        <v>7433.0469999999996</v>
      </c>
      <c r="L11" s="80">
        <v>7495.0889999999999</v>
      </c>
      <c r="M11" s="80">
        <v>7565.0039999999999</v>
      </c>
      <c r="N11" s="80">
        <v>7674.8109999999997</v>
      </c>
      <c r="O11" s="80">
        <v>7703.3879999999999</v>
      </c>
      <c r="P11" s="80">
        <v>7522.7669999999998</v>
      </c>
      <c r="Q11" s="80">
        <v>6553.9059999999999</v>
      </c>
      <c r="R11" s="80">
        <v>6231.08</v>
      </c>
      <c r="S11" s="80">
        <v>6047.4790000000003</v>
      </c>
      <c r="T11" s="80">
        <v>5767.68</v>
      </c>
      <c r="U11" s="80">
        <v>5140.8620000000001</v>
      </c>
      <c r="V11" s="80">
        <v>4948.6450000000004</v>
      </c>
      <c r="W11" s="80">
        <v>4701.232</v>
      </c>
      <c r="X11" s="80">
        <v>3945.6590000000001</v>
      </c>
      <c r="Y11" s="80">
        <v>3858.2629999999999</v>
      </c>
      <c r="Z11" s="80">
        <v>3743.8850000000002</v>
      </c>
      <c r="AA11" s="80">
        <v>3640.8069999999998</v>
      </c>
      <c r="AB11" s="80">
        <v>1701.45</v>
      </c>
      <c r="AC11" s="80">
        <v>3663.7289999999998</v>
      </c>
      <c r="AD11" s="79"/>
      <c r="AE11" s="79"/>
      <c r="AF11" s="7"/>
      <c r="AG11" s="18">
        <v>-7.5434695851770428</v>
      </c>
      <c r="AH11" s="18">
        <v>-1.579435599453606</v>
      </c>
      <c r="AI11" s="18">
        <v>-12.893993638862346</v>
      </c>
      <c r="AJ11" s="18">
        <v>1.5718549357201856</v>
      </c>
      <c r="AK11" s="18">
        <v>-3.7725845376496174</v>
      </c>
      <c r="AL11" s="18">
        <v>5.1840361584912262</v>
      </c>
      <c r="AM11" s="18">
        <v>4.5220625633808451</v>
      </c>
      <c r="AN11" s="18">
        <v>-6.7775655039291109</v>
      </c>
      <c r="AO11" s="18">
        <v>0.83467789185243113</v>
      </c>
      <c r="AP11" s="18">
        <v>0.93281080451479581</v>
      </c>
      <c r="AQ11" s="18">
        <v>1.4515127817513354</v>
      </c>
      <c r="AR11" s="18">
        <v>0.3723479314344057</v>
      </c>
      <c r="AS11" s="18">
        <v>-2.3446956066603435</v>
      </c>
      <c r="AT11" s="18">
        <v>-12.879051019392199</v>
      </c>
      <c r="AU11" s="18">
        <v>-4.9257038474460879</v>
      </c>
      <c r="AV11" s="18">
        <v>-2.9465357530315717</v>
      </c>
      <c r="AW11" s="18">
        <v>-4.6267047806201553</v>
      </c>
      <c r="AX11" s="18">
        <v>-10.867766588992456</v>
      </c>
      <c r="AY11" s="18">
        <v>-3.7390033033370598</v>
      </c>
      <c r="AZ11" s="18">
        <v>-4.9996110046285489</v>
      </c>
      <c r="BA11" s="18">
        <v>-16.071808411071817</v>
      </c>
      <c r="BB11" s="18">
        <v>-2.2149912093265076</v>
      </c>
      <c r="BC11" s="18">
        <v>-2.9644946443516087</v>
      </c>
      <c r="BD11" s="18">
        <v>-2.7532362772895116</v>
      </c>
      <c r="BE11" s="18">
        <v>-53.267228941275931</v>
      </c>
      <c r="BF11" s="18" t="s">
        <v>233</v>
      </c>
      <c r="BG11" s="355"/>
      <c r="BH11" s="355"/>
      <c r="BI11"/>
      <c r="BJ11" s="7"/>
    </row>
    <row r="12" spans="1:67" customFormat="1" ht="15" customHeight="1" x14ac:dyDescent="0.35">
      <c r="B12" s="16" t="s">
        <v>856</v>
      </c>
      <c r="C12" s="80">
        <v>2804.8319999999999</v>
      </c>
      <c r="D12" s="80">
        <v>3038.3609999999999</v>
      </c>
      <c r="E12" s="80">
        <v>3436.9670000000001</v>
      </c>
      <c r="F12" s="80">
        <v>3273.1370000000002</v>
      </c>
      <c r="G12" s="80">
        <v>3006.9009999999998</v>
      </c>
      <c r="H12" s="80">
        <v>3202.3020000000001</v>
      </c>
      <c r="I12" s="80">
        <v>3506.1019999999999</v>
      </c>
      <c r="J12" s="80">
        <v>3803.6289999999999</v>
      </c>
      <c r="K12" s="80">
        <v>3388.5859999999998</v>
      </c>
      <c r="L12" s="80">
        <v>3593.192</v>
      </c>
      <c r="M12" s="80">
        <v>2687.1990000000001</v>
      </c>
      <c r="N12" s="80">
        <v>3144.3670000000002</v>
      </c>
      <c r="O12" s="80">
        <v>3706.7730000000001</v>
      </c>
      <c r="P12" s="80">
        <v>2889.7890000000002</v>
      </c>
      <c r="Q12" s="80">
        <v>2172.6770000000001</v>
      </c>
      <c r="R12" s="80">
        <v>2435.165</v>
      </c>
      <c r="S12" s="80">
        <v>2622.0729999999999</v>
      </c>
      <c r="T12" s="80">
        <v>2601.6770000000001</v>
      </c>
      <c r="U12" s="80">
        <v>2935.0340000000001</v>
      </c>
      <c r="V12" s="80">
        <v>2546.6979999999999</v>
      </c>
      <c r="W12" s="80">
        <v>2615.8580000000002</v>
      </c>
      <c r="X12" s="80">
        <v>2801.663</v>
      </c>
      <c r="Y12" s="80">
        <v>2696.57</v>
      </c>
      <c r="Z12" s="80">
        <v>3023.674</v>
      </c>
      <c r="AA12" s="80">
        <v>2403.7420000000002</v>
      </c>
      <c r="AB12" s="80">
        <v>2295.1669999999999</v>
      </c>
      <c r="AC12" s="80">
        <v>2665.502</v>
      </c>
      <c r="AD12" s="79"/>
      <c r="AE12" s="79"/>
      <c r="AF12" s="7"/>
      <c r="AG12" s="18">
        <v>8.3259532121709974</v>
      </c>
      <c r="AH12" s="18">
        <v>13.119112574180626</v>
      </c>
      <c r="AI12" s="18">
        <v>-4.766702735289571</v>
      </c>
      <c r="AJ12" s="18">
        <v>-8.133970560963391</v>
      </c>
      <c r="AK12" s="18">
        <v>6.498418138808038</v>
      </c>
      <c r="AL12" s="18">
        <v>9.4869253430813121</v>
      </c>
      <c r="AM12" s="18">
        <v>8.4859767342764147</v>
      </c>
      <c r="AN12" s="18">
        <v>-10.911763476406351</v>
      </c>
      <c r="AO12" s="18">
        <v>6.0380937653640849</v>
      </c>
      <c r="AP12" s="18">
        <v>-25.214154990882754</v>
      </c>
      <c r="AQ12" s="18">
        <v>17.012807760050524</v>
      </c>
      <c r="AR12" s="18">
        <v>17.886143697602726</v>
      </c>
      <c r="AS12" s="18">
        <v>-22.040302980517012</v>
      </c>
      <c r="AT12" s="18">
        <v>-24.815375793872843</v>
      </c>
      <c r="AU12" s="18">
        <v>12.081317195330913</v>
      </c>
      <c r="AV12" s="18">
        <v>7.6753731266669769</v>
      </c>
      <c r="AW12" s="18">
        <v>-0.77785782470586184</v>
      </c>
      <c r="AX12" s="18">
        <v>12.813158589632762</v>
      </c>
      <c r="AY12" s="18">
        <v>-13.231056267150574</v>
      </c>
      <c r="AZ12" s="18">
        <v>2.7156733935472643</v>
      </c>
      <c r="BA12" s="18">
        <v>7.1030231763344895</v>
      </c>
      <c r="BB12" s="18">
        <v>-3.7510935469397944</v>
      </c>
      <c r="BC12" s="18">
        <v>12.130373029441097</v>
      </c>
      <c r="BD12" s="18">
        <v>-20.502607093224992</v>
      </c>
      <c r="BE12" s="18">
        <v>-4.5169157089238476</v>
      </c>
      <c r="BF12" s="18">
        <v>16.135427182422891</v>
      </c>
      <c r="BG12" s="355"/>
      <c r="BH12" s="355"/>
    </row>
    <row r="13" spans="1:67" s="99" customFormat="1" ht="15" customHeight="1" x14ac:dyDescent="0.35">
      <c r="A13"/>
      <c r="B13" s="16" t="s">
        <v>857</v>
      </c>
      <c r="K13" s="80">
        <v>3166.2510000000038</v>
      </c>
      <c r="L13" s="80">
        <v>3500.0070000000014</v>
      </c>
      <c r="M13" s="80">
        <v>3726.4349999999977</v>
      </c>
      <c r="N13" s="80">
        <v>4111.698000000004</v>
      </c>
      <c r="O13" s="80">
        <v>4361.6389999999956</v>
      </c>
      <c r="P13" s="80">
        <v>3887.7560000000012</v>
      </c>
      <c r="Q13" s="80">
        <v>3330.3240000000005</v>
      </c>
      <c r="R13" s="80">
        <v>3200.6249999999964</v>
      </c>
      <c r="S13" s="80">
        <v>2957.7569999999978</v>
      </c>
      <c r="T13" s="80">
        <v>2796.1209999999992</v>
      </c>
      <c r="U13" s="80">
        <v>2839.4880000000012</v>
      </c>
      <c r="V13" s="80">
        <v>3164.4140000000007</v>
      </c>
      <c r="W13" s="80">
        <v>3430.2940000000017</v>
      </c>
      <c r="X13" s="80">
        <v>2658.3009999999995</v>
      </c>
      <c r="Y13" s="80">
        <v>2644.2749999999978</v>
      </c>
      <c r="Z13" s="80">
        <v>2682.3669999999984</v>
      </c>
      <c r="AA13" s="80">
        <v>2710.0889999999999</v>
      </c>
      <c r="AB13" s="80">
        <v>2309.8059999999969</v>
      </c>
      <c r="AC13" s="80">
        <v>2868.6840000000011</v>
      </c>
      <c r="AD13" s="79"/>
      <c r="AE13" s="79"/>
      <c r="AF13" s="7"/>
      <c r="AG13" s="18"/>
      <c r="AH13" s="18"/>
      <c r="AI13" s="18"/>
      <c r="AJ13" s="18"/>
      <c r="AK13" s="18"/>
      <c r="AL13" s="18"/>
      <c r="AM13" s="18"/>
      <c r="AN13" s="18"/>
      <c r="AO13" s="18">
        <v>10.541046808986312</v>
      </c>
      <c r="AP13" s="18">
        <v>6.469358489854339</v>
      </c>
      <c r="AQ13" s="18">
        <v>10.338648064437097</v>
      </c>
      <c r="AR13" s="18">
        <v>6.078778159290672</v>
      </c>
      <c r="AS13" s="18">
        <v>-10.864791882134098</v>
      </c>
      <c r="AT13" s="18">
        <v>-14.338142620061561</v>
      </c>
      <c r="AU13" s="18">
        <v>-3.8944859419084792</v>
      </c>
      <c r="AV13" s="18">
        <v>-7.5881429408318333</v>
      </c>
      <c r="AW13" s="18">
        <v>-5.4648167513422745</v>
      </c>
      <c r="AX13" s="18">
        <v>1.5509700760447069</v>
      </c>
      <c r="AY13" s="18">
        <v>11.443119322920165</v>
      </c>
      <c r="AZ13" s="18">
        <v>8.4021875772260195</v>
      </c>
      <c r="BA13" s="18">
        <v>-22.505155534773458</v>
      </c>
      <c r="BB13" s="18">
        <v>-0.52763024202306896</v>
      </c>
      <c r="BC13" s="18">
        <v>1.4405460854109571</v>
      </c>
      <c r="BD13" s="18">
        <v>1.0334901972773147</v>
      </c>
      <c r="BE13" s="18">
        <v>-14.770105336024134</v>
      </c>
      <c r="BF13" s="18">
        <v>24.195884849204003</v>
      </c>
      <c r="BG13" s="355"/>
      <c r="BH13" s="355"/>
      <c r="BI13"/>
      <c r="BJ13" s="19"/>
      <c r="BM13" s="63"/>
      <c r="BN13" s="63"/>
      <c r="BO13" s="63"/>
    </row>
    <row r="14" spans="1:67" s="99" customFormat="1" ht="15" customHeight="1" x14ac:dyDescent="0.35">
      <c r="A14"/>
      <c r="B14" s="16" t="s">
        <v>949</v>
      </c>
      <c r="K14" s="80"/>
      <c r="L14" s="80"/>
      <c r="M14" s="80"/>
      <c r="N14" s="80"/>
      <c r="O14" s="80">
        <v>947.33699999999999</v>
      </c>
      <c r="P14" s="80">
        <v>869.77300000000002</v>
      </c>
      <c r="Q14" s="80">
        <v>741.96400000000006</v>
      </c>
      <c r="R14" s="80">
        <v>720.26</v>
      </c>
      <c r="S14" s="80">
        <v>655.02200000000005</v>
      </c>
      <c r="T14" s="80">
        <v>628.98599999999999</v>
      </c>
      <c r="U14" s="80">
        <v>642.43899999999996</v>
      </c>
      <c r="V14" s="80">
        <v>700.67700000000002</v>
      </c>
      <c r="W14" s="80">
        <v>785.37599999999998</v>
      </c>
      <c r="X14" s="80">
        <v>725.40099999999995</v>
      </c>
      <c r="Y14" s="80">
        <v>697.14400000000001</v>
      </c>
      <c r="Z14" s="80">
        <v>705.20799999999997</v>
      </c>
      <c r="AA14" s="80">
        <v>713.55499999999995</v>
      </c>
      <c r="AB14" s="80">
        <v>611.28200000000004</v>
      </c>
      <c r="AC14" s="80">
        <v>690.16200000000003</v>
      </c>
      <c r="AD14" s="79"/>
      <c r="AE14" s="79"/>
      <c r="AF14" s="7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>
        <v>-8.1875826659361941</v>
      </c>
      <c r="AT14" s="18">
        <v>-14.694523743551475</v>
      </c>
      <c r="AU14" s="18">
        <v>-2.9252093093465534</v>
      </c>
      <c r="AV14" s="18">
        <v>-9.0575625468580707</v>
      </c>
      <c r="AW14" s="18">
        <v>-3.9748283263768327</v>
      </c>
      <c r="AX14" s="18">
        <v>2.1388393382364592</v>
      </c>
      <c r="AY14" s="18">
        <v>9.0651408149256287</v>
      </c>
      <c r="AZ14" s="18">
        <v>12.088166159300213</v>
      </c>
      <c r="BA14" s="18">
        <v>-7.6364696654850697</v>
      </c>
      <c r="BB14" s="18">
        <v>-3.8953627028360795</v>
      </c>
      <c r="BC14" s="18">
        <v>1.1567194152140683</v>
      </c>
      <c r="BD14" s="18">
        <v>1.1836224206191621</v>
      </c>
      <c r="BE14" s="18">
        <v>-14.33288253883722</v>
      </c>
      <c r="BF14" s="18">
        <v>12.904027928190262</v>
      </c>
      <c r="BG14" s="355"/>
      <c r="BH14" s="355"/>
      <c r="BI14"/>
      <c r="BJ14" s="19"/>
      <c r="BM14" s="63"/>
      <c r="BN14" s="63"/>
      <c r="BO14" s="63"/>
    </row>
    <row r="15" spans="1:67" s="99" customFormat="1" ht="15" customHeight="1" x14ac:dyDescent="0.35">
      <c r="A15"/>
      <c r="B15" s="16" t="s">
        <v>456</v>
      </c>
      <c r="K15" s="80"/>
      <c r="L15" s="80"/>
      <c r="M15" s="80"/>
      <c r="N15" s="80"/>
      <c r="O15" s="80">
        <v>3414.3019999999956</v>
      </c>
      <c r="P15" s="80">
        <v>3017.9830000000011</v>
      </c>
      <c r="Q15" s="80">
        <v>2588.3600000000006</v>
      </c>
      <c r="R15" s="80">
        <v>2480.3649999999961</v>
      </c>
      <c r="S15" s="80">
        <v>2302.7349999999979</v>
      </c>
      <c r="T15" s="80">
        <v>2167.1349999999993</v>
      </c>
      <c r="U15" s="80">
        <v>2197.0490000000013</v>
      </c>
      <c r="V15" s="80">
        <v>2463.7370000000005</v>
      </c>
      <c r="W15" s="80">
        <v>2644.9180000000015</v>
      </c>
      <c r="X15" s="80">
        <v>1932.8999999999996</v>
      </c>
      <c r="Y15" s="80">
        <v>1947.1309999999978</v>
      </c>
      <c r="Z15" s="80">
        <v>1977.1589999999983</v>
      </c>
      <c r="AA15" s="80">
        <v>1996.5340000000001</v>
      </c>
      <c r="AB15" s="80">
        <v>1698.5239999999967</v>
      </c>
      <c r="AC15" s="80">
        <v>2178.5220000000008</v>
      </c>
      <c r="AD15" s="79"/>
      <c r="AE15" s="79"/>
      <c r="AF15" s="29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>
        <v>-11.607614089204617</v>
      </c>
      <c r="AT15" s="18">
        <v>-14.23543472577547</v>
      </c>
      <c r="AU15" s="18">
        <v>-4.1723330603163555</v>
      </c>
      <c r="AV15" s="18">
        <v>-7.1614459968592756</v>
      </c>
      <c r="AW15" s="18">
        <v>-5.8886498012145845</v>
      </c>
      <c r="AX15" s="18">
        <v>1.3803477863631959</v>
      </c>
      <c r="AY15" s="18">
        <v>12.138463912275013</v>
      </c>
      <c r="AZ15" s="18">
        <v>7.3539099343802077</v>
      </c>
      <c r="BA15" s="18">
        <v>-26.920229663074679</v>
      </c>
      <c r="BB15" s="18">
        <v>0.73625122872358517</v>
      </c>
      <c r="BC15" s="18">
        <v>1.5421663976383977</v>
      </c>
      <c r="BD15" s="18">
        <v>0.97994142099860637</v>
      </c>
      <c r="BE15" s="18">
        <v>-14.926367394695177</v>
      </c>
      <c r="BF15" s="18">
        <v>28.259712550426432</v>
      </c>
      <c r="BG15" s="355"/>
      <c r="BH15" s="355"/>
      <c r="BI15"/>
      <c r="BJ15" s="19"/>
      <c r="BM15" s="63"/>
      <c r="BN15" s="63"/>
      <c r="BO15" s="63"/>
    </row>
    <row r="16" spans="1:67" customFormat="1" ht="4.4000000000000004" customHeight="1" x14ac:dyDescent="0.35">
      <c r="B16" s="283"/>
      <c r="C16" s="284"/>
      <c r="D16" s="284"/>
      <c r="E16" s="284"/>
      <c r="F16" s="284"/>
      <c r="G16" s="285"/>
      <c r="H16" s="285"/>
      <c r="I16" s="285"/>
      <c r="J16" s="285"/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6"/>
      <c r="Z16" s="286"/>
      <c r="AA16" s="286"/>
      <c r="AB16" s="286"/>
      <c r="AC16" s="286"/>
      <c r="AD16" s="286"/>
      <c r="AE16" s="286"/>
      <c r="AF16" s="298"/>
      <c r="AG16" s="203"/>
      <c r="AH16" s="203"/>
      <c r="AI16" s="203"/>
      <c r="AJ16" s="203"/>
      <c r="AK16" s="203"/>
      <c r="AL16" s="203"/>
      <c r="AM16" s="203"/>
      <c r="AN16" s="203"/>
      <c r="AO16" s="203"/>
      <c r="AP16" s="203"/>
      <c r="AQ16" s="203"/>
      <c r="AR16" s="203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87"/>
      <c r="BH16" s="287"/>
    </row>
    <row r="17" spans="1:16384" customFormat="1" ht="4.4000000000000004" customHeight="1" x14ac:dyDescent="0.35">
      <c r="B17" s="16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79"/>
      <c r="Z17" s="79"/>
      <c r="AA17" s="79"/>
      <c r="AB17" s="79"/>
      <c r="AC17" s="79"/>
      <c r="AD17" s="79"/>
      <c r="AE17" s="79"/>
      <c r="AF17" s="29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355"/>
      <c r="BH17" s="355"/>
    </row>
    <row r="18" spans="1:16384" customFormat="1" ht="15" customHeight="1" x14ac:dyDescent="0.35">
      <c r="B18" s="13" t="s">
        <v>950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79"/>
      <c r="Z18" s="79"/>
      <c r="AA18" s="79"/>
      <c r="AB18" s="79"/>
      <c r="AC18" s="79"/>
      <c r="AD18" s="79"/>
      <c r="AE18" s="79"/>
      <c r="AF18" s="29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355"/>
      <c r="BH18" s="355"/>
    </row>
    <row r="19" spans="1:16384" customFormat="1" ht="15" customHeight="1" x14ac:dyDescent="0.35">
      <c r="B19" s="13" t="s">
        <v>755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>
        <v>63828.157999999996</v>
      </c>
      <c r="P19" s="79">
        <v>63197.118999999999</v>
      </c>
      <c r="Q19" s="79">
        <v>58722.805999999997</v>
      </c>
      <c r="R19" s="79">
        <v>55958.657999999996</v>
      </c>
      <c r="S19" s="79">
        <v>55139.347999999998</v>
      </c>
      <c r="T19" s="79">
        <v>51849.188999999998</v>
      </c>
      <c r="U19" s="79">
        <v>51717.688999999998</v>
      </c>
      <c r="V19" s="79">
        <v>52533.706000000006</v>
      </c>
      <c r="W19" s="79">
        <v>56200.478000000003</v>
      </c>
      <c r="X19" s="79">
        <v>59465.453999999998</v>
      </c>
      <c r="Y19" s="79">
        <v>61606.320999999996</v>
      </c>
      <c r="Z19" s="79">
        <v>65379.400999999998</v>
      </c>
      <c r="AA19" s="79">
        <v>66972.652000000002</v>
      </c>
      <c r="AB19" s="79">
        <v>60575.817999999999</v>
      </c>
      <c r="AC19" s="79">
        <v>71579.119000000006</v>
      </c>
      <c r="AD19" s="79"/>
      <c r="AE19" s="79"/>
      <c r="AF19" s="303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>
        <v>1.5778295894080014</v>
      </c>
      <c r="AZ19" s="15">
        <v>6.9798464246935037</v>
      </c>
      <c r="BA19" s="15">
        <v>5.8095164243976622</v>
      </c>
      <c r="BB19" s="15">
        <v>3.6001860845121918</v>
      </c>
      <c r="BC19" s="15">
        <v>6.1245014127689945</v>
      </c>
      <c r="BD19" s="15">
        <v>2.4369311673565255</v>
      </c>
      <c r="BE19" s="15">
        <v>-9.5514121196813324</v>
      </c>
      <c r="BF19" s="15">
        <v>18.164510795380437</v>
      </c>
      <c r="BG19" s="98"/>
      <c r="BH19" s="98"/>
    </row>
    <row r="20" spans="1:16384" customFormat="1" ht="15" customHeight="1" x14ac:dyDescent="0.35">
      <c r="B20" s="16" t="s">
        <v>951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>
        <v>32742.001</v>
      </c>
      <c r="P20" s="80">
        <v>29423.184000000001</v>
      </c>
      <c r="Q20" s="80">
        <v>25678.187999999998</v>
      </c>
      <c r="R20" s="80">
        <v>24998.879000000001</v>
      </c>
      <c r="S20" s="80">
        <v>23759.155999999999</v>
      </c>
      <c r="T20" s="80">
        <v>22774.486000000001</v>
      </c>
      <c r="U20" s="80">
        <v>23031.735000000001</v>
      </c>
      <c r="V20" s="80">
        <v>24161.77</v>
      </c>
      <c r="W20" s="80">
        <v>27301.16</v>
      </c>
      <c r="X20" s="80">
        <v>29664.366999999998</v>
      </c>
      <c r="Y20" s="80">
        <v>31647.825000000001</v>
      </c>
      <c r="Z20" s="80">
        <v>34045.169000000002</v>
      </c>
      <c r="AA20" s="80">
        <v>34954.252999999997</v>
      </c>
      <c r="AB20" s="80">
        <v>29784.651000000002</v>
      </c>
      <c r="AC20" s="80">
        <v>39049.743999999999</v>
      </c>
      <c r="AD20" s="79"/>
      <c r="AE20" s="79"/>
      <c r="AF20" s="29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>
        <v>4.9064258511136911</v>
      </c>
      <c r="AZ20" s="18">
        <v>12.993212003921895</v>
      </c>
      <c r="BA20" s="18">
        <v>8.6560680938099281</v>
      </c>
      <c r="BB20" s="18">
        <v>6.6863317865505181</v>
      </c>
      <c r="BC20" s="18">
        <v>7.5750671649631558</v>
      </c>
      <c r="BD20" s="18">
        <v>2.6702290712670429</v>
      </c>
      <c r="BE20" s="18">
        <v>-14.78962231005193</v>
      </c>
      <c r="BF20" s="18">
        <v>31.106938268304692</v>
      </c>
      <c r="BG20" s="355"/>
      <c r="BH20" s="355"/>
    </row>
    <row r="21" spans="1:16384" customFormat="1" ht="15" customHeight="1" x14ac:dyDescent="0.35">
      <c r="B21" s="16" t="s">
        <v>952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>
        <v>31086.156999999996</v>
      </c>
      <c r="P21" s="80">
        <v>33773.934999999998</v>
      </c>
      <c r="Q21" s="80">
        <v>33044.618000000002</v>
      </c>
      <c r="R21" s="80">
        <v>30959.778999999995</v>
      </c>
      <c r="S21" s="80">
        <v>31380.191999999999</v>
      </c>
      <c r="T21" s="80">
        <v>29074.702999999998</v>
      </c>
      <c r="U21" s="80">
        <v>28685.953999999998</v>
      </c>
      <c r="V21" s="80">
        <v>28371.936000000005</v>
      </c>
      <c r="W21" s="80">
        <v>28899.318000000003</v>
      </c>
      <c r="X21" s="80">
        <v>29801.087</v>
      </c>
      <c r="Y21" s="80">
        <v>29958.495999999996</v>
      </c>
      <c r="Z21" s="80">
        <v>31334.231999999996</v>
      </c>
      <c r="AA21" s="80">
        <v>32018.399000000005</v>
      </c>
      <c r="AB21" s="80">
        <v>30791.166999999998</v>
      </c>
      <c r="AC21" s="80">
        <v>32529.375000000007</v>
      </c>
      <c r="AD21" s="79"/>
      <c r="AE21" s="79"/>
      <c r="AF21" s="29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>
        <v>-1.0946751152148986</v>
      </c>
      <c r="AZ21" s="18">
        <v>1.8588156973144085</v>
      </c>
      <c r="BA21" s="18">
        <v>3.1203815951642753</v>
      </c>
      <c r="BB21" s="18">
        <v>0.52819885395454202</v>
      </c>
      <c r="BC21" s="18">
        <v>4.5921397389241472</v>
      </c>
      <c r="BD21" s="18">
        <v>2.1834490789498484</v>
      </c>
      <c r="BE21" s="18">
        <v>-3.8328962044604635</v>
      </c>
      <c r="BF21" s="18">
        <v>5.645151416313678</v>
      </c>
      <c r="BG21" s="355"/>
      <c r="BH21" s="355"/>
    </row>
    <row r="22" spans="1:16384" s="99" customFormat="1" ht="15" customHeight="1" x14ac:dyDescent="0.35">
      <c r="A22"/>
      <c r="B22" s="79" t="s">
        <v>509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>
        <v>65736.587</v>
      </c>
      <c r="P22" s="79">
        <v>62725.289999999994</v>
      </c>
      <c r="Q22" s="79">
        <v>57178.307999999997</v>
      </c>
      <c r="R22" s="79">
        <v>53900.673000000003</v>
      </c>
      <c r="S22" s="79">
        <v>52983.987000000001</v>
      </c>
      <c r="T22" s="79">
        <v>49607.206999999995</v>
      </c>
      <c r="U22" s="79">
        <v>49380.990999999995</v>
      </c>
      <c r="V22" s="79">
        <v>50624.584999999999</v>
      </c>
      <c r="W22" s="79">
        <v>55336.454000000005</v>
      </c>
      <c r="X22" s="79">
        <v>58759.775000000001</v>
      </c>
      <c r="Y22" s="79">
        <v>61534.406999999999</v>
      </c>
      <c r="Z22" s="79">
        <v>66089.777000000002</v>
      </c>
      <c r="AA22" s="79">
        <v>68552.206999999995</v>
      </c>
      <c r="AB22" s="79">
        <v>61454.1</v>
      </c>
      <c r="AC22" s="79">
        <v>74136.797000000006</v>
      </c>
      <c r="AD22" s="19"/>
      <c r="AE22" s="19"/>
      <c r="AF22" s="304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>
        <v>-4.5808538858276986</v>
      </c>
      <c r="AT22" s="15">
        <v>-8.8432943076070227</v>
      </c>
      <c r="AU22" s="15">
        <v>-5.7323049853101544</v>
      </c>
      <c r="AV22" s="15">
        <v>-1.7006949059801191</v>
      </c>
      <c r="AW22" s="15">
        <v>-6.3732085696004832</v>
      </c>
      <c r="AX22" s="15">
        <v>-0.45601438516786558</v>
      </c>
      <c r="AY22" s="15">
        <v>2.5183658221845016</v>
      </c>
      <c r="AZ22" s="15">
        <v>9.3074718538433565</v>
      </c>
      <c r="BA22" s="15">
        <v>6.1863758021068644</v>
      </c>
      <c r="BB22" s="15">
        <v>4.7219922132104788</v>
      </c>
      <c r="BC22" s="15">
        <v>7.4029640035370816</v>
      </c>
      <c r="BD22" s="15">
        <v>3.7258863802793476</v>
      </c>
      <c r="BE22" s="15">
        <v>-10.354308505341042</v>
      </c>
      <c r="BF22" s="15">
        <v>20.63767429675157</v>
      </c>
      <c r="BG22" s="13"/>
      <c r="BH22" s="13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19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98"/>
      <c r="DD22" s="98"/>
      <c r="DE22" s="13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19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98"/>
      <c r="FA22" s="98"/>
      <c r="FB22" s="13"/>
      <c r="FC22" s="79"/>
      <c r="FD22" s="79"/>
      <c r="FE22" s="79"/>
      <c r="FF22" s="79"/>
      <c r="FG22" s="79"/>
      <c r="FH22" s="79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79"/>
      <c r="FX22" s="79"/>
      <c r="FY22" s="79"/>
      <c r="FZ22" s="79"/>
      <c r="GA22" s="19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98"/>
      <c r="GX22" s="98"/>
      <c r="GY22" s="13"/>
      <c r="GZ22" s="79"/>
      <c r="HA22" s="79"/>
      <c r="HB22" s="79"/>
      <c r="HC22" s="79"/>
      <c r="HD22" s="79"/>
      <c r="HE22" s="79"/>
      <c r="HF22" s="79"/>
      <c r="HG22" s="79"/>
      <c r="HH22" s="79"/>
      <c r="HI22" s="79"/>
      <c r="HJ22" s="79"/>
      <c r="HK22" s="79"/>
      <c r="HL22" s="79"/>
      <c r="HM22" s="79"/>
      <c r="HN22" s="79"/>
      <c r="HO22" s="79"/>
      <c r="HP22" s="79"/>
      <c r="HQ22" s="79"/>
      <c r="HR22" s="79"/>
      <c r="HS22" s="79"/>
      <c r="HT22" s="79"/>
      <c r="HU22" s="79"/>
      <c r="HV22" s="79"/>
      <c r="HW22" s="79"/>
      <c r="HX22" s="19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98"/>
      <c r="IU22" s="98"/>
      <c r="IV22" s="13"/>
      <c r="IW22" s="79"/>
      <c r="IX22" s="79"/>
      <c r="IY22" s="79"/>
      <c r="IZ22" s="79"/>
      <c r="JA22" s="79"/>
      <c r="JB22" s="79"/>
      <c r="JC22" s="79"/>
      <c r="JD22" s="79"/>
      <c r="JE22" s="79"/>
      <c r="JF22" s="79"/>
      <c r="JG22" s="79"/>
      <c r="JH22" s="79"/>
      <c r="JI22" s="79"/>
      <c r="JJ22" s="79"/>
      <c r="JK22" s="79"/>
      <c r="JL22" s="79"/>
      <c r="JM22" s="79"/>
      <c r="JN22" s="79"/>
      <c r="JO22" s="79"/>
      <c r="JP22" s="79"/>
      <c r="JQ22" s="79"/>
      <c r="JR22" s="79"/>
      <c r="JS22" s="79"/>
      <c r="JT22" s="79"/>
      <c r="JU22" s="19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98"/>
      <c r="KR22" s="98"/>
      <c r="KS22" s="13"/>
      <c r="KT22" s="79"/>
      <c r="KU22" s="79"/>
      <c r="KV22" s="79"/>
      <c r="KW22" s="79"/>
      <c r="KX22" s="79"/>
      <c r="KY22" s="79"/>
      <c r="KZ22" s="79"/>
      <c r="LA22" s="79"/>
      <c r="LB22" s="79"/>
      <c r="LC22" s="79"/>
      <c r="LD22" s="79"/>
      <c r="LE22" s="79"/>
      <c r="LF22" s="79"/>
      <c r="LG22" s="79"/>
      <c r="LH22" s="79"/>
      <c r="LI22" s="79"/>
      <c r="LJ22" s="79"/>
      <c r="LK22" s="79"/>
      <c r="LL22" s="79"/>
      <c r="LM22" s="79"/>
      <c r="LN22" s="79"/>
      <c r="LO22" s="79"/>
      <c r="LP22" s="79"/>
      <c r="LQ22" s="79"/>
      <c r="LR22" s="19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98"/>
      <c r="MO22" s="98"/>
      <c r="MP22" s="13"/>
      <c r="MQ22" s="79"/>
      <c r="MR22" s="79"/>
      <c r="MS22" s="79"/>
      <c r="MT22" s="79"/>
      <c r="MU22" s="79"/>
      <c r="MV22" s="79"/>
      <c r="MW22" s="79"/>
      <c r="MX22" s="79"/>
      <c r="MY22" s="79"/>
      <c r="MZ22" s="79"/>
      <c r="NA22" s="79"/>
      <c r="NB22" s="79"/>
      <c r="NC22" s="79"/>
      <c r="ND22" s="79"/>
      <c r="NE22" s="79"/>
      <c r="NF22" s="79"/>
      <c r="NG22" s="79"/>
      <c r="NH22" s="79"/>
      <c r="NI22" s="79"/>
      <c r="NJ22" s="79"/>
      <c r="NK22" s="79"/>
      <c r="NL22" s="79"/>
      <c r="NM22" s="79"/>
      <c r="NN22" s="79"/>
      <c r="NO22" s="19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98"/>
      <c r="OL22" s="98"/>
      <c r="OM22" s="13"/>
      <c r="ON22" s="79"/>
      <c r="OO22" s="79"/>
      <c r="OP22" s="79"/>
      <c r="OQ22" s="79"/>
      <c r="OR22" s="79"/>
      <c r="OS22" s="79"/>
      <c r="OT22" s="79"/>
      <c r="OU22" s="79"/>
      <c r="OV22" s="79"/>
      <c r="OW22" s="79"/>
      <c r="OX22" s="79"/>
      <c r="OY22" s="79"/>
      <c r="OZ22" s="79"/>
      <c r="PA22" s="79"/>
      <c r="PB22" s="79"/>
      <c r="PC22" s="79"/>
      <c r="PD22" s="79"/>
      <c r="PE22" s="79"/>
      <c r="PF22" s="79"/>
      <c r="PG22" s="79"/>
      <c r="PH22" s="79"/>
      <c r="PI22" s="79"/>
      <c r="PJ22" s="79"/>
      <c r="PK22" s="79"/>
      <c r="PL22" s="19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98"/>
      <c r="QI22" s="98"/>
      <c r="QJ22" s="13"/>
      <c r="QK22" s="79"/>
      <c r="QL22" s="79"/>
      <c r="QM22" s="79"/>
      <c r="QN22" s="79"/>
      <c r="QO22" s="79"/>
      <c r="QP22" s="79"/>
      <c r="QQ22" s="79"/>
      <c r="QR22" s="79"/>
      <c r="QS22" s="79"/>
      <c r="QT22" s="79"/>
      <c r="QU22" s="79"/>
      <c r="QV22" s="79"/>
      <c r="QW22" s="79"/>
      <c r="QX22" s="79"/>
      <c r="QY22" s="79"/>
      <c r="QZ22" s="79"/>
      <c r="RA22" s="79"/>
      <c r="RB22" s="79"/>
      <c r="RC22" s="79"/>
      <c r="RD22" s="79"/>
      <c r="RE22" s="79"/>
      <c r="RF22" s="79"/>
      <c r="RG22" s="79"/>
      <c r="RH22" s="79"/>
      <c r="RI22" s="19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98"/>
      <c r="SF22" s="98"/>
      <c r="SG22" s="13"/>
      <c r="SH22" s="79"/>
      <c r="SI22" s="79"/>
      <c r="SJ22" s="79"/>
      <c r="SK22" s="79"/>
      <c r="SL22" s="79"/>
      <c r="SM22" s="79"/>
      <c r="SN22" s="79"/>
      <c r="SO22" s="79"/>
      <c r="SP22" s="79"/>
      <c r="SQ22" s="79"/>
      <c r="SR22" s="79"/>
      <c r="SS22" s="79"/>
      <c r="ST22" s="79"/>
      <c r="SU22" s="79"/>
      <c r="SV22" s="79"/>
      <c r="SW22" s="79"/>
      <c r="SX22" s="79"/>
      <c r="SY22" s="79"/>
      <c r="SZ22" s="79"/>
      <c r="TA22" s="79"/>
      <c r="TB22" s="79"/>
      <c r="TC22" s="79"/>
      <c r="TD22" s="79"/>
      <c r="TE22" s="79"/>
      <c r="TF22" s="19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98"/>
      <c r="UC22" s="98"/>
      <c r="UD22" s="13"/>
      <c r="UE22" s="79"/>
      <c r="UF22" s="79"/>
      <c r="UG22" s="79"/>
      <c r="UH22" s="79"/>
      <c r="UI22" s="79"/>
      <c r="UJ22" s="79"/>
      <c r="UK22" s="79"/>
      <c r="UL22" s="79"/>
      <c r="UM22" s="79"/>
      <c r="UN22" s="79"/>
      <c r="UO22" s="79"/>
      <c r="UP22" s="79"/>
      <c r="UQ22" s="79"/>
      <c r="UR22" s="79"/>
      <c r="US22" s="79"/>
      <c r="UT22" s="79"/>
      <c r="UU22" s="79"/>
      <c r="UV22" s="79"/>
      <c r="UW22" s="79"/>
      <c r="UX22" s="79"/>
      <c r="UY22" s="79"/>
      <c r="UZ22" s="79"/>
      <c r="VA22" s="79"/>
      <c r="VB22" s="79"/>
      <c r="VC22" s="19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98"/>
      <c r="VZ22" s="98"/>
      <c r="WA22" s="13"/>
      <c r="WB22" s="79"/>
      <c r="WC22" s="79"/>
      <c r="WD22" s="79"/>
      <c r="WE22" s="79"/>
      <c r="WF22" s="79"/>
      <c r="WG22" s="79"/>
      <c r="WH22" s="79"/>
      <c r="WI22" s="79"/>
      <c r="WJ22" s="79"/>
      <c r="WK22" s="79"/>
      <c r="WL22" s="79"/>
      <c r="WM22" s="79"/>
      <c r="WN22" s="79"/>
      <c r="WO22" s="79"/>
      <c r="WP22" s="79"/>
      <c r="WQ22" s="79"/>
      <c r="WR22" s="79"/>
      <c r="WS22" s="79"/>
      <c r="WT22" s="79"/>
      <c r="WU22" s="79"/>
      <c r="WV22" s="79"/>
      <c r="WW22" s="79"/>
      <c r="WX22" s="79"/>
      <c r="WY22" s="79"/>
      <c r="WZ22" s="19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98"/>
      <c r="XW22" s="98"/>
      <c r="XX22" s="13"/>
      <c r="XY22" s="79"/>
      <c r="XZ22" s="79"/>
      <c r="YA22" s="79"/>
      <c r="YB22" s="79"/>
      <c r="YC22" s="79"/>
      <c r="YD22" s="79"/>
      <c r="YE22" s="79"/>
      <c r="YF22" s="79"/>
      <c r="YG22" s="79"/>
      <c r="YH22" s="79"/>
      <c r="YI22" s="79"/>
      <c r="YJ22" s="79"/>
      <c r="YK22" s="79"/>
      <c r="YL22" s="79"/>
      <c r="YM22" s="79"/>
      <c r="YN22" s="79"/>
      <c r="YO22" s="79"/>
      <c r="YP22" s="79"/>
      <c r="YQ22" s="79"/>
      <c r="YR22" s="79"/>
      <c r="YS22" s="79"/>
      <c r="YT22" s="79"/>
      <c r="YU22" s="79"/>
      <c r="YV22" s="79"/>
      <c r="YW22" s="19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98"/>
      <c r="ZT22" s="98"/>
      <c r="ZU22" s="13"/>
      <c r="ZV22" s="79"/>
      <c r="ZW22" s="79"/>
      <c r="ZX22" s="79"/>
      <c r="ZY22" s="79"/>
      <c r="ZZ22" s="79"/>
      <c r="AAA22" s="79"/>
      <c r="AAB22" s="79"/>
      <c r="AAC22" s="79"/>
      <c r="AAD22" s="79"/>
      <c r="AAE22" s="79"/>
      <c r="AAF22" s="79"/>
      <c r="AAG22" s="79"/>
      <c r="AAH22" s="79"/>
      <c r="AAI22" s="79"/>
      <c r="AAJ22" s="79"/>
      <c r="AAK22" s="79"/>
      <c r="AAL22" s="79"/>
      <c r="AAM22" s="79"/>
      <c r="AAN22" s="79"/>
      <c r="AAO22" s="79"/>
      <c r="AAP22" s="79"/>
      <c r="AAQ22" s="79"/>
      <c r="AAR22" s="79"/>
      <c r="AAS22" s="79"/>
      <c r="AAT22" s="19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98"/>
      <c r="ABQ22" s="98"/>
      <c r="ABR22" s="13"/>
      <c r="ABS22" s="79"/>
      <c r="ABT22" s="79"/>
      <c r="ABU22" s="79"/>
      <c r="ABV22" s="79"/>
      <c r="ABW22" s="79"/>
      <c r="ABX22" s="79"/>
      <c r="ABY22" s="79"/>
      <c r="ABZ22" s="79"/>
      <c r="ACA22" s="79"/>
      <c r="ACB22" s="79"/>
      <c r="ACC22" s="79"/>
      <c r="ACD22" s="79"/>
      <c r="ACE22" s="79"/>
      <c r="ACF22" s="79"/>
      <c r="ACG22" s="79"/>
      <c r="ACH22" s="79"/>
      <c r="ACI22" s="79"/>
      <c r="ACJ22" s="79"/>
      <c r="ACK22" s="79"/>
      <c r="ACL22" s="79"/>
      <c r="ACM22" s="79"/>
      <c r="ACN22" s="79"/>
      <c r="ACO22" s="79"/>
      <c r="ACP22" s="79"/>
      <c r="ACQ22" s="19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98"/>
      <c r="ADN22" s="98"/>
      <c r="ADO22" s="13"/>
      <c r="ADP22" s="79"/>
      <c r="ADQ22" s="79"/>
      <c r="ADR22" s="79"/>
      <c r="ADS22" s="79"/>
      <c r="ADT22" s="79"/>
      <c r="ADU22" s="79"/>
      <c r="ADV22" s="79"/>
      <c r="ADW22" s="79"/>
      <c r="ADX22" s="79"/>
      <c r="ADY22" s="79"/>
      <c r="ADZ22" s="79"/>
      <c r="AEA22" s="79"/>
      <c r="AEB22" s="79"/>
      <c r="AEC22" s="79"/>
      <c r="AED22" s="79"/>
      <c r="AEE22" s="79"/>
      <c r="AEF22" s="79"/>
      <c r="AEG22" s="79"/>
      <c r="AEH22" s="79"/>
      <c r="AEI22" s="79"/>
      <c r="AEJ22" s="79"/>
      <c r="AEK22" s="79"/>
      <c r="AEL22" s="79"/>
      <c r="AEM22" s="79"/>
      <c r="AEN22" s="19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98"/>
      <c r="AFK22" s="98"/>
      <c r="AFL22" s="13"/>
      <c r="AFM22" s="79"/>
      <c r="AFN22" s="79"/>
      <c r="AFO22" s="79"/>
      <c r="AFP22" s="79"/>
      <c r="AFQ22" s="79"/>
      <c r="AFR22" s="79"/>
      <c r="AFS22" s="79"/>
      <c r="AFT22" s="79"/>
      <c r="AFU22" s="79"/>
      <c r="AFV22" s="79"/>
      <c r="AFW22" s="79"/>
      <c r="AFX22" s="79"/>
      <c r="AFY22" s="79"/>
      <c r="AFZ22" s="79"/>
      <c r="AGA22" s="79"/>
      <c r="AGB22" s="79"/>
      <c r="AGC22" s="79"/>
      <c r="AGD22" s="79"/>
      <c r="AGE22" s="79"/>
      <c r="AGF22" s="79"/>
      <c r="AGG22" s="79"/>
      <c r="AGH22" s="79"/>
      <c r="AGI22" s="79"/>
      <c r="AGJ22" s="79"/>
      <c r="AGK22" s="19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98"/>
      <c r="AHH22" s="98"/>
      <c r="AHI22" s="13"/>
      <c r="AHJ22" s="79"/>
      <c r="AHK22" s="79"/>
      <c r="AHL22" s="79"/>
      <c r="AHM22" s="79"/>
      <c r="AHN22" s="79"/>
      <c r="AHO22" s="79"/>
      <c r="AHP22" s="79"/>
      <c r="AHQ22" s="79"/>
      <c r="AHR22" s="79"/>
      <c r="AHS22" s="79"/>
      <c r="AHT22" s="79"/>
      <c r="AHU22" s="79"/>
      <c r="AHV22" s="79"/>
      <c r="AHW22" s="79"/>
      <c r="AHX22" s="79"/>
      <c r="AHY22" s="79"/>
      <c r="AHZ22" s="79"/>
      <c r="AIA22" s="79"/>
      <c r="AIB22" s="79"/>
      <c r="AIC22" s="79"/>
      <c r="AID22" s="79"/>
      <c r="AIE22" s="79"/>
      <c r="AIF22" s="79"/>
      <c r="AIG22" s="79"/>
      <c r="AIH22" s="19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98"/>
      <c r="AJE22" s="98"/>
      <c r="AJF22" s="13"/>
      <c r="AJG22" s="79"/>
      <c r="AJH22" s="79"/>
      <c r="AJI22" s="79"/>
      <c r="AJJ22" s="79"/>
      <c r="AJK22" s="79"/>
      <c r="AJL22" s="79"/>
      <c r="AJM22" s="79"/>
      <c r="AJN22" s="79"/>
      <c r="AJO22" s="79"/>
      <c r="AJP22" s="79"/>
      <c r="AJQ22" s="79"/>
      <c r="AJR22" s="79"/>
      <c r="AJS22" s="79"/>
      <c r="AJT22" s="79"/>
      <c r="AJU22" s="79"/>
      <c r="AJV22" s="79"/>
      <c r="AJW22" s="79"/>
      <c r="AJX22" s="79"/>
      <c r="AJY22" s="79"/>
      <c r="AJZ22" s="79"/>
      <c r="AKA22" s="79"/>
      <c r="AKB22" s="79"/>
      <c r="AKC22" s="79"/>
      <c r="AKD22" s="79"/>
      <c r="AKE22" s="19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98"/>
      <c r="ALB22" s="98"/>
      <c r="ALC22" s="13"/>
      <c r="ALD22" s="79"/>
      <c r="ALE22" s="79"/>
      <c r="ALF22" s="79"/>
      <c r="ALG22" s="79"/>
      <c r="ALH22" s="79"/>
      <c r="ALI22" s="79"/>
      <c r="ALJ22" s="79"/>
      <c r="ALK22" s="79"/>
      <c r="ALL22" s="79"/>
      <c r="ALM22" s="79"/>
      <c r="ALN22" s="79"/>
      <c r="ALO22" s="79"/>
      <c r="ALP22" s="79"/>
      <c r="ALQ22" s="79"/>
      <c r="ALR22" s="79"/>
      <c r="ALS22" s="79"/>
      <c r="ALT22" s="79"/>
      <c r="ALU22" s="79"/>
      <c r="ALV22" s="79"/>
      <c r="ALW22" s="79"/>
      <c r="ALX22" s="79"/>
      <c r="ALY22" s="79"/>
      <c r="ALZ22" s="79"/>
      <c r="AMA22" s="79"/>
      <c r="AMB22" s="19"/>
      <c r="AMC22" s="15"/>
      <c r="AMD22" s="15"/>
      <c r="AME22" s="15"/>
      <c r="AMF22" s="15"/>
      <c r="AMG22" s="15"/>
      <c r="AMH22" s="15"/>
      <c r="AMI22" s="15"/>
      <c r="AMJ22" s="15"/>
      <c r="AMK22" s="15"/>
      <c r="AML22" s="15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98"/>
      <c r="AMY22" s="98"/>
      <c r="AMZ22" s="13"/>
      <c r="ANA22" s="79"/>
      <c r="ANB22" s="79"/>
      <c r="ANC22" s="79"/>
      <c r="AND22" s="79"/>
      <c r="ANE22" s="79"/>
      <c r="ANF22" s="79"/>
      <c r="ANG22" s="79"/>
      <c r="ANH22" s="79"/>
      <c r="ANI22" s="79"/>
      <c r="ANJ22" s="79"/>
      <c r="ANK22" s="79"/>
      <c r="ANL22" s="79"/>
      <c r="ANM22" s="79"/>
      <c r="ANN22" s="79"/>
      <c r="ANO22" s="79"/>
      <c r="ANP22" s="79"/>
      <c r="ANQ22" s="79"/>
      <c r="ANR22" s="79"/>
      <c r="ANS22" s="79"/>
      <c r="ANT22" s="79"/>
      <c r="ANU22" s="79"/>
      <c r="ANV22" s="79"/>
      <c r="ANW22" s="79"/>
      <c r="ANX22" s="79"/>
      <c r="ANY22" s="19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98"/>
      <c r="AOV22" s="98"/>
      <c r="AOW22" s="13"/>
      <c r="AOX22" s="79"/>
      <c r="AOY22" s="79"/>
      <c r="AOZ22" s="79"/>
      <c r="APA22" s="79"/>
      <c r="APB22" s="79"/>
      <c r="APC22" s="79"/>
      <c r="APD22" s="79"/>
      <c r="APE22" s="79"/>
      <c r="APF22" s="79"/>
      <c r="APG22" s="79"/>
      <c r="APH22" s="79"/>
      <c r="API22" s="79"/>
      <c r="APJ22" s="79"/>
      <c r="APK22" s="79"/>
      <c r="APL22" s="79"/>
      <c r="APM22" s="79"/>
      <c r="APN22" s="79"/>
      <c r="APO22" s="79"/>
      <c r="APP22" s="79"/>
      <c r="APQ22" s="79"/>
      <c r="APR22" s="79"/>
      <c r="APS22" s="79"/>
      <c r="APT22" s="79"/>
      <c r="APU22" s="79"/>
      <c r="APV22" s="19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98"/>
      <c r="AQS22" s="98"/>
      <c r="AQT22" s="13"/>
      <c r="AQU22" s="79"/>
      <c r="AQV22" s="79"/>
      <c r="AQW22" s="79"/>
      <c r="AQX22" s="79"/>
      <c r="AQY22" s="79"/>
      <c r="AQZ22" s="79"/>
      <c r="ARA22" s="79"/>
      <c r="ARB22" s="79"/>
      <c r="ARC22" s="79"/>
      <c r="ARD22" s="79"/>
      <c r="ARE22" s="79"/>
      <c r="ARF22" s="79"/>
      <c r="ARG22" s="79"/>
      <c r="ARH22" s="79"/>
      <c r="ARI22" s="79"/>
      <c r="ARJ22" s="79"/>
      <c r="ARK22" s="79"/>
      <c r="ARL22" s="79"/>
      <c r="ARM22" s="79"/>
      <c r="ARN22" s="79"/>
      <c r="ARO22" s="79"/>
      <c r="ARP22" s="79"/>
      <c r="ARQ22" s="79"/>
      <c r="ARR22" s="79"/>
      <c r="ARS22" s="19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98"/>
      <c r="ASP22" s="98"/>
      <c r="ASQ22" s="13"/>
      <c r="ASR22" s="79"/>
      <c r="ASS22" s="79"/>
      <c r="AST22" s="79"/>
      <c r="ASU22" s="79"/>
      <c r="ASV22" s="79"/>
      <c r="ASW22" s="79"/>
      <c r="ASX22" s="79"/>
      <c r="ASY22" s="79"/>
      <c r="ASZ22" s="79"/>
      <c r="ATA22" s="79"/>
      <c r="ATB22" s="79"/>
      <c r="ATC22" s="79"/>
      <c r="ATD22" s="79"/>
      <c r="ATE22" s="79"/>
      <c r="ATF22" s="79"/>
      <c r="ATG22" s="79"/>
      <c r="ATH22" s="79"/>
      <c r="ATI22" s="79"/>
      <c r="ATJ22" s="79"/>
      <c r="ATK22" s="79"/>
      <c r="ATL22" s="79"/>
      <c r="ATM22" s="79"/>
      <c r="ATN22" s="79"/>
      <c r="ATO22" s="79"/>
      <c r="ATP22" s="19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98"/>
      <c r="AUM22" s="98"/>
      <c r="AUN22" s="13"/>
      <c r="AUO22" s="79"/>
      <c r="AUP22" s="79"/>
      <c r="AUQ22" s="79"/>
      <c r="AUR22" s="79"/>
      <c r="AUS22" s="79"/>
      <c r="AUT22" s="79"/>
      <c r="AUU22" s="79"/>
      <c r="AUV22" s="79"/>
      <c r="AUW22" s="79"/>
      <c r="AUX22" s="79"/>
      <c r="AUY22" s="79"/>
      <c r="AUZ22" s="79"/>
      <c r="AVA22" s="79"/>
      <c r="AVB22" s="79"/>
      <c r="AVC22" s="79"/>
      <c r="AVD22" s="79"/>
      <c r="AVE22" s="79"/>
      <c r="AVF22" s="79"/>
      <c r="AVG22" s="79"/>
      <c r="AVH22" s="79"/>
      <c r="AVI22" s="79"/>
      <c r="AVJ22" s="79"/>
      <c r="AVK22" s="79"/>
      <c r="AVL22" s="79"/>
      <c r="AVM22" s="19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98"/>
      <c r="AWJ22" s="98"/>
      <c r="AWK22" s="13"/>
      <c r="AWL22" s="79"/>
      <c r="AWM22" s="79"/>
      <c r="AWN22" s="79"/>
      <c r="AWO22" s="79"/>
      <c r="AWP22" s="79"/>
      <c r="AWQ22" s="79"/>
      <c r="AWR22" s="79"/>
      <c r="AWS22" s="79"/>
      <c r="AWT22" s="79"/>
      <c r="AWU22" s="79"/>
      <c r="AWV22" s="79"/>
      <c r="AWW22" s="79"/>
      <c r="AWX22" s="79"/>
      <c r="AWY22" s="79"/>
      <c r="AWZ22" s="79"/>
      <c r="AXA22" s="79"/>
      <c r="AXB22" s="79"/>
      <c r="AXC22" s="79"/>
      <c r="AXD22" s="79"/>
      <c r="AXE22" s="79"/>
      <c r="AXF22" s="79"/>
      <c r="AXG22" s="79"/>
      <c r="AXH22" s="79"/>
      <c r="AXI22" s="79"/>
      <c r="AXJ22" s="19"/>
      <c r="AXK22" s="15"/>
      <c r="AXL22" s="15"/>
      <c r="AXM22" s="15"/>
      <c r="AXN22" s="15"/>
      <c r="AXO22" s="15"/>
      <c r="AXP22" s="15"/>
      <c r="AXQ22" s="15"/>
      <c r="AXR22" s="15"/>
      <c r="AXS22" s="15"/>
      <c r="AXT22" s="15"/>
      <c r="AXU22" s="15"/>
      <c r="AXV22" s="15"/>
      <c r="AXW22" s="15"/>
      <c r="AXX22" s="15"/>
      <c r="AXY22" s="15"/>
      <c r="AXZ22" s="15"/>
      <c r="AYA22" s="15"/>
      <c r="AYB22" s="15"/>
      <c r="AYC22" s="15"/>
      <c r="AYD22" s="15"/>
      <c r="AYE22" s="15"/>
      <c r="AYF22" s="98"/>
      <c r="AYG22" s="98"/>
      <c r="AYH22" s="13"/>
      <c r="AYI22" s="79"/>
      <c r="AYJ22" s="79"/>
      <c r="AYK22" s="79"/>
      <c r="AYL22" s="79"/>
      <c r="AYM22" s="79"/>
      <c r="AYN22" s="79"/>
      <c r="AYO22" s="79"/>
      <c r="AYP22" s="79"/>
      <c r="AYQ22" s="79"/>
      <c r="AYR22" s="79"/>
      <c r="AYS22" s="79"/>
      <c r="AYT22" s="79"/>
      <c r="AYU22" s="79"/>
      <c r="AYV22" s="79"/>
      <c r="AYW22" s="79"/>
      <c r="AYX22" s="79"/>
      <c r="AYY22" s="79"/>
      <c r="AYZ22" s="79"/>
      <c r="AZA22" s="79"/>
      <c r="AZB22" s="79"/>
      <c r="AZC22" s="79"/>
      <c r="AZD22" s="79"/>
      <c r="AZE22" s="79"/>
      <c r="AZF22" s="79"/>
      <c r="AZG22" s="19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98"/>
      <c r="BAD22" s="98"/>
      <c r="BAE22" s="13"/>
      <c r="BAF22" s="79"/>
      <c r="BAG22" s="79"/>
      <c r="BAH22" s="79"/>
      <c r="BAI22" s="79"/>
      <c r="BAJ22" s="79"/>
      <c r="BAK22" s="79"/>
      <c r="BAL22" s="79"/>
      <c r="BAM22" s="79"/>
      <c r="BAN22" s="79"/>
      <c r="BAO22" s="79"/>
      <c r="BAP22" s="79"/>
      <c r="BAQ22" s="79"/>
      <c r="BAR22" s="79"/>
      <c r="BAS22" s="79"/>
      <c r="BAT22" s="79"/>
      <c r="BAU22" s="79"/>
      <c r="BAV22" s="79"/>
      <c r="BAW22" s="79"/>
      <c r="BAX22" s="79"/>
      <c r="BAY22" s="79"/>
      <c r="BAZ22" s="79"/>
      <c r="BBA22" s="79"/>
      <c r="BBB22" s="79"/>
      <c r="BBC22" s="79"/>
      <c r="BBD22" s="19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/>
      <c r="BBQ22" s="15"/>
      <c r="BBR22" s="15"/>
      <c r="BBS22" s="15"/>
      <c r="BBT22" s="15"/>
      <c r="BBU22" s="15"/>
      <c r="BBV22" s="15"/>
      <c r="BBW22" s="15"/>
      <c r="BBX22" s="15"/>
      <c r="BBY22" s="15"/>
      <c r="BBZ22" s="98"/>
      <c r="BCA22" s="98"/>
      <c r="BCB22" s="13"/>
      <c r="BCC22" s="79"/>
      <c r="BCD22" s="79"/>
      <c r="BCE22" s="79"/>
      <c r="BCF22" s="79"/>
      <c r="BCG22" s="79"/>
      <c r="BCH22" s="79"/>
      <c r="BCI22" s="79"/>
      <c r="BCJ22" s="79"/>
      <c r="BCK22" s="79"/>
      <c r="BCL22" s="79"/>
      <c r="BCM22" s="79"/>
      <c r="BCN22" s="79"/>
      <c r="BCO22" s="79"/>
      <c r="BCP22" s="79"/>
      <c r="BCQ22" s="79"/>
      <c r="BCR22" s="79"/>
      <c r="BCS22" s="79"/>
      <c r="BCT22" s="79"/>
      <c r="BCU22" s="79"/>
      <c r="BCV22" s="79"/>
      <c r="BCW22" s="79"/>
      <c r="BCX22" s="79"/>
      <c r="BCY22" s="79"/>
      <c r="BCZ22" s="79"/>
      <c r="BDA22" s="19"/>
      <c r="BDB22" s="15"/>
      <c r="BDC22" s="15"/>
      <c r="BDD22" s="15"/>
      <c r="BDE22" s="15"/>
      <c r="BDF22" s="15"/>
      <c r="BDG22" s="15"/>
      <c r="BDH22" s="15"/>
      <c r="BDI22" s="15"/>
      <c r="BDJ22" s="15"/>
      <c r="BDK22" s="15"/>
      <c r="BDL22" s="15"/>
      <c r="BDM22" s="15"/>
      <c r="BDN22" s="15"/>
      <c r="BDO22" s="15"/>
      <c r="BDP22" s="15"/>
      <c r="BDQ22" s="15"/>
      <c r="BDR22" s="15"/>
      <c r="BDS22" s="15"/>
      <c r="BDT22" s="15"/>
      <c r="BDU22" s="15"/>
      <c r="BDV22" s="15"/>
      <c r="BDW22" s="98"/>
      <c r="BDX22" s="98"/>
      <c r="BDY22" s="13"/>
      <c r="BDZ22" s="79"/>
      <c r="BEA22" s="79"/>
      <c r="BEB22" s="79"/>
      <c r="BEC22" s="79"/>
      <c r="BED22" s="79"/>
      <c r="BEE22" s="79"/>
      <c r="BEF22" s="79"/>
      <c r="BEG22" s="79"/>
      <c r="BEH22" s="79"/>
      <c r="BEI22" s="79"/>
      <c r="BEJ22" s="79"/>
      <c r="BEK22" s="79"/>
      <c r="BEL22" s="79"/>
      <c r="BEM22" s="79"/>
      <c r="BEN22" s="79"/>
      <c r="BEO22" s="79"/>
      <c r="BEP22" s="79"/>
      <c r="BEQ22" s="79"/>
      <c r="BER22" s="79"/>
      <c r="BES22" s="79"/>
      <c r="BET22" s="79"/>
      <c r="BEU22" s="79"/>
      <c r="BEV22" s="79"/>
      <c r="BEW22" s="79"/>
      <c r="BEX22" s="19"/>
      <c r="BEY22" s="15"/>
      <c r="BEZ22" s="15"/>
      <c r="BFA22" s="15"/>
      <c r="BFB22" s="15"/>
      <c r="BFC22" s="15"/>
      <c r="BFD22" s="15"/>
      <c r="BFE22" s="15"/>
      <c r="BFF22" s="15"/>
      <c r="BFG22" s="15"/>
      <c r="BFH22" s="15"/>
      <c r="BFI22" s="15"/>
      <c r="BFJ22" s="15"/>
      <c r="BFK22" s="15"/>
      <c r="BFL22" s="15"/>
      <c r="BFM22" s="15"/>
      <c r="BFN22" s="15"/>
      <c r="BFO22" s="15"/>
      <c r="BFP22" s="15"/>
      <c r="BFQ22" s="15"/>
      <c r="BFR22" s="15"/>
      <c r="BFS22" s="15"/>
      <c r="BFT22" s="98"/>
      <c r="BFU22" s="98"/>
      <c r="BFV22" s="13"/>
      <c r="BFW22" s="79"/>
      <c r="BFX22" s="79"/>
      <c r="BFY22" s="79"/>
      <c r="BFZ22" s="79"/>
      <c r="BGA22" s="79"/>
      <c r="BGB22" s="79"/>
      <c r="BGC22" s="79"/>
      <c r="BGD22" s="79"/>
      <c r="BGE22" s="79"/>
      <c r="BGF22" s="79"/>
      <c r="BGG22" s="79"/>
      <c r="BGH22" s="79"/>
      <c r="BGI22" s="79"/>
      <c r="BGJ22" s="79"/>
      <c r="BGK22" s="79"/>
      <c r="BGL22" s="79"/>
      <c r="BGM22" s="79"/>
      <c r="BGN22" s="79"/>
      <c r="BGO22" s="79"/>
      <c r="BGP22" s="79"/>
      <c r="BGQ22" s="79"/>
      <c r="BGR22" s="79"/>
      <c r="BGS22" s="79"/>
      <c r="BGT22" s="79"/>
      <c r="BGU22" s="19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98"/>
      <c r="BHR22" s="98"/>
      <c r="BHS22" s="13"/>
      <c r="BHT22" s="79"/>
      <c r="BHU22" s="79"/>
      <c r="BHV22" s="79"/>
      <c r="BHW22" s="79"/>
      <c r="BHX22" s="79"/>
      <c r="BHY22" s="79"/>
      <c r="BHZ22" s="79"/>
      <c r="BIA22" s="79"/>
      <c r="BIB22" s="79"/>
      <c r="BIC22" s="79"/>
      <c r="BID22" s="79"/>
      <c r="BIE22" s="79"/>
      <c r="BIF22" s="79"/>
      <c r="BIG22" s="79"/>
      <c r="BIH22" s="79"/>
      <c r="BII22" s="79"/>
      <c r="BIJ22" s="79"/>
      <c r="BIK22" s="79"/>
      <c r="BIL22" s="79"/>
      <c r="BIM22" s="79"/>
      <c r="BIN22" s="79"/>
      <c r="BIO22" s="79"/>
      <c r="BIP22" s="79"/>
      <c r="BIQ22" s="79"/>
      <c r="BIR22" s="19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98"/>
      <c r="BJO22" s="98"/>
      <c r="BJP22" s="13"/>
      <c r="BJQ22" s="79"/>
      <c r="BJR22" s="79"/>
      <c r="BJS22" s="79"/>
      <c r="BJT22" s="79"/>
      <c r="BJU22" s="79"/>
      <c r="BJV22" s="79"/>
      <c r="BJW22" s="79"/>
      <c r="BJX22" s="79"/>
      <c r="BJY22" s="79"/>
      <c r="BJZ22" s="79"/>
      <c r="BKA22" s="79"/>
      <c r="BKB22" s="79"/>
      <c r="BKC22" s="79"/>
      <c r="BKD22" s="79"/>
      <c r="BKE22" s="79"/>
      <c r="BKF22" s="79"/>
      <c r="BKG22" s="79"/>
      <c r="BKH22" s="79"/>
      <c r="BKI22" s="79"/>
      <c r="BKJ22" s="79"/>
      <c r="BKK22" s="79"/>
      <c r="BKL22" s="79"/>
      <c r="BKM22" s="79"/>
      <c r="BKN22" s="79"/>
      <c r="BKO22" s="19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98"/>
      <c r="BLL22" s="98"/>
      <c r="BLM22" s="13"/>
      <c r="BLN22" s="79"/>
      <c r="BLO22" s="79"/>
      <c r="BLP22" s="79"/>
      <c r="BLQ22" s="79"/>
      <c r="BLR22" s="79"/>
      <c r="BLS22" s="79"/>
      <c r="BLT22" s="79"/>
      <c r="BLU22" s="79"/>
      <c r="BLV22" s="79"/>
      <c r="BLW22" s="79"/>
      <c r="BLX22" s="79"/>
      <c r="BLY22" s="79"/>
      <c r="BLZ22" s="79"/>
      <c r="BMA22" s="79"/>
      <c r="BMB22" s="79"/>
      <c r="BMC22" s="79"/>
      <c r="BMD22" s="79"/>
      <c r="BME22" s="79"/>
      <c r="BMF22" s="79"/>
      <c r="BMG22" s="79"/>
      <c r="BMH22" s="79"/>
      <c r="BMI22" s="79"/>
      <c r="BMJ22" s="79"/>
      <c r="BMK22" s="79"/>
      <c r="BML22" s="19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98"/>
      <c r="BNI22" s="98"/>
      <c r="BNJ22" s="13"/>
      <c r="BNK22" s="79"/>
      <c r="BNL22" s="79"/>
      <c r="BNM22" s="79"/>
      <c r="BNN22" s="79"/>
      <c r="BNO22" s="79"/>
      <c r="BNP22" s="79"/>
      <c r="BNQ22" s="79"/>
      <c r="BNR22" s="79"/>
      <c r="BNS22" s="79"/>
      <c r="BNT22" s="79"/>
      <c r="BNU22" s="79"/>
      <c r="BNV22" s="79"/>
      <c r="BNW22" s="79"/>
      <c r="BNX22" s="79"/>
      <c r="BNY22" s="79"/>
      <c r="BNZ22" s="79"/>
      <c r="BOA22" s="79"/>
      <c r="BOB22" s="79"/>
      <c r="BOC22" s="79"/>
      <c r="BOD22" s="79"/>
      <c r="BOE22" s="79"/>
      <c r="BOF22" s="79"/>
      <c r="BOG22" s="79"/>
      <c r="BOH22" s="79"/>
      <c r="BOI22" s="19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98"/>
      <c r="BPF22" s="98"/>
      <c r="BPG22" s="13"/>
      <c r="BPH22" s="79"/>
      <c r="BPI22" s="79"/>
      <c r="BPJ22" s="79"/>
      <c r="BPK22" s="79"/>
      <c r="BPL22" s="79"/>
      <c r="BPM22" s="79"/>
      <c r="BPN22" s="79"/>
      <c r="BPO22" s="79"/>
      <c r="BPP22" s="79"/>
      <c r="BPQ22" s="79"/>
      <c r="BPR22" s="79"/>
      <c r="BPS22" s="79"/>
      <c r="BPT22" s="79"/>
      <c r="BPU22" s="79"/>
      <c r="BPV22" s="79"/>
      <c r="BPW22" s="79"/>
      <c r="BPX22" s="79"/>
      <c r="BPY22" s="79"/>
      <c r="BPZ22" s="79"/>
      <c r="BQA22" s="79"/>
      <c r="BQB22" s="79"/>
      <c r="BQC22" s="79"/>
      <c r="BQD22" s="79"/>
      <c r="BQE22" s="79"/>
      <c r="BQF22" s="19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98"/>
      <c r="BRC22" s="98"/>
      <c r="BRD22" s="13"/>
      <c r="BRE22" s="79"/>
      <c r="BRF22" s="79"/>
      <c r="BRG22" s="79"/>
      <c r="BRH22" s="79"/>
      <c r="BRI22" s="79"/>
      <c r="BRJ22" s="79"/>
      <c r="BRK22" s="79"/>
      <c r="BRL22" s="79"/>
      <c r="BRM22" s="79"/>
      <c r="BRN22" s="79"/>
      <c r="BRO22" s="79"/>
      <c r="BRP22" s="79"/>
      <c r="BRQ22" s="79"/>
      <c r="BRR22" s="79"/>
      <c r="BRS22" s="79"/>
      <c r="BRT22" s="79"/>
      <c r="BRU22" s="79"/>
      <c r="BRV22" s="79"/>
      <c r="BRW22" s="79"/>
      <c r="BRX22" s="79"/>
      <c r="BRY22" s="79"/>
      <c r="BRZ22" s="79"/>
      <c r="BSA22" s="79"/>
      <c r="BSB22" s="79"/>
      <c r="BSC22" s="19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98"/>
      <c r="BSZ22" s="98"/>
      <c r="BTA22" s="13"/>
      <c r="BTB22" s="79"/>
      <c r="BTC22" s="79"/>
      <c r="BTD22" s="79"/>
      <c r="BTE22" s="79"/>
      <c r="BTF22" s="79"/>
      <c r="BTG22" s="79"/>
      <c r="BTH22" s="79"/>
      <c r="BTI22" s="79"/>
      <c r="BTJ22" s="79"/>
      <c r="BTK22" s="79"/>
      <c r="BTL22" s="79"/>
      <c r="BTM22" s="79"/>
      <c r="BTN22" s="79"/>
      <c r="BTO22" s="79"/>
      <c r="BTP22" s="79"/>
      <c r="BTQ22" s="79"/>
      <c r="BTR22" s="79"/>
      <c r="BTS22" s="79"/>
      <c r="BTT22" s="79"/>
      <c r="BTU22" s="79"/>
      <c r="BTV22" s="79"/>
      <c r="BTW22" s="79"/>
      <c r="BTX22" s="79"/>
      <c r="BTY22" s="79"/>
      <c r="BTZ22" s="19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98"/>
      <c r="BUW22" s="98"/>
      <c r="BUX22" s="13"/>
      <c r="BUY22" s="79"/>
      <c r="BUZ22" s="79"/>
      <c r="BVA22" s="79"/>
      <c r="BVB22" s="79"/>
      <c r="BVC22" s="79"/>
      <c r="BVD22" s="79"/>
      <c r="BVE22" s="79"/>
      <c r="BVF22" s="79"/>
      <c r="BVG22" s="79"/>
      <c r="BVH22" s="79"/>
      <c r="BVI22" s="79"/>
      <c r="BVJ22" s="79"/>
      <c r="BVK22" s="79"/>
      <c r="BVL22" s="79"/>
      <c r="BVM22" s="79"/>
      <c r="BVN22" s="79"/>
      <c r="BVO22" s="79"/>
      <c r="BVP22" s="79"/>
      <c r="BVQ22" s="79"/>
      <c r="BVR22" s="79"/>
      <c r="BVS22" s="79"/>
      <c r="BVT22" s="79"/>
      <c r="BVU22" s="79"/>
      <c r="BVV22" s="79"/>
      <c r="BVW22" s="19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/>
      <c r="BWP22" s="15"/>
      <c r="BWQ22" s="15"/>
      <c r="BWR22" s="15"/>
      <c r="BWS22" s="98"/>
      <c r="BWT22" s="98"/>
      <c r="BWU22" s="13"/>
      <c r="BWV22" s="79"/>
      <c r="BWW22" s="79"/>
      <c r="BWX22" s="79"/>
      <c r="BWY22" s="79"/>
      <c r="BWZ22" s="79"/>
      <c r="BXA22" s="79"/>
      <c r="BXB22" s="79"/>
      <c r="BXC22" s="79"/>
      <c r="BXD22" s="79"/>
      <c r="BXE22" s="79"/>
      <c r="BXF22" s="79"/>
      <c r="BXG22" s="79"/>
      <c r="BXH22" s="79"/>
      <c r="BXI22" s="79"/>
      <c r="BXJ22" s="79"/>
      <c r="BXK22" s="79"/>
      <c r="BXL22" s="79"/>
      <c r="BXM22" s="79"/>
      <c r="BXN22" s="79"/>
      <c r="BXO22" s="79"/>
      <c r="BXP22" s="79"/>
      <c r="BXQ22" s="79"/>
      <c r="BXR22" s="79"/>
      <c r="BXS22" s="79"/>
      <c r="BXT22" s="19"/>
      <c r="BXU22" s="15"/>
      <c r="BXV22" s="15"/>
      <c r="BXW22" s="15"/>
      <c r="BXX22" s="15"/>
      <c r="BXY22" s="15"/>
      <c r="BXZ22" s="15"/>
      <c r="BYA22" s="15"/>
      <c r="BYB22" s="15"/>
      <c r="BYC22" s="15"/>
      <c r="BYD22" s="15"/>
      <c r="BYE22" s="15"/>
      <c r="BYF22" s="15"/>
      <c r="BYG22" s="15"/>
      <c r="BYH22" s="15"/>
      <c r="BYI22" s="15"/>
      <c r="BYJ22" s="15"/>
      <c r="BYK22" s="15"/>
      <c r="BYL22" s="15"/>
      <c r="BYM22" s="15"/>
      <c r="BYN22" s="15"/>
      <c r="BYO22" s="15"/>
      <c r="BYP22" s="98"/>
      <c r="BYQ22" s="98"/>
      <c r="BYR22" s="13"/>
      <c r="BYS22" s="79"/>
      <c r="BYT22" s="79"/>
      <c r="BYU22" s="79"/>
      <c r="BYV22" s="79"/>
      <c r="BYW22" s="79"/>
      <c r="BYX22" s="79"/>
      <c r="BYY22" s="79"/>
      <c r="BYZ22" s="79"/>
      <c r="BZA22" s="79"/>
      <c r="BZB22" s="79"/>
      <c r="BZC22" s="79"/>
      <c r="BZD22" s="79"/>
      <c r="BZE22" s="79"/>
      <c r="BZF22" s="79"/>
      <c r="BZG22" s="79"/>
      <c r="BZH22" s="79"/>
      <c r="BZI22" s="79"/>
      <c r="BZJ22" s="79"/>
      <c r="BZK22" s="79"/>
      <c r="BZL22" s="79"/>
      <c r="BZM22" s="79"/>
      <c r="BZN22" s="79"/>
      <c r="BZO22" s="79"/>
      <c r="BZP22" s="79"/>
      <c r="BZQ22" s="19"/>
      <c r="BZR22" s="15"/>
      <c r="BZS22" s="15"/>
      <c r="BZT22" s="15"/>
      <c r="BZU22" s="15"/>
      <c r="BZV22" s="15"/>
      <c r="BZW22" s="15"/>
      <c r="BZX22" s="15"/>
      <c r="BZY22" s="15"/>
      <c r="BZZ22" s="15"/>
      <c r="CAA22" s="15"/>
      <c r="CAB22" s="15"/>
      <c r="CAC22" s="15"/>
      <c r="CAD22" s="15"/>
      <c r="CAE22" s="15"/>
      <c r="CAF22" s="15"/>
      <c r="CAG22" s="15"/>
      <c r="CAH22" s="15"/>
      <c r="CAI22" s="15"/>
      <c r="CAJ22" s="15"/>
      <c r="CAK22" s="15"/>
      <c r="CAL22" s="15"/>
      <c r="CAM22" s="98"/>
      <c r="CAN22" s="98"/>
      <c r="CAO22" s="13"/>
      <c r="CAP22" s="79"/>
      <c r="CAQ22" s="79"/>
      <c r="CAR22" s="79"/>
      <c r="CAS22" s="79"/>
      <c r="CAT22" s="79"/>
      <c r="CAU22" s="79"/>
      <c r="CAV22" s="79"/>
      <c r="CAW22" s="79"/>
      <c r="CAX22" s="79"/>
      <c r="CAY22" s="79"/>
      <c r="CAZ22" s="79"/>
      <c r="CBA22" s="79"/>
      <c r="CBB22" s="79"/>
      <c r="CBC22" s="79"/>
      <c r="CBD22" s="79"/>
      <c r="CBE22" s="79"/>
      <c r="CBF22" s="79"/>
      <c r="CBG22" s="79"/>
      <c r="CBH22" s="79"/>
      <c r="CBI22" s="79"/>
      <c r="CBJ22" s="79"/>
      <c r="CBK22" s="79"/>
      <c r="CBL22" s="79"/>
      <c r="CBM22" s="79"/>
      <c r="CBN22" s="19"/>
      <c r="CBO22" s="15"/>
      <c r="CBP22" s="15"/>
      <c r="CBQ22" s="15"/>
      <c r="CBR22" s="15"/>
      <c r="CBS22" s="15"/>
      <c r="CBT22" s="15"/>
      <c r="CBU22" s="15"/>
      <c r="CBV22" s="15"/>
      <c r="CBW22" s="15"/>
      <c r="CBX22" s="15"/>
      <c r="CBY22" s="15"/>
      <c r="CBZ22" s="15"/>
      <c r="CCA22" s="15"/>
      <c r="CCB22" s="15"/>
      <c r="CCC22" s="15"/>
      <c r="CCD22" s="15"/>
      <c r="CCE22" s="15"/>
      <c r="CCF22" s="15"/>
      <c r="CCG22" s="15"/>
      <c r="CCH22" s="15"/>
      <c r="CCI22" s="15"/>
      <c r="CCJ22" s="98"/>
      <c r="CCK22" s="98"/>
      <c r="CCL22" s="13"/>
      <c r="CCM22" s="79"/>
      <c r="CCN22" s="79"/>
      <c r="CCO22" s="79"/>
      <c r="CCP22" s="79"/>
      <c r="CCQ22" s="79"/>
      <c r="CCR22" s="79"/>
      <c r="CCS22" s="79"/>
      <c r="CCT22" s="79"/>
      <c r="CCU22" s="79"/>
      <c r="CCV22" s="79"/>
      <c r="CCW22" s="79"/>
      <c r="CCX22" s="79"/>
      <c r="CCY22" s="79"/>
      <c r="CCZ22" s="79"/>
      <c r="CDA22" s="79"/>
      <c r="CDB22" s="79"/>
      <c r="CDC22" s="79"/>
      <c r="CDD22" s="79"/>
      <c r="CDE22" s="79"/>
      <c r="CDF22" s="79"/>
      <c r="CDG22" s="79"/>
      <c r="CDH22" s="79"/>
      <c r="CDI22" s="79"/>
      <c r="CDJ22" s="79"/>
      <c r="CDK22" s="19"/>
      <c r="CDL22" s="15"/>
      <c r="CDM22" s="15"/>
      <c r="CDN22" s="15"/>
      <c r="CDO22" s="15"/>
      <c r="CDP22" s="15"/>
      <c r="CDQ22" s="15"/>
      <c r="CDR22" s="15"/>
      <c r="CDS22" s="15"/>
      <c r="CDT22" s="15"/>
      <c r="CDU22" s="15"/>
      <c r="CDV22" s="15"/>
      <c r="CDW22" s="15"/>
      <c r="CDX22" s="15"/>
      <c r="CDY22" s="15"/>
      <c r="CDZ22" s="15"/>
      <c r="CEA22" s="15"/>
      <c r="CEB22" s="15"/>
      <c r="CEC22" s="15"/>
      <c r="CED22" s="15"/>
      <c r="CEE22" s="15"/>
      <c r="CEF22" s="15"/>
      <c r="CEG22" s="98"/>
      <c r="CEH22" s="98"/>
      <c r="CEI22" s="13"/>
      <c r="CEJ22" s="79"/>
      <c r="CEK22" s="79"/>
      <c r="CEL22" s="79"/>
      <c r="CEM22" s="79"/>
      <c r="CEN22" s="79"/>
      <c r="CEO22" s="79"/>
      <c r="CEP22" s="79"/>
      <c r="CEQ22" s="79"/>
      <c r="CER22" s="79"/>
      <c r="CES22" s="79"/>
      <c r="CET22" s="79"/>
      <c r="CEU22" s="79"/>
      <c r="CEV22" s="79"/>
      <c r="CEW22" s="79"/>
      <c r="CEX22" s="79"/>
      <c r="CEY22" s="79"/>
      <c r="CEZ22" s="79"/>
      <c r="CFA22" s="79"/>
      <c r="CFB22" s="79"/>
      <c r="CFC22" s="79"/>
      <c r="CFD22" s="79"/>
      <c r="CFE22" s="79"/>
      <c r="CFF22" s="79"/>
      <c r="CFG22" s="79"/>
      <c r="CFH22" s="19"/>
      <c r="CFI22" s="15"/>
      <c r="CFJ22" s="15"/>
      <c r="CFK22" s="15"/>
      <c r="CFL22" s="15"/>
      <c r="CFM22" s="15"/>
      <c r="CFN22" s="15"/>
      <c r="CFO22" s="15"/>
      <c r="CFP22" s="15"/>
      <c r="CFQ22" s="15"/>
      <c r="CFR22" s="15"/>
      <c r="CFS22" s="15"/>
      <c r="CFT22" s="15"/>
      <c r="CFU22" s="15"/>
      <c r="CFV22" s="15"/>
      <c r="CFW22" s="15"/>
      <c r="CFX22" s="15"/>
      <c r="CFY22" s="15"/>
      <c r="CFZ22" s="15"/>
      <c r="CGA22" s="15"/>
      <c r="CGB22" s="15"/>
      <c r="CGC22" s="15"/>
      <c r="CGD22" s="98"/>
      <c r="CGE22" s="98"/>
      <c r="CGF22" s="13"/>
      <c r="CGG22" s="79"/>
      <c r="CGH22" s="79"/>
      <c r="CGI22" s="79"/>
      <c r="CGJ22" s="79"/>
      <c r="CGK22" s="79"/>
      <c r="CGL22" s="79"/>
      <c r="CGM22" s="79"/>
      <c r="CGN22" s="79"/>
      <c r="CGO22" s="79"/>
      <c r="CGP22" s="79"/>
      <c r="CGQ22" s="79"/>
      <c r="CGR22" s="79"/>
      <c r="CGS22" s="79"/>
      <c r="CGT22" s="79"/>
      <c r="CGU22" s="79"/>
      <c r="CGV22" s="79"/>
      <c r="CGW22" s="79"/>
      <c r="CGX22" s="79"/>
      <c r="CGY22" s="79"/>
      <c r="CGZ22" s="79"/>
      <c r="CHA22" s="79"/>
      <c r="CHB22" s="79"/>
      <c r="CHC22" s="79"/>
      <c r="CHD22" s="79"/>
      <c r="CHE22" s="19"/>
      <c r="CHF22" s="15"/>
      <c r="CHG22" s="15"/>
      <c r="CHH22" s="15"/>
      <c r="CHI22" s="15"/>
      <c r="CHJ22" s="15"/>
      <c r="CHK22" s="15"/>
      <c r="CHL22" s="15"/>
      <c r="CHM22" s="15"/>
      <c r="CHN22" s="15"/>
      <c r="CHO22" s="15"/>
      <c r="CHP22" s="15"/>
      <c r="CHQ22" s="15"/>
      <c r="CHR22" s="15"/>
      <c r="CHS22" s="15"/>
      <c r="CHT22" s="15"/>
      <c r="CHU22" s="15"/>
      <c r="CHV22" s="15"/>
      <c r="CHW22" s="15"/>
      <c r="CHX22" s="15"/>
      <c r="CHY22" s="15"/>
      <c r="CHZ22" s="15"/>
      <c r="CIA22" s="98"/>
      <c r="CIB22" s="98"/>
      <c r="CIC22" s="13"/>
      <c r="CID22" s="79"/>
      <c r="CIE22" s="79"/>
      <c r="CIF22" s="79"/>
      <c r="CIG22" s="79"/>
      <c r="CIH22" s="79"/>
      <c r="CII22" s="79"/>
      <c r="CIJ22" s="79"/>
      <c r="CIK22" s="79"/>
      <c r="CIL22" s="79"/>
      <c r="CIM22" s="79"/>
      <c r="CIN22" s="79"/>
      <c r="CIO22" s="79"/>
      <c r="CIP22" s="79"/>
      <c r="CIQ22" s="79"/>
      <c r="CIR22" s="79"/>
      <c r="CIS22" s="79"/>
      <c r="CIT22" s="79"/>
      <c r="CIU22" s="79"/>
      <c r="CIV22" s="79"/>
      <c r="CIW22" s="79"/>
      <c r="CIX22" s="79"/>
      <c r="CIY22" s="79"/>
      <c r="CIZ22" s="79"/>
      <c r="CJA22" s="79"/>
      <c r="CJB22" s="19"/>
      <c r="CJC22" s="15"/>
      <c r="CJD22" s="15"/>
      <c r="CJE22" s="15"/>
      <c r="CJF22" s="15"/>
      <c r="CJG22" s="15"/>
      <c r="CJH22" s="15"/>
      <c r="CJI22" s="15"/>
      <c r="CJJ22" s="15"/>
      <c r="CJK22" s="15"/>
      <c r="CJL22" s="15"/>
      <c r="CJM22" s="15"/>
      <c r="CJN22" s="15"/>
      <c r="CJO22" s="15"/>
      <c r="CJP22" s="15"/>
      <c r="CJQ22" s="15"/>
      <c r="CJR22" s="15"/>
      <c r="CJS22" s="15"/>
      <c r="CJT22" s="15"/>
      <c r="CJU22" s="15"/>
      <c r="CJV22" s="15"/>
      <c r="CJW22" s="15"/>
      <c r="CJX22" s="98"/>
      <c r="CJY22" s="98"/>
      <c r="CJZ22" s="13"/>
      <c r="CKA22" s="79"/>
      <c r="CKB22" s="79"/>
      <c r="CKC22" s="79"/>
      <c r="CKD22" s="79"/>
      <c r="CKE22" s="79"/>
      <c r="CKF22" s="79"/>
      <c r="CKG22" s="79"/>
      <c r="CKH22" s="79"/>
      <c r="CKI22" s="79"/>
      <c r="CKJ22" s="79"/>
      <c r="CKK22" s="79"/>
      <c r="CKL22" s="79"/>
      <c r="CKM22" s="79"/>
      <c r="CKN22" s="79"/>
      <c r="CKO22" s="79"/>
      <c r="CKP22" s="79"/>
      <c r="CKQ22" s="79"/>
      <c r="CKR22" s="79"/>
      <c r="CKS22" s="79"/>
      <c r="CKT22" s="79"/>
      <c r="CKU22" s="79"/>
      <c r="CKV22" s="79"/>
      <c r="CKW22" s="79"/>
      <c r="CKX22" s="79"/>
      <c r="CKY22" s="19"/>
      <c r="CKZ22" s="15"/>
      <c r="CLA22" s="15"/>
      <c r="CLB22" s="15"/>
      <c r="CLC22" s="15"/>
      <c r="CLD22" s="15"/>
      <c r="CLE22" s="15"/>
      <c r="CLF22" s="15"/>
      <c r="CLG22" s="15"/>
      <c r="CLH22" s="15"/>
      <c r="CLI22" s="15"/>
      <c r="CLJ22" s="15"/>
      <c r="CLK22" s="15"/>
      <c r="CLL22" s="15"/>
      <c r="CLM22" s="15"/>
      <c r="CLN22" s="15"/>
      <c r="CLO22" s="15"/>
      <c r="CLP22" s="15"/>
      <c r="CLQ22" s="15"/>
      <c r="CLR22" s="15"/>
      <c r="CLS22" s="15"/>
      <c r="CLT22" s="15"/>
      <c r="CLU22" s="98"/>
      <c r="CLV22" s="98"/>
      <c r="CLW22" s="13"/>
      <c r="CLX22" s="79"/>
      <c r="CLY22" s="79"/>
      <c r="CLZ22" s="79"/>
      <c r="CMA22" s="79"/>
      <c r="CMB22" s="79"/>
      <c r="CMC22" s="79"/>
      <c r="CMD22" s="79"/>
      <c r="CME22" s="79"/>
      <c r="CMF22" s="79"/>
      <c r="CMG22" s="79"/>
      <c r="CMH22" s="79"/>
      <c r="CMI22" s="79"/>
      <c r="CMJ22" s="79"/>
      <c r="CMK22" s="79"/>
      <c r="CML22" s="79"/>
      <c r="CMM22" s="79"/>
      <c r="CMN22" s="79"/>
      <c r="CMO22" s="79"/>
      <c r="CMP22" s="79"/>
      <c r="CMQ22" s="79"/>
      <c r="CMR22" s="79"/>
      <c r="CMS22" s="79"/>
      <c r="CMT22" s="79"/>
      <c r="CMU22" s="79"/>
      <c r="CMV22" s="19"/>
      <c r="CMW22" s="15"/>
      <c r="CMX22" s="15"/>
      <c r="CMY22" s="15"/>
      <c r="CMZ22" s="15"/>
      <c r="CNA22" s="15"/>
      <c r="CNB22" s="15"/>
      <c r="CNC22" s="15"/>
      <c r="CND22" s="15"/>
      <c r="CNE22" s="15"/>
      <c r="CNF22" s="15"/>
      <c r="CNG22" s="15"/>
      <c r="CNH22" s="15"/>
      <c r="CNI22" s="15"/>
      <c r="CNJ22" s="15"/>
      <c r="CNK22" s="15"/>
      <c r="CNL22" s="15"/>
      <c r="CNM22" s="15"/>
      <c r="CNN22" s="15"/>
      <c r="CNO22" s="15"/>
      <c r="CNP22" s="15"/>
      <c r="CNQ22" s="15"/>
      <c r="CNR22" s="98"/>
      <c r="CNS22" s="98"/>
      <c r="CNT22" s="13"/>
      <c r="CNU22" s="79"/>
      <c r="CNV22" s="79"/>
      <c r="CNW22" s="79"/>
      <c r="CNX22" s="79"/>
      <c r="CNY22" s="79"/>
      <c r="CNZ22" s="79"/>
      <c r="COA22" s="79"/>
      <c r="COB22" s="79"/>
      <c r="COC22" s="79"/>
      <c r="COD22" s="79"/>
      <c r="COE22" s="79"/>
      <c r="COF22" s="79"/>
      <c r="COG22" s="79"/>
      <c r="COH22" s="79"/>
      <c r="COI22" s="79"/>
      <c r="COJ22" s="79"/>
      <c r="COK22" s="79"/>
      <c r="COL22" s="79"/>
      <c r="COM22" s="79"/>
      <c r="CON22" s="79"/>
      <c r="COO22" s="79"/>
      <c r="COP22" s="79"/>
      <c r="COQ22" s="79"/>
      <c r="COR22" s="79"/>
      <c r="COS22" s="19"/>
      <c r="COT22" s="15"/>
      <c r="COU22" s="15"/>
      <c r="COV22" s="15"/>
      <c r="COW22" s="15"/>
      <c r="COX22" s="15"/>
      <c r="COY22" s="15"/>
      <c r="COZ22" s="15"/>
      <c r="CPA22" s="15"/>
      <c r="CPB22" s="15"/>
      <c r="CPC22" s="15"/>
      <c r="CPD22" s="15"/>
      <c r="CPE22" s="15"/>
      <c r="CPF22" s="15"/>
      <c r="CPG22" s="15"/>
      <c r="CPH22" s="15"/>
      <c r="CPI22" s="15"/>
      <c r="CPJ22" s="15"/>
      <c r="CPK22" s="15"/>
      <c r="CPL22" s="15"/>
      <c r="CPM22" s="15"/>
      <c r="CPN22" s="15"/>
      <c r="CPO22" s="98"/>
      <c r="CPP22" s="98"/>
      <c r="CPQ22" s="13"/>
      <c r="CPR22" s="79"/>
      <c r="CPS22" s="79"/>
      <c r="CPT22" s="79"/>
      <c r="CPU22" s="79"/>
      <c r="CPV22" s="79"/>
      <c r="CPW22" s="79"/>
      <c r="CPX22" s="79"/>
      <c r="CPY22" s="79"/>
      <c r="CPZ22" s="79"/>
      <c r="CQA22" s="79"/>
      <c r="CQB22" s="79"/>
      <c r="CQC22" s="79"/>
      <c r="CQD22" s="79"/>
      <c r="CQE22" s="79"/>
      <c r="CQF22" s="79"/>
      <c r="CQG22" s="79"/>
      <c r="CQH22" s="79"/>
      <c r="CQI22" s="79"/>
      <c r="CQJ22" s="79"/>
      <c r="CQK22" s="79"/>
      <c r="CQL22" s="79"/>
      <c r="CQM22" s="79"/>
      <c r="CQN22" s="79"/>
      <c r="CQO22" s="79"/>
      <c r="CQP22" s="19"/>
      <c r="CQQ22" s="15"/>
      <c r="CQR22" s="15"/>
      <c r="CQS22" s="15"/>
      <c r="CQT22" s="15"/>
      <c r="CQU22" s="15"/>
      <c r="CQV22" s="15"/>
      <c r="CQW22" s="15"/>
      <c r="CQX22" s="15"/>
      <c r="CQY22" s="15"/>
      <c r="CQZ22" s="15"/>
      <c r="CRA22" s="15"/>
      <c r="CRB22" s="15"/>
      <c r="CRC22" s="15"/>
      <c r="CRD22" s="15"/>
      <c r="CRE22" s="15"/>
      <c r="CRF22" s="15"/>
      <c r="CRG22" s="15"/>
      <c r="CRH22" s="15"/>
      <c r="CRI22" s="15"/>
      <c r="CRJ22" s="15"/>
      <c r="CRK22" s="15"/>
      <c r="CRL22" s="98"/>
      <c r="CRM22" s="98"/>
      <c r="CRN22" s="13"/>
      <c r="CRO22" s="79"/>
      <c r="CRP22" s="79"/>
      <c r="CRQ22" s="79"/>
      <c r="CRR22" s="79"/>
      <c r="CRS22" s="79"/>
      <c r="CRT22" s="79"/>
      <c r="CRU22" s="79"/>
      <c r="CRV22" s="79"/>
      <c r="CRW22" s="79"/>
      <c r="CRX22" s="79"/>
      <c r="CRY22" s="79"/>
      <c r="CRZ22" s="79"/>
      <c r="CSA22" s="79"/>
      <c r="CSB22" s="79"/>
      <c r="CSC22" s="79"/>
      <c r="CSD22" s="79"/>
      <c r="CSE22" s="79"/>
      <c r="CSF22" s="79"/>
      <c r="CSG22" s="79"/>
      <c r="CSH22" s="79"/>
      <c r="CSI22" s="79"/>
      <c r="CSJ22" s="79"/>
      <c r="CSK22" s="79"/>
      <c r="CSL22" s="79"/>
      <c r="CSM22" s="19"/>
      <c r="CSN22" s="15"/>
      <c r="CSO22" s="15"/>
      <c r="CSP22" s="15"/>
      <c r="CSQ22" s="15"/>
      <c r="CSR22" s="15"/>
      <c r="CSS22" s="15"/>
      <c r="CST22" s="15"/>
      <c r="CSU22" s="15"/>
      <c r="CSV22" s="15"/>
      <c r="CSW22" s="15"/>
      <c r="CSX22" s="15"/>
      <c r="CSY22" s="15"/>
      <c r="CSZ22" s="15"/>
      <c r="CTA22" s="15"/>
      <c r="CTB22" s="15"/>
      <c r="CTC22" s="15"/>
      <c r="CTD22" s="15"/>
      <c r="CTE22" s="15"/>
      <c r="CTF22" s="15"/>
      <c r="CTG22" s="15"/>
      <c r="CTH22" s="15"/>
      <c r="CTI22" s="98"/>
      <c r="CTJ22" s="98"/>
      <c r="CTK22" s="13"/>
      <c r="CTL22" s="79"/>
      <c r="CTM22" s="79"/>
      <c r="CTN22" s="79"/>
      <c r="CTO22" s="79"/>
      <c r="CTP22" s="79"/>
      <c r="CTQ22" s="79"/>
      <c r="CTR22" s="79"/>
      <c r="CTS22" s="79"/>
      <c r="CTT22" s="79"/>
      <c r="CTU22" s="79"/>
      <c r="CTV22" s="79"/>
      <c r="CTW22" s="79"/>
      <c r="CTX22" s="79"/>
      <c r="CTY22" s="79"/>
      <c r="CTZ22" s="79"/>
      <c r="CUA22" s="79"/>
      <c r="CUB22" s="79"/>
      <c r="CUC22" s="79"/>
      <c r="CUD22" s="79"/>
      <c r="CUE22" s="79"/>
      <c r="CUF22" s="79"/>
      <c r="CUG22" s="79"/>
      <c r="CUH22" s="79"/>
      <c r="CUI22" s="79"/>
      <c r="CUJ22" s="19"/>
      <c r="CUK22" s="15"/>
      <c r="CUL22" s="15"/>
      <c r="CUM22" s="15"/>
      <c r="CUN22" s="15"/>
      <c r="CUO22" s="15"/>
      <c r="CUP22" s="15"/>
      <c r="CUQ22" s="15"/>
      <c r="CUR22" s="15"/>
      <c r="CUS22" s="15"/>
      <c r="CUT22" s="15"/>
      <c r="CUU22" s="15"/>
      <c r="CUV22" s="15"/>
      <c r="CUW22" s="15"/>
      <c r="CUX22" s="15"/>
      <c r="CUY22" s="15"/>
      <c r="CUZ22" s="15"/>
      <c r="CVA22" s="15"/>
      <c r="CVB22" s="15"/>
      <c r="CVC22" s="15"/>
      <c r="CVD22" s="15"/>
      <c r="CVE22" s="15"/>
      <c r="CVF22" s="98"/>
      <c r="CVG22" s="98"/>
      <c r="CVH22" s="13"/>
      <c r="CVI22" s="79"/>
      <c r="CVJ22" s="79"/>
      <c r="CVK22" s="79"/>
      <c r="CVL22" s="79"/>
      <c r="CVM22" s="79"/>
      <c r="CVN22" s="79"/>
      <c r="CVO22" s="79"/>
      <c r="CVP22" s="79"/>
      <c r="CVQ22" s="79"/>
      <c r="CVR22" s="79"/>
      <c r="CVS22" s="79"/>
      <c r="CVT22" s="79"/>
      <c r="CVU22" s="79"/>
      <c r="CVV22" s="79"/>
      <c r="CVW22" s="79"/>
      <c r="CVX22" s="79"/>
      <c r="CVY22" s="79"/>
      <c r="CVZ22" s="79"/>
      <c r="CWA22" s="79"/>
      <c r="CWB22" s="79"/>
      <c r="CWC22" s="79"/>
      <c r="CWD22" s="79"/>
      <c r="CWE22" s="79"/>
      <c r="CWF22" s="79"/>
      <c r="CWG22" s="19"/>
      <c r="CWH22" s="15"/>
      <c r="CWI22" s="15"/>
      <c r="CWJ22" s="15"/>
      <c r="CWK22" s="15"/>
      <c r="CWL22" s="15"/>
      <c r="CWM22" s="15"/>
      <c r="CWN22" s="15"/>
      <c r="CWO22" s="15"/>
      <c r="CWP22" s="15"/>
      <c r="CWQ22" s="15"/>
      <c r="CWR22" s="15"/>
      <c r="CWS22" s="15"/>
      <c r="CWT22" s="15"/>
      <c r="CWU22" s="15"/>
      <c r="CWV22" s="15"/>
      <c r="CWW22" s="15"/>
      <c r="CWX22" s="15"/>
      <c r="CWY22" s="15"/>
      <c r="CWZ22" s="15"/>
      <c r="CXA22" s="15"/>
      <c r="CXB22" s="15"/>
      <c r="CXC22" s="98"/>
      <c r="CXD22" s="98"/>
      <c r="CXE22" s="13"/>
      <c r="CXF22" s="79"/>
      <c r="CXG22" s="79"/>
      <c r="CXH22" s="79"/>
      <c r="CXI22" s="79"/>
      <c r="CXJ22" s="79"/>
      <c r="CXK22" s="79"/>
      <c r="CXL22" s="79"/>
      <c r="CXM22" s="79"/>
      <c r="CXN22" s="79"/>
      <c r="CXO22" s="79"/>
      <c r="CXP22" s="79"/>
      <c r="CXQ22" s="79"/>
      <c r="CXR22" s="79"/>
      <c r="CXS22" s="79"/>
      <c r="CXT22" s="79"/>
      <c r="CXU22" s="79"/>
      <c r="CXV22" s="79"/>
      <c r="CXW22" s="79"/>
      <c r="CXX22" s="79"/>
      <c r="CXY22" s="79"/>
      <c r="CXZ22" s="79"/>
      <c r="CYA22" s="79"/>
      <c r="CYB22" s="79"/>
      <c r="CYC22" s="79"/>
      <c r="CYD22" s="19"/>
      <c r="CYE22" s="15"/>
      <c r="CYF22" s="15"/>
      <c r="CYG22" s="15"/>
      <c r="CYH22" s="15"/>
      <c r="CYI22" s="15"/>
      <c r="CYJ22" s="15"/>
      <c r="CYK22" s="15"/>
      <c r="CYL22" s="15"/>
      <c r="CYM22" s="15"/>
      <c r="CYN22" s="15"/>
      <c r="CYO22" s="15"/>
      <c r="CYP22" s="15"/>
      <c r="CYQ22" s="15"/>
      <c r="CYR22" s="15"/>
      <c r="CYS22" s="15"/>
      <c r="CYT22" s="15"/>
      <c r="CYU22" s="15"/>
      <c r="CYV22" s="15"/>
      <c r="CYW22" s="15"/>
      <c r="CYX22" s="15"/>
      <c r="CYY22" s="15"/>
      <c r="CYZ22" s="98"/>
      <c r="CZA22" s="98"/>
      <c r="CZB22" s="13"/>
      <c r="CZC22" s="79"/>
      <c r="CZD22" s="79"/>
      <c r="CZE22" s="79"/>
      <c r="CZF22" s="79"/>
      <c r="CZG22" s="79"/>
      <c r="CZH22" s="79"/>
      <c r="CZI22" s="79"/>
      <c r="CZJ22" s="79"/>
      <c r="CZK22" s="79"/>
      <c r="CZL22" s="79"/>
      <c r="CZM22" s="79"/>
      <c r="CZN22" s="79"/>
      <c r="CZO22" s="79"/>
      <c r="CZP22" s="79"/>
      <c r="CZQ22" s="79"/>
      <c r="CZR22" s="79"/>
      <c r="CZS22" s="79"/>
      <c r="CZT22" s="79"/>
      <c r="CZU22" s="79"/>
      <c r="CZV22" s="79"/>
      <c r="CZW22" s="79"/>
      <c r="CZX22" s="79"/>
      <c r="CZY22" s="79"/>
      <c r="CZZ22" s="79"/>
      <c r="DAA22" s="19"/>
      <c r="DAB22" s="15"/>
      <c r="DAC22" s="15"/>
      <c r="DAD22" s="15"/>
      <c r="DAE22" s="15"/>
      <c r="DAF22" s="15"/>
      <c r="DAG22" s="15"/>
      <c r="DAH22" s="15"/>
      <c r="DAI22" s="15"/>
      <c r="DAJ22" s="15"/>
      <c r="DAK22" s="15"/>
      <c r="DAL22" s="15"/>
      <c r="DAM22" s="15"/>
      <c r="DAN22" s="15"/>
      <c r="DAO22" s="15"/>
      <c r="DAP22" s="15"/>
      <c r="DAQ22" s="15"/>
      <c r="DAR22" s="15"/>
      <c r="DAS22" s="15"/>
      <c r="DAT22" s="15"/>
      <c r="DAU22" s="15"/>
      <c r="DAV22" s="15"/>
      <c r="DAW22" s="98"/>
      <c r="DAX22" s="98"/>
      <c r="DAY22" s="13"/>
      <c r="DAZ22" s="79"/>
      <c r="DBA22" s="79"/>
      <c r="DBB22" s="79"/>
      <c r="DBC22" s="79"/>
      <c r="DBD22" s="79"/>
      <c r="DBE22" s="79"/>
      <c r="DBF22" s="79"/>
      <c r="DBG22" s="79"/>
      <c r="DBH22" s="79"/>
      <c r="DBI22" s="79"/>
      <c r="DBJ22" s="79"/>
      <c r="DBK22" s="79"/>
      <c r="DBL22" s="79"/>
      <c r="DBM22" s="79"/>
      <c r="DBN22" s="79"/>
      <c r="DBO22" s="79"/>
      <c r="DBP22" s="79"/>
      <c r="DBQ22" s="79"/>
      <c r="DBR22" s="79"/>
      <c r="DBS22" s="79"/>
      <c r="DBT22" s="79"/>
      <c r="DBU22" s="79"/>
      <c r="DBV22" s="79"/>
      <c r="DBW22" s="79"/>
      <c r="DBX22" s="19"/>
      <c r="DBY22" s="15"/>
      <c r="DBZ22" s="15"/>
      <c r="DCA22" s="15"/>
      <c r="DCB22" s="15"/>
      <c r="DCC22" s="15"/>
      <c r="DCD22" s="15"/>
      <c r="DCE22" s="15"/>
      <c r="DCF22" s="15"/>
      <c r="DCG22" s="15"/>
      <c r="DCH22" s="15"/>
      <c r="DCI22" s="15"/>
      <c r="DCJ22" s="15"/>
      <c r="DCK22" s="15"/>
      <c r="DCL22" s="15"/>
      <c r="DCM22" s="15"/>
      <c r="DCN22" s="15"/>
      <c r="DCO22" s="15"/>
      <c r="DCP22" s="15"/>
      <c r="DCQ22" s="15"/>
      <c r="DCR22" s="15"/>
      <c r="DCS22" s="15"/>
      <c r="DCT22" s="98"/>
      <c r="DCU22" s="98"/>
      <c r="DCV22" s="13"/>
      <c r="DCW22" s="79"/>
      <c r="DCX22" s="79"/>
      <c r="DCY22" s="79"/>
      <c r="DCZ22" s="79"/>
      <c r="DDA22" s="79"/>
      <c r="DDB22" s="79"/>
      <c r="DDC22" s="79"/>
      <c r="DDD22" s="79"/>
      <c r="DDE22" s="79"/>
      <c r="DDF22" s="79"/>
      <c r="DDG22" s="79"/>
      <c r="DDH22" s="79"/>
      <c r="DDI22" s="79"/>
      <c r="DDJ22" s="79"/>
      <c r="DDK22" s="79"/>
      <c r="DDL22" s="79"/>
      <c r="DDM22" s="79"/>
      <c r="DDN22" s="79"/>
      <c r="DDO22" s="79"/>
      <c r="DDP22" s="79"/>
      <c r="DDQ22" s="79"/>
      <c r="DDR22" s="79"/>
      <c r="DDS22" s="79"/>
      <c r="DDT22" s="79"/>
      <c r="DDU22" s="19"/>
      <c r="DDV22" s="15"/>
      <c r="DDW22" s="15"/>
      <c r="DDX22" s="15"/>
      <c r="DDY22" s="15"/>
      <c r="DDZ22" s="15"/>
      <c r="DEA22" s="15"/>
      <c r="DEB22" s="15"/>
      <c r="DEC22" s="15"/>
      <c r="DED22" s="15"/>
      <c r="DEE22" s="15"/>
      <c r="DEF22" s="15"/>
      <c r="DEG22" s="15"/>
      <c r="DEH22" s="15"/>
      <c r="DEI22" s="15"/>
      <c r="DEJ22" s="15"/>
      <c r="DEK22" s="15"/>
      <c r="DEL22" s="15"/>
      <c r="DEM22" s="15"/>
      <c r="DEN22" s="15"/>
      <c r="DEO22" s="15"/>
      <c r="DEP22" s="15"/>
      <c r="DEQ22" s="98"/>
      <c r="DER22" s="98"/>
      <c r="DES22" s="13"/>
      <c r="DET22" s="79"/>
      <c r="DEU22" s="79"/>
      <c r="DEV22" s="79"/>
      <c r="DEW22" s="79"/>
      <c r="DEX22" s="79"/>
      <c r="DEY22" s="79"/>
      <c r="DEZ22" s="79"/>
      <c r="DFA22" s="79"/>
      <c r="DFB22" s="79"/>
      <c r="DFC22" s="79"/>
      <c r="DFD22" s="79"/>
      <c r="DFE22" s="79"/>
      <c r="DFF22" s="79"/>
      <c r="DFG22" s="79"/>
      <c r="DFH22" s="79"/>
      <c r="DFI22" s="79"/>
      <c r="DFJ22" s="79"/>
      <c r="DFK22" s="79"/>
      <c r="DFL22" s="79"/>
      <c r="DFM22" s="79"/>
      <c r="DFN22" s="79"/>
      <c r="DFO22" s="79"/>
      <c r="DFP22" s="79"/>
      <c r="DFQ22" s="79"/>
      <c r="DFR22" s="19"/>
      <c r="DFS22" s="15"/>
      <c r="DFT22" s="15"/>
      <c r="DFU22" s="15"/>
      <c r="DFV22" s="15"/>
      <c r="DFW22" s="15"/>
      <c r="DFX22" s="15"/>
      <c r="DFY22" s="15"/>
      <c r="DFZ22" s="15"/>
      <c r="DGA22" s="15"/>
      <c r="DGB22" s="15"/>
      <c r="DGC22" s="15"/>
      <c r="DGD22" s="15"/>
      <c r="DGE22" s="15"/>
      <c r="DGF22" s="15"/>
      <c r="DGG22" s="15"/>
      <c r="DGH22" s="15"/>
      <c r="DGI22" s="15"/>
      <c r="DGJ22" s="15"/>
      <c r="DGK22" s="15"/>
      <c r="DGL22" s="15"/>
      <c r="DGM22" s="15"/>
      <c r="DGN22" s="98"/>
      <c r="DGO22" s="98"/>
      <c r="DGP22" s="13"/>
      <c r="DGQ22" s="79"/>
      <c r="DGR22" s="79"/>
      <c r="DGS22" s="79"/>
      <c r="DGT22" s="79"/>
      <c r="DGU22" s="79"/>
      <c r="DGV22" s="79"/>
      <c r="DGW22" s="79"/>
      <c r="DGX22" s="79"/>
      <c r="DGY22" s="79"/>
      <c r="DGZ22" s="79"/>
      <c r="DHA22" s="79"/>
      <c r="DHB22" s="79"/>
      <c r="DHC22" s="79"/>
      <c r="DHD22" s="79"/>
      <c r="DHE22" s="79"/>
      <c r="DHF22" s="79"/>
      <c r="DHG22" s="79"/>
      <c r="DHH22" s="79"/>
      <c r="DHI22" s="79"/>
      <c r="DHJ22" s="79"/>
      <c r="DHK22" s="79"/>
      <c r="DHL22" s="79"/>
      <c r="DHM22" s="79"/>
      <c r="DHN22" s="79"/>
      <c r="DHO22" s="19"/>
      <c r="DHP22" s="15"/>
      <c r="DHQ22" s="15"/>
      <c r="DHR22" s="15"/>
      <c r="DHS22" s="15"/>
      <c r="DHT22" s="15"/>
      <c r="DHU22" s="15"/>
      <c r="DHV22" s="15"/>
      <c r="DHW22" s="15"/>
      <c r="DHX22" s="15"/>
      <c r="DHY22" s="15"/>
      <c r="DHZ22" s="15"/>
      <c r="DIA22" s="15"/>
      <c r="DIB22" s="15"/>
      <c r="DIC22" s="15"/>
      <c r="DID22" s="15"/>
      <c r="DIE22" s="15"/>
      <c r="DIF22" s="15"/>
      <c r="DIG22" s="15"/>
      <c r="DIH22" s="15"/>
      <c r="DII22" s="15"/>
      <c r="DIJ22" s="15"/>
      <c r="DIK22" s="98"/>
      <c r="DIL22" s="98"/>
      <c r="DIM22" s="13"/>
      <c r="DIN22" s="79"/>
      <c r="DIO22" s="79"/>
      <c r="DIP22" s="79"/>
      <c r="DIQ22" s="79"/>
      <c r="DIR22" s="79"/>
      <c r="DIS22" s="79"/>
      <c r="DIT22" s="79"/>
      <c r="DIU22" s="79"/>
      <c r="DIV22" s="79"/>
      <c r="DIW22" s="79"/>
      <c r="DIX22" s="79"/>
      <c r="DIY22" s="79"/>
      <c r="DIZ22" s="79"/>
      <c r="DJA22" s="79"/>
      <c r="DJB22" s="79"/>
      <c r="DJC22" s="79"/>
      <c r="DJD22" s="79"/>
      <c r="DJE22" s="79"/>
      <c r="DJF22" s="79"/>
      <c r="DJG22" s="79"/>
      <c r="DJH22" s="79"/>
      <c r="DJI22" s="79"/>
      <c r="DJJ22" s="79"/>
      <c r="DJK22" s="79"/>
      <c r="DJL22" s="19"/>
      <c r="DJM22" s="15"/>
      <c r="DJN22" s="15"/>
      <c r="DJO22" s="15"/>
      <c r="DJP22" s="15"/>
      <c r="DJQ22" s="15"/>
      <c r="DJR22" s="15"/>
      <c r="DJS22" s="15"/>
      <c r="DJT22" s="15"/>
      <c r="DJU22" s="15"/>
      <c r="DJV22" s="15"/>
      <c r="DJW22" s="15"/>
      <c r="DJX22" s="15"/>
      <c r="DJY22" s="15"/>
      <c r="DJZ22" s="15"/>
      <c r="DKA22" s="15"/>
      <c r="DKB22" s="15"/>
      <c r="DKC22" s="15"/>
      <c r="DKD22" s="15"/>
      <c r="DKE22" s="15"/>
      <c r="DKF22" s="15"/>
      <c r="DKG22" s="15"/>
      <c r="DKH22" s="98"/>
      <c r="DKI22" s="98"/>
      <c r="DKJ22" s="13"/>
      <c r="DKK22" s="79"/>
      <c r="DKL22" s="79"/>
      <c r="DKM22" s="79"/>
      <c r="DKN22" s="79"/>
      <c r="DKO22" s="79"/>
      <c r="DKP22" s="79"/>
      <c r="DKQ22" s="79"/>
      <c r="DKR22" s="79"/>
      <c r="DKS22" s="79"/>
      <c r="DKT22" s="79"/>
      <c r="DKU22" s="79"/>
      <c r="DKV22" s="79"/>
      <c r="DKW22" s="79"/>
      <c r="DKX22" s="79"/>
      <c r="DKY22" s="79"/>
      <c r="DKZ22" s="79"/>
      <c r="DLA22" s="79"/>
      <c r="DLB22" s="79"/>
      <c r="DLC22" s="79"/>
      <c r="DLD22" s="79"/>
      <c r="DLE22" s="79"/>
      <c r="DLF22" s="79"/>
      <c r="DLG22" s="79"/>
      <c r="DLH22" s="79"/>
      <c r="DLI22" s="19"/>
      <c r="DLJ22" s="15"/>
      <c r="DLK22" s="15"/>
      <c r="DLL22" s="15"/>
      <c r="DLM22" s="15"/>
      <c r="DLN22" s="15"/>
      <c r="DLO22" s="15"/>
      <c r="DLP22" s="15"/>
      <c r="DLQ22" s="15"/>
      <c r="DLR22" s="15"/>
      <c r="DLS22" s="15"/>
      <c r="DLT22" s="15"/>
      <c r="DLU22" s="15"/>
      <c r="DLV22" s="15"/>
      <c r="DLW22" s="15"/>
      <c r="DLX22" s="15"/>
      <c r="DLY22" s="15"/>
      <c r="DLZ22" s="15"/>
      <c r="DMA22" s="15"/>
      <c r="DMB22" s="15"/>
      <c r="DMC22" s="15"/>
      <c r="DMD22" s="15"/>
      <c r="DME22" s="98"/>
      <c r="DMF22" s="98"/>
      <c r="DMG22" s="13"/>
      <c r="DMH22" s="79"/>
      <c r="DMI22" s="79"/>
      <c r="DMJ22" s="79"/>
      <c r="DMK22" s="79"/>
      <c r="DML22" s="79"/>
      <c r="DMM22" s="79"/>
      <c r="DMN22" s="79"/>
      <c r="DMO22" s="79"/>
      <c r="DMP22" s="79"/>
      <c r="DMQ22" s="79"/>
      <c r="DMR22" s="79"/>
      <c r="DMS22" s="79"/>
      <c r="DMT22" s="79"/>
      <c r="DMU22" s="79"/>
      <c r="DMV22" s="79"/>
      <c r="DMW22" s="79"/>
      <c r="DMX22" s="79"/>
      <c r="DMY22" s="79"/>
      <c r="DMZ22" s="79"/>
      <c r="DNA22" s="79"/>
      <c r="DNB22" s="79"/>
      <c r="DNC22" s="79"/>
      <c r="DND22" s="79"/>
      <c r="DNE22" s="79"/>
      <c r="DNF22" s="19"/>
      <c r="DNG22" s="15"/>
      <c r="DNH22" s="15"/>
      <c r="DNI22" s="15"/>
      <c r="DNJ22" s="15"/>
      <c r="DNK22" s="15"/>
      <c r="DNL22" s="15"/>
      <c r="DNM22" s="15"/>
      <c r="DNN22" s="15"/>
      <c r="DNO22" s="15"/>
      <c r="DNP22" s="15"/>
      <c r="DNQ22" s="15"/>
      <c r="DNR22" s="15"/>
      <c r="DNS22" s="15"/>
      <c r="DNT22" s="15"/>
      <c r="DNU22" s="15"/>
      <c r="DNV22" s="15"/>
      <c r="DNW22" s="15"/>
      <c r="DNX22" s="15"/>
      <c r="DNY22" s="15"/>
      <c r="DNZ22" s="15"/>
      <c r="DOA22" s="15"/>
      <c r="DOB22" s="98"/>
      <c r="DOC22" s="98"/>
      <c r="DOD22" s="13"/>
      <c r="DOE22" s="79"/>
      <c r="DOF22" s="79"/>
      <c r="DOG22" s="79"/>
      <c r="DOH22" s="79"/>
      <c r="DOI22" s="79"/>
      <c r="DOJ22" s="79"/>
      <c r="DOK22" s="79"/>
      <c r="DOL22" s="79"/>
      <c r="DOM22" s="79"/>
      <c r="DON22" s="79"/>
      <c r="DOO22" s="79"/>
      <c r="DOP22" s="79"/>
      <c r="DOQ22" s="79"/>
      <c r="DOR22" s="79"/>
      <c r="DOS22" s="79"/>
      <c r="DOT22" s="79"/>
      <c r="DOU22" s="79"/>
      <c r="DOV22" s="79"/>
      <c r="DOW22" s="79"/>
      <c r="DOX22" s="79"/>
      <c r="DOY22" s="79"/>
      <c r="DOZ22" s="79"/>
      <c r="DPA22" s="79"/>
      <c r="DPB22" s="79"/>
      <c r="DPC22" s="19"/>
      <c r="DPD22" s="15"/>
      <c r="DPE22" s="15"/>
      <c r="DPF22" s="15"/>
      <c r="DPG22" s="15"/>
      <c r="DPH22" s="15"/>
      <c r="DPI22" s="15"/>
      <c r="DPJ22" s="15"/>
      <c r="DPK22" s="15"/>
      <c r="DPL22" s="15"/>
      <c r="DPM22" s="15"/>
      <c r="DPN22" s="15"/>
      <c r="DPO22" s="15"/>
      <c r="DPP22" s="15"/>
      <c r="DPQ22" s="15"/>
      <c r="DPR22" s="15"/>
      <c r="DPS22" s="15"/>
      <c r="DPT22" s="15"/>
      <c r="DPU22" s="15"/>
      <c r="DPV22" s="15"/>
      <c r="DPW22" s="15"/>
      <c r="DPX22" s="15"/>
      <c r="DPY22" s="98"/>
      <c r="DPZ22" s="98"/>
      <c r="DQA22" s="13"/>
      <c r="DQB22" s="79"/>
      <c r="DQC22" s="79"/>
      <c r="DQD22" s="79"/>
      <c r="DQE22" s="79"/>
      <c r="DQF22" s="79"/>
      <c r="DQG22" s="79"/>
      <c r="DQH22" s="79"/>
      <c r="DQI22" s="79"/>
      <c r="DQJ22" s="79"/>
      <c r="DQK22" s="79"/>
      <c r="DQL22" s="79"/>
      <c r="DQM22" s="79"/>
      <c r="DQN22" s="79"/>
      <c r="DQO22" s="79"/>
      <c r="DQP22" s="79"/>
      <c r="DQQ22" s="79"/>
      <c r="DQR22" s="79"/>
      <c r="DQS22" s="79"/>
      <c r="DQT22" s="79"/>
      <c r="DQU22" s="79"/>
      <c r="DQV22" s="79"/>
      <c r="DQW22" s="79"/>
      <c r="DQX22" s="79"/>
      <c r="DQY22" s="79"/>
      <c r="DQZ22" s="19"/>
      <c r="DRA22" s="15"/>
      <c r="DRB22" s="15"/>
      <c r="DRC22" s="15"/>
      <c r="DRD22" s="15"/>
      <c r="DRE22" s="15"/>
      <c r="DRF22" s="15"/>
      <c r="DRG22" s="15"/>
      <c r="DRH22" s="15"/>
      <c r="DRI22" s="15"/>
      <c r="DRJ22" s="15"/>
      <c r="DRK22" s="15"/>
      <c r="DRL22" s="15"/>
      <c r="DRM22" s="15"/>
      <c r="DRN22" s="15"/>
      <c r="DRO22" s="15"/>
      <c r="DRP22" s="15"/>
      <c r="DRQ22" s="15"/>
      <c r="DRR22" s="15"/>
      <c r="DRS22" s="15"/>
      <c r="DRT22" s="15"/>
      <c r="DRU22" s="15"/>
      <c r="DRV22" s="98"/>
      <c r="DRW22" s="98"/>
      <c r="DRX22" s="13"/>
      <c r="DRY22" s="79"/>
      <c r="DRZ22" s="79"/>
      <c r="DSA22" s="79"/>
      <c r="DSB22" s="79"/>
      <c r="DSC22" s="79"/>
      <c r="DSD22" s="79"/>
      <c r="DSE22" s="79"/>
      <c r="DSF22" s="79"/>
      <c r="DSG22" s="79"/>
      <c r="DSH22" s="79"/>
      <c r="DSI22" s="79"/>
      <c r="DSJ22" s="79"/>
      <c r="DSK22" s="79"/>
      <c r="DSL22" s="79"/>
      <c r="DSM22" s="79"/>
      <c r="DSN22" s="79"/>
      <c r="DSO22" s="79"/>
      <c r="DSP22" s="79"/>
      <c r="DSQ22" s="79"/>
      <c r="DSR22" s="79"/>
      <c r="DSS22" s="79"/>
      <c r="DST22" s="79"/>
      <c r="DSU22" s="79"/>
      <c r="DSV22" s="79"/>
      <c r="DSW22" s="19"/>
      <c r="DSX22" s="15"/>
      <c r="DSY22" s="15"/>
      <c r="DSZ22" s="15"/>
      <c r="DTA22" s="15"/>
      <c r="DTB22" s="15"/>
      <c r="DTC22" s="15"/>
      <c r="DTD22" s="15"/>
      <c r="DTE22" s="15"/>
      <c r="DTF22" s="15"/>
      <c r="DTG22" s="15"/>
      <c r="DTH22" s="15"/>
      <c r="DTI22" s="15"/>
      <c r="DTJ22" s="15"/>
      <c r="DTK22" s="15"/>
      <c r="DTL22" s="15"/>
      <c r="DTM22" s="15"/>
      <c r="DTN22" s="15"/>
      <c r="DTO22" s="15"/>
      <c r="DTP22" s="15"/>
      <c r="DTQ22" s="15"/>
      <c r="DTR22" s="15"/>
      <c r="DTS22" s="98"/>
      <c r="DTT22" s="98"/>
      <c r="DTU22" s="13"/>
      <c r="DTV22" s="79"/>
      <c r="DTW22" s="79"/>
      <c r="DTX22" s="79"/>
      <c r="DTY22" s="79"/>
      <c r="DTZ22" s="79"/>
      <c r="DUA22" s="79"/>
      <c r="DUB22" s="79"/>
      <c r="DUC22" s="79"/>
      <c r="DUD22" s="79"/>
      <c r="DUE22" s="79"/>
      <c r="DUF22" s="79"/>
      <c r="DUG22" s="79"/>
      <c r="DUH22" s="79"/>
      <c r="DUI22" s="79"/>
      <c r="DUJ22" s="79"/>
      <c r="DUK22" s="79"/>
      <c r="DUL22" s="79"/>
      <c r="DUM22" s="79"/>
      <c r="DUN22" s="79"/>
      <c r="DUO22" s="79"/>
      <c r="DUP22" s="79"/>
      <c r="DUQ22" s="79"/>
      <c r="DUR22" s="79"/>
      <c r="DUS22" s="79"/>
      <c r="DUT22" s="19"/>
      <c r="DUU22" s="15"/>
      <c r="DUV22" s="15"/>
      <c r="DUW22" s="15"/>
      <c r="DUX22" s="15"/>
      <c r="DUY22" s="15"/>
      <c r="DUZ22" s="15"/>
      <c r="DVA22" s="15"/>
      <c r="DVB22" s="15"/>
      <c r="DVC22" s="15"/>
      <c r="DVD22" s="15"/>
      <c r="DVE22" s="15"/>
      <c r="DVF22" s="15"/>
      <c r="DVG22" s="15"/>
      <c r="DVH22" s="15"/>
      <c r="DVI22" s="15"/>
      <c r="DVJ22" s="15"/>
      <c r="DVK22" s="15"/>
      <c r="DVL22" s="15"/>
      <c r="DVM22" s="15"/>
      <c r="DVN22" s="15"/>
      <c r="DVO22" s="15"/>
      <c r="DVP22" s="98"/>
      <c r="DVQ22" s="98"/>
      <c r="DVR22" s="13"/>
      <c r="DVS22" s="79"/>
      <c r="DVT22" s="79"/>
      <c r="DVU22" s="79"/>
      <c r="DVV22" s="79"/>
      <c r="DVW22" s="79"/>
      <c r="DVX22" s="79"/>
      <c r="DVY22" s="79"/>
      <c r="DVZ22" s="79"/>
      <c r="DWA22" s="79"/>
      <c r="DWB22" s="79"/>
      <c r="DWC22" s="79"/>
      <c r="DWD22" s="79"/>
      <c r="DWE22" s="79"/>
      <c r="DWF22" s="79"/>
      <c r="DWG22" s="79"/>
      <c r="DWH22" s="79"/>
      <c r="DWI22" s="79"/>
      <c r="DWJ22" s="79"/>
      <c r="DWK22" s="79"/>
      <c r="DWL22" s="79"/>
      <c r="DWM22" s="79"/>
      <c r="DWN22" s="79"/>
      <c r="DWO22" s="79"/>
      <c r="DWP22" s="79"/>
      <c r="DWQ22" s="19"/>
      <c r="DWR22" s="15"/>
      <c r="DWS22" s="15"/>
      <c r="DWT22" s="15"/>
      <c r="DWU22" s="15"/>
      <c r="DWV22" s="15"/>
      <c r="DWW22" s="15"/>
      <c r="DWX22" s="15"/>
      <c r="DWY22" s="15"/>
      <c r="DWZ22" s="15"/>
      <c r="DXA22" s="15"/>
      <c r="DXB22" s="15"/>
      <c r="DXC22" s="15"/>
      <c r="DXD22" s="15"/>
      <c r="DXE22" s="15"/>
      <c r="DXF22" s="15"/>
      <c r="DXG22" s="15"/>
      <c r="DXH22" s="15"/>
      <c r="DXI22" s="15"/>
      <c r="DXJ22" s="15"/>
      <c r="DXK22" s="15"/>
      <c r="DXL22" s="15"/>
      <c r="DXM22" s="98"/>
      <c r="DXN22" s="98"/>
      <c r="DXO22" s="13"/>
      <c r="DXP22" s="79"/>
      <c r="DXQ22" s="79"/>
      <c r="DXR22" s="79"/>
      <c r="DXS22" s="79"/>
      <c r="DXT22" s="79"/>
      <c r="DXU22" s="79"/>
      <c r="DXV22" s="79"/>
      <c r="DXW22" s="79"/>
      <c r="DXX22" s="79"/>
      <c r="DXY22" s="79"/>
      <c r="DXZ22" s="79"/>
      <c r="DYA22" s="79"/>
      <c r="DYB22" s="79"/>
      <c r="DYC22" s="79"/>
      <c r="DYD22" s="79"/>
      <c r="DYE22" s="79"/>
      <c r="DYF22" s="79"/>
      <c r="DYG22" s="79"/>
      <c r="DYH22" s="79"/>
      <c r="DYI22" s="79"/>
      <c r="DYJ22" s="79"/>
      <c r="DYK22" s="79"/>
      <c r="DYL22" s="79"/>
      <c r="DYM22" s="79"/>
      <c r="DYN22" s="19"/>
      <c r="DYO22" s="15"/>
      <c r="DYP22" s="15"/>
      <c r="DYQ22" s="15"/>
      <c r="DYR22" s="15"/>
      <c r="DYS22" s="15"/>
      <c r="DYT22" s="15"/>
      <c r="DYU22" s="15"/>
      <c r="DYV22" s="15"/>
      <c r="DYW22" s="15"/>
      <c r="DYX22" s="15"/>
      <c r="DYY22" s="15"/>
      <c r="DYZ22" s="15"/>
      <c r="DZA22" s="15"/>
      <c r="DZB22" s="15"/>
      <c r="DZC22" s="15"/>
      <c r="DZD22" s="15"/>
      <c r="DZE22" s="15"/>
      <c r="DZF22" s="15"/>
      <c r="DZG22" s="15"/>
      <c r="DZH22" s="15"/>
      <c r="DZI22" s="15"/>
      <c r="DZJ22" s="98"/>
      <c r="DZK22" s="98"/>
      <c r="DZL22" s="13"/>
      <c r="DZM22" s="79"/>
      <c r="DZN22" s="79"/>
      <c r="DZO22" s="79"/>
      <c r="DZP22" s="79"/>
      <c r="DZQ22" s="79"/>
      <c r="DZR22" s="79"/>
      <c r="DZS22" s="79"/>
      <c r="DZT22" s="79"/>
      <c r="DZU22" s="79"/>
      <c r="DZV22" s="79"/>
      <c r="DZW22" s="79"/>
      <c r="DZX22" s="79"/>
      <c r="DZY22" s="79"/>
      <c r="DZZ22" s="79"/>
      <c r="EAA22" s="79"/>
      <c r="EAB22" s="79"/>
      <c r="EAC22" s="79"/>
      <c r="EAD22" s="79"/>
      <c r="EAE22" s="79"/>
      <c r="EAF22" s="79"/>
      <c r="EAG22" s="79"/>
      <c r="EAH22" s="79"/>
      <c r="EAI22" s="79"/>
      <c r="EAJ22" s="79"/>
      <c r="EAK22" s="19"/>
      <c r="EAL22" s="15"/>
      <c r="EAM22" s="15"/>
      <c r="EAN22" s="15"/>
      <c r="EAO22" s="15"/>
      <c r="EAP22" s="15"/>
      <c r="EAQ22" s="15"/>
      <c r="EAR22" s="15"/>
      <c r="EAS22" s="15"/>
      <c r="EAT22" s="15"/>
      <c r="EAU22" s="15"/>
      <c r="EAV22" s="15"/>
      <c r="EAW22" s="15"/>
      <c r="EAX22" s="15"/>
      <c r="EAY22" s="15"/>
      <c r="EAZ22" s="15"/>
      <c r="EBA22" s="15"/>
      <c r="EBB22" s="15"/>
      <c r="EBC22" s="15"/>
      <c r="EBD22" s="15"/>
      <c r="EBE22" s="15"/>
      <c r="EBF22" s="15"/>
      <c r="EBG22" s="98"/>
      <c r="EBH22" s="98"/>
      <c r="EBI22" s="13"/>
      <c r="EBJ22" s="79"/>
      <c r="EBK22" s="79"/>
      <c r="EBL22" s="79"/>
      <c r="EBM22" s="79"/>
      <c r="EBN22" s="79"/>
      <c r="EBO22" s="79"/>
      <c r="EBP22" s="79"/>
      <c r="EBQ22" s="79"/>
      <c r="EBR22" s="79"/>
      <c r="EBS22" s="79"/>
      <c r="EBT22" s="79"/>
      <c r="EBU22" s="79"/>
      <c r="EBV22" s="79"/>
      <c r="EBW22" s="79"/>
      <c r="EBX22" s="79"/>
      <c r="EBY22" s="79"/>
      <c r="EBZ22" s="79"/>
      <c r="ECA22" s="79"/>
      <c r="ECB22" s="79"/>
      <c r="ECC22" s="79"/>
      <c r="ECD22" s="79"/>
      <c r="ECE22" s="79"/>
      <c r="ECF22" s="79"/>
      <c r="ECG22" s="79"/>
      <c r="ECH22" s="19"/>
      <c r="ECI22" s="15"/>
      <c r="ECJ22" s="15"/>
      <c r="ECK22" s="15"/>
      <c r="ECL22" s="15"/>
      <c r="ECM22" s="15"/>
      <c r="ECN22" s="15"/>
      <c r="ECO22" s="15"/>
      <c r="ECP22" s="15"/>
      <c r="ECQ22" s="15"/>
      <c r="ECR22" s="15"/>
      <c r="ECS22" s="15"/>
      <c r="ECT22" s="15"/>
      <c r="ECU22" s="15"/>
      <c r="ECV22" s="15"/>
      <c r="ECW22" s="15"/>
      <c r="ECX22" s="15"/>
      <c r="ECY22" s="15"/>
      <c r="ECZ22" s="15"/>
      <c r="EDA22" s="15"/>
      <c r="EDB22" s="15"/>
      <c r="EDC22" s="15"/>
      <c r="EDD22" s="98"/>
      <c r="EDE22" s="98"/>
      <c r="EDF22" s="13"/>
      <c r="EDG22" s="79"/>
      <c r="EDH22" s="79"/>
      <c r="EDI22" s="79"/>
      <c r="EDJ22" s="79"/>
      <c r="EDK22" s="79"/>
      <c r="EDL22" s="79"/>
      <c r="EDM22" s="79"/>
      <c r="EDN22" s="79"/>
      <c r="EDO22" s="79"/>
      <c r="EDP22" s="79"/>
      <c r="EDQ22" s="79"/>
      <c r="EDR22" s="79"/>
      <c r="EDS22" s="79"/>
      <c r="EDT22" s="79"/>
      <c r="EDU22" s="79"/>
      <c r="EDV22" s="79"/>
      <c r="EDW22" s="79"/>
      <c r="EDX22" s="79"/>
      <c r="EDY22" s="79"/>
      <c r="EDZ22" s="79"/>
      <c r="EEA22" s="79"/>
      <c r="EEB22" s="79"/>
      <c r="EEC22" s="79"/>
      <c r="EED22" s="79"/>
      <c r="EEE22" s="19"/>
      <c r="EEF22" s="15"/>
      <c r="EEG22" s="15"/>
      <c r="EEH22" s="15"/>
      <c r="EEI22" s="15"/>
      <c r="EEJ22" s="15"/>
      <c r="EEK22" s="15"/>
      <c r="EEL22" s="15"/>
      <c r="EEM22" s="15"/>
      <c r="EEN22" s="15"/>
      <c r="EEO22" s="15"/>
      <c r="EEP22" s="15"/>
      <c r="EEQ22" s="15"/>
      <c r="EER22" s="15"/>
      <c r="EES22" s="15"/>
      <c r="EET22" s="15"/>
      <c r="EEU22" s="15"/>
      <c r="EEV22" s="15"/>
      <c r="EEW22" s="15"/>
      <c r="EEX22" s="15"/>
      <c r="EEY22" s="15"/>
      <c r="EEZ22" s="15"/>
      <c r="EFA22" s="98"/>
      <c r="EFB22" s="98"/>
      <c r="EFC22" s="13"/>
      <c r="EFD22" s="79"/>
      <c r="EFE22" s="79"/>
      <c r="EFF22" s="79"/>
      <c r="EFG22" s="79"/>
      <c r="EFH22" s="79"/>
      <c r="EFI22" s="79"/>
      <c r="EFJ22" s="79"/>
      <c r="EFK22" s="79"/>
      <c r="EFL22" s="79"/>
      <c r="EFM22" s="79"/>
      <c r="EFN22" s="79"/>
      <c r="EFO22" s="79"/>
      <c r="EFP22" s="79"/>
      <c r="EFQ22" s="79"/>
      <c r="EFR22" s="79"/>
      <c r="EFS22" s="79"/>
      <c r="EFT22" s="79"/>
      <c r="EFU22" s="79"/>
      <c r="EFV22" s="79"/>
      <c r="EFW22" s="79"/>
      <c r="EFX22" s="79"/>
      <c r="EFY22" s="79"/>
      <c r="EFZ22" s="79"/>
      <c r="EGA22" s="79"/>
      <c r="EGB22" s="19"/>
      <c r="EGC22" s="15"/>
      <c r="EGD22" s="15"/>
      <c r="EGE22" s="15"/>
      <c r="EGF22" s="15"/>
      <c r="EGG22" s="15"/>
      <c r="EGH22" s="15"/>
      <c r="EGI22" s="15"/>
      <c r="EGJ22" s="15"/>
      <c r="EGK22" s="15"/>
      <c r="EGL22" s="15"/>
      <c r="EGM22" s="15"/>
      <c r="EGN22" s="15"/>
      <c r="EGO22" s="15"/>
      <c r="EGP22" s="15"/>
      <c r="EGQ22" s="15"/>
      <c r="EGR22" s="15"/>
      <c r="EGS22" s="15"/>
      <c r="EGT22" s="15"/>
      <c r="EGU22" s="15"/>
      <c r="EGV22" s="15"/>
      <c r="EGW22" s="15"/>
      <c r="EGX22" s="98"/>
      <c r="EGY22" s="98"/>
      <c r="EGZ22" s="13"/>
      <c r="EHA22" s="79"/>
      <c r="EHB22" s="79"/>
      <c r="EHC22" s="79"/>
      <c r="EHD22" s="79"/>
      <c r="EHE22" s="79"/>
      <c r="EHF22" s="79"/>
      <c r="EHG22" s="79"/>
      <c r="EHH22" s="79"/>
      <c r="EHI22" s="79"/>
      <c r="EHJ22" s="79"/>
      <c r="EHK22" s="79"/>
      <c r="EHL22" s="79"/>
      <c r="EHM22" s="79"/>
      <c r="EHN22" s="79"/>
      <c r="EHO22" s="79"/>
      <c r="EHP22" s="79"/>
      <c r="EHQ22" s="79"/>
      <c r="EHR22" s="79"/>
      <c r="EHS22" s="79"/>
      <c r="EHT22" s="79"/>
      <c r="EHU22" s="79"/>
      <c r="EHV22" s="79"/>
      <c r="EHW22" s="79"/>
      <c r="EHX22" s="79"/>
      <c r="EHY22" s="19"/>
      <c r="EHZ22" s="15"/>
      <c r="EIA22" s="15"/>
      <c r="EIB22" s="15"/>
      <c r="EIC22" s="15"/>
      <c r="EID22" s="15"/>
      <c r="EIE22" s="15"/>
      <c r="EIF22" s="15"/>
      <c r="EIG22" s="15"/>
      <c r="EIH22" s="15"/>
      <c r="EII22" s="15"/>
      <c r="EIJ22" s="15"/>
      <c r="EIK22" s="15"/>
      <c r="EIL22" s="15"/>
      <c r="EIM22" s="15"/>
      <c r="EIN22" s="15"/>
      <c r="EIO22" s="15"/>
      <c r="EIP22" s="15"/>
      <c r="EIQ22" s="15"/>
      <c r="EIR22" s="15"/>
      <c r="EIS22" s="15"/>
      <c r="EIT22" s="15"/>
      <c r="EIU22" s="98"/>
      <c r="EIV22" s="98"/>
      <c r="EIW22" s="13"/>
      <c r="EIX22" s="79"/>
      <c r="EIY22" s="79"/>
      <c r="EIZ22" s="79"/>
      <c r="EJA22" s="79"/>
      <c r="EJB22" s="79"/>
      <c r="EJC22" s="79"/>
      <c r="EJD22" s="79"/>
      <c r="EJE22" s="79"/>
      <c r="EJF22" s="79"/>
      <c r="EJG22" s="79"/>
      <c r="EJH22" s="79"/>
      <c r="EJI22" s="79"/>
      <c r="EJJ22" s="79"/>
      <c r="EJK22" s="79"/>
      <c r="EJL22" s="79"/>
      <c r="EJM22" s="79"/>
      <c r="EJN22" s="79"/>
      <c r="EJO22" s="79"/>
      <c r="EJP22" s="79"/>
      <c r="EJQ22" s="79"/>
      <c r="EJR22" s="79"/>
      <c r="EJS22" s="79"/>
      <c r="EJT22" s="79"/>
      <c r="EJU22" s="79"/>
      <c r="EJV22" s="19"/>
      <c r="EJW22" s="15"/>
      <c r="EJX22" s="15"/>
      <c r="EJY22" s="15"/>
      <c r="EJZ22" s="15"/>
      <c r="EKA22" s="15"/>
      <c r="EKB22" s="15"/>
      <c r="EKC22" s="15"/>
      <c r="EKD22" s="15"/>
      <c r="EKE22" s="15"/>
      <c r="EKF22" s="15"/>
      <c r="EKG22" s="15"/>
      <c r="EKH22" s="15"/>
      <c r="EKI22" s="15"/>
      <c r="EKJ22" s="15"/>
      <c r="EKK22" s="15"/>
      <c r="EKL22" s="15"/>
      <c r="EKM22" s="15"/>
      <c r="EKN22" s="15"/>
      <c r="EKO22" s="15"/>
      <c r="EKP22" s="15"/>
      <c r="EKQ22" s="15"/>
      <c r="EKR22" s="98"/>
      <c r="EKS22" s="98"/>
      <c r="EKT22" s="13"/>
      <c r="EKU22" s="79"/>
      <c r="EKV22" s="79"/>
      <c r="EKW22" s="79"/>
      <c r="EKX22" s="79"/>
      <c r="EKY22" s="79"/>
      <c r="EKZ22" s="79"/>
      <c r="ELA22" s="79"/>
      <c r="ELB22" s="79"/>
      <c r="ELC22" s="79"/>
      <c r="ELD22" s="79"/>
      <c r="ELE22" s="79"/>
      <c r="ELF22" s="79"/>
      <c r="ELG22" s="79"/>
      <c r="ELH22" s="79"/>
      <c r="ELI22" s="79"/>
      <c r="ELJ22" s="79"/>
      <c r="ELK22" s="79"/>
      <c r="ELL22" s="79"/>
      <c r="ELM22" s="79"/>
      <c r="ELN22" s="79"/>
      <c r="ELO22" s="79"/>
      <c r="ELP22" s="79"/>
      <c r="ELQ22" s="79"/>
      <c r="ELR22" s="79"/>
      <c r="ELS22" s="19"/>
      <c r="ELT22" s="15"/>
      <c r="ELU22" s="15"/>
      <c r="ELV22" s="15"/>
      <c r="ELW22" s="15"/>
      <c r="ELX22" s="15"/>
      <c r="ELY22" s="15"/>
      <c r="ELZ22" s="15"/>
      <c r="EMA22" s="15"/>
      <c r="EMB22" s="15"/>
      <c r="EMC22" s="15"/>
      <c r="EMD22" s="15"/>
      <c r="EME22" s="15"/>
      <c r="EMF22" s="15"/>
      <c r="EMG22" s="15"/>
      <c r="EMH22" s="15"/>
      <c r="EMI22" s="15"/>
      <c r="EMJ22" s="15"/>
      <c r="EMK22" s="15"/>
      <c r="EML22" s="15"/>
      <c r="EMM22" s="15"/>
      <c r="EMN22" s="15"/>
      <c r="EMO22" s="98"/>
      <c r="EMP22" s="98"/>
      <c r="EMQ22" s="13"/>
      <c r="EMR22" s="79"/>
      <c r="EMS22" s="79"/>
      <c r="EMT22" s="79"/>
      <c r="EMU22" s="79"/>
      <c r="EMV22" s="79"/>
      <c r="EMW22" s="79"/>
      <c r="EMX22" s="79"/>
      <c r="EMY22" s="79"/>
      <c r="EMZ22" s="79"/>
      <c r="ENA22" s="79"/>
      <c r="ENB22" s="79"/>
      <c r="ENC22" s="79"/>
      <c r="END22" s="79"/>
      <c r="ENE22" s="79"/>
      <c r="ENF22" s="79"/>
      <c r="ENG22" s="79"/>
      <c r="ENH22" s="79"/>
      <c r="ENI22" s="79"/>
      <c r="ENJ22" s="79"/>
      <c r="ENK22" s="79"/>
      <c r="ENL22" s="79"/>
      <c r="ENM22" s="79"/>
      <c r="ENN22" s="79"/>
      <c r="ENO22" s="79"/>
      <c r="ENP22" s="19"/>
      <c r="ENQ22" s="15"/>
      <c r="ENR22" s="15"/>
      <c r="ENS22" s="15"/>
      <c r="ENT22" s="15"/>
      <c r="ENU22" s="15"/>
      <c r="ENV22" s="15"/>
      <c r="ENW22" s="15"/>
      <c r="ENX22" s="15"/>
      <c r="ENY22" s="15"/>
      <c r="ENZ22" s="15"/>
      <c r="EOA22" s="15"/>
      <c r="EOB22" s="15"/>
      <c r="EOC22" s="15"/>
      <c r="EOD22" s="15"/>
      <c r="EOE22" s="15"/>
      <c r="EOF22" s="15"/>
      <c r="EOG22" s="15"/>
      <c r="EOH22" s="15"/>
      <c r="EOI22" s="15"/>
      <c r="EOJ22" s="15"/>
      <c r="EOK22" s="15"/>
      <c r="EOL22" s="98"/>
      <c r="EOM22" s="98"/>
      <c r="EON22" s="13"/>
      <c r="EOO22" s="79"/>
      <c r="EOP22" s="79"/>
      <c r="EOQ22" s="79"/>
      <c r="EOR22" s="79"/>
      <c r="EOS22" s="79"/>
      <c r="EOT22" s="79"/>
      <c r="EOU22" s="79"/>
      <c r="EOV22" s="79"/>
      <c r="EOW22" s="79"/>
      <c r="EOX22" s="79"/>
      <c r="EOY22" s="79"/>
      <c r="EOZ22" s="79"/>
      <c r="EPA22" s="79"/>
      <c r="EPB22" s="79"/>
      <c r="EPC22" s="79"/>
      <c r="EPD22" s="79"/>
      <c r="EPE22" s="79"/>
      <c r="EPF22" s="79"/>
      <c r="EPG22" s="79"/>
      <c r="EPH22" s="79"/>
      <c r="EPI22" s="79"/>
      <c r="EPJ22" s="79"/>
      <c r="EPK22" s="79"/>
      <c r="EPL22" s="79"/>
      <c r="EPM22" s="19"/>
      <c r="EPN22" s="15"/>
      <c r="EPO22" s="15"/>
      <c r="EPP22" s="15"/>
      <c r="EPQ22" s="15"/>
      <c r="EPR22" s="15"/>
      <c r="EPS22" s="15"/>
      <c r="EPT22" s="15"/>
      <c r="EPU22" s="15"/>
      <c r="EPV22" s="15"/>
      <c r="EPW22" s="15"/>
      <c r="EPX22" s="15"/>
      <c r="EPY22" s="15"/>
      <c r="EPZ22" s="15"/>
      <c r="EQA22" s="15"/>
      <c r="EQB22" s="15"/>
      <c r="EQC22" s="15"/>
      <c r="EQD22" s="15"/>
      <c r="EQE22" s="15"/>
      <c r="EQF22" s="15"/>
      <c r="EQG22" s="15"/>
      <c r="EQH22" s="15"/>
      <c r="EQI22" s="98"/>
      <c r="EQJ22" s="98"/>
      <c r="EQK22" s="13"/>
      <c r="EQL22" s="79"/>
      <c r="EQM22" s="79"/>
      <c r="EQN22" s="79"/>
      <c r="EQO22" s="79"/>
      <c r="EQP22" s="79"/>
      <c r="EQQ22" s="79"/>
      <c r="EQR22" s="79"/>
      <c r="EQS22" s="79"/>
      <c r="EQT22" s="79"/>
      <c r="EQU22" s="79"/>
      <c r="EQV22" s="79"/>
      <c r="EQW22" s="79"/>
      <c r="EQX22" s="79"/>
      <c r="EQY22" s="79"/>
      <c r="EQZ22" s="79"/>
      <c r="ERA22" s="79"/>
      <c r="ERB22" s="79"/>
      <c r="ERC22" s="79"/>
      <c r="ERD22" s="79"/>
      <c r="ERE22" s="79"/>
      <c r="ERF22" s="79"/>
      <c r="ERG22" s="79"/>
      <c r="ERH22" s="79"/>
      <c r="ERI22" s="79"/>
      <c r="ERJ22" s="19"/>
      <c r="ERK22" s="15"/>
      <c r="ERL22" s="15"/>
      <c r="ERM22" s="15"/>
      <c r="ERN22" s="15"/>
      <c r="ERO22" s="15"/>
      <c r="ERP22" s="15"/>
      <c r="ERQ22" s="15"/>
      <c r="ERR22" s="15"/>
      <c r="ERS22" s="15"/>
      <c r="ERT22" s="15"/>
      <c r="ERU22" s="15"/>
      <c r="ERV22" s="15"/>
      <c r="ERW22" s="15"/>
      <c r="ERX22" s="15"/>
      <c r="ERY22" s="15"/>
      <c r="ERZ22" s="15"/>
      <c r="ESA22" s="15"/>
      <c r="ESB22" s="15"/>
      <c r="ESC22" s="15"/>
      <c r="ESD22" s="15"/>
      <c r="ESE22" s="15"/>
      <c r="ESF22" s="98"/>
      <c r="ESG22" s="98"/>
      <c r="ESH22" s="13"/>
      <c r="ESI22" s="79"/>
      <c r="ESJ22" s="79"/>
      <c r="ESK22" s="79"/>
      <c r="ESL22" s="79"/>
      <c r="ESM22" s="79"/>
      <c r="ESN22" s="79"/>
      <c r="ESO22" s="79"/>
      <c r="ESP22" s="79"/>
      <c r="ESQ22" s="79"/>
      <c r="ESR22" s="79"/>
      <c r="ESS22" s="79"/>
      <c r="EST22" s="79"/>
      <c r="ESU22" s="79"/>
      <c r="ESV22" s="79"/>
      <c r="ESW22" s="79"/>
      <c r="ESX22" s="79"/>
      <c r="ESY22" s="79"/>
      <c r="ESZ22" s="79"/>
      <c r="ETA22" s="79"/>
      <c r="ETB22" s="79"/>
      <c r="ETC22" s="79"/>
      <c r="ETD22" s="79"/>
      <c r="ETE22" s="79"/>
      <c r="ETF22" s="79"/>
      <c r="ETG22" s="19"/>
      <c r="ETH22" s="15"/>
      <c r="ETI22" s="15"/>
      <c r="ETJ22" s="15"/>
      <c r="ETK22" s="15"/>
      <c r="ETL22" s="15"/>
      <c r="ETM22" s="15"/>
      <c r="ETN22" s="15"/>
      <c r="ETO22" s="15"/>
      <c r="ETP22" s="15"/>
      <c r="ETQ22" s="15"/>
      <c r="ETR22" s="15"/>
      <c r="ETS22" s="15"/>
      <c r="ETT22" s="15"/>
      <c r="ETU22" s="15"/>
      <c r="ETV22" s="15"/>
      <c r="ETW22" s="15"/>
      <c r="ETX22" s="15"/>
      <c r="ETY22" s="15"/>
      <c r="ETZ22" s="15"/>
      <c r="EUA22" s="15"/>
      <c r="EUB22" s="15"/>
      <c r="EUC22" s="98"/>
      <c r="EUD22" s="98"/>
      <c r="EUE22" s="13"/>
      <c r="EUF22" s="79"/>
      <c r="EUG22" s="79"/>
      <c r="EUH22" s="79"/>
      <c r="EUI22" s="79"/>
      <c r="EUJ22" s="79"/>
      <c r="EUK22" s="79"/>
      <c r="EUL22" s="79"/>
      <c r="EUM22" s="79"/>
      <c r="EUN22" s="79"/>
      <c r="EUO22" s="79"/>
      <c r="EUP22" s="79"/>
      <c r="EUQ22" s="79"/>
      <c r="EUR22" s="79"/>
      <c r="EUS22" s="79"/>
      <c r="EUT22" s="79"/>
      <c r="EUU22" s="79"/>
      <c r="EUV22" s="79"/>
      <c r="EUW22" s="79"/>
      <c r="EUX22" s="79"/>
      <c r="EUY22" s="79"/>
      <c r="EUZ22" s="79"/>
      <c r="EVA22" s="79"/>
      <c r="EVB22" s="79"/>
      <c r="EVC22" s="79"/>
      <c r="EVD22" s="19"/>
      <c r="EVE22" s="15"/>
      <c r="EVF22" s="15"/>
      <c r="EVG22" s="15"/>
      <c r="EVH22" s="15"/>
      <c r="EVI22" s="15"/>
      <c r="EVJ22" s="15"/>
      <c r="EVK22" s="15"/>
      <c r="EVL22" s="15"/>
      <c r="EVM22" s="15"/>
      <c r="EVN22" s="15"/>
      <c r="EVO22" s="15"/>
      <c r="EVP22" s="15"/>
      <c r="EVQ22" s="15"/>
      <c r="EVR22" s="15"/>
      <c r="EVS22" s="15"/>
      <c r="EVT22" s="15"/>
      <c r="EVU22" s="15"/>
      <c r="EVV22" s="15"/>
      <c r="EVW22" s="15"/>
      <c r="EVX22" s="15"/>
      <c r="EVY22" s="15"/>
      <c r="EVZ22" s="98"/>
      <c r="EWA22" s="98"/>
      <c r="EWB22" s="13"/>
      <c r="EWC22" s="79"/>
      <c r="EWD22" s="79"/>
      <c r="EWE22" s="79"/>
      <c r="EWF22" s="79"/>
      <c r="EWG22" s="79"/>
      <c r="EWH22" s="79"/>
      <c r="EWI22" s="79"/>
      <c r="EWJ22" s="79"/>
      <c r="EWK22" s="79"/>
      <c r="EWL22" s="79"/>
      <c r="EWM22" s="79"/>
      <c r="EWN22" s="79"/>
      <c r="EWO22" s="79"/>
      <c r="EWP22" s="79"/>
      <c r="EWQ22" s="79"/>
      <c r="EWR22" s="79"/>
      <c r="EWS22" s="79"/>
      <c r="EWT22" s="79"/>
      <c r="EWU22" s="79"/>
      <c r="EWV22" s="79"/>
      <c r="EWW22" s="79"/>
      <c r="EWX22" s="79"/>
      <c r="EWY22" s="79"/>
      <c r="EWZ22" s="79"/>
      <c r="EXA22" s="19"/>
      <c r="EXB22" s="15"/>
      <c r="EXC22" s="15"/>
      <c r="EXD22" s="15"/>
      <c r="EXE22" s="15"/>
      <c r="EXF22" s="15"/>
      <c r="EXG22" s="15"/>
      <c r="EXH22" s="15"/>
      <c r="EXI22" s="15"/>
      <c r="EXJ22" s="15"/>
      <c r="EXK22" s="15"/>
      <c r="EXL22" s="15"/>
      <c r="EXM22" s="15"/>
      <c r="EXN22" s="15"/>
      <c r="EXO22" s="15"/>
      <c r="EXP22" s="15"/>
      <c r="EXQ22" s="15"/>
      <c r="EXR22" s="15"/>
      <c r="EXS22" s="15"/>
      <c r="EXT22" s="15"/>
      <c r="EXU22" s="15"/>
      <c r="EXV22" s="15"/>
      <c r="EXW22" s="98"/>
      <c r="EXX22" s="98"/>
      <c r="EXY22" s="13"/>
      <c r="EXZ22" s="79"/>
      <c r="EYA22" s="79"/>
      <c r="EYB22" s="79"/>
      <c r="EYC22" s="79"/>
      <c r="EYD22" s="79"/>
      <c r="EYE22" s="79"/>
      <c r="EYF22" s="79"/>
      <c r="EYG22" s="79"/>
      <c r="EYH22" s="79"/>
      <c r="EYI22" s="79"/>
      <c r="EYJ22" s="79"/>
      <c r="EYK22" s="79"/>
      <c r="EYL22" s="79"/>
      <c r="EYM22" s="79"/>
      <c r="EYN22" s="79"/>
      <c r="EYO22" s="79"/>
      <c r="EYP22" s="79"/>
      <c r="EYQ22" s="79"/>
      <c r="EYR22" s="79"/>
      <c r="EYS22" s="79"/>
      <c r="EYT22" s="79"/>
      <c r="EYU22" s="79"/>
      <c r="EYV22" s="79"/>
      <c r="EYW22" s="79"/>
      <c r="EYX22" s="19"/>
      <c r="EYY22" s="15"/>
      <c r="EYZ22" s="15"/>
      <c r="EZA22" s="15"/>
      <c r="EZB22" s="15"/>
      <c r="EZC22" s="15"/>
      <c r="EZD22" s="15"/>
      <c r="EZE22" s="15"/>
      <c r="EZF22" s="15"/>
      <c r="EZG22" s="15"/>
      <c r="EZH22" s="15"/>
      <c r="EZI22" s="15"/>
      <c r="EZJ22" s="15"/>
      <c r="EZK22" s="15"/>
      <c r="EZL22" s="15"/>
      <c r="EZM22" s="15"/>
      <c r="EZN22" s="15"/>
      <c r="EZO22" s="15"/>
      <c r="EZP22" s="15"/>
      <c r="EZQ22" s="15"/>
      <c r="EZR22" s="15"/>
      <c r="EZS22" s="15"/>
      <c r="EZT22" s="98"/>
      <c r="EZU22" s="98"/>
      <c r="EZV22" s="13"/>
      <c r="EZW22" s="79"/>
      <c r="EZX22" s="79"/>
      <c r="EZY22" s="79"/>
      <c r="EZZ22" s="79"/>
      <c r="FAA22" s="79"/>
      <c r="FAB22" s="79"/>
      <c r="FAC22" s="79"/>
      <c r="FAD22" s="79"/>
      <c r="FAE22" s="79"/>
      <c r="FAF22" s="79"/>
      <c r="FAG22" s="79"/>
      <c r="FAH22" s="79"/>
      <c r="FAI22" s="79"/>
      <c r="FAJ22" s="79"/>
      <c r="FAK22" s="79"/>
      <c r="FAL22" s="79"/>
      <c r="FAM22" s="79"/>
      <c r="FAN22" s="79"/>
      <c r="FAO22" s="79"/>
      <c r="FAP22" s="79"/>
      <c r="FAQ22" s="79"/>
      <c r="FAR22" s="79"/>
      <c r="FAS22" s="79"/>
      <c r="FAT22" s="79"/>
      <c r="FAU22" s="19"/>
      <c r="FAV22" s="15"/>
      <c r="FAW22" s="15"/>
      <c r="FAX22" s="15"/>
      <c r="FAY22" s="15"/>
      <c r="FAZ22" s="15"/>
      <c r="FBA22" s="15"/>
      <c r="FBB22" s="15"/>
      <c r="FBC22" s="15"/>
      <c r="FBD22" s="15"/>
      <c r="FBE22" s="15"/>
      <c r="FBF22" s="15"/>
      <c r="FBG22" s="15"/>
      <c r="FBH22" s="15"/>
      <c r="FBI22" s="15"/>
      <c r="FBJ22" s="15"/>
      <c r="FBK22" s="15"/>
      <c r="FBL22" s="15"/>
      <c r="FBM22" s="15"/>
      <c r="FBN22" s="15"/>
      <c r="FBO22" s="15"/>
      <c r="FBP22" s="15"/>
      <c r="FBQ22" s="98"/>
      <c r="FBR22" s="98"/>
      <c r="FBS22" s="13"/>
      <c r="FBT22" s="79"/>
      <c r="FBU22" s="79"/>
      <c r="FBV22" s="79"/>
      <c r="FBW22" s="79"/>
      <c r="FBX22" s="79"/>
      <c r="FBY22" s="79"/>
      <c r="FBZ22" s="79"/>
      <c r="FCA22" s="79"/>
      <c r="FCB22" s="79"/>
      <c r="FCC22" s="79"/>
      <c r="FCD22" s="79"/>
      <c r="FCE22" s="79"/>
      <c r="FCF22" s="79"/>
      <c r="FCG22" s="79"/>
      <c r="FCH22" s="79"/>
      <c r="FCI22" s="79"/>
      <c r="FCJ22" s="79"/>
      <c r="FCK22" s="79"/>
      <c r="FCL22" s="79"/>
      <c r="FCM22" s="79"/>
      <c r="FCN22" s="79"/>
      <c r="FCO22" s="79"/>
      <c r="FCP22" s="79"/>
      <c r="FCQ22" s="79"/>
      <c r="FCR22" s="19"/>
      <c r="FCS22" s="15"/>
      <c r="FCT22" s="15"/>
      <c r="FCU22" s="15"/>
      <c r="FCV22" s="15"/>
      <c r="FCW22" s="15"/>
      <c r="FCX22" s="15"/>
      <c r="FCY22" s="15"/>
      <c r="FCZ22" s="15"/>
      <c r="FDA22" s="15"/>
      <c r="FDB22" s="15"/>
      <c r="FDC22" s="15"/>
      <c r="FDD22" s="15"/>
      <c r="FDE22" s="15"/>
      <c r="FDF22" s="15"/>
      <c r="FDG22" s="15"/>
      <c r="FDH22" s="15"/>
      <c r="FDI22" s="15"/>
      <c r="FDJ22" s="15"/>
      <c r="FDK22" s="15"/>
      <c r="FDL22" s="15"/>
      <c r="FDM22" s="15"/>
      <c r="FDN22" s="98"/>
      <c r="FDO22" s="98"/>
      <c r="FDP22" s="13"/>
      <c r="FDQ22" s="79"/>
      <c r="FDR22" s="79"/>
      <c r="FDS22" s="79"/>
      <c r="FDT22" s="79"/>
      <c r="FDU22" s="79"/>
      <c r="FDV22" s="79"/>
      <c r="FDW22" s="79"/>
      <c r="FDX22" s="79"/>
      <c r="FDY22" s="79"/>
      <c r="FDZ22" s="79"/>
      <c r="FEA22" s="79"/>
      <c r="FEB22" s="79"/>
      <c r="FEC22" s="79"/>
      <c r="FED22" s="79"/>
      <c r="FEE22" s="79"/>
      <c r="FEF22" s="79"/>
      <c r="FEG22" s="79"/>
      <c r="FEH22" s="79"/>
      <c r="FEI22" s="79"/>
      <c r="FEJ22" s="79"/>
      <c r="FEK22" s="79"/>
      <c r="FEL22" s="79"/>
      <c r="FEM22" s="79"/>
      <c r="FEN22" s="79"/>
      <c r="FEO22" s="19"/>
      <c r="FEP22" s="15"/>
      <c r="FEQ22" s="15"/>
      <c r="FER22" s="15"/>
      <c r="FES22" s="15"/>
      <c r="FET22" s="15"/>
      <c r="FEU22" s="15"/>
      <c r="FEV22" s="15"/>
      <c r="FEW22" s="15"/>
      <c r="FEX22" s="15"/>
      <c r="FEY22" s="15"/>
      <c r="FEZ22" s="15"/>
      <c r="FFA22" s="15"/>
      <c r="FFB22" s="15"/>
      <c r="FFC22" s="15"/>
      <c r="FFD22" s="15"/>
      <c r="FFE22" s="15"/>
      <c r="FFF22" s="15"/>
      <c r="FFG22" s="15"/>
      <c r="FFH22" s="15"/>
      <c r="FFI22" s="15"/>
      <c r="FFJ22" s="15"/>
      <c r="FFK22" s="98"/>
      <c r="FFL22" s="98"/>
      <c r="FFM22" s="13"/>
      <c r="FFN22" s="79"/>
      <c r="FFO22" s="79"/>
      <c r="FFP22" s="79"/>
      <c r="FFQ22" s="79"/>
      <c r="FFR22" s="79"/>
      <c r="FFS22" s="79"/>
      <c r="FFT22" s="79"/>
      <c r="FFU22" s="79"/>
      <c r="FFV22" s="79"/>
      <c r="FFW22" s="79"/>
      <c r="FFX22" s="79"/>
      <c r="FFY22" s="79"/>
      <c r="FFZ22" s="79"/>
      <c r="FGA22" s="79"/>
      <c r="FGB22" s="79"/>
      <c r="FGC22" s="79"/>
      <c r="FGD22" s="79"/>
      <c r="FGE22" s="79"/>
      <c r="FGF22" s="79"/>
      <c r="FGG22" s="79"/>
      <c r="FGH22" s="79"/>
      <c r="FGI22" s="79"/>
      <c r="FGJ22" s="79"/>
      <c r="FGK22" s="79"/>
      <c r="FGL22" s="19"/>
      <c r="FGM22" s="15"/>
      <c r="FGN22" s="15"/>
      <c r="FGO22" s="15"/>
      <c r="FGP22" s="15"/>
      <c r="FGQ22" s="15"/>
      <c r="FGR22" s="15"/>
      <c r="FGS22" s="15"/>
      <c r="FGT22" s="15"/>
      <c r="FGU22" s="15"/>
      <c r="FGV22" s="15"/>
      <c r="FGW22" s="15"/>
      <c r="FGX22" s="15"/>
      <c r="FGY22" s="15"/>
      <c r="FGZ22" s="15"/>
      <c r="FHA22" s="15"/>
      <c r="FHB22" s="15"/>
      <c r="FHC22" s="15"/>
      <c r="FHD22" s="15"/>
      <c r="FHE22" s="15"/>
      <c r="FHF22" s="15"/>
      <c r="FHG22" s="15"/>
      <c r="FHH22" s="98"/>
      <c r="FHI22" s="98"/>
      <c r="FHJ22" s="13"/>
      <c r="FHK22" s="79"/>
      <c r="FHL22" s="79"/>
      <c r="FHM22" s="79"/>
      <c r="FHN22" s="79"/>
      <c r="FHO22" s="79"/>
      <c r="FHP22" s="79"/>
      <c r="FHQ22" s="79"/>
      <c r="FHR22" s="79"/>
      <c r="FHS22" s="79"/>
      <c r="FHT22" s="79"/>
      <c r="FHU22" s="79"/>
      <c r="FHV22" s="79"/>
      <c r="FHW22" s="79"/>
      <c r="FHX22" s="79"/>
      <c r="FHY22" s="79"/>
      <c r="FHZ22" s="79"/>
      <c r="FIA22" s="79"/>
      <c r="FIB22" s="79"/>
      <c r="FIC22" s="79"/>
      <c r="FID22" s="79"/>
      <c r="FIE22" s="79"/>
      <c r="FIF22" s="79"/>
      <c r="FIG22" s="79"/>
      <c r="FIH22" s="79"/>
      <c r="FII22" s="19"/>
      <c r="FIJ22" s="15"/>
      <c r="FIK22" s="15"/>
      <c r="FIL22" s="15"/>
      <c r="FIM22" s="15"/>
      <c r="FIN22" s="15"/>
      <c r="FIO22" s="15"/>
      <c r="FIP22" s="15"/>
      <c r="FIQ22" s="15"/>
      <c r="FIR22" s="15"/>
      <c r="FIS22" s="15"/>
      <c r="FIT22" s="15"/>
      <c r="FIU22" s="15"/>
      <c r="FIV22" s="15"/>
      <c r="FIW22" s="15"/>
      <c r="FIX22" s="15"/>
      <c r="FIY22" s="15"/>
      <c r="FIZ22" s="15"/>
      <c r="FJA22" s="15"/>
      <c r="FJB22" s="15"/>
      <c r="FJC22" s="15"/>
      <c r="FJD22" s="15"/>
      <c r="FJE22" s="98"/>
      <c r="FJF22" s="98"/>
      <c r="FJG22" s="13"/>
      <c r="FJH22" s="79"/>
      <c r="FJI22" s="79"/>
      <c r="FJJ22" s="79"/>
      <c r="FJK22" s="79"/>
      <c r="FJL22" s="79"/>
      <c r="FJM22" s="79"/>
      <c r="FJN22" s="79"/>
      <c r="FJO22" s="79"/>
      <c r="FJP22" s="79"/>
      <c r="FJQ22" s="79"/>
      <c r="FJR22" s="79"/>
      <c r="FJS22" s="79"/>
      <c r="FJT22" s="79"/>
      <c r="FJU22" s="79"/>
      <c r="FJV22" s="79"/>
      <c r="FJW22" s="79"/>
      <c r="FJX22" s="79"/>
      <c r="FJY22" s="79"/>
      <c r="FJZ22" s="79"/>
      <c r="FKA22" s="79"/>
      <c r="FKB22" s="79"/>
      <c r="FKC22" s="79"/>
      <c r="FKD22" s="79"/>
      <c r="FKE22" s="79"/>
      <c r="FKF22" s="19"/>
      <c r="FKG22" s="15"/>
      <c r="FKH22" s="15"/>
      <c r="FKI22" s="15"/>
      <c r="FKJ22" s="15"/>
      <c r="FKK22" s="15"/>
      <c r="FKL22" s="15"/>
      <c r="FKM22" s="15"/>
      <c r="FKN22" s="15"/>
      <c r="FKO22" s="15"/>
      <c r="FKP22" s="15"/>
      <c r="FKQ22" s="15"/>
      <c r="FKR22" s="15"/>
      <c r="FKS22" s="15"/>
      <c r="FKT22" s="15"/>
      <c r="FKU22" s="15"/>
      <c r="FKV22" s="15"/>
      <c r="FKW22" s="15"/>
      <c r="FKX22" s="15"/>
      <c r="FKY22" s="15"/>
      <c r="FKZ22" s="15"/>
      <c r="FLA22" s="15"/>
      <c r="FLB22" s="98"/>
      <c r="FLC22" s="98"/>
      <c r="FLD22" s="13"/>
      <c r="FLE22" s="79"/>
      <c r="FLF22" s="79"/>
      <c r="FLG22" s="79"/>
      <c r="FLH22" s="79"/>
      <c r="FLI22" s="79"/>
      <c r="FLJ22" s="79"/>
      <c r="FLK22" s="79"/>
      <c r="FLL22" s="79"/>
      <c r="FLM22" s="79"/>
      <c r="FLN22" s="79"/>
      <c r="FLO22" s="79"/>
      <c r="FLP22" s="79"/>
      <c r="FLQ22" s="79"/>
      <c r="FLR22" s="79"/>
      <c r="FLS22" s="79"/>
      <c r="FLT22" s="79"/>
      <c r="FLU22" s="79"/>
      <c r="FLV22" s="79"/>
      <c r="FLW22" s="79"/>
      <c r="FLX22" s="79"/>
      <c r="FLY22" s="79"/>
      <c r="FLZ22" s="79"/>
      <c r="FMA22" s="79"/>
      <c r="FMB22" s="79"/>
      <c r="FMC22" s="19"/>
      <c r="FMD22" s="15"/>
      <c r="FME22" s="15"/>
      <c r="FMF22" s="15"/>
      <c r="FMG22" s="15"/>
      <c r="FMH22" s="15"/>
      <c r="FMI22" s="15"/>
      <c r="FMJ22" s="15"/>
      <c r="FMK22" s="15"/>
      <c r="FML22" s="15"/>
      <c r="FMM22" s="15"/>
      <c r="FMN22" s="15"/>
      <c r="FMO22" s="15"/>
      <c r="FMP22" s="15"/>
      <c r="FMQ22" s="15"/>
      <c r="FMR22" s="15"/>
      <c r="FMS22" s="15"/>
      <c r="FMT22" s="15"/>
      <c r="FMU22" s="15"/>
      <c r="FMV22" s="15"/>
      <c r="FMW22" s="15"/>
      <c r="FMX22" s="15"/>
      <c r="FMY22" s="98"/>
      <c r="FMZ22" s="98"/>
      <c r="FNA22" s="13"/>
      <c r="FNB22" s="79"/>
      <c r="FNC22" s="79"/>
      <c r="FND22" s="79"/>
      <c r="FNE22" s="79"/>
      <c r="FNF22" s="79"/>
      <c r="FNG22" s="79"/>
      <c r="FNH22" s="79"/>
      <c r="FNI22" s="79"/>
      <c r="FNJ22" s="79"/>
      <c r="FNK22" s="79"/>
      <c r="FNL22" s="79"/>
      <c r="FNM22" s="79"/>
      <c r="FNN22" s="79"/>
      <c r="FNO22" s="79"/>
      <c r="FNP22" s="79"/>
      <c r="FNQ22" s="79"/>
      <c r="FNR22" s="79"/>
      <c r="FNS22" s="79"/>
      <c r="FNT22" s="79"/>
      <c r="FNU22" s="79"/>
      <c r="FNV22" s="79"/>
      <c r="FNW22" s="79"/>
      <c r="FNX22" s="79"/>
      <c r="FNY22" s="79"/>
      <c r="FNZ22" s="19"/>
      <c r="FOA22" s="15"/>
      <c r="FOB22" s="15"/>
      <c r="FOC22" s="15"/>
      <c r="FOD22" s="15"/>
      <c r="FOE22" s="15"/>
      <c r="FOF22" s="15"/>
      <c r="FOG22" s="15"/>
      <c r="FOH22" s="15"/>
      <c r="FOI22" s="15"/>
      <c r="FOJ22" s="15"/>
      <c r="FOK22" s="15"/>
      <c r="FOL22" s="15"/>
      <c r="FOM22" s="15"/>
      <c r="FON22" s="15"/>
      <c r="FOO22" s="15"/>
      <c r="FOP22" s="15"/>
      <c r="FOQ22" s="15"/>
      <c r="FOR22" s="15"/>
      <c r="FOS22" s="15"/>
      <c r="FOT22" s="15"/>
      <c r="FOU22" s="15"/>
      <c r="FOV22" s="98"/>
      <c r="FOW22" s="98"/>
      <c r="FOX22" s="13"/>
      <c r="FOY22" s="79"/>
      <c r="FOZ22" s="79"/>
      <c r="FPA22" s="79"/>
      <c r="FPB22" s="79"/>
      <c r="FPC22" s="79"/>
      <c r="FPD22" s="79"/>
      <c r="FPE22" s="79"/>
      <c r="FPF22" s="79"/>
      <c r="FPG22" s="79"/>
      <c r="FPH22" s="79"/>
      <c r="FPI22" s="79"/>
      <c r="FPJ22" s="79"/>
      <c r="FPK22" s="79"/>
      <c r="FPL22" s="79"/>
      <c r="FPM22" s="79"/>
      <c r="FPN22" s="79"/>
      <c r="FPO22" s="79"/>
      <c r="FPP22" s="79"/>
      <c r="FPQ22" s="79"/>
      <c r="FPR22" s="79"/>
      <c r="FPS22" s="79"/>
      <c r="FPT22" s="79"/>
      <c r="FPU22" s="79"/>
      <c r="FPV22" s="79"/>
      <c r="FPW22" s="19"/>
      <c r="FPX22" s="15"/>
      <c r="FPY22" s="15"/>
      <c r="FPZ22" s="15"/>
      <c r="FQA22" s="15"/>
      <c r="FQB22" s="15"/>
      <c r="FQC22" s="15"/>
      <c r="FQD22" s="15"/>
      <c r="FQE22" s="15"/>
      <c r="FQF22" s="15"/>
      <c r="FQG22" s="15"/>
      <c r="FQH22" s="15"/>
      <c r="FQI22" s="15"/>
      <c r="FQJ22" s="15"/>
      <c r="FQK22" s="15"/>
      <c r="FQL22" s="15"/>
      <c r="FQM22" s="15"/>
      <c r="FQN22" s="15"/>
      <c r="FQO22" s="15"/>
      <c r="FQP22" s="15"/>
      <c r="FQQ22" s="15"/>
      <c r="FQR22" s="15"/>
      <c r="FQS22" s="98"/>
      <c r="FQT22" s="98"/>
      <c r="FQU22" s="13"/>
      <c r="FQV22" s="79"/>
      <c r="FQW22" s="79"/>
      <c r="FQX22" s="79"/>
      <c r="FQY22" s="79"/>
      <c r="FQZ22" s="79"/>
      <c r="FRA22" s="79"/>
      <c r="FRB22" s="79"/>
      <c r="FRC22" s="79"/>
      <c r="FRD22" s="79"/>
      <c r="FRE22" s="79"/>
      <c r="FRF22" s="79"/>
      <c r="FRG22" s="79"/>
      <c r="FRH22" s="79"/>
      <c r="FRI22" s="79"/>
      <c r="FRJ22" s="79"/>
      <c r="FRK22" s="79"/>
      <c r="FRL22" s="79"/>
      <c r="FRM22" s="79"/>
      <c r="FRN22" s="79"/>
      <c r="FRO22" s="79"/>
      <c r="FRP22" s="79"/>
      <c r="FRQ22" s="79"/>
      <c r="FRR22" s="79"/>
      <c r="FRS22" s="79"/>
      <c r="FRT22" s="19"/>
      <c r="FRU22" s="15"/>
      <c r="FRV22" s="15"/>
      <c r="FRW22" s="15"/>
      <c r="FRX22" s="15"/>
      <c r="FRY22" s="15"/>
      <c r="FRZ22" s="15"/>
      <c r="FSA22" s="15"/>
      <c r="FSB22" s="15"/>
      <c r="FSC22" s="15"/>
      <c r="FSD22" s="15"/>
      <c r="FSE22" s="15"/>
      <c r="FSF22" s="15"/>
      <c r="FSG22" s="15"/>
      <c r="FSH22" s="15"/>
      <c r="FSI22" s="15"/>
      <c r="FSJ22" s="15"/>
      <c r="FSK22" s="15"/>
      <c r="FSL22" s="15"/>
      <c r="FSM22" s="15"/>
      <c r="FSN22" s="15"/>
      <c r="FSO22" s="15"/>
      <c r="FSP22" s="98"/>
      <c r="FSQ22" s="98"/>
      <c r="FSR22" s="13"/>
      <c r="FSS22" s="79"/>
      <c r="FST22" s="79"/>
      <c r="FSU22" s="79"/>
      <c r="FSV22" s="79"/>
      <c r="FSW22" s="79"/>
      <c r="FSX22" s="79"/>
      <c r="FSY22" s="79"/>
      <c r="FSZ22" s="79"/>
      <c r="FTA22" s="79"/>
      <c r="FTB22" s="79"/>
      <c r="FTC22" s="79"/>
      <c r="FTD22" s="79"/>
      <c r="FTE22" s="79"/>
      <c r="FTF22" s="79"/>
      <c r="FTG22" s="79"/>
      <c r="FTH22" s="79"/>
      <c r="FTI22" s="79"/>
      <c r="FTJ22" s="79"/>
      <c r="FTK22" s="79"/>
      <c r="FTL22" s="79"/>
      <c r="FTM22" s="79"/>
      <c r="FTN22" s="79"/>
      <c r="FTO22" s="79"/>
      <c r="FTP22" s="79"/>
      <c r="FTQ22" s="19"/>
      <c r="FTR22" s="15"/>
      <c r="FTS22" s="15"/>
      <c r="FTT22" s="15"/>
      <c r="FTU22" s="15"/>
      <c r="FTV22" s="15"/>
      <c r="FTW22" s="15"/>
      <c r="FTX22" s="15"/>
      <c r="FTY22" s="15"/>
      <c r="FTZ22" s="15"/>
      <c r="FUA22" s="15"/>
      <c r="FUB22" s="15"/>
      <c r="FUC22" s="15"/>
      <c r="FUD22" s="15"/>
      <c r="FUE22" s="15"/>
      <c r="FUF22" s="15"/>
      <c r="FUG22" s="15"/>
      <c r="FUH22" s="15"/>
      <c r="FUI22" s="15"/>
      <c r="FUJ22" s="15"/>
      <c r="FUK22" s="15"/>
      <c r="FUL22" s="15"/>
      <c r="FUM22" s="98"/>
      <c r="FUN22" s="98"/>
      <c r="FUO22" s="13"/>
      <c r="FUP22" s="79"/>
      <c r="FUQ22" s="79"/>
      <c r="FUR22" s="79"/>
      <c r="FUS22" s="79"/>
      <c r="FUT22" s="79"/>
      <c r="FUU22" s="79"/>
      <c r="FUV22" s="79"/>
      <c r="FUW22" s="79"/>
      <c r="FUX22" s="79"/>
      <c r="FUY22" s="79"/>
      <c r="FUZ22" s="79"/>
      <c r="FVA22" s="79"/>
      <c r="FVB22" s="79"/>
      <c r="FVC22" s="79"/>
      <c r="FVD22" s="79"/>
      <c r="FVE22" s="79"/>
      <c r="FVF22" s="79"/>
      <c r="FVG22" s="79"/>
      <c r="FVH22" s="79"/>
      <c r="FVI22" s="79"/>
      <c r="FVJ22" s="79"/>
      <c r="FVK22" s="79"/>
      <c r="FVL22" s="79"/>
      <c r="FVM22" s="79"/>
      <c r="FVN22" s="19"/>
      <c r="FVO22" s="15"/>
      <c r="FVP22" s="15"/>
      <c r="FVQ22" s="15"/>
      <c r="FVR22" s="15"/>
      <c r="FVS22" s="15"/>
      <c r="FVT22" s="15"/>
      <c r="FVU22" s="15"/>
      <c r="FVV22" s="15"/>
      <c r="FVW22" s="15"/>
      <c r="FVX22" s="15"/>
      <c r="FVY22" s="15"/>
      <c r="FVZ22" s="15"/>
      <c r="FWA22" s="15"/>
      <c r="FWB22" s="15"/>
      <c r="FWC22" s="15"/>
      <c r="FWD22" s="15"/>
      <c r="FWE22" s="15"/>
      <c r="FWF22" s="15"/>
      <c r="FWG22" s="15"/>
      <c r="FWH22" s="15"/>
      <c r="FWI22" s="15"/>
      <c r="FWJ22" s="98"/>
      <c r="FWK22" s="98"/>
      <c r="FWL22" s="13"/>
      <c r="FWM22" s="79"/>
      <c r="FWN22" s="79"/>
      <c r="FWO22" s="79"/>
      <c r="FWP22" s="79"/>
      <c r="FWQ22" s="79"/>
      <c r="FWR22" s="79"/>
      <c r="FWS22" s="79"/>
      <c r="FWT22" s="79"/>
      <c r="FWU22" s="79"/>
      <c r="FWV22" s="79"/>
      <c r="FWW22" s="79"/>
      <c r="FWX22" s="79"/>
      <c r="FWY22" s="79"/>
      <c r="FWZ22" s="79"/>
      <c r="FXA22" s="79"/>
      <c r="FXB22" s="79"/>
      <c r="FXC22" s="79"/>
      <c r="FXD22" s="79"/>
      <c r="FXE22" s="79"/>
      <c r="FXF22" s="79"/>
      <c r="FXG22" s="79"/>
      <c r="FXH22" s="79"/>
      <c r="FXI22" s="79"/>
      <c r="FXJ22" s="79"/>
      <c r="FXK22" s="19"/>
      <c r="FXL22" s="15"/>
      <c r="FXM22" s="15"/>
      <c r="FXN22" s="15"/>
      <c r="FXO22" s="15"/>
      <c r="FXP22" s="15"/>
      <c r="FXQ22" s="15"/>
      <c r="FXR22" s="15"/>
      <c r="FXS22" s="15"/>
      <c r="FXT22" s="15"/>
      <c r="FXU22" s="15"/>
      <c r="FXV22" s="15"/>
      <c r="FXW22" s="15"/>
      <c r="FXX22" s="15"/>
      <c r="FXY22" s="15"/>
      <c r="FXZ22" s="15"/>
      <c r="FYA22" s="15"/>
      <c r="FYB22" s="15"/>
      <c r="FYC22" s="15"/>
      <c r="FYD22" s="15"/>
      <c r="FYE22" s="15"/>
      <c r="FYF22" s="15"/>
      <c r="FYG22" s="98"/>
      <c r="FYH22" s="98"/>
      <c r="FYI22" s="13"/>
      <c r="FYJ22" s="79"/>
      <c r="FYK22" s="79"/>
      <c r="FYL22" s="79"/>
      <c r="FYM22" s="79"/>
      <c r="FYN22" s="79"/>
      <c r="FYO22" s="79"/>
      <c r="FYP22" s="79"/>
      <c r="FYQ22" s="79"/>
      <c r="FYR22" s="79"/>
      <c r="FYS22" s="79"/>
      <c r="FYT22" s="79"/>
      <c r="FYU22" s="79"/>
      <c r="FYV22" s="79"/>
      <c r="FYW22" s="79"/>
      <c r="FYX22" s="79"/>
      <c r="FYY22" s="79"/>
      <c r="FYZ22" s="79"/>
      <c r="FZA22" s="79"/>
      <c r="FZB22" s="79"/>
      <c r="FZC22" s="79"/>
      <c r="FZD22" s="79"/>
      <c r="FZE22" s="79"/>
      <c r="FZF22" s="79"/>
      <c r="FZG22" s="79"/>
      <c r="FZH22" s="19"/>
      <c r="FZI22" s="15"/>
      <c r="FZJ22" s="15"/>
      <c r="FZK22" s="15"/>
      <c r="FZL22" s="15"/>
      <c r="FZM22" s="15"/>
      <c r="FZN22" s="15"/>
      <c r="FZO22" s="15"/>
      <c r="FZP22" s="15"/>
      <c r="FZQ22" s="15"/>
      <c r="FZR22" s="15"/>
      <c r="FZS22" s="15"/>
      <c r="FZT22" s="15"/>
      <c r="FZU22" s="15"/>
      <c r="FZV22" s="15"/>
      <c r="FZW22" s="15"/>
      <c r="FZX22" s="15"/>
      <c r="FZY22" s="15"/>
      <c r="FZZ22" s="15"/>
      <c r="GAA22" s="15"/>
      <c r="GAB22" s="15"/>
      <c r="GAC22" s="15"/>
      <c r="GAD22" s="98"/>
      <c r="GAE22" s="98"/>
      <c r="GAF22" s="13"/>
      <c r="GAG22" s="79"/>
      <c r="GAH22" s="79"/>
      <c r="GAI22" s="79"/>
      <c r="GAJ22" s="79"/>
      <c r="GAK22" s="79"/>
      <c r="GAL22" s="79"/>
      <c r="GAM22" s="79"/>
      <c r="GAN22" s="79"/>
      <c r="GAO22" s="79"/>
      <c r="GAP22" s="79"/>
      <c r="GAQ22" s="79"/>
      <c r="GAR22" s="79"/>
      <c r="GAS22" s="79"/>
      <c r="GAT22" s="79"/>
      <c r="GAU22" s="79"/>
      <c r="GAV22" s="79"/>
      <c r="GAW22" s="79"/>
      <c r="GAX22" s="79"/>
      <c r="GAY22" s="79"/>
      <c r="GAZ22" s="79"/>
      <c r="GBA22" s="79"/>
      <c r="GBB22" s="79"/>
      <c r="GBC22" s="79"/>
      <c r="GBD22" s="79"/>
      <c r="GBE22" s="19"/>
      <c r="GBF22" s="15"/>
      <c r="GBG22" s="15"/>
      <c r="GBH22" s="15"/>
      <c r="GBI22" s="15"/>
      <c r="GBJ22" s="15"/>
      <c r="GBK22" s="15"/>
      <c r="GBL22" s="15"/>
      <c r="GBM22" s="15"/>
      <c r="GBN22" s="15"/>
      <c r="GBO22" s="15"/>
      <c r="GBP22" s="15"/>
      <c r="GBQ22" s="15"/>
      <c r="GBR22" s="15"/>
      <c r="GBS22" s="15"/>
      <c r="GBT22" s="15"/>
      <c r="GBU22" s="15"/>
      <c r="GBV22" s="15"/>
      <c r="GBW22" s="15"/>
      <c r="GBX22" s="15"/>
      <c r="GBY22" s="15"/>
      <c r="GBZ22" s="15"/>
      <c r="GCA22" s="98"/>
      <c r="GCB22" s="98"/>
      <c r="GCC22" s="13"/>
      <c r="GCD22" s="79"/>
      <c r="GCE22" s="79"/>
      <c r="GCF22" s="79"/>
      <c r="GCG22" s="79"/>
      <c r="GCH22" s="79"/>
      <c r="GCI22" s="79"/>
      <c r="GCJ22" s="79"/>
      <c r="GCK22" s="79"/>
      <c r="GCL22" s="79"/>
      <c r="GCM22" s="79"/>
      <c r="GCN22" s="79"/>
      <c r="GCO22" s="79"/>
      <c r="GCP22" s="79"/>
      <c r="GCQ22" s="79"/>
      <c r="GCR22" s="79"/>
      <c r="GCS22" s="79"/>
      <c r="GCT22" s="79"/>
      <c r="GCU22" s="79"/>
      <c r="GCV22" s="79"/>
      <c r="GCW22" s="79"/>
      <c r="GCX22" s="79"/>
      <c r="GCY22" s="79"/>
      <c r="GCZ22" s="79"/>
      <c r="GDA22" s="79"/>
      <c r="GDB22" s="19"/>
      <c r="GDC22" s="15"/>
      <c r="GDD22" s="15"/>
      <c r="GDE22" s="15"/>
      <c r="GDF22" s="15"/>
      <c r="GDG22" s="15"/>
      <c r="GDH22" s="15"/>
      <c r="GDI22" s="15"/>
      <c r="GDJ22" s="15"/>
      <c r="GDK22" s="15"/>
      <c r="GDL22" s="15"/>
      <c r="GDM22" s="15"/>
      <c r="GDN22" s="15"/>
      <c r="GDO22" s="15"/>
      <c r="GDP22" s="15"/>
      <c r="GDQ22" s="15"/>
      <c r="GDR22" s="15"/>
      <c r="GDS22" s="15"/>
      <c r="GDT22" s="15"/>
      <c r="GDU22" s="15"/>
      <c r="GDV22" s="15"/>
      <c r="GDW22" s="15"/>
      <c r="GDX22" s="98"/>
      <c r="GDY22" s="98"/>
      <c r="GDZ22" s="13"/>
      <c r="GEA22" s="79"/>
      <c r="GEB22" s="79"/>
      <c r="GEC22" s="79"/>
      <c r="GED22" s="79"/>
      <c r="GEE22" s="79"/>
      <c r="GEF22" s="79"/>
      <c r="GEG22" s="79"/>
      <c r="GEH22" s="79"/>
      <c r="GEI22" s="79"/>
      <c r="GEJ22" s="79"/>
      <c r="GEK22" s="79"/>
      <c r="GEL22" s="79"/>
      <c r="GEM22" s="79"/>
      <c r="GEN22" s="79"/>
      <c r="GEO22" s="79"/>
      <c r="GEP22" s="79"/>
      <c r="GEQ22" s="79"/>
      <c r="GER22" s="79"/>
      <c r="GES22" s="79"/>
      <c r="GET22" s="79"/>
      <c r="GEU22" s="79"/>
      <c r="GEV22" s="79"/>
      <c r="GEW22" s="79"/>
      <c r="GEX22" s="79"/>
      <c r="GEY22" s="19"/>
      <c r="GEZ22" s="15"/>
      <c r="GFA22" s="15"/>
      <c r="GFB22" s="15"/>
      <c r="GFC22" s="15"/>
      <c r="GFD22" s="15"/>
      <c r="GFE22" s="15"/>
      <c r="GFF22" s="15"/>
      <c r="GFG22" s="15"/>
      <c r="GFH22" s="15"/>
      <c r="GFI22" s="15"/>
      <c r="GFJ22" s="15"/>
      <c r="GFK22" s="15"/>
      <c r="GFL22" s="15"/>
      <c r="GFM22" s="15"/>
      <c r="GFN22" s="15"/>
      <c r="GFO22" s="15"/>
      <c r="GFP22" s="15"/>
      <c r="GFQ22" s="15"/>
      <c r="GFR22" s="15"/>
      <c r="GFS22" s="15"/>
      <c r="GFT22" s="15"/>
      <c r="GFU22" s="98"/>
      <c r="GFV22" s="98"/>
      <c r="GFW22" s="13"/>
      <c r="GFX22" s="79"/>
      <c r="GFY22" s="79"/>
      <c r="GFZ22" s="79"/>
      <c r="GGA22" s="79"/>
      <c r="GGB22" s="79"/>
      <c r="GGC22" s="79"/>
      <c r="GGD22" s="79"/>
      <c r="GGE22" s="79"/>
      <c r="GGF22" s="79"/>
      <c r="GGG22" s="79"/>
      <c r="GGH22" s="79"/>
      <c r="GGI22" s="79"/>
      <c r="GGJ22" s="79"/>
      <c r="GGK22" s="79"/>
      <c r="GGL22" s="79"/>
      <c r="GGM22" s="79"/>
      <c r="GGN22" s="79"/>
      <c r="GGO22" s="79"/>
      <c r="GGP22" s="79"/>
      <c r="GGQ22" s="79"/>
      <c r="GGR22" s="79"/>
      <c r="GGS22" s="79"/>
      <c r="GGT22" s="79"/>
      <c r="GGU22" s="79"/>
      <c r="GGV22" s="19"/>
      <c r="GGW22" s="15"/>
      <c r="GGX22" s="15"/>
      <c r="GGY22" s="15"/>
      <c r="GGZ22" s="15"/>
      <c r="GHA22" s="15"/>
      <c r="GHB22" s="15"/>
      <c r="GHC22" s="15"/>
      <c r="GHD22" s="15"/>
      <c r="GHE22" s="15"/>
      <c r="GHF22" s="15"/>
      <c r="GHG22" s="15"/>
      <c r="GHH22" s="15"/>
      <c r="GHI22" s="15"/>
      <c r="GHJ22" s="15"/>
      <c r="GHK22" s="15"/>
      <c r="GHL22" s="15"/>
      <c r="GHM22" s="15"/>
      <c r="GHN22" s="15"/>
      <c r="GHO22" s="15"/>
      <c r="GHP22" s="15"/>
      <c r="GHQ22" s="15"/>
      <c r="GHR22" s="98"/>
      <c r="GHS22" s="98"/>
      <c r="GHT22" s="13"/>
      <c r="GHU22" s="79"/>
      <c r="GHV22" s="79"/>
      <c r="GHW22" s="79"/>
      <c r="GHX22" s="79"/>
      <c r="GHY22" s="79"/>
      <c r="GHZ22" s="79"/>
      <c r="GIA22" s="79"/>
      <c r="GIB22" s="79"/>
      <c r="GIC22" s="79"/>
      <c r="GID22" s="79"/>
      <c r="GIE22" s="79"/>
      <c r="GIF22" s="79"/>
      <c r="GIG22" s="79"/>
      <c r="GIH22" s="79"/>
      <c r="GII22" s="79"/>
      <c r="GIJ22" s="79"/>
      <c r="GIK22" s="79"/>
      <c r="GIL22" s="79"/>
      <c r="GIM22" s="79"/>
      <c r="GIN22" s="79"/>
      <c r="GIO22" s="79"/>
      <c r="GIP22" s="79"/>
      <c r="GIQ22" s="79"/>
      <c r="GIR22" s="79"/>
      <c r="GIS22" s="19"/>
      <c r="GIT22" s="15"/>
      <c r="GIU22" s="15"/>
      <c r="GIV22" s="15"/>
      <c r="GIW22" s="15"/>
      <c r="GIX22" s="15"/>
      <c r="GIY22" s="15"/>
      <c r="GIZ22" s="15"/>
      <c r="GJA22" s="15"/>
      <c r="GJB22" s="15"/>
      <c r="GJC22" s="15"/>
      <c r="GJD22" s="15"/>
      <c r="GJE22" s="15"/>
      <c r="GJF22" s="15"/>
      <c r="GJG22" s="15"/>
      <c r="GJH22" s="15"/>
      <c r="GJI22" s="15"/>
      <c r="GJJ22" s="15"/>
      <c r="GJK22" s="15"/>
      <c r="GJL22" s="15"/>
      <c r="GJM22" s="15"/>
      <c r="GJN22" s="15"/>
      <c r="GJO22" s="98"/>
      <c r="GJP22" s="98"/>
      <c r="GJQ22" s="13"/>
      <c r="GJR22" s="79"/>
      <c r="GJS22" s="79"/>
      <c r="GJT22" s="79"/>
      <c r="GJU22" s="79"/>
      <c r="GJV22" s="79"/>
      <c r="GJW22" s="79"/>
      <c r="GJX22" s="79"/>
      <c r="GJY22" s="79"/>
      <c r="GJZ22" s="79"/>
      <c r="GKA22" s="79"/>
      <c r="GKB22" s="79"/>
      <c r="GKC22" s="79"/>
      <c r="GKD22" s="79"/>
      <c r="GKE22" s="79"/>
      <c r="GKF22" s="79"/>
      <c r="GKG22" s="79"/>
      <c r="GKH22" s="79"/>
      <c r="GKI22" s="79"/>
      <c r="GKJ22" s="79"/>
      <c r="GKK22" s="79"/>
      <c r="GKL22" s="79"/>
      <c r="GKM22" s="79"/>
      <c r="GKN22" s="79"/>
      <c r="GKO22" s="79"/>
      <c r="GKP22" s="19"/>
      <c r="GKQ22" s="15"/>
      <c r="GKR22" s="15"/>
      <c r="GKS22" s="15"/>
      <c r="GKT22" s="15"/>
      <c r="GKU22" s="15"/>
      <c r="GKV22" s="15"/>
      <c r="GKW22" s="15"/>
      <c r="GKX22" s="15"/>
      <c r="GKY22" s="15"/>
      <c r="GKZ22" s="15"/>
      <c r="GLA22" s="15"/>
      <c r="GLB22" s="15"/>
      <c r="GLC22" s="15"/>
      <c r="GLD22" s="15"/>
      <c r="GLE22" s="15"/>
      <c r="GLF22" s="15"/>
      <c r="GLG22" s="15"/>
      <c r="GLH22" s="15"/>
      <c r="GLI22" s="15"/>
      <c r="GLJ22" s="15"/>
      <c r="GLK22" s="15"/>
      <c r="GLL22" s="98"/>
      <c r="GLM22" s="98"/>
      <c r="GLN22" s="13"/>
      <c r="GLO22" s="79"/>
      <c r="GLP22" s="79"/>
      <c r="GLQ22" s="79"/>
      <c r="GLR22" s="79"/>
      <c r="GLS22" s="79"/>
      <c r="GLT22" s="79"/>
      <c r="GLU22" s="79"/>
      <c r="GLV22" s="79"/>
      <c r="GLW22" s="79"/>
      <c r="GLX22" s="79"/>
      <c r="GLY22" s="79"/>
      <c r="GLZ22" s="79"/>
      <c r="GMA22" s="79"/>
      <c r="GMB22" s="79"/>
      <c r="GMC22" s="79"/>
      <c r="GMD22" s="79"/>
      <c r="GME22" s="79"/>
      <c r="GMF22" s="79"/>
      <c r="GMG22" s="79"/>
      <c r="GMH22" s="79"/>
      <c r="GMI22" s="79"/>
      <c r="GMJ22" s="79"/>
      <c r="GMK22" s="79"/>
      <c r="GML22" s="79"/>
      <c r="GMM22" s="19"/>
      <c r="GMN22" s="15"/>
      <c r="GMO22" s="15"/>
      <c r="GMP22" s="15"/>
      <c r="GMQ22" s="15"/>
      <c r="GMR22" s="15"/>
      <c r="GMS22" s="15"/>
      <c r="GMT22" s="15"/>
      <c r="GMU22" s="15"/>
      <c r="GMV22" s="15"/>
      <c r="GMW22" s="15"/>
      <c r="GMX22" s="15"/>
      <c r="GMY22" s="15"/>
      <c r="GMZ22" s="15"/>
      <c r="GNA22" s="15"/>
      <c r="GNB22" s="15"/>
      <c r="GNC22" s="15"/>
      <c r="GND22" s="15"/>
      <c r="GNE22" s="15"/>
      <c r="GNF22" s="15"/>
      <c r="GNG22" s="15"/>
      <c r="GNH22" s="15"/>
      <c r="GNI22" s="98"/>
      <c r="GNJ22" s="98"/>
      <c r="GNK22" s="13"/>
      <c r="GNL22" s="79"/>
      <c r="GNM22" s="79"/>
      <c r="GNN22" s="79"/>
      <c r="GNO22" s="79"/>
      <c r="GNP22" s="79"/>
      <c r="GNQ22" s="79"/>
      <c r="GNR22" s="79"/>
      <c r="GNS22" s="79"/>
      <c r="GNT22" s="79"/>
      <c r="GNU22" s="79"/>
      <c r="GNV22" s="79"/>
      <c r="GNW22" s="79"/>
      <c r="GNX22" s="79"/>
      <c r="GNY22" s="79"/>
      <c r="GNZ22" s="79"/>
      <c r="GOA22" s="79"/>
      <c r="GOB22" s="79"/>
      <c r="GOC22" s="79"/>
      <c r="GOD22" s="79"/>
      <c r="GOE22" s="79"/>
      <c r="GOF22" s="79"/>
      <c r="GOG22" s="79"/>
      <c r="GOH22" s="79"/>
      <c r="GOI22" s="79"/>
      <c r="GOJ22" s="19"/>
      <c r="GOK22" s="15"/>
      <c r="GOL22" s="15"/>
      <c r="GOM22" s="15"/>
      <c r="GON22" s="15"/>
      <c r="GOO22" s="15"/>
      <c r="GOP22" s="15"/>
      <c r="GOQ22" s="15"/>
      <c r="GOR22" s="15"/>
      <c r="GOS22" s="15"/>
      <c r="GOT22" s="15"/>
      <c r="GOU22" s="15"/>
      <c r="GOV22" s="15"/>
      <c r="GOW22" s="15"/>
      <c r="GOX22" s="15"/>
      <c r="GOY22" s="15"/>
      <c r="GOZ22" s="15"/>
      <c r="GPA22" s="15"/>
      <c r="GPB22" s="15"/>
      <c r="GPC22" s="15"/>
      <c r="GPD22" s="15"/>
      <c r="GPE22" s="15"/>
      <c r="GPF22" s="98"/>
      <c r="GPG22" s="98"/>
      <c r="GPH22" s="13"/>
      <c r="GPI22" s="79"/>
      <c r="GPJ22" s="79"/>
      <c r="GPK22" s="79"/>
      <c r="GPL22" s="79"/>
      <c r="GPM22" s="79"/>
      <c r="GPN22" s="79"/>
      <c r="GPO22" s="79"/>
      <c r="GPP22" s="79"/>
      <c r="GPQ22" s="79"/>
      <c r="GPR22" s="79"/>
      <c r="GPS22" s="79"/>
      <c r="GPT22" s="79"/>
      <c r="GPU22" s="79"/>
      <c r="GPV22" s="79"/>
      <c r="GPW22" s="79"/>
      <c r="GPX22" s="79"/>
      <c r="GPY22" s="79"/>
      <c r="GPZ22" s="79"/>
      <c r="GQA22" s="79"/>
      <c r="GQB22" s="79"/>
      <c r="GQC22" s="79"/>
      <c r="GQD22" s="79"/>
      <c r="GQE22" s="79"/>
      <c r="GQF22" s="79"/>
      <c r="GQG22" s="19"/>
      <c r="GQH22" s="15"/>
      <c r="GQI22" s="15"/>
      <c r="GQJ22" s="15"/>
      <c r="GQK22" s="15"/>
      <c r="GQL22" s="15"/>
      <c r="GQM22" s="15"/>
      <c r="GQN22" s="15"/>
      <c r="GQO22" s="15"/>
      <c r="GQP22" s="15"/>
      <c r="GQQ22" s="15"/>
      <c r="GQR22" s="15"/>
      <c r="GQS22" s="15"/>
      <c r="GQT22" s="15"/>
      <c r="GQU22" s="15"/>
      <c r="GQV22" s="15"/>
      <c r="GQW22" s="15"/>
      <c r="GQX22" s="15"/>
      <c r="GQY22" s="15"/>
      <c r="GQZ22" s="15"/>
      <c r="GRA22" s="15"/>
      <c r="GRB22" s="15"/>
      <c r="GRC22" s="98"/>
      <c r="GRD22" s="98"/>
      <c r="GRE22" s="13"/>
      <c r="GRF22" s="79"/>
      <c r="GRG22" s="79"/>
      <c r="GRH22" s="79"/>
      <c r="GRI22" s="79"/>
      <c r="GRJ22" s="79"/>
      <c r="GRK22" s="79"/>
      <c r="GRL22" s="79"/>
      <c r="GRM22" s="79"/>
      <c r="GRN22" s="79"/>
      <c r="GRO22" s="79"/>
      <c r="GRP22" s="79"/>
      <c r="GRQ22" s="79"/>
      <c r="GRR22" s="79"/>
      <c r="GRS22" s="79"/>
      <c r="GRT22" s="79"/>
      <c r="GRU22" s="79"/>
      <c r="GRV22" s="79"/>
      <c r="GRW22" s="79"/>
      <c r="GRX22" s="79"/>
      <c r="GRY22" s="79"/>
      <c r="GRZ22" s="79"/>
      <c r="GSA22" s="79"/>
      <c r="GSB22" s="79"/>
      <c r="GSC22" s="79"/>
      <c r="GSD22" s="19"/>
      <c r="GSE22" s="15"/>
      <c r="GSF22" s="15"/>
      <c r="GSG22" s="15"/>
      <c r="GSH22" s="15"/>
      <c r="GSI22" s="15"/>
      <c r="GSJ22" s="15"/>
      <c r="GSK22" s="15"/>
      <c r="GSL22" s="15"/>
      <c r="GSM22" s="15"/>
      <c r="GSN22" s="15"/>
      <c r="GSO22" s="15"/>
      <c r="GSP22" s="15"/>
      <c r="GSQ22" s="15"/>
      <c r="GSR22" s="15"/>
      <c r="GSS22" s="15"/>
      <c r="GST22" s="15"/>
      <c r="GSU22" s="15"/>
      <c r="GSV22" s="15"/>
      <c r="GSW22" s="15"/>
      <c r="GSX22" s="15"/>
      <c r="GSY22" s="15"/>
      <c r="GSZ22" s="98"/>
      <c r="GTA22" s="98"/>
      <c r="GTB22" s="13"/>
      <c r="GTC22" s="79"/>
      <c r="GTD22" s="79"/>
      <c r="GTE22" s="79"/>
      <c r="GTF22" s="79"/>
      <c r="GTG22" s="79"/>
      <c r="GTH22" s="79"/>
      <c r="GTI22" s="79"/>
      <c r="GTJ22" s="79"/>
      <c r="GTK22" s="79"/>
      <c r="GTL22" s="79"/>
      <c r="GTM22" s="79"/>
      <c r="GTN22" s="79"/>
      <c r="GTO22" s="79"/>
      <c r="GTP22" s="79"/>
      <c r="GTQ22" s="79"/>
      <c r="GTR22" s="79"/>
      <c r="GTS22" s="79"/>
      <c r="GTT22" s="79"/>
      <c r="GTU22" s="79"/>
      <c r="GTV22" s="79"/>
      <c r="GTW22" s="79"/>
      <c r="GTX22" s="79"/>
      <c r="GTY22" s="79"/>
      <c r="GTZ22" s="79"/>
      <c r="GUA22" s="19"/>
      <c r="GUB22" s="15"/>
      <c r="GUC22" s="15"/>
      <c r="GUD22" s="15"/>
      <c r="GUE22" s="15"/>
      <c r="GUF22" s="15"/>
      <c r="GUG22" s="15"/>
      <c r="GUH22" s="15"/>
      <c r="GUI22" s="15"/>
      <c r="GUJ22" s="15"/>
      <c r="GUK22" s="15"/>
      <c r="GUL22" s="15"/>
      <c r="GUM22" s="15"/>
      <c r="GUN22" s="15"/>
      <c r="GUO22" s="15"/>
      <c r="GUP22" s="15"/>
      <c r="GUQ22" s="15"/>
      <c r="GUR22" s="15"/>
      <c r="GUS22" s="15"/>
      <c r="GUT22" s="15"/>
      <c r="GUU22" s="15"/>
      <c r="GUV22" s="15"/>
      <c r="GUW22" s="98"/>
      <c r="GUX22" s="98"/>
      <c r="GUY22" s="13"/>
      <c r="GUZ22" s="79"/>
      <c r="GVA22" s="79"/>
      <c r="GVB22" s="79"/>
      <c r="GVC22" s="79"/>
      <c r="GVD22" s="79"/>
      <c r="GVE22" s="79"/>
      <c r="GVF22" s="79"/>
      <c r="GVG22" s="79"/>
      <c r="GVH22" s="79"/>
      <c r="GVI22" s="79"/>
      <c r="GVJ22" s="79"/>
      <c r="GVK22" s="79"/>
      <c r="GVL22" s="79"/>
      <c r="GVM22" s="79"/>
      <c r="GVN22" s="79"/>
      <c r="GVO22" s="79"/>
      <c r="GVP22" s="79"/>
      <c r="GVQ22" s="79"/>
      <c r="GVR22" s="79"/>
      <c r="GVS22" s="79"/>
      <c r="GVT22" s="79"/>
      <c r="GVU22" s="79"/>
      <c r="GVV22" s="79"/>
      <c r="GVW22" s="79"/>
      <c r="GVX22" s="19"/>
      <c r="GVY22" s="15"/>
      <c r="GVZ22" s="15"/>
      <c r="GWA22" s="15"/>
      <c r="GWB22" s="15"/>
      <c r="GWC22" s="15"/>
      <c r="GWD22" s="15"/>
      <c r="GWE22" s="15"/>
      <c r="GWF22" s="15"/>
      <c r="GWG22" s="15"/>
      <c r="GWH22" s="15"/>
      <c r="GWI22" s="15"/>
      <c r="GWJ22" s="15"/>
      <c r="GWK22" s="15"/>
      <c r="GWL22" s="15"/>
      <c r="GWM22" s="15"/>
      <c r="GWN22" s="15"/>
      <c r="GWO22" s="15"/>
      <c r="GWP22" s="15"/>
      <c r="GWQ22" s="15"/>
      <c r="GWR22" s="15"/>
      <c r="GWS22" s="15"/>
      <c r="GWT22" s="98"/>
      <c r="GWU22" s="98"/>
      <c r="GWV22" s="13"/>
      <c r="GWW22" s="79"/>
      <c r="GWX22" s="79"/>
      <c r="GWY22" s="79"/>
      <c r="GWZ22" s="79"/>
      <c r="GXA22" s="79"/>
      <c r="GXB22" s="79"/>
      <c r="GXC22" s="79"/>
      <c r="GXD22" s="79"/>
      <c r="GXE22" s="79"/>
      <c r="GXF22" s="79"/>
      <c r="GXG22" s="79"/>
      <c r="GXH22" s="79"/>
      <c r="GXI22" s="79"/>
      <c r="GXJ22" s="79"/>
      <c r="GXK22" s="79"/>
      <c r="GXL22" s="79"/>
      <c r="GXM22" s="79"/>
      <c r="GXN22" s="79"/>
      <c r="GXO22" s="79"/>
      <c r="GXP22" s="79"/>
      <c r="GXQ22" s="79"/>
      <c r="GXR22" s="79"/>
      <c r="GXS22" s="79"/>
      <c r="GXT22" s="79"/>
      <c r="GXU22" s="19"/>
      <c r="GXV22" s="15"/>
      <c r="GXW22" s="15"/>
      <c r="GXX22" s="15"/>
      <c r="GXY22" s="15"/>
      <c r="GXZ22" s="15"/>
      <c r="GYA22" s="15"/>
      <c r="GYB22" s="15"/>
      <c r="GYC22" s="15"/>
      <c r="GYD22" s="15"/>
      <c r="GYE22" s="15"/>
      <c r="GYF22" s="15"/>
      <c r="GYG22" s="15"/>
      <c r="GYH22" s="15"/>
      <c r="GYI22" s="15"/>
      <c r="GYJ22" s="15"/>
      <c r="GYK22" s="15"/>
      <c r="GYL22" s="15"/>
      <c r="GYM22" s="15"/>
      <c r="GYN22" s="15"/>
      <c r="GYO22" s="15"/>
      <c r="GYP22" s="15"/>
      <c r="GYQ22" s="98"/>
      <c r="GYR22" s="98"/>
      <c r="GYS22" s="13"/>
      <c r="GYT22" s="79"/>
      <c r="GYU22" s="79"/>
      <c r="GYV22" s="79"/>
      <c r="GYW22" s="79"/>
      <c r="GYX22" s="79"/>
      <c r="GYY22" s="79"/>
      <c r="GYZ22" s="79"/>
      <c r="GZA22" s="79"/>
      <c r="GZB22" s="79"/>
      <c r="GZC22" s="79"/>
      <c r="GZD22" s="79"/>
      <c r="GZE22" s="79"/>
      <c r="GZF22" s="79"/>
      <c r="GZG22" s="79"/>
      <c r="GZH22" s="79"/>
      <c r="GZI22" s="79"/>
      <c r="GZJ22" s="79"/>
      <c r="GZK22" s="79"/>
      <c r="GZL22" s="79"/>
      <c r="GZM22" s="79"/>
      <c r="GZN22" s="79"/>
      <c r="GZO22" s="79"/>
      <c r="GZP22" s="79"/>
      <c r="GZQ22" s="79"/>
      <c r="GZR22" s="19"/>
      <c r="GZS22" s="15"/>
      <c r="GZT22" s="15"/>
      <c r="GZU22" s="15"/>
      <c r="GZV22" s="15"/>
      <c r="GZW22" s="15"/>
      <c r="GZX22" s="15"/>
      <c r="GZY22" s="15"/>
      <c r="GZZ22" s="15"/>
      <c r="HAA22" s="15"/>
      <c r="HAB22" s="15"/>
      <c r="HAC22" s="15"/>
      <c r="HAD22" s="15"/>
      <c r="HAE22" s="15"/>
      <c r="HAF22" s="15"/>
      <c r="HAG22" s="15"/>
      <c r="HAH22" s="15"/>
      <c r="HAI22" s="15"/>
      <c r="HAJ22" s="15"/>
      <c r="HAK22" s="15"/>
      <c r="HAL22" s="15"/>
      <c r="HAM22" s="15"/>
      <c r="HAN22" s="98"/>
      <c r="HAO22" s="98"/>
      <c r="HAP22" s="13"/>
      <c r="HAQ22" s="79"/>
      <c r="HAR22" s="79"/>
      <c r="HAS22" s="79"/>
      <c r="HAT22" s="79"/>
      <c r="HAU22" s="79"/>
      <c r="HAV22" s="79"/>
      <c r="HAW22" s="79"/>
      <c r="HAX22" s="79"/>
      <c r="HAY22" s="79"/>
      <c r="HAZ22" s="79"/>
      <c r="HBA22" s="79"/>
      <c r="HBB22" s="79"/>
      <c r="HBC22" s="79"/>
      <c r="HBD22" s="79"/>
      <c r="HBE22" s="79"/>
      <c r="HBF22" s="79"/>
      <c r="HBG22" s="79"/>
      <c r="HBH22" s="79"/>
      <c r="HBI22" s="79"/>
      <c r="HBJ22" s="79"/>
      <c r="HBK22" s="79"/>
      <c r="HBL22" s="79"/>
      <c r="HBM22" s="79"/>
      <c r="HBN22" s="79"/>
      <c r="HBO22" s="19"/>
      <c r="HBP22" s="15"/>
      <c r="HBQ22" s="15"/>
      <c r="HBR22" s="15"/>
      <c r="HBS22" s="15"/>
      <c r="HBT22" s="15"/>
      <c r="HBU22" s="15"/>
      <c r="HBV22" s="15"/>
      <c r="HBW22" s="15"/>
      <c r="HBX22" s="15"/>
      <c r="HBY22" s="15"/>
      <c r="HBZ22" s="15"/>
      <c r="HCA22" s="15"/>
      <c r="HCB22" s="15"/>
      <c r="HCC22" s="15"/>
      <c r="HCD22" s="15"/>
      <c r="HCE22" s="15"/>
      <c r="HCF22" s="15"/>
      <c r="HCG22" s="15"/>
      <c r="HCH22" s="15"/>
      <c r="HCI22" s="15"/>
      <c r="HCJ22" s="15"/>
      <c r="HCK22" s="98"/>
      <c r="HCL22" s="98"/>
      <c r="HCM22" s="13"/>
      <c r="HCN22" s="79"/>
      <c r="HCO22" s="79"/>
      <c r="HCP22" s="79"/>
      <c r="HCQ22" s="79"/>
      <c r="HCR22" s="79"/>
      <c r="HCS22" s="79"/>
      <c r="HCT22" s="79"/>
      <c r="HCU22" s="79"/>
      <c r="HCV22" s="79"/>
      <c r="HCW22" s="79"/>
      <c r="HCX22" s="79"/>
      <c r="HCY22" s="79"/>
      <c r="HCZ22" s="79"/>
      <c r="HDA22" s="79"/>
      <c r="HDB22" s="79"/>
      <c r="HDC22" s="79"/>
      <c r="HDD22" s="79"/>
      <c r="HDE22" s="79"/>
      <c r="HDF22" s="79"/>
      <c r="HDG22" s="79"/>
      <c r="HDH22" s="79"/>
      <c r="HDI22" s="79"/>
      <c r="HDJ22" s="79"/>
      <c r="HDK22" s="79"/>
      <c r="HDL22" s="19"/>
      <c r="HDM22" s="15"/>
      <c r="HDN22" s="15"/>
      <c r="HDO22" s="15"/>
      <c r="HDP22" s="15"/>
      <c r="HDQ22" s="15"/>
      <c r="HDR22" s="15"/>
      <c r="HDS22" s="15"/>
      <c r="HDT22" s="15"/>
      <c r="HDU22" s="15"/>
      <c r="HDV22" s="15"/>
      <c r="HDW22" s="15"/>
      <c r="HDX22" s="15"/>
      <c r="HDY22" s="15"/>
      <c r="HDZ22" s="15"/>
      <c r="HEA22" s="15"/>
      <c r="HEB22" s="15"/>
      <c r="HEC22" s="15"/>
      <c r="HED22" s="15"/>
      <c r="HEE22" s="15"/>
      <c r="HEF22" s="15"/>
      <c r="HEG22" s="15"/>
      <c r="HEH22" s="98"/>
      <c r="HEI22" s="98"/>
      <c r="HEJ22" s="13"/>
      <c r="HEK22" s="79"/>
      <c r="HEL22" s="79"/>
      <c r="HEM22" s="79"/>
      <c r="HEN22" s="79"/>
      <c r="HEO22" s="79"/>
      <c r="HEP22" s="79"/>
      <c r="HEQ22" s="79"/>
      <c r="HER22" s="79"/>
      <c r="HES22" s="79"/>
      <c r="HET22" s="79"/>
      <c r="HEU22" s="79"/>
      <c r="HEV22" s="79"/>
      <c r="HEW22" s="79"/>
      <c r="HEX22" s="79"/>
      <c r="HEY22" s="79"/>
      <c r="HEZ22" s="79"/>
      <c r="HFA22" s="79"/>
      <c r="HFB22" s="79"/>
      <c r="HFC22" s="79"/>
      <c r="HFD22" s="79"/>
      <c r="HFE22" s="79"/>
      <c r="HFF22" s="79"/>
      <c r="HFG22" s="79"/>
      <c r="HFH22" s="79"/>
      <c r="HFI22" s="19"/>
      <c r="HFJ22" s="15"/>
      <c r="HFK22" s="15"/>
      <c r="HFL22" s="15"/>
      <c r="HFM22" s="15"/>
      <c r="HFN22" s="15"/>
      <c r="HFO22" s="15"/>
      <c r="HFP22" s="15"/>
      <c r="HFQ22" s="15"/>
      <c r="HFR22" s="15"/>
      <c r="HFS22" s="15"/>
      <c r="HFT22" s="15"/>
      <c r="HFU22" s="15"/>
      <c r="HFV22" s="15"/>
      <c r="HFW22" s="15"/>
      <c r="HFX22" s="15"/>
      <c r="HFY22" s="15"/>
      <c r="HFZ22" s="15"/>
      <c r="HGA22" s="15"/>
      <c r="HGB22" s="15"/>
      <c r="HGC22" s="15"/>
      <c r="HGD22" s="15"/>
      <c r="HGE22" s="98"/>
      <c r="HGF22" s="98"/>
      <c r="HGG22" s="13"/>
      <c r="HGH22" s="79"/>
      <c r="HGI22" s="79"/>
      <c r="HGJ22" s="79"/>
      <c r="HGK22" s="79"/>
      <c r="HGL22" s="79"/>
      <c r="HGM22" s="79"/>
      <c r="HGN22" s="79"/>
      <c r="HGO22" s="79"/>
      <c r="HGP22" s="79"/>
      <c r="HGQ22" s="79"/>
      <c r="HGR22" s="79"/>
      <c r="HGS22" s="79"/>
      <c r="HGT22" s="79"/>
      <c r="HGU22" s="79"/>
      <c r="HGV22" s="79"/>
      <c r="HGW22" s="79"/>
      <c r="HGX22" s="79"/>
      <c r="HGY22" s="79"/>
      <c r="HGZ22" s="79"/>
      <c r="HHA22" s="79"/>
      <c r="HHB22" s="79"/>
      <c r="HHC22" s="79"/>
      <c r="HHD22" s="79"/>
      <c r="HHE22" s="79"/>
      <c r="HHF22" s="19"/>
      <c r="HHG22" s="15"/>
      <c r="HHH22" s="15"/>
      <c r="HHI22" s="15"/>
      <c r="HHJ22" s="15"/>
      <c r="HHK22" s="15"/>
      <c r="HHL22" s="15"/>
      <c r="HHM22" s="15"/>
      <c r="HHN22" s="15"/>
      <c r="HHO22" s="15"/>
      <c r="HHP22" s="15"/>
      <c r="HHQ22" s="15"/>
      <c r="HHR22" s="15"/>
      <c r="HHS22" s="15"/>
      <c r="HHT22" s="15"/>
      <c r="HHU22" s="15"/>
      <c r="HHV22" s="15"/>
      <c r="HHW22" s="15"/>
      <c r="HHX22" s="15"/>
      <c r="HHY22" s="15"/>
      <c r="HHZ22" s="15"/>
      <c r="HIA22" s="15"/>
      <c r="HIB22" s="98"/>
      <c r="HIC22" s="98"/>
      <c r="HID22" s="13"/>
      <c r="HIE22" s="79"/>
      <c r="HIF22" s="79"/>
      <c r="HIG22" s="79"/>
      <c r="HIH22" s="79"/>
      <c r="HII22" s="79"/>
      <c r="HIJ22" s="79"/>
      <c r="HIK22" s="79"/>
      <c r="HIL22" s="79"/>
      <c r="HIM22" s="79"/>
      <c r="HIN22" s="79"/>
      <c r="HIO22" s="79"/>
      <c r="HIP22" s="79"/>
      <c r="HIQ22" s="79"/>
      <c r="HIR22" s="79"/>
      <c r="HIS22" s="79"/>
      <c r="HIT22" s="79"/>
      <c r="HIU22" s="79"/>
      <c r="HIV22" s="79"/>
      <c r="HIW22" s="79"/>
      <c r="HIX22" s="79"/>
      <c r="HIY22" s="79"/>
      <c r="HIZ22" s="79"/>
      <c r="HJA22" s="79"/>
      <c r="HJB22" s="79"/>
      <c r="HJC22" s="19"/>
      <c r="HJD22" s="15"/>
      <c r="HJE22" s="15"/>
      <c r="HJF22" s="15"/>
      <c r="HJG22" s="15"/>
      <c r="HJH22" s="15"/>
      <c r="HJI22" s="15"/>
      <c r="HJJ22" s="15"/>
      <c r="HJK22" s="15"/>
      <c r="HJL22" s="15"/>
      <c r="HJM22" s="15"/>
      <c r="HJN22" s="15"/>
      <c r="HJO22" s="15"/>
      <c r="HJP22" s="15"/>
      <c r="HJQ22" s="15"/>
      <c r="HJR22" s="15"/>
      <c r="HJS22" s="15"/>
      <c r="HJT22" s="15"/>
      <c r="HJU22" s="15"/>
      <c r="HJV22" s="15"/>
      <c r="HJW22" s="15"/>
      <c r="HJX22" s="15"/>
      <c r="HJY22" s="98"/>
      <c r="HJZ22" s="98"/>
      <c r="HKA22" s="13"/>
      <c r="HKB22" s="79"/>
      <c r="HKC22" s="79"/>
      <c r="HKD22" s="79"/>
      <c r="HKE22" s="79"/>
      <c r="HKF22" s="79"/>
      <c r="HKG22" s="79"/>
      <c r="HKH22" s="79"/>
      <c r="HKI22" s="79"/>
      <c r="HKJ22" s="79"/>
      <c r="HKK22" s="79"/>
      <c r="HKL22" s="79"/>
      <c r="HKM22" s="79"/>
      <c r="HKN22" s="79"/>
      <c r="HKO22" s="79"/>
      <c r="HKP22" s="79"/>
      <c r="HKQ22" s="79"/>
      <c r="HKR22" s="79"/>
      <c r="HKS22" s="79"/>
      <c r="HKT22" s="79"/>
      <c r="HKU22" s="79"/>
      <c r="HKV22" s="79"/>
      <c r="HKW22" s="79"/>
      <c r="HKX22" s="79"/>
      <c r="HKY22" s="79"/>
      <c r="HKZ22" s="19"/>
      <c r="HLA22" s="15"/>
      <c r="HLB22" s="15"/>
      <c r="HLC22" s="15"/>
      <c r="HLD22" s="15"/>
      <c r="HLE22" s="15"/>
      <c r="HLF22" s="15"/>
      <c r="HLG22" s="15"/>
      <c r="HLH22" s="15"/>
      <c r="HLI22" s="15"/>
      <c r="HLJ22" s="15"/>
      <c r="HLK22" s="15"/>
      <c r="HLL22" s="15"/>
      <c r="HLM22" s="15"/>
      <c r="HLN22" s="15"/>
      <c r="HLO22" s="15"/>
      <c r="HLP22" s="15"/>
      <c r="HLQ22" s="15"/>
      <c r="HLR22" s="15"/>
      <c r="HLS22" s="15"/>
      <c r="HLT22" s="15"/>
      <c r="HLU22" s="15"/>
      <c r="HLV22" s="98"/>
      <c r="HLW22" s="98"/>
      <c r="HLX22" s="13"/>
      <c r="HLY22" s="79"/>
      <c r="HLZ22" s="79"/>
      <c r="HMA22" s="79"/>
      <c r="HMB22" s="79"/>
      <c r="HMC22" s="79"/>
      <c r="HMD22" s="79"/>
      <c r="HME22" s="79"/>
      <c r="HMF22" s="79"/>
      <c r="HMG22" s="79"/>
      <c r="HMH22" s="79"/>
      <c r="HMI22" s="79"/>
      <c r="HMJ22" s="79"/>
      <c r="HMK22" s="79"/>
      <c r="HML22" s="79"/>
      <c r="HMM22" s="79"/>
      <c r="HMN22" s="79"/>
      <c r="HMO22" s="79"/>
      <c r="HMP22" s="79"/>
      <c r="HMQ22" s="79"/>
      <c r="HMR22" s="79"/>
      <c r="HMS22" s="79"/>
      <c r="HMT22" s="79"/>
      <c r="HMU22" s="79"/>
      <c r="HMV22" s="79"/>
      <c r="HMW22" s="19"/>
      <c r="HMX22" s="15"/>
      <c r="HMY22" s="15"/>
      <c r="HMZ22" s="15"/>
      <c r="HNA22" s="15"/>
      <c r="HNB22" s="15"/>
      <c r="HNC22" s="15"/>
      <c r="HND22" s="15"/>
      <c r="HNE22" s="15"/>
      <c r="HNF22" s="15"/>
      <c r="HNG22" s="15"/>
      <c r="HNH22" s="15"/>
      <c r="HNI22" s="15"/>
      <c r="HNJ22" s="15"/>
      <c r="HNK22" s="15"/>
      <c r="HNL22" s="15"/>
      <c r="HNM22" s="15"/>
      <c r="HNN22" s="15"/>
      <c r="HNO22" s="15"/>
      <c r="HNP22" s="15"/>
      <c r="HNQ22" s="15"/>
      <c r="HNR22" s="15"/>
      <c r="HNS22" s="98"/>
      <c r="HNT22" s="98"/>
      <c r="HNU22" s="13"/>
      <c r="HNV22" s="79"/>
      <c r="HNW22" s="79"/>
      <c r="HNX22" s="79"/>
      <c r="HNY22" s="79"/>
      <c r="HNZ22" s="79"/>
      <c r="HOA22" s="79"/>
      <c r="HOB22" s="79"/>
      <c r="HOC22" s="79"/>
      <c r="HOD22" s="79"/>
      <c r="HOE22" s="79"/>
      <c r="HOF22" s="79"/>
      <c r="HOG22" s="79"/>
      <c r="HOH22" s="79"/>
      <c r="HOI22" s="79"/>
      <c r="HOJ22" s="79"/>
      <c r="HOK22" s="79"/>
      <c r="HOL22" s="79"/>
      <c r="HOM22" s="79"/>
      <c r="HON22" s="79"/>
      <c r="HOO22" s="79"/>
      <c r="HOP22" s="79"/>
      <c r="HOQ22" s="79"/>
      <c r="HOR22" s="79"/>
      <c r="HOS22" s="79"/>
      <c r="HOT22" s="19"/>
      <c r="HOU22" s="15"/>
      <c r="HOV22" s="15"/>
      <c r="HOW22" s="15"/>
      <c r="HOX22" s="15"/>
      <c r="HOY22" s="15"/>
      <c r="HOZ22" s="15"/>
      <c r="HPA22" s="15"/>
      <c r="HPB22" s="15"/>
      <c r="HPC22" s="15"/>
      <c r="HPD22" s="15"/>
      <c r="HPE22" s="15"/>
      <c r="HPF22" s="15"/>
      <c r="HPG22" s="15"/>
      <c r="HPH22" s="15"/>
      <c r="HPI22" s="15"/>
      <c r="HPJ22" s="15"/>
      <c r="HPK22" s="15"/>
      <c r="HPL22" s="15"/>
      <c r="HPM22" s="15"/>
      <c r="HPN22" s="15"/>
      <c r="HPO22" s="15"/>
      <c r="HPP22" s="98"/>
      <c r="HPQ22" s="98"/>
      <c r="HPR22" s="13"/>
      <c r="HPS22" s="79"/>
      <c r="HPT22" s="79"/>
      <c r="HPU22" s="79"/>
      <c r="HPV22" s="79"/>
      <c r="HPW22" s="79"/>
      <c r="HPX22" s="79"/>
      <c r="HPY22" s="79"/>
      <c r="HPZ22" s="79"/>
      <c r="HQA22" s="79"/>
      <c r="HQB22" s="79"/>
      <c r="HQC22" s="79"/>
      <c r="HQD22" s="79"/>
      <c r="HQE22" s="79"/>
      <c r="HQF22" s="79"/>
      <c r="HQG22" s="79"/>
      <c r="HQH22" s="79"/>
      <c r="HQI22" s="79"/>
      <c r="HQJ22" s="79"/>
      <c r="HQK22" s="79"/>
      <c r="HQL22" s="79"/>
      <c r="HQM22" s="79"/>
      <c r="HQN22" s="79"/>
      <c r="HQO22" s="79"/>
      <c r="HQP22" s="79"/>
      <c r="HQQ22" s="19"/>
      <c r="HQR22" s="15"/>
      <c r="HQS22" s="15"/>
      <c r="HQT22" s="15"/>
      <c r="HQU22" s="15"/>
      <c r="HQV22" s="15"/>
      <c r="HQW22" s="15"/>
      <c r="HQX22" s="15"/>
      <c r="HQY22" s="15"/>
      <c r="HQZ22" s="15"/>
      <c r="HRA22" s="15"/>
      <c r="HRB22" s="15"/>
      <c r="HRC22" s="15"/>
      <c r="HRD22" s="15"/>
      <c r="HRE22" s="15"/>
      <c r="HRF22" s="15"/>
      <c r="HRG22" s="15"/>
      <c r="HRH22" s="15"/>
      <c r="HRI22" s="15"/>
      <c r="HRJ22" s="15"/>
      <c r="HRK22" s="15"/>
      <c r="HRL22" s="15"/>
      <c r="HRM22" s="98"/>
      <c r="HRN22" s="98"/>
      <c r="HRO22" s="13"/>
      <c r="HRP22" s="79"/>
      <c r="HRQ22" s="79"/>
      <c r="HRR22" s="79"/>
      <c r="HRS22" s="79"/>
      <c r="HRT22" s="79"/>
      <c r="HRU22" s="79"/>
      <c r="HRV22" s="79"/>
      <c r="HRW22" s="79"/>
      <c r="HRX22" s="79"/>
      <c r="HRY22" s="79"/>
      <c r="HRZ22" s="79"/>
      <c r="HSA22" s="79"/>
      <c r="HSB22" s="79"/>
      <c r="HSC22" s="79"/>
      <c r="HSD22" s="79"/>
      <c r="HSE22" s="79"/>
      <c r="HSF22" s="79"/>
      <c r="HSG22" s="79"/>
      <c r="HSH22" s="79"/>
      <c r="HSI22" s="79"/>
      <c r="HSJ22" s="79"/>
      <c r="HSK22" s="79"/>
      <c r="HSL22" s="79"/>
      <c r="HSM22" s="79"/>
      <c r="HSN22" s="19"/>
      <c r="HSO22" s="15"/>
      <c r="HSP22" s="15"/>
      <c r="HSQ22" s="15"/>
      <c r="HSR22" s="15"/>
      <c r="HSS22" s="15"/>
      <c r="HST22" s="15"/>
      <c r="HSU22" s="15"/>
      <c r="HSV22" s="15"/>
      <c r="HSW22" s="15"/>
      <c r="HSX22" s="15"/>
      <c r="HSY22" s="15"/>
      <c r="HSZ22" s="15"/>
      <c r="HTA22" s="15"/>
      <c r="HTB22" s="15"/>
      <c r="HTC22" s="15"/>
      <c r="HTD22" s="15"/>
      <c r="HTE22" s="15"/>
      <c r="HTF22" s="15"/>
      <c r="HTG22" s="15"/>
      <c r="HTH22" s="15"/>
      <c r="HTI22" s="15"/>
      <c r="HTJ22" s="98"/>
      <c r="HTK22" s="98"/>
      <c r="HTL22" s="13"/>
      <c r="HTM22" s="79"/>
      <c r="HTN22" s="79"/>
      <c r="HTO22" s="79"/>
      <c r="HTP22" s="79"/>
      <c r="HTQ22" s="79"/>
      <c r="HTR22" s="79"/>
      <c r="HTS22" s="79"/>
      <c r="HTT22" s="79"/>
      <c r="HTU22" s="79"/>
      <c r="HTV22" s="79"/>
      <c r="HTW22" s="79"/>
      <c r="HTX22" s="79"/>
      <c r="HTY22" s="79"/>
      <c r="HTZ22" s="79"/>
      <c r="HUA22" s="79"/>
      <c r="HUB22" s="79"/>
      <c r="HUC22" s="79"/>
      <c r="HUD22" s="79"/>
      <c r="HUE22" s="79"/>
      <c r="HUF22" s="79"/>
      <c r="HUG22" s="79"/>
      <c r="HUH22" s="79"/>
      <c r="HUI22" s="79"/>
      <c r="HUJ22" s="79"/>
      <c r="HUK22" s="19"/>
      <c r="HUL22" s="15"/>
      <c r="HUM22" s="15"/>
      <c r="HUN22" s="15"/>
      <c r="HUO22" s="15"/>
      <c r="HUP22" s="15"/>
      <c r="HUQ22" s="15"/>
      <c r="HUR22" s="15"/>
      <c r="HUS22" s="15"/>
      <c r="HUT22" s="15"/>
      <c r="HUU22" s="15"/>
      <c r="HUV22" s="15"/>
      <c r="HUW22" s="15"/>
      <c r="HUX22" s="15"/>
      <c r="HUY22" s="15"/>
      <c r="HUZ22" s="15"/>
      <c r="HVA22" s="15"/>
      <c r="HVB22" s="15"/>
      <c r="HVC22" s="15"/>
      <c r="HVD22" s="15"/>
      <c r="HVE22" s="15"/>
      <c r="HVF22" s="15"/>
      <c r="HVG22" s="98"/>
      <c r="HVH22" s="98"/>
      <c r="HVI22" s="13"/>
      <c r="HVJ22" s="79"/>
      <c r="HVK22" s="79"/>
      <c r="HVL22" s="79"/>
      <c r="HVM22" s="79"/>
      <c r="HVN22" s="79"/>
      <c r="HVO22" s="79"/>
      <c r="HVP22" s="79"/>
      <c r="HVQ22" s="79"/>
      <c r="HVR22" s="79"/>
      <c r="HVS22" s="79"/>
      <c r="HVT22" s="79"/>
      <c r="HVU22" s="79"/>
      <c r="HVV22" s="79"/>
      <c r="HVW22" s="79"/>
      <c r="HVX22" s="79"/>
      <c r="HVY22" s="79"/>
      <c r="HVZ22" s="79"/>
      <c r="HWA22" s="79"/>
      <c r="HWB22" s="79"/>
      <c r="HWC22" s="79"/>
      <c r="HWD22" s="79"/>
      <c r="HWE22" s="79"/>
      <c r="HWF22" s="79"/>
      <c r="HWG22" s="79"/>
      <c r="HWH22" s="19"/>
      <c r="HWI22" s="15"/>
      <c r="HWJ22" s="15"/>
      <c r="HWK22" s="15"/>
      <c r="HWL22" s="15"/>
      <c r="HWM22" s="15"/>
      <c r="HWN22" s="15"/>
      <c r="HWO22" s="15"/>
      <c r="HWP22" s="15"/>
      <c r="HWQ22" s="15"/>
      <c r="HWR22" s="15"/>
      <c r="HWS22" s="15"/>
      <c r="HWT22" s="15"/>
      <c r="HWU22" s="15"/>
      <c r="HWV22" s="15"/>
      <c r="HWW22" s="15"/>
      <c r="HWX22" s="15"/>
      <c r="HWY22" s="15"/>
      <c r="HWZ22" s="15"/>
      <c r="HXA22" s="15"/>
      <c r="HXB22" s="15"/>
      <c r="HXC22" s="15"/>
      <c r="HXD22" s="98"/>
      <c r="HXE22" s="98"/>
      <c r="HXF22" s="13"/>
      <c r="HXG22" s="79"/>
      <c r="HXH22" s="79"/>
      <c r="HXI22" s="79"/>
      <c r="HXJ22" s="79"/>
      <c r="HXK22" s="79"/>
      <c r="HXL22" s="79"/>
      <c r="HXM22" s="79"/>
      <c r="HXN22" s="79"/>
      <c r="HXO22" s="79"/>
      <c r="HXP22" s="79"/>
      <c r="HXQ22" s="79"/>
      <c r="HXR22" s="79"/>
      <c r="HXS22" s="79"/>
      <c r="HXT22" s="79"/>
      <c r="HXU22" s="79"/>
      <c r="HXV22" s="79"/>
      <c r="HXW22" s="79"/>
      <c r="HXX22" s="79"/>
      <c r="HXY22" s="79"/>
      <c r="HXZ22" s="79"/>
      <c r="HYA22" s="79"/>
      <c r="HYB22" s="79"/>
      <c r="HYC22" s="79"/>
      <c r="HYD22" s="79"/>
      <c r="HYE22" s="19"/>
      <c r="HYF22" s="15"/>
      <c r="HYG22" s="15"/>
      <c r="HYH22" s="15"/>
      <c r="HYI22" s="15"/>
      <c r="HYJ22" s="15"/>
      <c r="HYK22" s="15"/>
      <c r="HYL22" s="15"/>
      <c r="HYM22" s="15"/>
      <c r="HYN22" s="15"/>
      <c r="HYO22" s="15"/>
      <c r="HYP22" s="15"/>
      <c r="HYQ22" s="15"/>
      <c r="HYR22" s="15"/>
      <c r="HYS22" s="15"/>
      <c r="HYT22" s="15"/>
      <c r="HYU22" s="15"/>
      <c r="HYV22" s="15"/>
      <c r="HYW22" s="15"/>
      <c r="HYX22" s="15"/>
      <c r="HYY22" s="15"/>
      <c r="HYZ22" s="15"/>
      <c r="HZA22" s="98"/>
      <c r="HZB22" s="98"/>
      <c r="HZC22" s="13"/>
      <c r="HZD22" s="79"/>
      <c r="HZE22" s="79"/>
      <c r="HZF22" s="79"/>
      <c r="HZG22" s="79"/>
      <c r="HZH22" s="79"/>
      <c r="HZI22" s="79"/>
      <c r="HZJ22" s="79"/>
      <c r="HZK22" s="79"/>
      <c r="HZL22" s="79"/>
      <c r="HZM22" s="79"/>
      <c r="HZN22" s="79"/>
      <c r="HZO22" s="79"/>
      <c r="HZP22" s="79"/>
      <c r="HZQ22" s="79"/>
      <c r="HZR22" s="79"/>
      <c r="HZS22" s="79"/>
      <c r="HZT22" s="79"/>
      <c r="HZU22" s="79"/>
      <c r="HZV22" s="79"/>
      <c r="HZW22" s="79"/>
      <c r="HZX22" s="79"/>
      <c r="HZY22" s="79"/>
      <c r="HZZ22" s="79"/>
      <c r="IAA22" s="79"/>
      <c r="IAB22" s="19"/>
      <c r="IAC22" s="15"/>
      <c r="IAD22" s="15"/>
      <c r="IAE22" s="15"/>
      <c r="IAF22" s="15"/>
      <c r="IAG22" s="15"/>
      <c r="IAH22" s="15"/>
      <c r="IAI22" s="15"/>
      <c r="IAJ22" s="15"/>
      <c r="IAK22" s="15"/>
      <c r="IAL22" s="15"/>
      <c r="IAM22" s="15"/>
      <c r="IAN22" s="15"/>
      <c r="IAO22" s="15"/>
      <c r="IAP22" s="15"/>
      <c r="IAQ22" s="15"/>
      <c r="IAR22" s="15"/>
      <c r="IAS22" s="15"/>
      <c r="IAT22" s="15"/>
      <c r="IAU22" s="15"/>
      <c r="IAV22" s="15"/>
      <c r="IAW22" s="15"/>
      <c r="IAX22" s="98"/>
      <c r="IAY22" s="98"/>
      <c r="IAZ22" s="13"/>
      <c r="IBA22" s="79"/>
      <c r="IBB22" s="79"/>
      <c r="IBC22" s="79"/>
      <c r="IBD22" s="79"/>
      <c r="IBE22" s="79"/>
      <c r="IBF22" s="79"/>
      <c r="IBG22" s="79"/>
      <c r="IBH22" s="79"/>
      <c r="IBI22" s="79"/>
      <c r="IBJ22" s="79"/>
      <c r="IBK22" s="79"/>
      <c r="IBL22" s="79"/>
      <c r="IBM22" s="79"/>
      <c r="IBN22" s="79"/>
      <c r="IBO22" s="79"/>
      <c r="IBP22" s="79"/>
      <c r="IBQ22" s="79"/>
      <c r="IBR22" s="79"/>
      <c r="IBS22" s="79"/>
      <c r="IBT22" s="79"/>
      <c r="IBU22" s="79"/>
      <c r="IBV22" s="79"/>
      <c r="IBW22" s="79"/>
      <c r="IBX22" s="79"/>
      <c r="IBY22" s="19"/>
      <c r="IBZ22" s="15"/>
      <c r="ICA22" s="15"/>
      <c r="ICB22" s="15"/>
      <c r="ICC22" s="15"/>
      <c r="ICD22" s="15"/>
      <c r="ICE22" s="15"/>
      <c r="ICF22" s="15"/>
      <c r="ICG22" s="15"/>
      <c r="ICH22" s="15"/>
      <c r="ICI22" s="15"/>
      <c r="ICJ22" s="15"/>
      <c r="ICK22" s="15"/>
      <c r="ICL22" s="15"/>
      <c r="ICM22" s="15"/>
      <c r="ICN22" s="15"/>
      <c r="ICO22" s="15"/>
      <c r="ICP22" s="15"/>
      <c r="ICQ22" s="15"/>
      <c r="ICR22" s="15"/>
      <c r="ICS22" s="15"/>
      <c r="ICT22" s="15"/>
      <c r="ICU22" s="98"/>
      <c r="ICV22" s="98"/>
      <c r="ICW22" s="13"/>
      <c r="ICX22" s="79"/>
      <c r="ICY22" s="79"/>
      <c r="ICZ22" s="79"/>
      <c r="IDA22" s="79"/>
      <c r="IDB22" s="79"/>
      <c r="IDC22" s="79"/>
      <c r="IDD22" s="79"/>
      <c r="IDE22" s="79"/>
      <c r="IDF22" s="79"/>
      <c r="IDG22" s="79"/>
      <c r="IDH22" s="79"/>
      <c r="IDI22" s="79"/>
      <c r="IDJ22" s="79"/>
      <c r="IDK22" s="79"/>
      <c r="IDL22" s="79"/>
      <c r="IDM22" s="79"/>
      <c r="IDN22" s="79"/>
      <c r="IDO22" s="79"/>
      <c r="IDP22" s="79"/>
      <c r="IDQ22" s="79"/>
      <c r="IDR22" s="79"/>
      <c r="IDS22" s="79"/>
      <c r="IDT22" s="79"/>
      <c r="IDU22" s="79"/>
      <c r="IDV22" s="19"/>
      <c r="IDW22" s="15"/>
      <c r="IDX22" s="15"/>
      <c r="IDY22" s="15"/>
      <c r="IDZ22" s="15"/>
      <c r="IEA22" s="15"/>
      <c r="IEB22" s="15"/>
      <c r="IEC22" s="15"/>
      <c r="IED22" s="15"/>
      <c r="IEE22" s="15"/>
      <c r="IEF22" s="15"/>
      <c r="IEG22" s="15"/>
      <c r="IEH22" s="15"/>
      <c r="IEI22" s="15"/>
      <c r="IEJ22" s="15"/>
      <c r="IEK22" s="15"/>
      <c r="IEL22" s="15"/>
      <c r="IEM22" s="15"/>
      <c r="IEN22" s="15"/>
      <c r="IEO22" s="15"/>
      <c r="IEP22" s="15"/>
      <c r="IEQ22" s="15"/>
      <c r="IER22" s="98"/>
      <c r="IES22" s="98"/>
      <c r="IET22" s="13"/>
      <c r="IEU22" s="79"/>
      <c r="IEV22" s="79"/>
      <c r="IEW22" s="79"/>
      <c r="IEX22" s="79"/>
      <c r="IEY22" s="79"/>
      <c r="IEZ22" s="79"/>
      <c r="IFA22" s="79"/>
      <c r="IFB22" s="79"/>
      <c r="IFC22" s="79"/>
      <c r="IFD22" s="79"/>
      <c r="IFE22" s="79"/>
      <c r="IFF22" s="79"/>
      <c r="IFG22" s="79"/>
      <c r="IFH22" s="79"/>
      <c r="IFI22" s="79"/>
      <c r="IFJ22" s="79"/>
      <c r="IFK22" s="79"/>
      <c r="IFL22" s="79"/>
      <c r="IFM22" s="79"/>
      <c r="IFN22" s="79"/>
      <c r="IFO22" s="79"/>
      <c r="IFP22" s="79"/>
      <c r="IFQ22" s="79"/>
      <c r="IFR22" s="79"/>
      <c r="IFS22" s="19"/>
      <c r="IFT22" s="15"/>
      <c r="IFU22" s="15"/>
      <c r="IFV22" s="15"/>
      <c r="IFW22" s="15"/>
      <c r="IFX22" s="15"/>
      <c r="IFY22" s="15"/>
      <c r="IFZ22" s="15"/>
      <c r="IGA22" s="15"/>
      <c r="IGB22" s="15"/>
      <c r="IGC22" s="15"/>
      <c r="IGD22" s="15"/>
      <c r="IGE22" s="15"/>
      <c r="IGF22" s="15"/>
      <c r="IGG22" s="15"/>
      <c r="IGH22" s="15"/>
      <c r="IGI22" s="15"/>
      <c r="IGJ22" s="15"/>
      <c r="IGK22" s="15"/>
      <c r="IGL22" s="15"/>
      <c r="IGM22" s="15"/>
      <c r="IGN22" s="15"/>
      <c r="IGO22" s="98"/>
      <c r="IGP22" s="98"/>
      <c r="IGQ22" s="13"/>
      <c r="IGR22" s="79"/>
      <c r="IGS22" s="79"/>
      <c r="IGT22" s="79"/>
      <c r="IGU22" s="79"/>
      <c r="IGV22" s="79"/>
      <c r="IGW22" s="79"/>
      <c r="IGX22" s="79"/>
      <c r="IGY22" s="79"/>
      <c r="IGZ22" s="79"/>
      <c r="IHA22" s="79"/>
      <c r="IHB22" s="79"/>
      <c r="IHC22" s="79"/>
      <c r="IHD22" s="79"/>
      <c r="IHE22" s="79"/>
      <c r="IHF22" s="79"/>
      <c r="IHG22" s="79"/>
      <c r="IHH22" s="79"/>
      <c r="IHI22" s="79"/>
      <c r="IHJ22" s="79"/>
      <c r="IHK22" s="79"/>
      <c r="IHL22" s="79"/>
      <c r="IHM22" s="79"/>
      <c r="IHN22" s="79"/>
      <c r="IHO22" s="79"/>
      <c r="IHP22" s="19"/>
      <c r="IHQ22" s="15"/>
      <c r="IHR22" s="15"/>
      <c r="IHS22" s="15"/>
      <c r="IHT22" s="15"/>
      <c r="IHU22" s="15"/>
      <c r="IHV22" s="15"/>
      <c r="IHW22" s="15"/>
      <c r="IHX22" s="15"/>
      <c r="IHY22" s="15"/>
      <c r="IHZ22" s="15"/>
      <c r="IIA22" s="15"/>
      <c r="IIB22" s="15"/>
      <c r="IIC22" s="15"/>
      <c r="IID22" s="15"/>
      <c r="IIE22" s="15"/>
      <c r="IIF22" s="15"/>
      <c r="IIG22" s="15"/>
      <c r="IIH22" s="15"/>
      <c r="III22" s="15"/>
      <c r="IIJ22" s="15"/>
      <c r="IIK22" s="15"/>
      <c r="IIL22" s="98"/>
      <c r="IIM22" s="98"/>
      <c r="IIN22" s="13"/>
      <c r="IIO22" s="79"/>
      <c r="IIP22" s="79"/>
      <c r="IIQ22" s="79"/>
      <c r="IIR22" s="79"/>
      <c r="IIS22" s="79"/>
      <c r="IIT22" s="79"/>
      <c r="IIU22" s="79"/>
      <c r="IIV22" s="79"/>
      <c r="IIW22" s="79"/>
      <c r="IIX22" s="79"/>
      <c r="IIY22" s="79"/>
      <c r="IIZ22" s="79"/>
      <c r="IJA22" s="79"/>
      <c r="IJB22" s="79"/>
      <c r="IJC22" s="79"/>
      <c r="IJD22" s="79"/>
      <c r="IJE22" s="79"/>
      <c r="IJF22" s="79"/>
      <c r="IJG22" s="79"/>
      <c r="IJH22" s="79"/>
      <c r="IJI22" s="79"/>
      <c r="IJJ22" s="79"/>
      <c r="IJK22" s="79"/>
      <c r="IJL22" s="79"/>
      <c r="IJM22" s="19"/>
      <c r="IJN22" s="15"/>
      <c r="IJO22" s="15"/>
      <c r="IJP22" s="15"/>
      <c r="IJQ22" s="15"/>
      <c r="IJR22" s="15"/>
      <c r="IJS22" s="15"/>
      <c r="IJT22" s="15"/>
      <c r="IJU22" s="15"/>
      <c r="IJV22" s="15"/>
      <c r="IJW22" s="15"/>
      <c r="IJX22" s="15"/>
      <c r="IJY22" s="15"/>
      <c r="IJZ22" s="15"/>
      <c r="IKA22" s="15"/>
      <c r="IKB22" s="15"/>
      <c r="IKC22" s="15"/>
      <c r="IKD22" s="15"/>
      <c r="IKE22" s="15"/>
      <c r="IKF22" s="15"/>
      <c r="IKG22" s="15"/>
      <c r="IKH22" s="15"/>
      <c r="IKI22" s="98"/>
      <c r="IKJ22" s="98"/>
      <c r="IKK22" s="13"/>
      <c r="IKL22" s="79"/>
      <c r="IKM22" s="79"/>
      <c r="IKN22" s="79"/>
      <c r="IKO22" s="79"/>
      <c r="IKP22" s="79"/>
      <c r="IKQ22" s="79"/>
      <c r="IKR22" s="79"/>
      <c r="IKS22" s="79"/>
      <c r="IKT22" s="79"/>
      <c r="IKU22" s="79"/>
      <c r="IKV22" s="79"/>
      <c r="IKW22" s="79"/>
      <c r="IKX22" s="79"/>
      <c r="IKY22" s="79"/>
      <c r="IKZ22" s="79"/>
      <c r="ILA22" s="79"/>
      <c r="ILB22" s="79"/>
      <c r="ILC22" s="79"/>
      <c r="ILD22" s="79"/>
      <c r="ILE22" s="79"/>
      <c r="ILF22" s="79"/>
      <c r="ILG22" s="79"/>
      <c r="ILH22" s="79"/>
      <c r="ILI22" s="79"/>
      <c r="ILJ22" s="19"/>
      <c r="ILK22" s="15"/>
      <c r="ILL22" s="15"/>
      <c r="ILM22" s="15"/>
      <c r="ILN22" s="15"/>
      <c r="ILO22" s="15"/>
      <c r="ILP22" s="15"/>
      <c r="ILQ22" s="15"/>
      <c r="ILR22" s="15"/>
      <c r="ILS22" s="15"/>
      <c r="ILT22" s="15"/>
      <c r="ILU22" s="15"/>
      <c r="ILV22" s="15"/>
      <c r="ILW22" s="15"/>
      <c r="ILX22" s="15"/>
      <c r="ILY22" s="15"/>
      <c r="ILZ22" s="15"/>
      <c r="IMA22" s="15"/>
      <c r="IMB22" s="15"/>
      <c r="IMC22" s="15"/>
      <c r="IMD22" s="15"/>
      <c r="IME22" s="15"/>
      <c r="IMF22" s="98"/>
      <c r="IMG22" s="98"/>
      <c r="IMH22" s="13"/>
      <c r="IMI22" s="79"/>
      <c r="IMJ22" s="79"/>
      <c r="IMK22" s="79"/>
      <c r="IML22" s="79"/>
      <c r="IMM22" s="79"/>
      <c r="IMN22" s="79"/>
      <c r="IMO22" s="79"/>
      <c r="IMP22" s="79"/>
      <c r="IMQ22" s="79"/>
      <c r="IMR22" s="79"/>
      <c r="IMS22" s="79"/>
      <c r="IMT22" s="79"/>
      <c r="IMU22" s="79"/>
      <c r="IMV22" s="79"/>
      <c r="IMW22" s="79"/>
      <c r="IMX22" s="79"/>
      <c r="IMY22" s="79"/>
      <c r="IMZ22" s="79"/>
      <c r="INA22" s="79"/>
      <c r="INB22" s="79"/>
      <c r="INC22" s="79"/>
      <c r="IND22" s="79"/>
      <c r="INE22" s="79"/>
      <c r="INF22" s="79"/>
      <c r="ING22" s="19"/>
      <c r="INH22" s="15"/>
      <c r="INI22" s="15"/>
      <c r="INJ22" s="15"/>
      <c r="INK22" s="15"/>
      <c r="INL22" s="15"/>
      <c r="INM22" s="15"/>
      <c r="INN22" s="15"/>
      <c r="INO22" s="15"/>
      <c r="INP22" s="15"/>
      <c r="INQ22" s="15"/>
      <c r="INR22" s="15"/>
      <c r="INS22" s="15"/>
      <c r="INT22" s="15"/>
      <c r="INU22" s="15"/>
      <c r="INV22" s="15"/>
      <c r="INW22" s="15"/>
      <c r="INX22" s="15"/>
      <c r="INY22" s="15"/>
      <c r="INZ22" s="15"/>
      <c r="IOA22" s="15"/>
      <c r="IOB22" s="15"/>
      <c r="IOC22" s="98"/>
      <c r="IOD22" s="98"/>
      <c r="IOE22" s="13"/>
      <c r="IOF22" s="79"/>
      <c r="IOG22" s="79"/>
      <c r="IOH22" s="79"/>
      <c r="IOI22" s="79"/>
      <c r="IOJ22" s="79"/>
      <c r="IOK22" s="79"/>
      <c r="IOL22" s="79"/>
      <c r="IOM22" s="79"/>
      <c r="ION22" s="79"/>
      <c r="IOO22" s="79"/>
      <c r="IOP22" s="79"/>
      <c r="IOQ22" s="79"/>
      <c r="IOR22" s="79"/>
      <c r="IOS22" s="79"/>
      <c r="IOT22" s="79"/>
      <c r="IOU22" s="79"/>
      <c r="IOV22" s="79"/>
      <c r="IOW22" s="79"/>
      <c r="IOX22" s="79"/>
      <c r="IOY22" s="79"/>
      <c r="IOZ22" s="79"/>
      <c r="IPA22" s="79"/>
      <c r="IPB22" s="79"/>
      <c r="IPC22" s="79"/>
      <c r="IPD22" s="19"/>
      <c r="IPE22" s="15"/>
      <c r="IPF22" s="15"/>
      <c r="IPG22" s="15"/>
      <c r="IPH22" s="15"/>
      <c r="IPI22" s="15"/>
      <c r="IPJ22" s="15"/>
      <c r="IPK22" s="15"/>
      <c r="IPL22" s="15"/>
      <c r="IPM22" s="15"/>
      <c r="IPN22" s="15"/>
      <c r="IPO22" s="15"/>
      <c r="IPP22" s="15"/>
      <c r="IPQ22" s="15"/>
      <c r="IPR22" s="15"/>
      <c r="IPS22" s="15"/>
      <c r="IPT22" s="15"/>
      <c r="IPU22" s="15"/>
      <c r="IPV22" s="15"/>
      <c r="IPW22" s="15"/>
      <c r="IPX22" s="15"/>
      <c r="IPY22" s="15"/>
      <c r="IPZ22" s="98"/>
      <c r="IQA22" s="98"/>
      <c r="IQB22" s="13"/>
      <c r="IQC22" s="79"/>
      <c r="IQD22" s="79"/>
      <c r="IQE22" s="79"/>
      <c r="IQF22" s="79"/>
      <c r="IQG22" s="79"/>
      <c r="IQH22" s="79"/>
      <c r="IQI22" s="79"/>
      <c r="IQJ22" s="79"/>
      <c r="IQK22" s="79"/>
      <c r="IQL22" s="79"/>
      <c r="IQM22" s="79"/>
      <c r="IQN22" s="79"/>
      <c r="IQO22" s="79"/>
      <c r="IQP22" s="79"/>
      <c r="IQQ22" s="79"/>
      <c r="IQR22" s="79"/>
      <c r="IQS22" s="79"/>
      <c r="IQT22" s="79"/>
      <c r="IQU22" s="79"/>
      <c r="IQV22" s="79"/>
      <c r="IQW22" s="79"/>
      <c r="IQX22" s="79"/>
      <c r="IQY22" s="79"/>
      <c r="IQZ22" s="79"/>
      <c r="IRA22" s="19"/>
      <c r="IRB22" s="15"/>
      <c r="IRC22" s="15"/>
      <c r="IRD22" s="15"/>
      <c r="IRE22" s="15"/>
      <c r="IRF22" s="15"/>
      <c r="IRG22" s="15"/>
      <c r="IRH22" s="15"/>
      <c r="IRI22" s="15"/>
      <c r="IRJ22" s="15"/>
      <c r="IRK22" s="15"/>
      <c r="IRL22" s="15"/>
      <c r="IRM22" s="15"/>
      <c r="IRN22" s="15"/>
      <c r="IRO22" s="15"/>
      <c r="IRP22" s="15"/>
      <c r="IRQ22" s="15"/>
      <c r="IRR22" s="15"/>
      <c r="IRS22" s="15"/>
      <c r="IRT22" s="15"/>
      <c r="IRU22" s="15"/>
      <c r="IRV22" s="15"/>
      <c r="IRW22" s="98"/>
      <c r="IRX22" s="98"/>
      <c r="IRY22" s="13"/>
      <c r="IRZ22" s="79"/>
      <c r="ISA22" s="79"/>
      <c r="ISB22" s="79"/>
      <c r="ISC22" s="79"/>
      <c r="ISD22" s="79"/>
      <c r="ISE22" s="79"/>
      <c r="ISF22" s="79"/>
      <c r="ISG22" s="79"/>
      <c r="ISH22" s="79"/>
      <c r="ISI22" s="79"/>
      <c r="ISJ22" s="79"/>
      <c r="ISK22" s="79"/>
      <c r="ISL22" s="79"/>
      <c r="ISM22" s="79"/>
      <c r="ISN22" s="79"/>
      <c r="ISO22" s="79"/>
      <c r="ISP22" s="79"/>
      <c r="ISQ22" s="79"/>
      <c r="ISR22" s="79"/>
      <c r="ISS22" s="79"/>
      <c r="IST22" s="79"/>
      <c r="ISU22" s="79"/>
      <c r="ISV22" s="79"/>
      <c r="ISW22" s="79"/>
      <c r="ISX22" s="19"/>
      <c r="ISY22" s="15"/>
      <c r="ISZ22" s="15"/>
      <c r="ITA22" s="15"/>
      <c r="ITB22" s="15"/>
      <c r="ITC22" s="15"/>
      <c r="ITD22" s="15"/>
      <c r="ITE22" s="15"/>
      <c r="ITF22" s="15"/>
      <c r="ITG22" s="15"/>
      <c r="ITH22" s="15"/>
      <c r="ITI22" s="15"/>
      <c r="ITJ22" s="15"/>
      <c r="ITK22" s="15"/>
      <c r="ITL22" s="15"/>
      <c r="ITM22" s="15"/>
      <c r="ITN22" s="15"/>
      <c r="ITO22" s="15"/>
      <c r="ITP22" s="15"/>
      <c r="ITQ22" s="15"/>
      <c r="ITR22" s="15"/>
      <c r="ITS22" s="15"/>
      <c r="ITT22" s="98"/>
      <c r="ITU22" s="98"/>
      <c r="ITV22" s="13"/>
      <c r="ITW22" s="79"/>
      <c r="ITX22" s="79"/>
      <c r="ITY22" s="79"/>
      <c r="ITZ22" s="79"/>
      <c r="IUA22" s="79"/>
      <c r="IUB22" s="79"/>
      <c r="IUC22" s="79"/>
      <c r="IUD22" s="79"/>
      <c r="IUE22" s="79"/>
      <c r="IUF22" s="79"/>
      <c r="IUG22" s="79"/>
      <c r="IUH22" s="79"/>
      <c r="IUI22" s="79"/>
      <c r="IUJ22" s="79"/>
      <c r="IUK22" s="79"/>
      <c r="IUL22" s="79"/>
      <c r="IUM22" s="79"/>
      <c r="IUN22" s="79"/>
      <c r="IUO22" s="79"/>
      <c r="IUP22" s="79"/>
      <c r="IUQ22" s="79"/>
      <c r="IUR22" s="79"/>
      <c r="IUS22" s="79"/>
      <c r="IUT22" s="79"/>
      <c r="IUU22" s="19"/>
      <c r="IUV22" s="15"/>
      <c r="IUW22" s="15"/>
      <c r="IUX22" s="15"/>
      <c r="IUY22" s="15"/>
      <c r="IUZ22" s="15"/>
      <c r="IVA22" s="15"/>
      <c r="IVB22" s="15"/>
      <c r="IVC22" s="15"/>
      <c r="IVD22" s="15"/>
      <c r="IVE22" s="15"/>
      <c r="IVF22" s="15"/>
      <c r="IVG22" s="15"/>
      <c r="IVH22" s="15"/>
      <c r="IVI22" s="15"/>
      <c r="IVJ22" s="15"/>
      <c r="IVK22" s="15"/>
      <c r="IVL22" s="15"/>
      <c r="IVM22" s="15"/>
      <c r="IVN22" s="15"/>
      <c r="IVO22" s="15"/>
      <c r="IVP22" s="15"/>
      <c r="IVQ22" s="98"/>
      <c r="IVR22" s="98"/>
      <c r="IVS22" s="13"/>
      <c r="IVT22" s="79"/>
      <c r="IVU22" s="79"/>
      <c r="IVV22" s="79"/>
      <c r="IVW22" s="79"/>
      <c r="IVX22" s="79"/>
      <c r="IVY22" s="79"/>
      <c r="IVZ22" s="79"/>
      <c r="IWA22" s="79"/>
      <c r="IWB22" s="79"/>
      <c r="IWC22" s="79"/>
      <c r="IWD22" s="79"/>
      <c r="IWE22" s="79"/>
      <c r="IWF22" s="79"/>
      <c r="IWG22" s="79"/>
      <c r="IWH22" s="79"/>
      <c r="IWI22" s="79"/>
      <c r="IWJ22" s="79"/>
      <c r="IWK22" s="79"/>
      <c r="IWL22" s="79"/>
      <c r="IWM22" s="79"/>
      <c r="IWN22" s="79"/>
      <c r="IWO22" s="79"/>
      <c r="IWP22" s="79"/>
      <c r="IWQ22" s="79"/>
      <c r="IWR22" s="19"/>
      <c r="IWS22" s="15"/>
      <c r="IWT22" s="15"/>
      <c r="IWU22" s="15"/>
      <c r="IWV22" s="15"/>
      <c r="IWW22" s="15"/>
      <c r="IWX22" s="15"/>
      <c r="IWY22" s="15"/>
      <c r="IWZ22" s="15"/>
      <c r="IXA22" s="15"/>
      <c r="IXB22" s="15"/>
      <c r="IXC22" s="15"/>
      <c r="IXD22" s="15"/>
      <c r="IXE22" s="15"/>
      <c r="IXF22" s="15"/>
      <c r="IXG22" s="15"/>
      <c r="IXH22" s="15"/>
      <c r="IXI22" s="15"/>
      <c r="IXJ22" s="15"/>
      <c r="IXK22" s="15"/>
      <c r="IXL22" s="15"/>
      <c r="IXM22" s="15"/>
      <c r="IXN22" s="98"/>
      <c r="IXO22" s="98"/>
      <c r="IXP22" s="13"/>
      <c r="IXQ22" s="79"/>
      <c r="IXR22" s="79"/>
      <c r="IXS22" s="79"/>
      <c r="IXT22" s="79"/>
      <c r="IXU22" s="79"/>
      <c r="IXV22" s="79"/>
      <c r="IXW22" s="79"/>
      <c r="IXX22" s="79"/>
      <c r="IXY22" s="79"/>
      <c r="IXZ22" s="79"/>
      <c r="IYA22" s="79"/>
      <c r="IYB22" s="79"/>
      <c r="IYC22" s="79"/>
      <c r="IYD22" s="79"/>
      <c r="IYE22" s="79"/>
      <c r="IYF22" s="79"/>
      <c r="IYG22" s="79"/>
      <c r="IYH22" s="79"/>
      <c r="IYI22" s="79"/>
      <c r="IYJ22" s="79"/>
      <c r="IYK22" s="79"/>
      <c r="IYL22" s="79"/>
      <c r="IYM22" s="79"/>
      <c r="IYN22" s="79"/>
      <c r="IYO22" s="19"/>
      <c r="IYP22" s="15"/>
      <c r="IYQ22" s="15"/>
      <c r="IYR22" s="15"/>
      <c r="IYS22" s="15"/>
      <c r="IYT22" s="15"/>
      <c r="IYU22" s="15"/>
      <c r="IYV22" s="15"/>
      <c r="IYW22" s="15"/>
      <c r="IYX22" s="15"/>
      <c r="IYY22" s="15"/>
      <c r="IYZ22" s="15"/>
      <c r="IZA22" s="15"/>
      <c r="IZB22" s="15"/>
      <c r="IZC22" s="15"/>
      <c r="IZD22" s="15"/>
      <c r="IZE22" s="15"/>
      <c r="IZF22" s="15"/>
      <c r="IZG22" s="15"/>
      <c r="IZH22" s="15"/>
      <c r="IZI22" s="15"/>
      <c r="IZJ22" s="15"/>
      <c r="IZK22" s="98"/>
      <c r="IZL22" s="98"/>
      <c r="IZM22" s="13"/>
      <c r="IZN22" s="79"/>
      <c r="IZO22" s="79"/>
      <c r="IZP22" s="79"/>
      <c r="IZQ22" s="79"/>
      <c r="IZR22" s="79"/>
      <c r="IZS22" s="79"/>
      <c r="IZT22" s="79"/>
      <c r="IZU22" s="79"/>
      <c r="IZV22" s="79"/>
      <c r="IZW22" s="79"/>
      <c r="IZX22" s="79"/>
      <c r="IZY22" s="79"/>
      <c r="IZZ22" s="79"/>
      <c r="JAA22" s="79"/>
      <c r="JAB22" s="79"/>
      <c r="JAC22" s="79"/>
      <c r="JAD22" s="79"/>
      <c r="JAE22" s="79"/>
      <c r="JAF22" s="79"/>
      <c r="JAG22" s="79"/>
      <c r="JAH22" s="79"/>
      <c r="JAI22" s="79"/>
      <c r="JAJ22" s="79"/>
      <c r="JAK22" s="79"/>
      <c r="JAL22" s="19"/>
      <c r="JAM22" s="15"/>
      <c r="JAN22" s="15"/>
      <c r="JAO22" s="15"/>
      <c r="JAP22" s="15"/>
      <c r="JAQ22" s="15"/>
      <c r="JAR22" s="15"/>
      <c r="JAS22" s="15"/>
      <c r="JAT22" s="15"/>
      <c r="JAU22" s="15"/>
      <c r="JAV22" s="15"/>
      <c r="JAW22" s="15"/>
      <c r="JAX22" s="15"/>
      <c r="JAY22" s="15"/>
      <c r="JAZ22" s="15"/>
      <c r="JBA22" s="15"/>
      <c r="JBB22" s="15"/>
      <c r="JBC22" s="15"/>
      <c r="JBD22" s="15"/>
      <c r="JBE22" s="15"/>
      <c r="JBF22" s="15"/>
      <c r="JBG22" s="15"/>
      <c r="JBH22" s="98"/>
      <c r="JBI22" s="98"/>
      <c r="JBJ22" s="13"/>
      <c r="JBK22" s="79"/>
      <c r="JBL22" s="79"/>
      <c r="JBM22" s="79"/>
      <c r="JBN22" s="79"/>
      <c r="JBO22" s="79"/>
      <c r="JBP22" s="79"/>
      <c r="JBQ22" s="79"/>
      <c r="JBR22" s="79"/>
      <c r="JBS22" s="79"/>
      <c r="JBT22" s="79"/>
      <c r="JBU22" s="79"/>
      <c r="JBV22" s="79"/>
      <c r="JBW22" s="79"/>
      <c r="JBX22" s="79"/>
      <c r="JBY22" s="79"/>
      <c r="JBZ22" s="79"/>
      <c r="JCA22" s="79"/>
      <c r="JCB22" s="79"/>
      <c r="JCC22" s="79"/>
      <c r="JCD22" s="79"/>
      <c r="JCE22" s="79"/>
      <c r="JCF22" s="79"/>
      <c r="JCG22" s="79"/>
      <c r="JCH22" s="79"/>
      <c r="JCI22" s="19"/>
      <c r="JCJ22" s="15"/>
      <c r="JCK22" s="15"/>
      <c r="JCL22" s="15"/>
      <c r="JCM22" s="15"/>
      <c r="JCN22" s="15"/>
      <c r="JCO22" s="15"/>
      <c r="JCP22" s="15"/>
      <c r="JCQ22" s="15"/>
      <c r="JCR22" s="15"/>
      <c r="JCS22" s="15"/>
      <c r="JCT22" s="15"/>
      <c r="JCU22" s="15"/>
      <c r="JCV22" s="15"/>
      <c r="JCW22" s="15"/>
      <c r="JCX22" s="15"/>
      <c r="JCY22" s="15"/>
      <c r="JCZ22" s="15"/>
      <c r="JDA22" s="15"/>
      <c r="JDB22" s="15"/>
      <c r="JDC22" s="15"/>
      <c r="JDD22" s="15"/>
      <c r="JDE22" s="98"/>
      <c r="JDF22" s="98"/>
      <c r="JDG22" s="13"/>
      <c r="JDH22" s="79"/>
      <c r="JDI22" s="79"/>
      <c r="JDJ22" s="79"/>
      <c r="JDK22" s="79"/>
      <c r="JDL22" s="79"/>
      <c r="JDM22" s="79"/>
      <c r="JDN22" s="79"/>
      <c r="JDO22" s="79"/>
      <c r="JDP22" s="79"/>
      <c r="JDQ22" s="79"/>
      <c r="JDR22" s="79"/>
      <c r="JDS22" s="79"/>
      <c r="JDT22" s="79"/>
      <c r="JDU22" s="79"/>
      <c r="JDV22" s="79"/>
      <c r="JDW22" s="79"/>
      <c r="JDX22" s="79"/>
      <c r="JDY22" s="79"/>
      <c r="JDZ22" s="79"/>
      <c r="JEA22" s="79"/>
      <c r="JEB22" s="79"/>
      <c r="JEC22" s="79"/>
      <c r="JED22" s="79"/>
      <c r="JEE22" s="79"/>
      <c r="JEF22" s="19"/>
      <c r="JEG22" s="15"/>
      <c r="JEH22" s="15"/>
      <c r="JEI22" s="15"/>
      <c r="JEJ22" s="15"/>
      <c r="JEK22" s="15"/>
      <c r="JEL22" s="15"/>
      <c r="JEM22" s="15"/>
      <c r="JEN22" s="15"/>
      <c r="JEO22" s="15"/>
      <c r="JEP22" s="15"/>
      <c r="JEQ22" s="15"/>
      <c r="JER22" s="15"/>
      <c r="JES22" s="15"/>
      <c r="JET22" s="15"/>
      <c r="JEU22" s="15"/>
      <c r="JEV22" s="15"/>
      <c r="JEW22" s="15"/>
      <c r="JEX22" s="15"/>
      <c r="JEY22" s="15"/>
      <c r="JEZ22" s="15"/>
      <c r="JFA22" s="15"/>
      <c r="JFB22" s="98"/>
      <c r="JFC22" s="98"/>
      <c r="JFD22" s="13"/>
      <c r="JFE22" s="79"/>
      <c r="JFF22" s="79"/>
      <c r="JFG22" s="79"/>
      <c r="JFH22" s="79"/>
      <c r="JFI22" s="79"/>
      <c r="JFJ22" s="79"/>
      <c r="JFK22" s="79"/>
      <c r="JFL22" s="79"/>
      <c r="JFM22" s="79"/>
      <c r="JFN22" s="79"/>
      <c r="JFO22" s="79"/>
      <c r="JFP22" s="79"/>
      <c r="JFQ22" s="79"/>
      <c r="JFR22" s="79"/>
      <c r="JFS22" s="79"/>
      <c r="JFT22" s="79"/>
      <c r="JFU22" s="79"/>
      <c r="JFV22" s="79"/>
      <c r="JFW22" s="79"/>
      <c r="JFX22" s="79"/>
      <c r="JFY22" s="79"/>
      <c r="JFZ22" s="79"/>
      <c r="JGA22" s="79"/>
      <c r="JGB22" s="79"/>
      <c r="JGC22" s="19"/>
      <c r="JGD22" s="15"/>
      <c r="JGE22" s="15"/>
      <c r="JGF22" s="15"/>
      <c r="JGG22" s="15"/>
      <c r="JGH22" s="15"/>
      <c r="JGI22" s="15"/>
      <c r="JGJ22" s="15"/>
      <c r="JGK22" s="15"/>
      <c r="JGL22" s="15"/>
      <c r="JGM22" s="15"/>
      <c r="JGN22" s="15"/>
      <c r="JGO22" s="15"/>
      <c r="JGP22" s="15"/>
      <c r="JGQ22" s="15"/>
      <c r="JGR22" s="15"/>
      <c r="JGS22" s="15"/>
      <c r="JGT22" s="15"/>
      <c r="JGU22" s="15"/>
      <c r="JGV22" s="15"/>
      <c r="JGW22" s="15"/>
      <c r="JGX22" s="15"/>
      <c r="JGY22" s="98"/>
      <c r="JGZ22" s="98"/>
      <c r="JHA22" s="13"/>
      <c r="JHB22" s="79"/>
      <c r="JHC22" s="79"/>
      <c r="JHD22" s="79"/>
      <c r="JHE22" s="79"/>
      <c r="JHF22" s="79"/>
      <c r="JHG22" s="79"/>
      <c r="JHH22" s="79"/>
      <c r="JHI22" s="79"/>
      <c r="JHJ22" s="79"/>
      <c r="JHK22" s="79"/>
      <c r="JHL22" s="79"/>
      <c r="JHM22" s="79"/>
      <c r="JHN22" s="79"/>
      <c r="JHO22" s="79"/>
      <c r="JHP22" s="79"/>
      <c r="JHQ22" s="79"/>
      <c r="JHR22" s="79"/>
      <c r="JHS22" s="79"/>
      <c r="JHT22" s="79"/>
      <c r="JHU22" s="79"/>
      <c r="JHV22" s="79"/>
      <c r="JHW22" s="79"/>
      <c r="JHX22" s="79"/>
      <c r="JHY22" s="79"/>
      <c r="JHZ22" s="19"/>
      <c r="JIA22" s="15"/>
      <c r="JIB22" s="15"/>
      <c r="JIC22" s="15"/>
      <c r="JID22" s="15"/>
      <c r="JIE22" s="15"/>
      <c r="JIF22" s="15"/>
      <c r="JIG22" s="15"/>
      <c r="JIH22" s="15"/>
      <c r="JII22" s="15"/>
      <c r="JIJ22" s="15"/>
      <c r="JIK22" s="15"/>
      <c r="JIL22" s="15"/>
      <c r="JIM22" s="15"/>
      <c r="JIN22" s="15"/>
      <c r="JIO22" s="15"/>
      <c r="JIP22" s="15"/>
      <c r="JIQ22" s="15"/>
      <c r="JIR22" s="15"/>
      <c r="JIS22" s="15"/>
      <c r="JIT22" s="15"/>
      <c r="JIU22" s="15"/>
      <c r="JIV22" s="98"/>
      <c r="JIW22" s="98"/>
      <c r="JIX22" s="13"/>
      <c r="JIY22" s="79"/>
      <c r="JIZ22" s="79"/>
      <c r="JJA22" s="79"/>
      <c r="JJB22" s="79"/>
      <c r="JJC22" s="79"/>
      <c r="JJD22" s="79"/>
      <c r="JJE22" s="79"/>
      <c r="JJF22" s="79"/>
      <c r="JJG22" s="79"/>
      <c r="JJH22" s="79"/>
      <c r="JJI22" s="79"/>
      <c r="JJJ22" s="79"/>
      <c r="JJK22" s="79"/>
      <c r="JJL22" s="79"/>
      <c r="JJM22" s="79"/>
      <c r="JJN22" s="79"/>
      <c r="JJO22" s="79"/>
      <c r="JJP22" s="79"/>
      <c r="JJQ22" s="79"/>
      <c r="JJR22" s="79"/>
      <c r="JJS22" s="79"/>
      <c r="JJT22" s="79"/>
      <c r="JJU22" s="79"/>
      <c r="JJV22" s="79"/>
      <c r="JJW22" s="19"/>
      <c r="JJX22" s="15"/>
      <c r="JJY22" s="15"/>
      <c r="JJZ22" s="15"/>
      <c r="JKA22" s="15"/>
      <c r="JKB22" s="15"/>
      <c r="JKC22" s="15"/>
      <c r="JKD22" s="15"/>
      <c r="JKE22" s="15"/>
      <c r="JKF22" s="15"/>
      <c r="JKG22" s="15"/>
      <c r="JKH22" s="15"/>
      <c r="JKI22" s="15"/>
      <c r="JKJ22" s="15"/>
      <c r="JKK22" s="15"/>
      <c r="JKL22" s="15"/>
      <c r="JKM22" s="15"/>
      <c r="JKN22" s="15"/>
      <c r="JKO22" s="15"/>
      <c r="JKP22" s="15"/>
      <c r="JKQ22" s="15"/>
      <c r="JKR22" s="15"/>
      <c r="JKS22" s="98"/>
      <c r="JKT22" s="98"/>
      <c r="JKU22" s="13"/>
      <c r="JKV22" s="79"/>
      <c r="JKW22" s="79"/>
      <c r="JKX22" s="79"/>
      <c r="JKY22" s="79"/>
      <c r="JKZ22" s="79"/>
      <c r="JLA22" s="79"/>
      <c r="JLB22" s="79"/>
      <c r="JLC22" s="79"/>
      <c r="JLD22" s="79"/>
      <c r="JLE22" s="79"/>
      <c r="JLF22" s="79"/>
      <c r="JLG22" s="79"/>
      <c r="JLH22" s="79"/>
      <c r="JLI22" s="79"/>
      <c r="JLJ22" s="79"/>
      <c r="JLK22" s="79"/>
      <c r="JLL22" s="79"/>
      <c r="JLM22" s="79"/>
      <c r="JLN22" s="79"/>
      <c r="JLO22" s="79"/>
      <c r="JLP22" s="79"/>
      <c r="JLQ22" s="79"/>
      <c r="JLR22" s="79"/>
      <c r="JLS22" s="79"/>
      <c r="JLT22" s="19"/>
      <c r="JLU22" s="15"/>
      <c r="JLV22" s="15"/>
      <c r="JLW22" s="15"/>
      <c r="JLX22" s="15"/>
      <c r="JLY22" s="15"/>
      <c r="JLZ22" s="15"/>
      <c r="JMA22" s="15"/>
      <c r="JMB22" s="15"/>
      <c r="JMC22" s="15"/>
      <c r="JMD22" s="15"/>
      <c r="JME22" s="15"/>
      <c r="JMF22" s="15"/>
      <c r="JMG22" s="15"/>
      <c r="JMH22" s="15"/>
      <c r="JMI22" s="15"/>
      <c r="JMJ22" s="15"/>
      <c r="JMK22" s="15"/>
      <c r="JML22" s="15"/>
      <c r="JMM22" s="15"/>
      <c r="JMN22" s="15"/>
      <c r="JMO22" s="15"/>
      <c r="JMP22" s="98"/>
      <c r="JMQ22" s="98"/>
      <c r="JMR22" s="13"/>
      <c r="JMS22" s="79"/>
      <c r="JMT22" s="79"/>
      <c r="JMU22" s="79"/>
      <c r="JMV22" s="79"/>
      <c r="JMW22" s="79"/>
      <c r="JMX22" s="79"/>
      <c r="JMY22" s="79"/>
      <c r="JMZ22" s="79"/>
      <c r="JNA22" s="79"/>
      <c r="JNB22" s="79"/>
      <c r="JNC22" s="79"/>
      <c r="JND22" s="79"/>
      <c r="JNE22" s="79"/>
      <c r="JNF22" s="79"/>
      <c r="JNG22" s="79"/>
      <c r="JNH22" s="79"/>
      <c r="JNI22" s="79"/>
      <c r="JNJ22" s="79"/>
      <c r="JNK22" s="79"/>
      <c r="JNL22" s="79"/>
      <c r="JNM22" s="79"/>
      <c r="JNN22" s="79"/>
      <c r="JNO22" s="79"/>
      <c r="JNP22" s="79"/>
      <c r="JNQ22" s="19"/>
      <c r="JNR22" s="15"/>
      <c r="JNS22" s="15"/>
      <c r="JNT22" s="15"/>
      <c r="JNU22" s="15"/>
      <c r="JNV22" s="15"/>
      <c r="JNW22" s="15"/>
      <c r="JNX22" s="15"/>
      <c r="JNY22" s="15"/>
      <c r="JNZ22" s="15"/>
      <c r="JOA22" s="15"/>
      <c r="JOB22" s="15"/>
      <c r="JOC22" s="15"/>
      <c r="JOD22" s="15"/>
      <c r="JOE22" s="15"/>
      <c r="JOF22" s="15"/>
      <c r="JOG22" s="15"/>
      <c r="JOH22" s="15"/>
      <c r="JOI22" s="15"/>
      <c r="JOJ22" s="15"/>
      <c r="JOK22" s="15"/>
      <c r="JOL22" s="15"/>
      <c r="JOM22" s="98"/>
      <c r="JON22" s="98"/>
      <c r="JOO22" s="13"/>
      <c r="JOP22" s="79"/>
      <c r="JOQ22" s="79"/>
      <c r="JOR22" s="79"/>
      <c r="JOS22" s="79"/>
      <c r="JOT22" s="79"/>
      <c r="JOU22" s="79"/>
      <c r="JOV22" s="79"/>
      <c r="JOW22" s="79"/>
      <c r="JOX22" s="79"/>
      <c r="JOY22" s="79"/>
      <c r="JOZ22" s="79"/>
      <c r="JPA22" s="79"/>
      <c r="JPB22" s="79"/>
      <c r="JPC22" s="79"/>
      <c r="JPD22" s="79"/>
      <c r="JPE22" s="79"/>
      <c r="JPF22" s="79"/>
      <c r="JPG22" s="79"/>
      <c r="JPH22" s="79"/>
      <c r="JPI22" s="79"/>
      <c r="JPJ22" s="79"/>
      <c r="JPK22" s="79"/>
      <c r="JPL22" s="79"/>
      <c r="JPM22" s="79"/>
      <c r="JPN22" s="19"/>
      <c r="JPO22" s="15"/>
      <c r="JPP22" s="15"/>
      <c r="JPQ22" s="15"/>
      <c r="JPR22" s="15"/>
      <c r="JPS22" s="15"/>
      <c r="JPT22" s="15"/>
      <c r="JPU22" s="15"/>
      <c r="JPV22" s="15"/>
      <c r="JPW22" s="15"/>
      <c r="JPX22" s="15"/>
      <c r="JPY22" s="15"/>
      <c r="JPZ22" s="15"/>
      <c r="JQA22" s="15"/>
      <c r="JQB22" s="15"/>
      <c r="JQC22" s="15"/>
      <c r="JQD22" s="15"/>
      <c r="JQE22" s="15"/>
      <c r="JQF22" s="15"/>
      <c r="JQG22" s="15"/>
      <c r="JQH22" s="15"/>
      <c r="JQI22" s="15"/>
      <c r="JQJ22" s="98"/>
      <c r="JQK22" s="98"/>
      <c r="JQL22" s="13"/>
      <c r="JQM22" s="79"/>
      <c r="JQN22" s="79"/>
      <c r="JQO22" s="79"/>
      <c r="JQP22" s="79"/>
      <c r="JQQ22" s="79"/>
      <c r="JQR22" s="79"/>
      <c r="JQS22" s="79"/>
      <c r="JQT22" s="79"/>
      <c r="JQU22" s="79"/>
      <c r="JQV22" s="79"/>
      <c r="JQW22" s="79"/>
      <c r="JQX22" s="79"/>
      <c r="JQY22" s="79"/>
      <c r="JQZ22" s="79"/>
      <c r="JRA22" s="79"/>
      <c r="JRB22" s="79"/>
      <c r="JRC22" s="79"/>
      <c r="JRD22" s="79"/>
      <c r="JRE22" s="79"/>
      <c r="JRF22" s="79"/>
      <c r="JRG22" s="79"/>
      <c r="JRH22" s="79"/>
      <c r="JRI22" s="79"/>
      <c r="JRJ22" s="79"/>
      <c r="JRK22" s="19"/>
      <c r="JRL22" s="15"/>
      <c r="JRM22" s="15"/>
      <c r="JRN22" s="15"/>
      <c r="JRO22" s="15"/>
      <c r="JRP22" s="15"/>
      <c r="JRQ22" s="15"/>
      <c r="JRR22" s="15"/>
      <c r="JRS22" s="15"/>
      <c r="JRT22" s="15"/>
      <c r="JRU22" s="15"/>
      <c r="JRV22" s="15"/>
      <c r="JRW22" s="15"/>
      <c r="JRX22" s="15"/>
      <c r="JRY22" s="15"/>
      <c r="JRZ22" s="15"/>
      <c r="JSA22" s="15"/>
      <c r="JSB22" s="15"/>
      <c r="JSC22" s="15"/>
      <c r="JSD22" s="15"/>
      <c r="JSE22" s="15"/>
      <c r="JSF22" s="15"/>
      <c r="JSG22" s="98"/>
      <c r="JSH22" s="98"/>
      <c r="JSI22" s="13"/>
      <c r="JSJ22" s="79"/>
      <c r="JSK22" s="79"/>
      <c r="JSL22" s="79"/>
      <c r="JSM22" s="79"/>
      <c r="JSN22" s="79"/>
      <c r="JSO22" s="79"/>
      <c r="JSP22" s="79"/>
      <c r="JSQ22" s="79"/>
      <c r="JSR22" s="79"/>
      <c r="JSS22" s="79"/>
      <c r="JST22" s="79"/>
      <c r="JSU22" s="79"/>
      <c r="JSV22" s="79"/>
      <c r="JSW22" s="79"/>
      <c r="JSX22" s="79"/>
      <c r="JSY22" s="79"/>
      <c r="JSZ22" s="79"/>
      <c r="JTA22" s="79"/>
      <c r="JTB22" s="79"/>
      <c r="JTC22" s="79"/>
      <c r="JTD22" s="79"/>
      <c r="JTE22" s="79"/>
      <c r="JTF22" s="79"/>
      <c r="JTG22" s="79"/>
      <c r="JTH22" s="19"/>
      <c r="JTI22" s="15"/>
      <c r="JTJ22" s="15"/>
      <c r="JTK22" s="15"/>
      <c r="JTL22" s="15"/>
      <c r="JTM22" s="15"/>
      <c r="JTN22" s="15"/>
      <c r="JTO22" s="15"/>
      <c r="JTP22" s="15"/>
      <c r="JTQ22" s="15"/>
      <c r="JTR22" s="15"/>
      <c r="JTS22" s="15"/>
      <c r="JTT22" s="15"/>
      <c r="JTU22" s="15"/>
      <c r="JTV22" s="15"/>
      <c r="JTW22" s="15"/>
      <c r="JTX22" s="15"/>
      <c r="JTY22" s="15"/>
      <c r="JTZ22" s="15"/>
      <c r="JUA22" s="15"/>
      <c r="JUB22" s="15"/>
      <c r="JUC22" s="15"/>
      <c r="JUD22" s="98"/>
      <c r="JUE22" s="98"/>
      <c r="JUF22" s="13"/>
      <c r="JUG22" s="79"/>
      <c r="JUH22" s="79"/>
      <c r="JUI22" s="79"/>
      <c r="JUJ22" s="79"/>
      <c r="JUK22" s="79"/>
      <c r="JUL22" s="79"/>
      <c r="JUM22" s="79"/>
      <c r="JUN22" s="79"/>
      <c r="JUO22" s="79"/>
      <c r="JUP22" s="79"/>
      <c r="JUQ22" s="79"/>
      <c r="JUR22" s="79"/>
      <c r="JUS22" s="79"/>
      <c r="JUT22" s="79"/>
      <c r="JUU22" s="79"/>
      <c r="JUV22" s="79"/>
      <c r="JUW22" s="79"/>
      <c r="JUX22" s="79"/>
      <c r="JUY22" s="79"/>
      <c r="JUZ22" s="79"/>
      <c r="JVA22" s="79"/>
      <c r="JVB22" s="79"/>
      <c r="JVC22" s="79"/>
      <c r="JVD22" s="79"/>
      <c r="JVE22" s="19"/>
      <c r="JVF22" s="15"/>
      <c r="JVG22" s="15"/>
      <c r="JVH22" s="15"/>
      <c r="JVI22" s="15"/>
      <c r="JVJ22" s="15"/>
      <c r="JVK22" s="15"/>
      <c r="JVL22" s="15"/>
      <c r="JVM22" s="15"/>
      <c r="JVN22" s="15"/>
      <c r="JVO22" s="15"/>
      <c r="JVP22" s="15"/>
      <c r="JVQ22" s="15"/>
      <c r="JVR22" s="15"/>
      <c r="JVS22" s="15"/>
      <c r="JVT22" s="15"/>
      <c r="JVU22" s="15"/>
      <c r="JVV22" s="15"/>
      <c r="JVW22" s="15"/>
      <c r="JVX22" s="15"/>
      <c r="JVY22" s="15"/>
      <c r="JVZ22" s="15"/>
      <c r="JWA22" s="98"/>
      <c r="JWB22" s="98"/>
      <c r="JWC22" s="13"/>
      <c r="JWD22" s="79"/>
      <c r="JWE22" s="79"/>
      <c r="JWF22" s="79"/>
      <c r="JWG22" s="79"/>
      <c r="JWH22" s="79"/>
      <c r="JWI22" s="79"/>
      <c r="JWJ22" s="79"/>
      <c r="JWK22" s="79"/>
      <c r="JWL22" s="79"/>
      <c r="JWM22" s="79"/>
      <c r="JWN22" s="79"/>
      <c r="JWO22" s="79"/>
      <c r="JWP22" s="79"/>
      <c r="JWQ22" s="79"/>
      <c r="JWR22" s="79"/>
      <c r="JWS22" s="79"/>
      <c r="JWT22" s="79"/>
      <c r="JWU22" s="79"/>
      <c r="JWV22" s="79"/>
      <c r="JWW22" s="79"/>
      <c r="JWX22" s="79"/>
      <c r="JWY22" s="79"/>
      <c r="JWZ22" s="79"/>
      <c r="JXA22" s="79"/>
      <c r="JXB22" s="19"/>
      <c r="JXC22" s="15"/>
      <c r="JXD22" s="15"/>
      <c r="JXE22" s="15"/>
      <c r="JXF22" s="15"/>
      <c r="JXG22" s="15"/>
      <c r="JXH22" s="15"/>
      <c r="JXI22" s="15"/>
      <c r="JXJ22" s="15"/>
      <c r="JXK22" s="15"/>
      <c r="JXL22" s="15"/>
      <c r="JXM22" s="15"/>
      <c r="JXN22" s="15"/>
      <c r="JXO22" s="15"/>
      <c r="JXP22" s="15"/>
      <c r="JXQ22" s="15"/>
      <c r="JXR22" s="15"/>
      <c r="JXS22" s="15"/>
      <c r="JXT22" s="15"/>
      <c r="JXU22" s="15"/>
      <c r="JXV22" s="15"/>
      <c r="JXW22" s="15"/>
      <c r="JXX22" s="98"/>
      <c r="JXY22" s="98"/>
      <c r="JXZ22" s="13"/>
      <c r="JYA22" s="79"/>
      <c r="JYB22" s="79"/>
      <c r="JYC22" s="79"/>
      <c r="JYD22" s="79"/>
      <c r="JYE22" s="79"/>
      <c r="JYF22" s="79"/>
      <c r="JYG22" s="79"/>
      <c r="JYH22" s="79"/>
      <c r="JYI22" s="79"/>
      <c r="JYJ22" s="79"/>
      <c r="JYK22" s="79"/>
      <c r="JYL22" s="79"/>
      <c r="JYM22" s="79"/>
      <c r="JYN22" s="79"/>
      <c r="JYO22" s="79"/>
      <c r="JYP22" s="79"/>
      <c r="JYQ22" s="79"/>
      <c r="JYR22" s="79"/>
      <c r="JYS22" s="79"/>
      <c r="JYT22" s="79"/>
      <c r="JYU22" s="79"/>
      <c r="JYV22" s="79"/>
      <c r="JYW22" s="79"/>
      <c r="JYX22" s="79"/>
      <c r="JYY22" s="19"/>
      <c r="JYZ22" s="15"/>
      <c r="JZA22" s="15"/>
      <c r="JZB22" s="15"/>
      <c r="JZC22" s="15"/>
      <c r="JZD22" s="15"/>
      <c r="JZE22" s="15"/>
      <c r="JZF22" s="15"/>
      <c r="JZG22" s="15"/>
      <c r="JZH22" s="15"/>
      <c r="JZI22" s="15"/>
      <c r="JZJ22" s="15"/>
      <c r="JZK22" s="15"/>
      <c r="JZL22" s="15"/>
      <c r="JZM22" s="15"/>
      <c r="JZN22" s="15"/>
      <c r="JZO22" s="15"/>
      <c r="JZP22" s="15"/>
      <c r="JZQ22" s="15"/>
      <c r="JZR22" s="15"/>
      <c r="JZS22" s="15"/>
      <c r="JZT22" s="15"/>
      <c r="JZU22" s="98"/>
      <c r="JZV22" s="98"/>
      <c r="JZW22" s="13"/>
      <c r="JZX22" s="79"/>
      <c r="JZY22" s="79"/>
      <c r="JZZ22" s="79"/>
      <c r="KAA22" s="79"/>
      <c r="KAB22" s="79"/>
      <c r="KAC22" s="79"/>
      <c r="KAD22" s="79"/>
      <c r="KAE22" s="79"/>
      <c r="KAF22" s="79"/>
      <c r="KAG22" s="79"/>
      <c r="KAH22" s="79"/>
      <c r="KAI22" s="79"/>
      <c r="KAJ22" s="79"/>
      <c r="KAK22" s="79"/>
      <c r="KAL22" s="79"/>
      <c r="KAM22" s="79"/>
      <c r="KAN22" s="79"/>
      <c r="KAO22" s="79"/>
      <c r="KAP22" s="79"/>
      <c r="KAQ22" s="79"/>
      <c r="KAR22" s="79"/>
      <c r="KAS22" s="79"/>
      <c r="KAT22" s="79"/>
      <c r="KAU22" s="79"/>
      <c r="KAV22" s="19"/>
      <c r="KAW22" s="15"/>
      <c r="KAX22" s="15"/>
      <c r="KAY22" s="15"/>
      <c r="KAZ22" s="15"/>
      <c r="KBA22" s="15"/>
      <c r="KBB22" s="15"/>
      <c r="KBC22" s="15"/>
      <c r="KBD22" s="15"/>
      <c r="KBE22" s="15"/>
      <c r="KBF22" s="15"/>
      <c r="KBG22" s="15"/>
      <c r="KBH22" s="15"/>
      <c r="KBI22" s="15"/>
      <c r="KBJ22" s="15"/>
      <c r="KBK22" s="15"/>
      <c r="KBL22" s="15"/>
      <c r="KBM22" s="15"/>
      <c r="KBN22" s="15"/>
      <c r="KBO22" s="15"/>
      <c r="KBP22" s="15"/>
      <c r="KBQ22" s="15"/>
      <c r="KBR22" s="98"/>
      <c r="KBS22" s="98"/>
      <c r="KBT22" s="13"/>
      <c r="KBU22" s="79"/>
      <c r="KBV22" s="79"/>
      <c r="KBW22" s="79"/>
      <c r="KBX22" s="79"/>
      <c r="KBY22" s="79"/>
      <c r="KBZ22" s="79"/>
      <c r="KCA22" s="79"/>
      <c r="KCB22" s="79"/>
      <c r="KCC22" s="79"/>
      <c r="KCD22" s="79"/>
      <c r="KCE22" s="79"/>
      <c r="KCF22" s="79"/>
      <c r="KCG22" s="79"/>
      <c r="KCH22" s="79"/>
      <c r="KCI22" s="79"/>
      <c r="KCJ22" s="79"/>
      <c r="KCK22" s="79"/>
      <c r="KCL22" s="79"/>
      <c r="KCM22" s="79"/>
      <c r="KCN22" s="79"/>
      <c r="KCO22" s="79"/>
      <c r="KCP22" s="79"/>
      <c r="KCQ22" s="79"/>
      <c r="KCR22" s="79"/>
      <c r="KCS22" s="19"/>
      <c r="KCT22" s="15"/>
      <c r="KCU22" s="15"/>
      <c r="KCV22" s="15"/>
      <c r="KCW22" s="15"/>
      <c r="KCX22" s="15"/>
      <c r="KCY22" s="15"/>
      <c r="KCZ22" s="15"/>
      <c r="KDA22" s="15"/>
      <c r="KDB22" s="15"/>
      <c r="KDC22" s="15"/>
      <c r="KDD22" s="15"/>
      <c r="KDE22" s="15"/>
      <c r="KDF22" s="15"/>
      <c r="KDG22" s="15"/>
      <c r="KDH22" s="15"/>
      <c r="KDI22" s="15"/>
      <c r="KDJ22" s="15"/>
      <c r="KDK22" s="15"/>
      <c r="KDL22" s="15"/>
      <c r="KDM22" s="15"/>
      <c r="KDN22" s="15"/>
      <c r="KDO22" s="98"/>
      <c r="KDP22" s="98"/>
      <c r="KDQ22" s="13"/>
      <c r="KDR22" s="79"/>
      <c r="KDS22" s="79"/>
      <c r="KDT22" s="79"/>
      <c r="KDU22" s="79"/>
      <c r="KDV22" s="79"/>
      <c r="KDW22" s="79"/>
      <c r="KDX22" s="79"/>
      <c r="KDY22" s="79"/>
      <c r="KDZ22" s="79"/>
      <c r="KEA22" s="79"/>
      <c r="KEB22" s="79"/>
      <c r="KEC22" s="79"/>
      <c r="KED22" s="79"/>
      <c r="KEE22" s="79"/>
      <c r="KEF22" s="79"/>
      <c r="KEG22" s="79"/>
      <c r="KEH22" s="79"/>
      <c r="KEI22" s="79"/>
      <c r="KEJ22" s="79"/>
      <c r="KEK22" s="79"/>
      <c r="KEL22" s="79"/>
      <c r="KEM22" s="79"/>
      <c r="KEN22" s="79"/>
      <c r="KEO22" s="79"/>
      <c r="KEP22" s="19"/>
      <c r="KEQ22" s="15"/>
      <c r="KER22" s="15"/>
      <c r="KES22" s="15"/>
      <c r="KET22" s="15"/>
      <c r="KEU22" s="15"/>
      <c r="KEV22" s="15"/>
      <c r="KEW22" s="15"/>
      <c r="KEX22" s="15"/>
      <c r="KEY22" s="15"/>
      <c r="KEZ22" s="15"/>
      <c r="KFA22" s="15"/>
      <c r="KFB22" s="15"/>
      <c r="KFC22" s="15"/>
      <c r="KFD22" s="15"/>
      <c r="KFE22" s="15"/>
      <c r="KFF22" s="15"/>
      <c r="KFG22" s="15"/>
      <c r="KFH22" s="15"/>
      <c r="KFI22" s="15"/>
      <c r="KFJ22" s="15"/>
      <c r="KFK22" s="15"/>
      <c r="KFL22" s="98"/>
      <c r="KFM22" s="98"/>
      <c r="KFN22" s="13"/>
      <c r="KFO22" s="79"/>
      <c r="KFP22" s="79"/>
      <c r="KFQ22" s="79"/>
      <c r="KFR22" s="79"/>
      <c r="KFS22" s="79"/>
      <c r="KFT22" s="79"/>
      <c r="KFU22" s="79"/>
      <c r="KFV22" s="79"/>
      <c r="KFW22" s="79"/>
      <c r="KFX22" s="79"/>
      <c r="KFY22" s="79"/>
      <c r="KFZ22" s="79"/>
      <c r="KGA22" s="79"/>
      <c r="KGB22" s="79"/>
      <c r="KGC22" s="79"/>
      <c r="KGD22" s="79"/>
      <c r="KGE22" s="79"/>
      <c r="KGF22" s="79"/>
      <c r="KGG22" s="79"/>
      <c r="KGH22" s="79"/>
      <c r="KGI22" s="79"/>
      <c r="KGJ22" s="79"/>
      <c r="KGK22" s="79"/>
      <c r="KGL22" s="79"/>
      <c r="KGM22" s="19"/>
      <c r="KGN22" s="15"/>
      <c r="KGO22" s="15"/>
      <c r="KGP22" s="15"/>
      <c r="KGQ22" s="15"/>
      <c r="KGR22" s="15"/>
      <c r="KGS22" s="15"/>
      <c r="KGT22" s="15"/>
      <c r="KGU22" s="15"/>
      <c r="KGV22" s="15"/>
      <c r="KGW22" s="15"/>
      <c r="KGX22" s="15"/>
      <c r="KGY22" s="15"/>
      <c r="KGZ22" s="15"/>
      <c r="KHA22" s="15"/>
      <c r="KHB22" s="15"/>
      <c r="KHC22" s="15"/>
      <c r="KHD22" s="15"/>
      <c r="KHE22" s="15"/>
      <c r="KHF22" s="15"/>
      <c r="KHG22" s="15"/>
      <c r="KHH22" s="15"/>
      <c r="KHI22" s="98"/>
      <c r="KHJ22" s="98"/>
      <c r="KHK22" s="13"/>
      <c r="KHL22" s="79"/>
      <c r="KHM22" s="79"/>
      <c r="KHN22" s="79"/>
      <c r="KHO22" s="79"/>
      <c r="KHP22" s="79"/>
      <c r="KHQ22" s="79"/>
      <c r="KHR22" s="79"/>
      <c r="KHS22" s="79"/>
      <c r="KHT22" s="79"/>
      <c r="KHU22" s="79"/>
      <c r="KHV22" s="79"/>
      <c r="KHW22" s="79"/>
      <c r="KHX22" s="79"/>
      <c r="KHY22" s="79"/>
      <c r="KHZ22" s="79"/>
      <c r="KIA22" s="79"/>
      <c r="KIB22" s="79"/>
      <c r="KIC22" s="79"/>
      <c r="KID22" s="79"/>
      <c r="KIE22" s="79"/>
      <c r="KIF22" s="79"/>
      <c r="KIG22" s="79"/>
      <c r="KIH22" s="79"/>
      <c r="KII22" s="79"/>
      <c r="KIJ22" s="19"/>
      <c r="KIK22" s="15"/>
      <c r="KIL22" s="15"/>
      <c r="KIM22" s="15"/>
      <c r="KIN22" s="15"/>
      <c r="KIO22" s="15"/>
      <c r="KIP22" s="15"/>
      <c r="KIQ22" s="15"/>
      <c r="KIR22" s="15"/>
      <c r="KIS22" s="15"/>
      <c r="KIT22" s="15"/>
      <c r="KIU22" s="15"/>
      <c r="KIV22" s="15"/>
      <c r="KIW22" s="15"/>
      <c r="KIX22" s="15"/>
      <c r="KIY22" s="15"/>
      <c r="KIZ22" s="15"/>
      <c r="KJA22" s="15"/>
      <c r="KJB22" s="15"/>
      <c r="KJC22" s="15"/>
      <c r="KJD22" s="15"/>
      <c r="KJE22" s="15"/>
      <c r="KJF22" s="98"/>
      <c r="KJG22" s="98"/>
      <c r="KJH22" s="13"/>
      <c r="KJI22" s="79"/>
      <c r="KJJ22" s="79"/>
      <c r="KJK22" s="79"/>
      <c r="KJL22" s="79"/>
      <c r="KJM22" s="79"/>
      <c r="KJN22" s="79"/>
      <c r="KJO22" s="79"/>
      <c r="KJP22" s="79"/>
      <c r="KJQ22" s="79"/>
      <c r="KJR22" s="79"/>
      <c r="KJS22" s="79"/>
      <c r="KJT22" s="79"/>
      <c r="KJU22" s="79"/>
      <c r="KJV22" s="79"/>
      <c r="KJW22" s="79"/>
      <c r="KJX22" s="79"/>
      <c r="KJY22" s="79"/>
      <c r="KJZ22" s="79"/>
      <c r="KKA22" s="79"/>
      <c r="KKB22" s="79"/>
      <c r="KKC22" s="79"/>
      <c r="KKD22" s="79"/>
      <c r="KKE22" s="79"/>
      <c r="KKF22" s="79"/>
      <c r="KKG22" s="19"/>
      <c r="KKH22" s="15"/>
      <c r="KKI22" s="15"/>
      <c r="KKJ22" s="15"/>
      <c r="KKK22" s="15"/>
      <c r="KKL22" s="15"/>
      <c r="KKM22" s="15"/>
      <c r="KKN22" s="15"/>
      <c r="KKO22" s="15"/>
      <c r="KKP22" s="15"/>
      <c r="KKQ22" s="15"/>
      <c r="KKR22" s="15"/>
      <c r="KKS22" s="15"/>
      <c r="KKT22" s="15"/>
      <c r="KKU22" s="15"/>
      <c r="KKV22" s="15"/>
      <c r="KKW22" s="15"/>
      <c r="KKX22" s="15"/>
      <c r="KKY22" s="15"/>
      <c r="KKZ22" s="15"/>
      <c r="KLA22" s="15"/>
      <c r="KLB22" s="15"/>
      <c r="KLC22" s="98"/>
      <c r="KLD22" s="98"/>
      <c r="KLE22" s="13"/>
      <c r="KLF22" s="79"/>
      <c r="KLG22" s="79"/>
      <c r="KLH22" s="79"/>
      <c r="KLI22" s="79"/>
      <c r="KLJ22" s="79"/>
      <c r="KLK22" s="79"/>
      <c r="KLL22" s="79"/>
      <c r="KLM22" s="79"/>
      <c r="KLN22" s="79"/>
      <c r="KLO22" s="79"/>
      <c r="KLP22" s="79"/>
      <c r="KLQ22" s="79"/>
      <c r="KLR22" s="79"/>
      <c r="KLS22" s="79"/>
      <c r="KLT22" s="79"/>
      <c r="KLU22" s="79"/>
      <c r="KLV22" s="79"/>
      <c r="KLW22" s="79"/>
      <c r="KLX22" s="79"/>
      <c r="KLY22" s="79"/>
      <c r="KLZ22" s="79"/>
      <c r="KMA22" s="79"/>
      <c r="KMB22" s="79"/>
      <c r="KMC22" s="79"/>
      <c r="KMD22" s="19"/>
      <c r="KME22" s="15"/>
      <c r="KMF22" s="15"/>
      <c r="KMG22" s="15"/>
      <c r="KMH22" s="15"/>
      <c r="KMI22" s="15"/>
      <c r="KMJ22" s="15"/>
      <c r="KMK22" s="15"/>
      <c r="KML22" s="15"/>
      <c r="KMM22" s="15"/>
      <c r="KMN22" s="15"/>
      <c r="KMO22" s="15"/>
      <c r="KMP22" s="15"/>
      <c r="KMQ22" s="15"/>
      <c r="KMR22" s="15"/>
      <c r="KMS22" s="15"/>
      <c r="KMT22" s="15"/>
      <c r="KMU22" s="15"/>
      <c r="KMV22" s="15"/>
      <c r="KMW22" s="15"/>
      <c r="KMX22" s="15"/>
      <c r="KMY22" s="15"/>
      <c r="KMZ22" s="98"/>
      <c r="KNA22" s="98"/>
      <c r="KNB22" s="13"/>
      <c r="KNC22" s="79"/>
      <c r="KND22" s="79"/>
      <c r="KNE22" s="79"/>
      <c r="KNF22" s="79"/>
      <c r="KNG22" s="79"/>
      <c r="KNH22" s="79"/>
      <c r="KNI22" s="79"/>
      <c r="KNJ22" s="79"/>
      <c r="KNK22" s="79"/>
      <c r="KNL22" s="79"/>
      <c r="KNM22" s="79"/>
      <c r="KNN22" s="79"/>
      <c r="KNO22" s="79"/>
      <c r="KNP22" s="79"/>
      <c r="KNQ22" s="79"/>
      <c r="KNR22" s="79"/>
      <c r="KNS22" s="79"/>
      <c r="KNT22" s="79"/>
      <c r="KNU22" s="79"/>
      <c r="KNV22" s="79"/>
      <c r="KNW22" s="79"/>
      <c r="KNX22" s="79"/>
      <c r="KNY22" s="79"/>
      <c r="KNZ22" s="79"/>
      <c r="KOA22" s="19"/>
      <c r="KOB22" s="15"/>
      <c r="KOC22" s="15"/>
      <c r="KOD22" s="15"/>
      <c r="KOE22" s="15"/>
      <c r="KOF22" s="15"/>
      <c r="KOG22" s="15"/>
      <c r="KOH22" s="15"/>
      <c r="KOI22" s="15"/>
      <c r="KOJ22" s="15"/>
      <c r="KOK22" s="15"/>
      <c r="KOL22" s="15"/>
      <c r="KOM22" s="15"/>
      <c r="KON22" s="15"/>
      <c r="KOO22" s="15"/>
      <c r="KOP22" s="15"/>
      <c r="KOQ22" s="15"/>
      <c r="KOR22" s="15"/>
      <c r="KOS22" s="15"/>
      <c r="KOT22" s="15"/>
      <c r="KOU22" s="15"/>
      <c r="KOV22" s="15"/>
      <c r="KOW22" s="98"/>
      <c r="KOX22" s="98"/>
      <c r="KOY22" s="13"/>
      <c r="KOZ22" s="79"/>
      <c r="KPA22" s="79"/>
      <c r="KPB22" s="79"/>
      <c r="KPC22" s="79"/>
      <c r="KPD22" s="79"/>
      <c r="KPE22" s="79"/>
      <c r="KPF22" s="79"/>
      <c r="KPG22" s="79"/>
      <c r="KPH22" s="79"/>
      <c r="KPI22" s="79"/>
      <c r="KPJ22" s="79"/>
      <c r="KPK22" s="79"/>
      <c r="KPL22" s="79"/>
      <c r="KPM22" s="79"/>
      <c r="KPN22" s="79"/>
      <c r="KPO22" s="79"/>
      <c r="KPP22" s="79"/>
      <c r="KPQ22" s="79"/>
      <c r="KPR22" s="79"/>
      <c r="KPS22" s="79"/>
      <c r="KPT22" s="79"/>
      <c r="KPU22" s="79"/>
      <c r="KPV22" s="79"/>
      <c r="KPW22" s="79"/>
      <c r="KPX22" s="19"/>
      <c r="KPY22" s="15"/>
      <c r="KPZ22" s="15"/>
      <c r="KQA22" s="15"/>
      <c r="KQB22" s="15"/>
      <c r="KQC22" s="15"/>
      <c r="KQD22" s="15"/>
      <c r="KQE22" s="15"/>
      <c r="KQF22" s="15"/>
      <c r="KQG22" s="15"/>
      <c r="KQH22" s="15"/>
      <c r="KQI22" s="15"/>
      <c r="KQJ22" s="15"/>
      <c r="KQK22" s="15"/>
      <c r="KQL22" s="15"/>
      <c r="KQM22" s="15"/>
      <c r="KQN22" s="15"/>
      <c r="KQO22" s="15"/>
      <c r="KQP22" s="15"/>
      <c r="KQQ22" s="15"/>
      <c r="KQR22" s="15"/>
      <c r="KQS22" s="15"/>
      <c r="KQT22" s="98"/>
      <c r="KQU22" s="98"/>
      <c r="KQV22" s="13"/>
      <c r="KQW22" s="79"/>
      <c r="KQX22" s="79"/>
      <c r="KQY22" s="79"/>
      <c r="KQZ22" s="79"/>
      <c r="KRA22" s="79"/>
      <c r="KRB22" s="79"/>
      <c r="KRC22" s="79"/>
      <c r="KRD22" s="79"/>
      <c r="KRE22" s="79"/>
      <c r="KRF22" s="79"/>
      <c r="KRG22" s="79"/>
      <c r="KRH22" s="79"/>
      <c r="KRI22" s="79"/>
      <c r="KRJ22" s="79"/>
      <c r="KRK22" s="79"/>
      <c r="KRL22" s="79"/>
      <c r="KRM22" s="79"/>
      <c r="KRN22" s="79"/>
      <c r="KRO22" s="79"/>
      <c r="KRP22" s="79"/>
      <c r="KRQ22" s="79"/>
      <c r="KRR22" s="79"/>
      <c r="KRS22" s="79"/>
      <c r="KRT22" s="79"/>
      <c r="KRU22" s="19"/>
      <c r="KRV22" s="15"/>
      <c r="KRW22" s="15"/>
      <c r="KRX22" s="15"/>
      <c r="KRY22" s="15"/>
      <c r="KRZ22" s="15"/>
      <c r="KSA22" s="15"/>
      <c r="KSB22" s="15"/>
      <c r="KSC22" s="15"/>
      <c r="KSD22" s="15"/>
      <c r="KSE22" s="15"/>
      <c r="KSF22" s="15"/>
      <c r="KSG22" s="15"/>
      <c r="KSH22" s="15"/>
      <c r="KSI22" s="15"/>
      <c r="KSJ22" s="15"/>
      <c r="KSK22" s="15"/>
      <c r="KSL22" s="15"/>
      <c r="KSM22" s="15"/>
      <c r="KSN22" s="15"/>
      <c r="KSO22" s="15"/>
      <c r="KSP22" s="15"/>
      <c r="KSQ22" s="98"/>
      <c r="KSR22" s="98"/>
      <c r="KSS22" s="13"/>
      <c r="KST22" s="79"/>
      <c r="KSU22" s="79"/>
      <c r="KSV22" s="79"/>
      <c r="KSW22" s="79"/>
      <c r="KSX22" s="79"/>
      <c r="KSY22" s="79"/>
      <c r="KSZ22" s="79"/>
      <c r="KTA22" s="79"/>
      <c r="KTB22" s="79"/>
      <c r="KTC22" s="79"/>
      <c r="KTD22" s="79"/>
      <c r="KTE22" s="79"/>
      <c r="KTF22" s="79"/>
      <c r="KTG22" s="79"/>
      <c r="KTH22" s="79"/>
      <c r="KTI22" s="79"/>
      <c r="KTJ22" s="79"/>
      <c r="KTK22" s="79"/>
      <c r="KTL22" s="79"/>
      <c r="KTM22" s="79"/>
      <c r="KTN22" s="79"/>
      <c r="KTO22" s="79"/>
      <c r="KTP22" s="79"/>
      <c r="KTQ22" s="79"/>
      <c r="KTR22" s="19"/>
      <c r="KTS22" s="15"/>
      <c r="KTT22" s="15"/>
      <c r="KTU22" s="15"/>
      <c r="KTV22" s="15"/>
      <c r="KTW22" s="15"/>
      <c r="KTX22" s="15"/>
      <c r="KTY22" s="15"/>
      <c r="KTZ22" s="15"/>
      <c r="KUA22" s="15"/>
      <c r="KUB22" s="15"/>
      <c r="KUC22" s="15"/>
      <c r="KUD22" s="15"/>
      <c r="KUE22" s="15"/>
      <c r="KUF22" s="15"/>
      <c r="KUG22" s="15"/>
      <c r="KUH22" s="15"/>
      <c r="KUI22" s="15"/>
      <c r="KUJ22" s="15"/>
      <c r="KUK22" s="15"/>
      <c r="KUL22" s="15"/>
      <c r="KUM22" s="15"/>
      <c r="KUN22" s="98"/>
      <c r="KUO22" s="98"/>
      <c r="KUP22" s="13"/>
      <c r="KUQ22" s="79"/>
      <c r="KUR22" s="79"/>
      <c r="KUS22" s="79"/>
      <c r="KUT22" s="79"/>
      <c r="KUU22" s="79"/>
      <c r="KUV22" s="79"/>
      <c r="KUW22" s="79"/>
      <c r="KUX22" s="79"/>
      <c r="KUY22" s="79"/>
      <c r="KUZ22" s="79"/>
      <c r="KVA22" s="79"/>
      <c r="KVB22" s="79"/>
      <c r="KVC22" s="79"/>
      <c r="KVD22" s="79"/>
      <c r="KVE22" s="79"/>
      <c r="KVF22" s="79"/>
      <c r="KVG22" s="79"/>
      <c r="KVH22" s="79"/>
      <c r="KVI22" s="79"/>
      <c r="KVJ22" s="79"/>
      <c r="KVK22" s="79"/>
      <c r="KVL22" s="79"/>
      <c r="KVM22" s="79"/>
      <c r="KVN22" s="79"/>
      <c r="KVO22" s="19"/>
      <c r="KVP22" s="15"/>
      <c r="KVQ22" s="15"/>
      <c r="KVR22" s="15"/>
      <c r="KVS22" s="15"/>
      <c r="KVT22" s="15"/>
      <c r="KVU22" s="15"/>
      <c r="KVV22" s="15"/>
      <c r="KVW22" s="15"/>
      <c r="KVX22" s="15"/>
      <c r="KVY22" s="15"/>
      <c r="KVZ22" s="15"/>
      <c r="KWA22" s="15"/>
      <c r="KWB22" s="15"/>
      <c r="KWC22" s="15"/>
      <c r="KWD22" s="15"/>
      <c r="KWE22" s="15"/>
      <c r="KWF22" s="15"/>
      <c r="KWG22" s="15"/>
      <c r="KWH22" s="15"/>
      <c r="KWI22" s="15"/>
      <c r="KWJ22" s="15"/>
      <c r="KWK22" s="98"/>
      <c r="KWL22" s="98"/>
      <c r="KWM22" s="13"/>
      <c r="KWN22" s="79"/>
      <c r="KWO22" s="79"/>
      <c r="KWP22" s="79"/>
      <c r="KWQ22" s="79"/>
      <c r="KWR22" s="79"/>
      <c r="KWS22" s="79"/>
      <c r="KWT22" s="79"/>
      <c r="KWU22" s="79"/>
      <c r="KWV22" s="79"/>
      <c r="KWW22" s="79"/>
      <c r="KWX22" s="79"/>
      <c r="KWY22" s="79"/>
      <c r="KWZ22" s="79"/>
      <c r="KXA22" s="79"/>
      <c r="KXB22" s="79"/>
      <c r="KXC22" s="79"/>
      <c r="KXD22" s="79"/>
      <c r="KXE22" s="79"/>
      <c r="KXF22" s="79"/>
      <c r="KXG22" s="79"/>
      <c r="KXH22" s="79"/>
      <c r="KXI22" s="79"/>
      <c r="KXJ22" s="79"/>
      <c r="KXK22" s="79"/>
      <c r="KXL22" s="19"/>
      <c r="KXM22" s="15"/>
      <c r="KXN22" s="15"/>
      <c r="KXO22" s="15"/>
      <c r="KXP22" s="15"/>
      <c r="KXQ22" s="15"/>
      <c r="KXR22" s="15"/>
      <c r="KXS22" s="15"/>
      <c r="KXT22" s="15"/>
      <c r="KXU22" s="15"/>
      <c r="KXV22" s="15"/>
      <c r="KXW22" s="15"/>
      <c r="KXX22" s="15"/>
      <c r="KXY22" s="15"/>
      <c r="KXZ22" s="15"/>
      <c r="KYA22" s="15"/>
      <c r="KYB22" s="15"/>
      <c r="KYC22" s="15"/>
      <c r="KYD22" s="15"/>
      <c r="KYE22" s="15"/>
      <c r="KYF22" s="15"/>
      <c r="KYG22" s="15"/>
      <c r="KYH22" s="98"/>
      <c r="KYI22" s="98"/>
      <c r="KYJ22" s="13"/>
      <c r="KYK22" s="79"/>
      <c r="KYL22" s="79"/>
      <c r="KYM22" s="79"/>
      <c r="KYN22" s="79"/>
      <c r="KYO22" s="79"/>
      <c r="KYP22" s="79"/>
      <c r="KYQ22" s="79"/>
      <c r="KYR22" s="79"/>
      <c r="KYS22" s="79"/>
      <c r="KYT22" s="79"/>
      <c r="KYU22" s="79"/>
      <c r="KYV22" s="79"/>
      <c r="KYW22" s="79"/>
      <c r="KYX22" s="79"/>
      <c r="KYY22" s="79"/>
      <c r="KYZ22" s="79"/>
      <c r="KZA22" s="79"/>
      <c r="KZB22" s="79"/>
      <c r="KZC22" s="79"/>
      <c r="KZD22" s="79"/>
      <c r="KZE22" s="79"/>
      <c r="KZF22" s="79"/>
      <c r="KZG22" s="79"/>
      <c r="KZH22" s="79"/>
      <c r="KZI22" s="19"/>
      <c r="KZJ22" s="15"/>
      <c r="KZK22" s="15"/>
      <c r="KZL22" s="15"/>
      <c r="KZM22" s="15"/>
      <c r="KZN22" s="15"/>
      <c r="KZO22" s="15"/>
      <c r="KZP22" s="15"/>
      <c r="KZQ22" s="15"/>
      <c r="KZR22" s="15"/>
      <c r="KZS22" s="15"/>
      <c r="KZT22" s="15"/>
      <c r="KZU22" s="15"/>
      <c r="KZV22" s="15"/>
      <c r="KZW22" s="15"/>
      <c r="KZX22" s="15"/>
      <c r="KZY22" s="15"/>
      <c r="KZZ22" s="15"/>
      <c r="LAA22" s="15"/>
      <c r="LAB22" s="15"/>
      <c r="LAC22" s="15"/>
      <c r="LAD22" s="15"/>
      <c r="LAE22" s="98"/>
      <c r="LAF22" s="98"/>
      <c r="LAG22" s="13"/>
      <c r="LAH22" s="79"/>
      <c r="LAI22" s="79"/>
      <c r="LAJ22" s="79"/>
      <c r="LAK22" s="79"/>
      <c r="LAL22" s="79"/>
      <c r="LAM22" s="79"/>
      <c r="LAN22" s="79"/>
      <c r="LAO22" s="79"/>
      <c r="LAP22" s="79"/>
      <c r="LAQ22" s="79"/>
      <c r="LAR22" s="79"/>
      <c r="LAS22" s="79"/>
      <c r="LAT22" s="79"/>
      <c r="LAU22" s="79"/>
      <c r="LAV22" s="79"/>
      <c r="LAW22" s="79"/>
      <c r="LAX22" s="79"/>
      <c r="LAY22" s="79"/>
      <c r="LAZ22" s="79"/>
      <c r="LBA22" s="79"/>
      <c r="LBB22" s="79"/>
      <c r="LBC22" s="79"/>
      <c r="LBD22" s="79"/>
      <c r="LBE22" s="79"/>
      <c r="LBF22" s="19"/>
      <c r="LBG22" s="15"/>
      <c r="LBH22" s="15"/>
      <c r="LBI22" s="15"/>
      <c r="LBJ22" s="15"/>
      <c r="LBK22" s="15"/>
      <c r="LBL22" s="15"/>
      <c r="LBM22" s="15"/>
      <c r="LBN22" s="15"/>
      <c r="LBO22" s="15"/>
      <c r="LBP22" s="15"/>
      <c r="LBQ22" s="15"/>
      <c r="LBR22" s="15"/>
      <c r="LBS22" s="15"/>
      <c r="LBT22" s="15"/>
      <c r="LBU22" s="15"/>
      <c r="LBV22" s="15"/>
      <c r="LBW22" s="15"/>
      <c r="LBX22" s="15"/>
      <c r="LBY22" s="15"/>
      <c r="LBZ22" s="15"/>
      <c r="LCA22" s="15"/>
      <c r="LCB22" s="98"/>
      <c r="LCC22" s="98"/>
      <c r="LCD22" s="13"/>
      <c r="LCE22" s="79"/>
      <c r="LCF22" s="79"/>
      <c r="LCG22" s="79"/>
      <c r="LCH22" s="79"/>
      <c r="LCI22" s="79"/>
      <c r="LCJ22" s="79"/>
      <c r="LCK22" s="79"/>
      <c r="LCL22" s="79"/>
      <c r="LCM22" s="79"/>
      <c r="LCN22" s="79"/>
      <c r="LCO22" s="79"/>
      <c r="LCP22" s="79"/>
      <c r="LCQ22" s="79"/>
      <c r="LCR22" s="79"/>
      <c r="LCS22" s="79"/>
      <c r="LCT22" s="79"/>
      <c r="LCU22" s="79"/>
      <c r="LCV22" s="79"/>
      <c r="LCW22" s="79"/>
      <c r="LCX22" s="79"/>
      <c r="LCY22" s="79"/>
      <c r="LCZ22" s="79"/>
      <c r="LDA22" s="79"/>
      <c r="LDB22" s="79"/>
      <c r="LDC22" s="19"/>
      <c r="LDD22" s="15"/>
      <c r="LDE22" s="15"/>
      <c r="LDF22" s="15"/>
      <c r="LDG22" s="15"/>
      <c r="LDH22" s="15"/>
      <c r="LDI22" s="15"/>
      <c r="LDJ22" s="15"/>
      <c r="LDK22" s="15"/>
      <c r="LDL22" s="15"/>
      <c r="LDM22" s="15"/>
      <c r="LDN22" s="15"/>
      <c r="LDO22" s="15"/>
      <c r="LDP22" s="15"/>
      <c r="LDQ22" s="15"/>
      <c r="LDR22" s="15"/>
      <c r="LDS22" s="15"/>
      <c r="LDT22" s="15"/>
      <c r="LDU22" s="15"/>
      <c r="LDV22" s="15"/>
      <c r="LDW22" s="15"/>
      <c r="LDX22" s="15"/>
      <c r="LDY22" s="98"/>
      <c r="LDZ22" s="98"/>
      <c r="LEA22" s="13"/>
      <c r="LEB22" s="79"/>
      <c r="LEC22" s="79"/>
      <c r="LED22" s="79"/>
      <c r="LEE22" s="79"/>
      <c r="LEF22" s="79"/>
      <c r="LEG22" s="79"/>
      <c r="LEH22" s="79"/>
      <c r="LEI22" s="79"/>
      <c r="LEJ22" s="79"/>
      <c r="LEK22" s="79"/>
      <c r="LEL22" s="79"/>
      <c r="LEM22" s="79"/>
      <c r="LEN22" s="79"/>
      <c r="LEO22" s="79"/>
      <c r="LEP22" s="79"/>
      <c r="LEQ22" s="79"/>
      <c r="LER22" s="79"/>
      <c r="LES22" s="79"/>
      <c r="LET22" s="79"/>
      <c r="LEU22" s="79"/>
      <c r="LEV22" s="79"/>
      <c r="LEW22" s="79"/>
      <c r="LEX22" s="79"/>
      <c r="LEY22" s="79"/>
      <c r="LEZ22" s="19"/>
      <c r="LFA22" s="15"/>
      <c r="LFB22" s="15"/>
      <c r="LFC22" s="15"/>
      <c r="LFD22" s="15"/>
      <c r="LFE22" s="15"/>
      <c r="LFF22" s="15"/>
      <c r="LFG22" s="15"/>
      <c r="LFH22" s="15"/>
      <c r="LFI22" s="15"/>
      <c r="LFJ22" s="15"/>
      <c r="LFK22" s="15"/>
      <c r="LFL22" s="15"/>
      <c r="LFM22" s="15"/>
      <c r="LFN22" s="15"/>
      <c r="LFO22" s="15"/>
      <c r="LFP22" s="15"/>
      <c r="LFQ22" s="15"/>
      <c r="LFR22" s="15"/>
      <c r="LFS22" s="15"/>
      <c r="LFT22" s="15"/>
      <c r="LFU22" s="15"/>
      <c r="LFV22" s="98"/>
      <c r="LFW22" s="98"/>
      <c r="LFX22" s="13"/>
      <c r="LFY22" s="79"/>
      <c r="LFZ22" s="79"/>
      <c r="LGA22" s="79"/>
      <c r="LGB22" s="79"/>
      <c r="LGC22" s="79"/>
      <c r="LGD22" s="79"/>
      <c r="LGE22" s="79"/>
      <c r="LGF22" s="79"/>
      <c r="LGG22" s="79"/>
      <c r="LGH22" s="79"/>
      <c r="LGI22" s="79"/>
      <c r="LGJ22" s="79"/>
      <c r="LGK22" s="79"/>
      <c r="LGL22" s="79"/>
      <c r="LGM22" s="79"/>
      <c r="LGN22" s="79"/>
      <c r="LGO22" s="79"/>
      <c r="LGP22" s="79"/>
      <c r="LGQ22" s="79"/>
      <c r="LGR22" s="79"/>
      <c r="LGS22" s="79"/>
      <c r="LGT22" s="79"/>
      <c r="LGU22" s="79"/>
      <c r="LGV22" s="79"/>
      <c r="LGW22" s="19"/>
      <c r="LGX22" s="15"/>
      <c r="LGY22" s="15"/>
      <c r="LGZ22" s="15"/>
      <c r="LHA22" s="15"/>
      <c r="LHB22" s="15"/>
      <c r="LHC22" s="15"/>
      <c r="LHD22" s="15"/>
      <c r="LHE22" s="15"/>
      <c r="LHF22" s="15"/>
      <c r="LHG22" s="15"/>
      <c r="LHH22" s="15"/>
      <c r="LHI22" s="15"/>
      <c r="LHJ22" s="15"/>
      <c r="LHK22" s="15"/>
      <c r="LHL22" s="15"/>
      <c r="LHM22" s="15"/>
      <c r="LHN22" s="15"/>
      <c r="LHO22" s="15"/>
      <c r="LHP22" s="15"/>
      <c r="LHQ22" s="15"/>
      <c r="LHR22" s="15"/>
      <c r="LHS22" s="98"/>
      <c r="LHT22" s="98"/>
      <c r="LHU22" s="13"/>
      <c r="LHV22" s="79"/>
      <c r="LHW22" s="79"/>
      <c r="LHX22" s="79"/>
      <c r="LHY22" s="79"/>
      <c r="LHZ22" s="79"/>
      <c r="LIA22" s="79"/>
      <c r="LIB22" s="79"/>
      <c r="LIC22" s="79"/>
      <c r="LID22" s="79"/>
      <c r="LIE22" s="79"/>
      <c r="LIF22" s="79"/>
      <c r="LIG22" s="79"/>
      <c r="LIH22" s="79"/>
      <c r="LII22" s="79"/>
      <c r="LIJ22" s="79"/>
      <c r="LIK22" s="79"/>
      <c r="LIL22" s="79"/>
      <c r="LIM22" s="79"/>
      <c r="LIN22" s="79"/>
      <c r="LIO22" s="79"/>
      <c r="LIP22" s="79"/>
      <c r="LIQ22" s="79"/>
      <c r="LIR22" s="79"/>
      <c r="LIS22" s="79"/>
      <c r="LIT22" s="19"/>
      <c r="LIU22" s="15"/>
      <c r="LIV22" s="15"/>
      <c r="LIW22" s="15"/>
      <c r="LIX22" s="15"/>
      <c r="LIY22" s="15"/>
      <c r="LIZ22" s="15"/>
      <c r="LJA22" s="15"/>
      <c r="LJB22" s="15"/>
      <c r="LJC22" s="15"/>
      <c r="LJD22" s="15"/>
      <c r="LJE22" s="15"/>
      <c r="LJF22" s="15"/>
      <c r="LJG22" s="15"/>
      <c r="LJH22" s="15"/>
      <c r="LJI22" s="15"/>
      <c r="LJJ22" s="15"/>
      <c r="LJK22" s="15"/>
      <c r="LJL22" s="15"/>
      <c r="LJM22" s="15"/>
      <c r="LJN22" s="15"/>
      <c r="LJO22" s="15"/>
      <c r="LJP22" s="98"/>
      <c r="LJQ22" s="98"/>
      <c r="LJR22" s="13"/>
      <c r="LJS22" s="79"/>
      <c r="LJT22" s="79"/>
      <c r="LJU22" s="79"/>
      <c r="LJV22" s="79"/>
      <c r="LJW22" s="79"/>
      <c r="LJX22" s="79"/>
      <c r="LJY22" s="79"/>
      <c r="LJZ22" s="79"/>
      <c r="LKA22" s="79"/>
      <c r="LKB22" s="79"/>
      <c r="LKC22" s="79"/>
      <c r="LKD22" s="79"/>
      <c r="LKE22" s="79"/>
      <c r="LKF22" s="79"/>
      <c r="LKG22" s="79"/>
      <c r="LKH22" s="79"/>
      <c r="LKI22" s="79"/>
      <c r="LKJ22" s="79"/>
      <c r="LKK22" s="79"/>
      <c r="LKL22" s="79"/>
      <c r="LKM22" s="79"/>
      <c r="LKN22" s="79"/>
      <c r="LKO22" s="79"/>
      <c r="LKP22" s="79"/>
      <c r="LKQ22" s="19"/>
      <c r="LKR22" s="15"/>
      <c r="LKS22" s="15"/>
      <c r="LKT22" s="15"/>
      <c r="LKU22" s="15"/>
      <c r="LKV22" s="15"/>
      <c r="LKW22" s="15"/>
      <c r="LKX22" s="15"/>
      <c r="LKY22" s="15"/>
      <c r="LKZ22" s="15"/>
      <c r="LLA22" s="15"/>
      <c r="LLB22" s="15"/>
      <c r="LLC22" s="15"/>
      <c r="LLD22" s="15"/>
      <c r="LLE22" s="15"/>
      <c r="LLF22" s="15"/>
      <c r="LLG22" s="15"/>
      <c r="LLH22" s="15"/>
      <c r="LLI22" s="15"/>
      <c r="LLJ22" s="15"/>
      <c r="LLK22" s="15"/>
      <c r="LLL22" s="15"/>
      <c r="LLM22" s="98"/>
      <c r="LLN22" s="98"/>
      <c r="LLO22" s="13"/>
      <c r="LLP22" s="79"/>
      <c r="LLQ22" s="79"/>
      <c r="LLR22" s="79"/>
      <c r="LLS22" s="79"/>
      <c r="LLT22" s="79"/>
      <c r="LLU22" s="79"/>
      <c r="LLV22" s="79"/>
      <c r="LLW22" s="79"/>
      <c r="LLX22" s="79"/>
      <c r="LLY22" s="79"/>
      <c r="LLZ22" s="79"/>
      <c r="LMA22" s="79"/>
      <c r="LMB22" s="79"/>
      <c r="LMC22" s="79"/>
      <c r="LMD22" s="79"/>
      <c r="LME22" s="79"/>
      <c r="LMF22" s="79"/>
      <c r="LMG22" s="79"/>
      <c r="LMH22" s="79"/>
      <c r="LMI22" s="79"/>
      <c r="LMJ22" s="79"/>
      <c r="LMK22" s="79"/>
      <c r="LML22" s="79"/>
      <c r="LMM22" s="79"/>
      <c r="LMN22" s="19"/>
      <c r="LMO22" s="15"/>
      <c r="LMP22" s="15"/>
      <c r="LMQ22" s="15"/>
      <c r="LMR22" s="15"/>
      <c r="LMS22" s="15"/>
      <c r="LMT22" s="15"/>
      <c r="LMU22" s="15"/>
      <c r="LMV22" s="15"/>
      <c r="LMW22" s="15"/>
      <c r="LMX22" s="15"/>
      <c r="LMY22" s="15"/>
      <c r="LMZ22" s="15"/>
      <c r="LNA22" s="15"/>
      <c r="LNB22" s="15"/>
      <c r="LNC22" s="15"/>
      <c r="LND22" s="15"/>
      <c r="LNE22" s="15"/>
      <c r="LNF22" s="15"/>
      <c r="LNG22" s="15"/>
      <c r="LNH22" s="15"/>
      <c r="LNI22" s="15"/>
      <c r="LNJ22" s="98"/>
      <c r="LNK22" s="98"/>
      <c r="LNL22" s="13"/>
      <c r="LNM22" s="79"/>
      <c r="LNN22" s="79"/>
      <c r="LNO22" s="79"/>
      <c r="LNP22" s="79"/>
      <c r="LNQ22" s="79"/>
      <c r="LNR22" s="79"/>
      <c r="LNS22" s="79"/>
      <c r="LNT22" s="79"/>
      <c r="LNU22" s="79"/>
      <c r="LNV22" s="79"/>
      <c r="LNW22" s="79"/>
      <c r="LNX22" s="79"/>
      <c r="LNY22" s="79"/>
      <c r="LNZ22" s="79"/>
      <c r="LOA22" s="79"/>
      <c r="LOB22" s="79"/>
      <c r="LOC22" s="79"/>
      <c r="LOD22" s="79"/>
      <c r="LOE22" s="79"/>
      <c r="LOF22" s="79"/>
      <c r="LOG22" s="79"/>
      <c r="LOH22" s="79"/>
      <c r="LOI22" s="79"/>
      <c r="LOJ22" s="79"/>
      <c r="LOK22" s="19"/>
      <c r="LOL22" s="15"/>
      <c r="LOM22" s="15"/>
      <c r="LON22" s="15"/>
      <c r="LOO22" s="15"/>
      <c r="LOP22" s="15"/>
      <c r="LOQ22" s="15"/>
      <c r="LOR22" s="15"/>
      <c r="LOS22" s="15"/>
      <c r="LOT22" s="15"/>
      <c r="LOU22" s="15"/>
      <c r="LOV22" s="15"/>
      <c r="LOW22" s="15"/>
      <c r="LOX22" s="15"/>
      <c r="LOY22" s="15"/>
      <c r="LOZ22" s="15"/>
      <c r="LPA22" s="15"/>
      <c r="LPB22" s="15"/>
      <c r="LPC22" s="15"/>
      <c r="LPD22" s="15"/>
      <c r="LPE22" s="15"/>
      <c r="LPF22" s="15"/>
      <c r="LPG22" s="98"/>
      <c r="LPH22" s="98"/>
      <c r="LPI22" s="13"/>
      <c r="LPJ22" s="79"/>
      <c r="LPK22" s="79"/>
      <c r="LPL22" s="79"/>
      <c r="LPM22" s="79"/>
      <c r="LPN22" s="79"/>
      <c r="LPO22" s="79"/>
      <c r="LPP22" s="79"/>
      <c r="LPQ22" s="79"/>
      <c r="LPR22" s="79"/>
      <c r="LPS22" s="79"/>
      <c r="LPT22" s="79"/>
      <c r="LPU22" s="79"/>
      <c r="LPV22" s="79"/>
      <c r="LPW22" s="79"/>
      <c r="LPX22" s="79"/>
      <c r="LPY22" s="79"/>
      <c r="LPZ22" s="79"/>
      <c r="LQA22" s="79"/>
      <c r="LQB22" s="79"/>
      <c r="LQC22" s="79"/>
      <c r="LQD22" s="79"/>
      <c r="LQE22" s="79"/>
      <c r="LQF22" s="79"/>
      <c r="LQG22" s="79"/>
      <c r="LQH22" s="19"/>
      <c r="LQI22" s="15"/>
      <c r="LQJ22" s="15"/>
      <c r="LQK22" s="15"/>
      <c r="LQL22" s="15"/>
      <c r="LQM22" s="15"/>
      <c r="LQN22" s="15"/>
      <c r="LQO22" s="15"/>
      <c r="LQP22" s="15"/>
      <c r="LQQ22" s="15"/>
      <c r="LQR22" s="15"/>
      <c r="LQS22" s="15"/>
      <c r="LQT22" s="15"/>
      <c r="LQU22" s="15"/>
      <c r="LQV22" s="15"/>
      <c r="LQW22" s="15"/>
      <c r="LQX22" s="15"/>
      <c r="LQY22" s="15"/>
      <c r="LQZ22" s="15"/>
      <c r="LRA22" s="15"/>
      <c r="LRB22" s="15"/>
      <c r="LRC22" s="15"/>
      <c r="LRD22" s="98"/>
      <c r="LRE22" s="98"/>
      <c r="LRF22" s="13"/>
      <c r="LRG22" s="79"/>
      <c r="LRH22" s="79"/>
      <c r="LRI22" s="79"/>
      <c r="LRJ22" s="79"/>
      <c r="LRK22" s="79"/>
      <c r="LRL22" s="79"/>
      <c r="LRM22" s="79"/>
      <c r="LRN22" s="79"/>
      <c r="LRO22" s="79"/>
      <c r="LRP22" s="79"/>
      <c r="LRQ22" s="79"/>
      <c r="LRR22" s="79"/>
      <c r="LRS22" s="79"/>
      <c r="LRT22" s="79"/>
      <c r="LRU22" s="79"/>
      <c r="LRV22" s="79"/>
      <c r="LRW22" s="79"/>
      <c r="LRX22" s="79"/>
      <c r="LRY22" s="79"/>
      <c r="LRZ22" s="79"/>
      <c r="LSA22" s="79"/>
      <c r="LSB22" s="79"/>
      <c r="LSC22" s="79"/>
      <c r="LSD22" s="79"/>
      <c r="LSE22" s="19"/>
      <c r="LSF22" s="15"/>
      <c r="LSG22" s="15"/>
      <c r="LSH22" s="15"/>
      <c r="LSI22" s="15"/>
      <c r="LSJ22" s="15"/>
      <c r="LSK22" s="15"/>
      <c r="LSL22" s="15"/>
      <c r="LSM22" s="15"/>
      <c r="LSN22" s="15"/>
      <c r="LSO22" s="15"/>
      <c r="LSP22" s="15"/>
      <c r="LSQ22" s="15"/>
      <c r="LSR22" s="15"/>
      <c r="LSS22" s="15"/>
      <c r="LST22" s="15"/>
      <c r="LSU22" s="15"/>
      <c r="LSV22" s="15"/>
      <c r="LSW22" s="15"/>
      <c r="LSX22" s="15"/>
      <c r="LSY22" s="15"/>
      <c r="LSZ22" s="15"/>
      <c r="LTA22" s="98"/>
      <c r="LTB22" s="98"/>
      <c r="LTC22" s="13"/>
      <c r="LTD22" s="79"/>
      <c r="LTE22" s="79"/>
      <c r="LTF22" s="79"/>
      <c r="LTG22" s="79"/>
      <c r="LTH22" s="79"/>
      <c r="LTI22" s="79"/>
      <c r="LTJ22" s="79"/>
      <c r="LTK22" s="79"/>
      <c r="LTL22" s="79"/>
      <c r="LTM22" s="79"/>
      <c r="LTN22" s="79"/>
      <c r="LTO22" s="79"/>
      <c r="LTP22" s="79"/>
      <c r="LTQ22" s="79"/>
      <c r="LTR22" s="79"/>
      <c r="LTS22" s="79"/>
      <c r="LTT22" s="79"/>
      <c r="LTU22" s="79"/>
      <c r="LTV22" s="79"/>
      <c r="LTW22" s="79"/>
      <c r="LTX22" s="79"/>
      <c r="LTY22" s="79"/>
      <c r="LTZ22" s="79"/>
      <c r="LUA22" s="79"/>
      <c r="LUB22" s="19"/>
      <c r="LUC22" s="15"/>
      <c r="LUD22" s="15"/>
      <c r="LUE22" s="15"/>
      <c r="LUF22" s="15"/>
      <c r="LUG22" s="15"/>
      <c r="LUH22" s="15"/>
      <c r="LUI22" s="15"/>
      <c r="LUJ22" s="15"/>
      <c r="LUK22" s="15"/>
      <c r="LUL22" s="15"/>
      <c r="LUM22" s="15"/>
      <c r="LUN22" s="15"/>
      <c r="LUO22" s="15"/>
      <c r="LUP22" s="15"/>
      <c r="LUQ22" s="15"/>
      <c r="LUR22" s="15"/>
      <c r="LUS22" s="15"/>
      <c r="LUT22" s="15"/>
      <c r="LUU22" s="15"/>
      <c r="LUV22" s="15"/>
      <c r="LUW22" s="15"/>
      <c r="LUX22" s="98"/>
      <c r="LUY22" s="98"/>
      <c r="LUZ22" s="13"/>
      <c r="LVA22" s="79"/>
      <c r="LVB22" s="79"/>
      <c r="LVC22" s="79"/>
      <c r="LVD22" s="79"/>
      <c r="LVE22" s="79"/>
      <c r="LVF22" s="79"/>
      <c r="LVG22" s="79"/>
      <c r="LVH22" s="79"/>
      <c r="LVI22" s="79"/>
      <c r="LVJ22" s="79"/>
      <c r="LVK22" s="79"/>
      <c r="LVL22" s="79"/>
      <c r="LVM22" s="79"/>
      <c r="LVN22" s="79"/>
      <c r="LVO22" s="79"/>
      <c r="LVP22" s="79"/>
      <c r="LVQ22" s="79"/>
      <c r="LVR22" s="79"/>
      <c r="LVS22" s="79"/>
      <c r="LVT22" s="79"/>
      <c r="LVU22" s="79"/>
      <c r="LVV22" s="79"/>
      <c r="LVW22" s="79"/>
      <c r="LVX22" s="79"/>
      <c r="LVY22" s="19"/>
      <c r="LVZ22" s="15"/>
      <c r="LWA22" s="15"/>
      <c r="LWB22" s="15"/>
      <c r="LWC22" s="15"/>
      <c r="LWD22" s="15"/>
      <c r="LWE22" s="15"/>
      <c r="LWF22" s="15"/>
      <c r="LWG22" s="15"/>
      <c r="LWH22" s="15"/>
      <c r="LWI22" s="15"/>
      <c r="LWJ22" s="15"/>
      <c r="LWK22" s="15"/>
      <c r="LWL22" s="15"/>
      <c r="LWM22" s="15"/>
      <c r="LWN22" s="15"/>
      <c r="LWO22" s="15"/>
      <c r="LWP22" s="15"/>
      <c r="LWQ22" s="15"/>
      <c r="LWR22" s="15"/>
      <c r="LWS22" s="15"/>
      <c r="LWT22" s="15"/>
      <c r="LWU22" s="98"/>
      <c r="LWV22" s="98"/>
      <c r="LWW22" s="13"/>
      <c r="LWX22" s="79"/>
      <c r="LWY22" s="79"/>
      <c r="LWZ22" s="79"/>
      <c r="LXA22" s="79"/>
      <c r="LXB22" s="79"/>
      <c r="LXC22" s="79"/>
      <c r="LXD22" s="79"/>
      <c r="LXE22" s="79"/>
      <c r="LXF22" s="79"/>
      <c r="LXG22" s="79"/>
      <c r="LXH22" s="79"/>
      <c r="LXI22" s="79"/>
      <c r="LXJ22" s="79"/>
      <c r="LXK22" s="79"/>
      <c r="LXL22" s="79"/>
      <c r="LXM22" s="79"/>
      <c r="LXN22" s="79"/>
      <c r="LXO22" s="79"/>
      <c r="LXP22" s="79"/>
      <c r="LXQ22" s="79"/>
      <c r="LXR22" s="79"/>
      <c r="LXS22" s="79"/>
      <c r="LXT22" s="79"/>
      <c r="LXU22" s="79"/>
      <c r="LXV22" s="19"/>
      <c r="LXW22" s="15"/>
      <c r="LXX22" s="15"/>
      <c r="LXY22" s="15"/>
      <c r="LXZ22" s="15"/>
      <c r="LYA22" s="15"/>
      <c r="LYB22" s="15"/>
      <c r="LYC22" s="15"/>
      <c r="LYD22" s="15"/>
      <c r="LYE22" s="15"/>
      <c r="LYF22" s="15"/>
      <c r="LYG22" s="15"/>
      <c r="LYH22" s="15"/>
      <c r="LYI22" s="15"/>
      <c r="LYJ22" s="15"/>
      <c r="LYK22" s="15"/>
      <c r="LYL22" s="15"/>
      <c r="LYM22" s="15"/>
      <c r="LYN22" s="15"/>
      <c r="LYO22" s="15"/>
      <c r="LYP22" s="15"/>
      <c r="LYQ22" s="15"/>
      <c r="LYR22" s="98"/>
      <c r="LYS22" s="98"/>
      <c r="LYT22" s="13"/>
      <c r="LYU22" s="79"/>
      <c r="LYV22" s="79"/>
      <c r="LYW22" s="79"/>
      <c r="LYX22" s="79"/>
      <c r="LYY22" s="79"/>
      <c r="LYZ22" s="79"/>
      <c r="LZA22" s="79"/>
      <c r="LZB22" s="79"/>
      <c r="LZC22" s="79"/>
      <c r="LZD22" s="79"/>
      <c r="LZE22" s="79"/>
      <c r="LZF22" s="79"/>
      <c r="LZG22" s="79"/>
      <c r="LZH22" s="79"/>
      <c r="LZI22" s="79"/>
      <c r="LZJ22" s="79"/>
      <c r="LZK22" s="79"/>
      <c r="LZL22" s="79"/>
      <c r="LZM22" s="79"/>
      <c r="LZN22" s="79"/>
      <c r="LZO22" s="79"/>
      <c r="LZP22" s="79"/>
      <c r="LZQ22" s="79"/>
      <c r="LZR22" s="79"/>
      <c r="LZS22" s="19"/>
      <c r="LZT22" s="15"/>
      <c r="LZU22" s="15"/>
      <c r="LZV22" s="15"/>
      <c r="LZW22" s="15"/>
      <c r="LZX22" s="15"/>
      <c r="LZY22" s="15"/>
      <c r="LZZ22" s="15"/>
      <c r="MAA22" s="15"/>
      <c r="MAB22" s="15"/>
      <c r="MAC22" s="15"/>
      <c r="MAD22" s="15"/>
      <c r="MAE22" s="15"/>
      <c r="MAF22" s="15"/>
      <c r="MAG22" s="15"/>
      <c r="MAH22" s="15"/>
      <c r="MAI22" s="15"/>
      <c r="MAJ22" s="15"/>
      <c r="MAK22" s="15"/>
      <c r="MAL22" s="15"/>
      <c r="MAM22" s="15"/>
      <c r="MAN22" s="15"/>
      <c r="MAO22" s="98"/>
      <c r="MAP22" s="98"/>
      <c r="MAQ22" s="13"/>
      <c r="MAR22" s="79"/>
      <c r="MAS22" s="79"/>
      <c r="MAT22" s="79"/>
      <c r="MAU22" s="79"/>
      <c r="MAV22" s="79"/>
      <c r="MAW22" s="79"/>
      <c r="MAX22" s="79"/>
      <c r="MAY22" s="79"/>
      <c r="MAZ22" s="79"/>
      <c r="MBA22" s="79"/>
      <c r="MBB22" s="79"/>
      <c r="MBC22" s="79"/>
      <c r="MBD22" s="79"/>
      <c r="MBE22" s="79"/>
      <c r="MBF22" s="79"/>
      <c r="MBG22" s="79"/>
      <c r="MBH22" s="79"/>
      <c r="MBI22" s="79"/>
      <c r="MBJ22" s="79"/>
      <c r="MBK22" s="79"/>
      <c r="MBL22" s="79"/>
      <c r="MBM22" s="79"/>
      <c r="MBN22" s="79"/>
      <c r="MBO22" s="79"/>
      <c r="MBP22" s="19"/>
      <c r="MBQ22" s="15"/>
      <c r="MBR22" s="15"/>
      <c r="MBS22" s="15"/>
      <c r="MBT22" s="15"/>
      <c r="MBU22" s="15"/>
      <c r="MBV22" s="15"/>
      <c r="MBW22" s="15"/>
      <c r="MBX22" s="15"/>
      <c r="MBY22" s="15"/>
      <c r="MBZ22" s="15"/>
      <c r="MCA22" s="15"/>
      <c r="MCB22" s="15"/>
      <c r="MCC22" s="15"/>
      <c r="MCD22" s="15"/>
      <c r="MCE22" s="15"/>
      <c r="MCF22" s="15"/>
      <c r="MCG22" s="15"/>
      <c r="MCH22" s="15"/>
      <c r="MCI22" s="15"/>
      <c r="MCJ22" s="15"/>
      <c r="MCK22" s="15"/>
      <c r="MCL22" s="98"/>
      <c r="MCM22" s="98"/>
      <c r="MCN22" s="13"/>
      <c r="MCO22" s="79"/>
      <c r="MCP22" s="79"/>
      <c r="MCQ22" s="79"/>
      <c r="MCR22" s="79"/>
      <c r="MCS22" s="79"/>
      <c r="MCT22" s="79"/>
      <c r="MCU22" s="79"/>
      <c r="MCV22" s="79"/>
      <c r="MCW22" s="79"/>
      <c r="MCX22" s="79"/>
      <c r="MCY22" s="79"/>
      <c r="MCZ22" s="79"/>
      <c r="MDA22" s="79"/>
      <c r="MDB22" s="79"/>
      <c r="MDC22" s="79"/>
      <c r="MDD22" s="79"/>
      <c r="MDE22" s="79"/>
      <c r="MDF22" s="79"/>
      <c r="MDG22" s="79"/>
      <c r="MDH22" s="79"/>
      <c r="MDI22" s="79"/>
      <c r="MDJ22" s="79"/>
      <c r="MDK22" s="79"/>
      <c r="MDL22" s="79"/>
      <c r="MDM22" s="19"/>
      <c r="MDN22" s="15"/>
      <c r="MDO22" s="15"/>
      <c r="MDP22" s="15"/>
      <c r="MDQ22" s="15"/>
      <c r="MDR22" s="15"/>
      <c r="MDS22" s="15"/>
      <c r="MDT22" s="15"/>
      <c r="MDU22" s="15"/>
      <c r="MDV22" s="15"/>
      <c r="MDW22" s="15"/>
      <c r="MDX22" s="15"/>
      <c r="MDY22" s="15"/>
      <c r="MDZ22" s="15"/>
      <c r="MEA22" s="15"/>
      <c r="MEB22" s="15"/>
      <c r="MEC22" s="15"/>
      <c r="MED22" s="15"/>
      <c r="MEE22" s="15"/>
      <c r="MEF22" s="15"/>
      <c r="MEG22" s="15"/>
      <c r="MEH22" s="15"/>
      <c r="MEI22" s="98"/>
      <c r="MEJ22" s="98"/>
      <c r="MEK22" s="13"/>
      <c r="MEL22" s="79"/>
      <c r="MEM22" s="79"/>
      <c r="MEN22" s="79"/>
      <c r="MEO22" s="79"/>
      <c r="MEP22" s="79"/>
      <c r="MEQ22" s="79"/>
      <c r="MER22" s="79"/>
      <c r="MES22" s="79"/>
      <c r="MET22" s="79"/>
      <c r="MEU22" s="79"/>
      <c r="MEV22" s="79"/>
      <c r="MEW22" s="79"/>
      <c r="MEX22" s="79"/>
      <c r="MEY22" s="79"/>
      <c r="MEZ22" s="79"/>
      <c r="MFA22" s="79"/>
      <c r="MFB22" s="79"/>
      <c r="MFC22" s="79"/>
      <c r="MFD22" s="79"/>
      <c r="MFE22" s="79"/>
      <c r="MFF22" s="79"/>
      <c r="MFG22" s="79"/>
      <c r="MFH22" s="79"/>
      <c r="MFI22" s="79"/>
      <c r="MFJ22" s="19"/>
      <c r="MFK22" s="15"/>
      <c r="MFL22" s="15"/>
      <c r="MFM22" s="15"/>
      <c r="MFN22" s="15"/>
      <c r="MFO22" s="15"/>
      <c r="MFP22" s="15"/>
      <c r="MFQ22" s="15"/>
      <c r="MFR22" s="15"/>
      <c r="MFS22" s="15"/>
      <c r="MFT22" s="15"/>
      <c r="MFU22" s="15"/>
      <c r="MFV22" s="15"/>
      <c r="MFW22" s="15"/>
      <c r="MFX22" s="15"/>
      <c r="MFY22" s="15"/>
      <c r="MFZ22" s="15"/>
      <c r="MGA22" s="15"/>
      <c r="MGB22" s="15"/>
      <c r="MGC22" s="15"/>
      <c r="MGD22" s="15"/>
      <c r="MGE22" s="15"/>
      <c r="MGF22" s="98"/>
      <c r="MGG22" s="98"/>
      <c r="MGH22" s="13"/>
      <c r="MGI22" s="79"/>
      <c r="MGJ22" s="79"/>
      <c r="MGK22" s="79"/>
      <c r="MGL22" s="79"/>
      <c r="MGM22" s="79"/>
      <c r="MGN22" s="79"/>
      <c r="MGO22" s="79"/>
      <c r="MGP22" s="79"/>
      <c r="MGQ22" s="79"/>
      <c r="MGR22" s="79"/>
      <c r="MGS22" s="79"/>
      <c r="MGT22" s="79"/>
      <c r="MGU22" s="79"/>
      <c r="MGV22" s="79"/>
      <c r="MGW22" s="79"/>
      <c r="MGX22" s="79"/>
      <c r="MGY22" s="79"/>
      <c r="MGZ22" s="79"/>
      <c r="MHA22" s="79"/>
      <c r="MHB22" s="79"/>
      <c r="MHC22" s="79"/>
      <c r="MHD22" s="79"/>
      <c r="MHE22" s="79"/>
      <c r="MHF22" s="79"/>
      <c r="MHG22" s="19"/>
      <c r="MHH22" s="15"/>
      <c r="MHI22" s="15"/>
      <c r="MHJ22" s="15"/>
      <c r="MHK22" s="15"/>
      <c r="MHL22" s="15"/>
      <c r="MHM22" s="15"/>
      <c r="MHN22" s="15"/>
      <c r="MHO22" s="15"/>
      <c r="MHP22" s="15"/>
      <c r="MHQ22" s="15"/>
      <c r="MHR22" s="15"/>
      <c r="MHS22" s="15"/>
      <c r="MHT22" s="15"/>
      <c r="MHU22" s="15"/>
      <c r="MHV22" s="15"/>
      <c r="MHW22" s="15"/>
      <c r="MHX22" s="15"/>
      <c r="MHY22" s="15"/>
      <c r="MHZ22" s="15"/>
      <c r="MIA22" s="15"/>
      <c r="MIB22" s="15"/>
      <c r="MIC22" s="98"/>
      <c r="MID22" s="98"/>
      <c r="MIE22" s="13"/>
      <c r="MIF22" s="79"/>
      <c r="MIG22" s="79"/>
      <c r="MIH22" s="79"/>
      <c r="MII22" s="79"/>
      <c r="MIJ22" s="79"/>
      <c r="MIK22" s="79"/>
      <c r="MIL22" s="79"/>
      <c r="MIM22" s="79"/>
      <c r="MIN22" s="79"/>
      <c r="MIO22" s="79"/>
      <c r="MIP22" s="79"/>
      <c r="MIQ22" s="79"/>
      <c r="MIR22" s="79"/>
      <c r="MIS22" s="79"/>
      <c r="MIT22" s="79"/>
      <c r="MIU22" s="79"/>
      <c r="MIV22" s="79"/>
      <c r="MIW22" s="79"/>
      <c r="MIX22" s="79"/>
      <c r="MIY22" s="79"/>
      <c r="MIZ22" s="79"/>
      <c r="MJA22" s="79"/>
      <c r="MJB22" s="79"/>
      <c r="MJC22" s="79"/>
      <c r="MJD22" s="19"/>
      <c r="MJE22" s="15"/>
      <c r="MJF22" s="15"/>
      <c r="MJG22" s="15"/>
      <c r="MJH22" s="15"/>
      <c r="MJI22" s="15"/>
      <c r="MJJ22" s="15"/>
      <c r="MJK22" s="15"/>
      <c r="MJL22" s="15"/>
      <c r="MJM22" s="15"/>
      <c r="MJN22" s="15"/>
      <c r="MJO22" s="15"/>
      <c r="MJP22" s="15"/>
      <c r="MJQ22" s="15"/>
      <c r="MJR22" s="15"/>
      <c r="MJS22" s="15"/>
      <c r="MJT22" s="15"/>
      <c r="MJU22" s="15"/>
      <c r="MJV22" s="15"/>
      <c r="MJW22" s="15"/>
      <c r="MJX22" s="15"/>
      <c r="MJY22" s="15"/>
      <c r="MJZ22" s="98"/>
      <c r="MKA22" s="98"/>
      <c r="MKB22" s="13"/>
      <c r="MKC22" s="79"/>
      <c r="MKD22" s="79"/>
      <c r="MKE22" s="79"/>
      <c r="MKF22" s="79"/>
      <c r="MKG22" s="79"/>
      <c r="MKH22" s="79"/>
      <c r="MKI22" s="79"/>
      <c r="MKJ22" s="79"/>
      <c r="MKK22" s="79"/>
      <c r="MKL22" s="79"/>
      <c r="MKM22" s="79"/>
      <c r="MKN22" s="79"/>
      <c r="MKO22" s="79"/>
      <c r="MKP22" s="79"/>
      <c r="MKQ22" s="79"/>
      <c r="MKR22" s="79"/>
      <c r="MKS22" s="79"/>
      <c r="MKT22" s="79"/>
      <c r="MKU22" s="79"/>
      <c r="MKV22" s="79"/>
      <c r="MKW22" s="79"/>
      <c r="MKX22" s="79"/>
      <c r="MKY22" s="79"/>
      <c r="MKZ22" s="79"/>
      <c r="MLA22" s="19"/>
      <c r="MLB22" s="15"/>
      <c r="MLC22" s="15"/>
      <c r="MLD22" s="15"/>
      <c r="MLE22" s="15"/>
      <c r="MLF22" s="15"/>
      <c r="MLG22" s="15"/>
      <c r="MLH22" s="15"/>
      <c r="MLI22" s="15"/>
      <c r="MLJ22" s="15"/>
      <c r="MLK22" s="15"/>
      <c r="MLL22" s="15"/>
      <c r="MLM22" s="15"/>
      <c r="MLN22" s="15"/>
      <c r="MLO22" s="15"/>
      <c r="MLP22" s="15"/>
      <c r="MLQ22" s="15"/>
      <c r="MLR22" s="15"/>
      <c r="MLS22" s="15"/>
      <c r="MLT22" s="15"/>
      <c r="MLU22" s="15"/>
      <c r="MLV22" s="15"/>
      <c r="MLW22" s="98"/>
      <c r="MLX22" s="98"/>
      <c r="MLY22" s="13"/>
      <c r="MLZ22" s="79"/>
      <c r="MMA22" s="79"/>
      <c r="MMB22" s="79"/>
      <c r="MMC22" s="79"/>
      <c r="MMD22" s="79"/>
      <c r="MME22" s="79"/>
      <c r="MMF22" s="79"/>
      <c r="MMG22" s="79"/>
      <c r="MMH22" s="79"/>
      <c r="MMI22" s="79"/>
      <c r="MMJ22" s="79"/>
      <c r="MMK22" s="79"/>
      <c r="MML22" s="79"/>
      <c r="MMM22" s="79"/>
      <c r="MMN22" s="79"/>
      <c r="MMO22" s="79"/>
      <c r="MMP22" s="79"/>
      <c r="MMQ22" s="79"/>
      <c r="MMR22" s="79"/>
      <c r="MMS22" s="79"/>
      <c r="MMT22" s="79"/>
      <c r="MMU22" s="79"/>
      <c r="MMV22" s="79"/>
      <c r="MMW22" s="79"/>
      <c r="MMX22" s="19"/>
      <c r="MMY22" s="15"/>
      <c r="MMZ22" s="15"/>
      <c r="MNA22" s="15"/>
      <c r="MNB22" s="15"/>
      <c r="MNC22" s="15"/>
      <c r="MND22" s="15"/>
      <c r="MNE22" s="15"/>
      <c r="MNF22" s="15"/>
      <c r="MNG22" s="15"/>
      <c r="MNH22" s="15"/>
      <c r="MNI22" s="15"/>
      <c r="MNJ22" s="15"/>
      <c r="MNK22" s="15"/>
      <c r="MNL22" s="15"/>
      <c r="MNM22" s="15"/>
      <c r="MNN22" s="15"/>
      <c r="MNO22" s="15"/>
      <c r="MNP22" s="15"/>
      <c r="MNQ22" s="15"/>
      <c r="MNR22" s="15"/>
      <c r="MNS22" s="15"/>
      <c r="MNT22" s="98"/>
      <c r="MNU22" s="98"/>
      <c r="MNV22" s="13"/>
      <c r="MNW22" s="79"/>
      <c r="MNX22" s="79"/>
      <c r="MNY22" s="79"/>
      <c r="MNZ22" s="79"/>
      <c r="MOA22" s="79"/>
      <c r="MOB22" s="79"/>
      <c r="MOC22" s="79"/>
      <c r="MOD22" s="79"/>
      <c r="MOE22" s="79"/>
      <c r="MOF22" s="79"/>
      <c r="MOG22" s="79"/>
      <c r="MOH22" s="79"/>
      <c r="MOI22" s="79"/>
      <c r="MOJ22" s="79"/>
      <c r="MOK22" s="79"/>
      <c r="MOL22" s="79"/>
      <c r="MOM22" s="79"/>
      <c r="MON22" s="79"/>
      <c r="MOO22" s="79"/>
      <c r="MOP22" s="79"/>
      <c r="MOQ22" s="79"/>
      <c r="MOR22" s="79"/>
      <c r="MOS22" s="79"/>
      <c r="MOT22" s="79"/>
      <c r="MOU22" s="19"/>
      <c r="MOV22" s="15"/>
      <c r="MOW22" s="15"/>
      <c r="MOX22" s="15"/>
      <c r="MOY22" s="15"/>
      <c r="MOZ22" s="15"/>
      <c r="MPA22" s="15"/>
      <c r="MPB22" s="15"/>
      <c r="MPC22" s="15"/>
      <c r="MPD22" s="15"/>
      <c r="MPE22" s="15"/>
      <c r="MPF22" s="15"/>
      <c r="MPG22" s="15"/>
      <c r="MPH22" s="15"/>
      <c r="MPI22" s="15"/>
      <c r="MPJ22" s="15"/>
      <c r="MPK22" s="15"/>
      <c r="MPL22" s="15"/>
      <c r="MPM22" s="15"/>
      <c r="MPN22" s="15"/>
      <c r="MPO22" s="15"/>
      <c r="MPP22" s="15"/>
      <c r="MPQ22" s="98"/>
      <c r="MPR22" s="98"/>
      <c r="MPS22" s="13"/>
      <c r="MPT22" s="79"/>
      <c r="MPU22" s="79"/>
      <c r="MPV22" s="79"/>
      <c r="MPW22" s="79"/>
      <c r="MPX22" s="79"/>
      <c r="MPY22" s="79"/>
      <c r="MPZ22" s="79"/>
      <c r="MQA22" s="79"/>
      <c r="MQB22" s="79"/>
      <c r="MQC22" s="79"/>
      <c r="MQD22" s="79"/>
      <c r="MQE22" s="79"/>
      <c r="MQF22" s="79"/>
      <c r="MQG22" s="79"/>
      <c r="MQH22" s="79"/>
      <c r="MQI22" s="79"/>
      <c r="MQJ22" s="79"/>
      <c r="MQK22" s="79"/>
      <c r="MQL22" s="79"/>
      <c r="MQM22" s="79"/>
      <c r="MQN22" s="79"/>
      <c r="MQO22" s="79"/>
      <c r="MQP22" s="79"/>
      <c r="MQQ22" s="79"/>
      <c r="MQR22" s="19"/>
      <c r="MQS22" s="15"/>
      <c r="MQT22" s="15"/>
      <c r="MQU22" s="15"/>
      <c r="MQV22" s="15"/>
      <c r="MQW22" s="15"/>
      <c r="MQX22" s="15"/>
      <c r="MQY22" s="15"/>
      <c r="MQZ22" s="15"/>
      <c r="MRA22" s="15"/>
      <c r="MRB22" s="15"/>
      <c r="MRC22" s="15"/>
      <c r="MRD22" s="15"/>
      <c r="MRE22" s="15"/>
      <c r="MRF22" s="15"/>
      <c r="MRG22" s="15"/>
      <c r="MRH22" s="15"/>
      <c r="MRI22" s="15"/>
      <c r="MRJ22" s="15"/>
      <c r="MRK22" s="15"/>
      <c r="MRL22" s="15"/>
      <c r="MRM22" s="15"/>
      <c r="MRN22" s="98"/>
      <c r="MRO22" s="98"/>
      <c r="MRP22" s="13"/>
      <c r="MRQ22" s="79"/>
      <c r="MRR22" s="79"/>
      <c r="MRS22" s="79"/>
      <c r="MRT22" s="79"/>
      <c r="MRU22" s="79"/>
      <c r="MRV22" s="79"/>
      <c r="MRW22" s="79"/>
      <c r="MRX22" s="79"/>
      <c r="MRY22" s="79"/>
      <c r="MRZ22" s="79"/>
      <c r="MSA22" s="79"/>
      <c r="MSB22" s="79"/>
      <c r="MSC22" s="79"/>
      <c r="MSD22" s="79"/>
      <c r="MSE22" s="79"/>
      <c r="MSF22" s="79"/>
      <c r="MSG22" s="79"/>
      <c r="MSH22" s="79"/>
      <c r="MSI22" s="79"/>
      <c r="MSJ22" s="79"/>
      <c r="MSK22" s="79"/>
      <c r="MSL22" s="79"/>
      <c r="MSM22" s="79"/>
      <c r="MSN22" s="79"/>
      <c r="MSO22" s="19"/>
      <c r="MSP22" s="15"/>
      <c r="MSQ22" s="15"/>
      <c r="MSR22" s="15"/>
      <c r="MSS22" s="15"/>
      <c r="MST22" s="15"/>
      <c r="MSU22" s="15"/>
      <c r="MSV22" s="15"/>
      <c r="MSW22" s="15"/>
      <c r="MSX22" s="15"/>
      <c r="MSY22" s="15"/>
      <c r="MSZ22" s="15"/>
      <c r="MTA22" s="15"/>
      <c r="MTB22" s="15"/>
      <c r="MTC22" s="15"/>
      <c r="MTD22" s="15"/>
      <c r="MTE22" s="15"/>
      <c r="MTF22" s="15"/>
      <c r="MTG22" s="15"/>
      <c r="MTH22" s="15"/>
      <c r="MTI22" s="15"/>
      <c r="MTJ22" s="15"/>
      <c r="MTK22" s="98"/>
      <c r="MTL22" s="98"/>
      <c r="MTM22" s="13"/>
      <c r="MTN22" s="79"/>
      <c r="MTO22" s="79"/>
      <c r="MTP22" s="79"/>
      <c r="MTQ22" s="79"/>
      <c r="MTR22" s="79"/>
      <c r="MTS22" s="79"/>
      <c r="MTT22" s="79"/>
      <c r="MTU22" s="79"/>
      <c r="MTV22" s="79"/>
      <c r="MTW22" s="79"/>
      <c r="MTX22" s="79"/>
      <c r="MTY22" s="79"/>
      <c r="MTZ22" s="79"/>
      <c r="MUA22" s="79"/>
      <c r="MUB22" s="79"/>
      <c r="MUC22" s="79"/>
      <c r="MUD22" s="79"/>
      <c r="MUE22" s="79"/>
      <c r="MUF22" s="79"/>
      <c r="MUG22" s="79"/>
      <c r="MUH22" s="79"/>
      <c r="MUI22" s="79"/>
      <c r="MUJ22" s="79"/>
      <c r="MUK22" s="79"/>
      <c r="MUL22" s="19"/>
      <c r="MUM22" s="15"/>
      <c r="MUN22" s="15"/>
      <c r="MUO22" s="15"/>
      <c r="MUP22" s="15"/>
      <c r="MUQ22" s="15"/>
      <c r="MUR22" s="15"/>
      <c r="MUS22" s="15"/>
      <c r="MUT22" s="15"/>
      <c r="MUU22" s="15"/>
      <c r="MUV22" s="15"/>
      <c r="MUW22" s="15"/>
      <c r="MUX22" s="15"/>
      <c r="MUY22" s="15"/>
      <c r="MUZ22" s="15"/>
      <c r="MVA22" s="15"/>
      <c r="MVB22" s="15"/>
      <c r="MVC22" s="15"/>
      <c r="MVD22" s="15"/>
      <c r="MVE22" s="15"/>
      <c r="MVF22" s="15"/>
      <c r="MVG22" s="15"/>
      <c r="MVH22" s="98"/>
      <c r="MVI22" s="98"/>
      <c r="MVJ22" s="13"/>
      <c r="MVK22" s="79"/>
      <c r="MVL22" s="79"/>
      <c r="MVM22" s="79"/>
      <c r="MVN22" s="79"/>
      <c r="MVO22" s="79"/>
      <c r="MVP22" s="79"/>
      <c r="MVQ22" s="79"/>
      <c r="MVR22" s="79"/>
      <c r="MVS22" s="79"/>
      <c r="MVT22" s="79"/>
      <c r="MVU22" s="79"/>
      <c r="MVV22" s="79"/>
      <c r="MVW22" s="79"/>
      <c r="MVX22" s="79"/>
      <c r="MVY22" s="79"/>
      <c r="MVZ22" s="79"/>
      <c r="MWA22" s="79"/>
      <c r="MWB22" s="79"/>
      <c r="MWC22" s="79"/>
      <c r="MWD22" s="79"/>
      <c r="MWE22" s="79"/>
      <c r="MWF22" s="79"/>
      <c r="MWG22" s="79"/>
      <c r="MWH22" s="79"/>
      <c r="MWI22" s="19"/>
      <c r="MWJ22" s="15"/>
      <c r="MWK22" s="15"/>
      <c r="MWL22" s="15"/>
      <c r="MWM22" s="15"/>
      <c r="MWN22" s="15"/>
      <c r="MWO22" s="15"/>
      <c r="MWP22" s="15"/>
      <c r="MWQ22" s="15"/>
      <c r="MWR22" s="15"/>
      <c r="MWS22" s="15"/>
      <c r="MWT22" s="15"/>
      <c r="MWU22" s="15"/>
      <c r="MWV22" s="15"/>
      <c r="MWW22" s="15"/>
      <c r="MWX22" s="15"/>
      <c r="MWY22" s="15"/>
      <c r="MWZ22" s="15"/>
      <c r="MXA22" s="15"/>
      <c r="MXB22" s="15"/>
      <c r="MXC22" s="15"/>
      <c r="MXD22" s="15"/>
      <c r="MXE22" s="98"/>
      <c r="MXF22" s="98"/>
      <c r="MXG22" s="13"/>
      <c r="MXH22" s="79"/>
      <c r="MXI22" s="79"/>
      <c r="MXJ22" s="79"/>
      <c r="MXK22" s="79"/>
      <c r="MXL22" s="79"/>
      <c r="MXM22" s="79"/>
      <c r="MXN22" s="79"/>
      <c r="MXO22" s="79"/>
      <c r="MXP22" s="79"/>
      <c r="MXQ22" s="79"/>
      <c r="MXR22" s="79"/>
      <c r="MXS22" s="79"/>
      <c r="MXT22" s="79"/>
      <c r="MXU22" s="79"/>
      <c r="MXV22" s="79"/>
      <c r="MXW22" s="79"/>
      <c r="MXX22" s="79"/>
      <c r="MXY22" s="79"/>
      <c r="MXZ22" s="79"/>
      <c r="MYA22" s="79"/>
      <c r="MYB22" s="79"/>
      <c r="MYC22" s="79"/>
      <c r="MYD22" s="79"/>
      <c r="MYE22" s="79"/>
      <c r="MYF22" s="19"/>
      <c r="MYG22" s="15"/>
      <c r="MYH22" s="15"/>
      <c r="MYI22" s="15"/>
      <c r="MYJ22" s="15"/>
      <c r="MYK22" s="15"/>
      <c r="MYL22" s="15"/>
      <c r="MYM22" s="15"/>
      <c r="MYN22" s="15"/>
      <c r="MYO22" s="15"/>
      <c r="MYP22" s="15"/>
      <c r="MYQ22" s="15"/>
      <c r="MYR22" s="15"/>
      <c r="MYS22" s="15"/>
      <c r="MYT22" s="15"/>
      <c r="MYU22" s="15"/>
      <c r="MYV22" s="15"/>
      <c r="MYW22" s="15"/>
      <c r="MYX22" s="15"/>
      <c r="MYY22" s="15"/>
      <c r="MYZ22" s="15"/>
      <c r="MZA22" s="15"/>
      <c r="MZB22" s="98"/>
      <c r="MZC22" s="98"/>
      <c r="MZD22" s="13"/>
      <c r="MZE22" s="79"/>
      <c r="MZF22" s="79"/>
      <c r="MZG22" s="79"/>
      <c r="MZH22" s="79"/>
      <c r="MZI22" s="79"/>
      <c r="MZJ22" s="79"/>
      <c r="MZK22" s="79"/>
      <c r="MZL22" s="79"/>
      <c r="MZM22" s="79"/>
      <c r="MZN22" s="79"/>
      <c r="MZO22" s="79"/>
      <c r="MZP22" s="79"/>
      <c r="MZQ22" s="79"/>
      <c r="MZR22" s="79"/>
      <c r="MZS22" s="79"/>
      <c r="MZT22" s="79"/>
      <c r="MZU22" s="79"/>
      <c r="MZV22" s="79"/>
      <c r="MZW22" s="79"/>
      <c r="MZX22" s="79"/>
      <c r="MZY22" s="79"/>
      <c r="MZZ22" s="79"/>
      <c r="NAA22" s="79"/>
      <c r="NAB22" s="79"/>
      <c r="NAC22" s="19"/>
      <c r="NAD22" s="15"/>
      <c r="NAE22" s="15"/>
      <c r="NAF22" s="15"/>
      <c r="NAG22" s="15"/>
      <c r="NAH22" s="15"/>
      <c r="NAI22" s="15"/>
      <c r="NAJ22" s="15"/>
      <c r="NAK22" s="15"/>
      <c r="NAL22" s="15"/>
      <c r="NAM22" s="15"/>
      <c r="NAN22" s="15"/>
      <c r="NAO22" s="15"/>
      <c r="NAP22" s="15"/>
      <c r="NAQ22" s="15"/>
      <c r="NAR22" s="15"/>
      <c r="NAS22" s="15"/>
      <c r="NAT22" s="15"/>
      <c r="NAU22" s="15"/>
      <c r="NAV22" s="15"/>
      <c r="NAW22" s="15"/>
      <c r="NAX22" s="15"/>
      <c r="NAY22" s="98"/>
      <c r="NAZ22" s="98"/>
      <c r="NBA22" s="13"/>
      <c r="NBB22" s="79"/>
      <c r="NBC22" s="79"/>
      <c r="NBD22" s="79"/>
      <c r="NBE22" s="79"/>
      <c r="NBF22" s="79"/>
      <c r="NBG22" s="79"/>
      <c r="NBH22" s="79"/>
      <c r="NBI22" s="79"/>
      <c r="NBJ22" s="79"/>
      <c r="NBK22" s="79"/>
      <c r="NBL22" s="79"/>
      <c r="NBM22" s="79"/>
      <c r="NBN22" s="79"/>
      <c r="NBO22" s="79"/>
      <c r="NBP22" s="79"/>
      <c r="NBQ22" s="79"/>
      <c r="NBR22" s="79"/>
      <c r="NBS22" s="79"/>
      <c r="NBT22" s="79"/>
      <c r="NBU22" s="79"/>
      <c r="NBV22" s="79"/>
      <c r="NBW22" s="79"/>
      <c r="NBX22" s="79"/>
      <c r="NBY22" s="79"/>
      <c r="NBZ22" s="19"/>
      <c r="NCA22" s="15"/>
      <c r="NCB22" s="15"/>
      <c r="NCC22" s="15"/>
      <c r="NCD22" s="15"/>
      <c r="NCE22" s="15"/>
      <c r="NCF22" s="15"/>
      <c r="NCG22" s="15"/>
      <c r="NCH22" s="15"/>
      <c r="NCI22" s="15"/>
      <c r="NCJ22" s="15"/>
      <c r="NCK22" s="15"/>
      <c r="NCL22" s="15"/>
      <c r="NCM22" s="15"/>
      <c r="NCN22" s="15"/>
      <c r="NCO22" s="15"/>
      <c r="NCP22" s="15"/>
      <c r="NCQ22" s="15"/>
      <c r="NCR22" s="15"/>
      <c r="NCS22" s="15"/>
      <c r="NCT22" s="15"/>
      <c r="NCU22" s="15"/>
      <c r="NCV22" s="98"/>
      <c r="NCW22" s="98"/>
      <c r="NCX22" s="13"/>
      <c r="NCY22" s="79"/>
      <c r="NCZ22" s="79"/>
      <c r="NDA22" s="79"/>
      <c r="NDB22" s="79"/>
      <c r="NDC22" s="79"/>
      <c r="NDD22" s="79"/>
      <c r="NDE22" s="79"/>
      <c r="NDF22" s="79"/>
      <c r="NDG22" s="79"/>
      <c r="NDH22" s="79"/>
      <c r="NDI22" s="79"/>
      <c r="NDJ22" s="79"/>
      <c r="NDK22" s="79"/>
      <c r="NDL22" s="79"/>
      <c r="NDM22" s="79"/>
      <c r="NDN22" s="79"/>
      <c r="NDO22" s="79"/>
      <c r="NDP22" s="79"/>
      <c r="NDQ22" s="79"/>
      <c r="NDR22" s="79"/>
      <c r="NDS22" s="79"/>
      <c r="NDT22" s="79"/>
      <c r="NDU22" s="79"/>
      <c r="NDV22" s="79"/>
      <c r="NDW22" s="19"/>
      <c r="NDX22" s="15"/>
      <c r="NDY22" s="15"/>
      <c r="NDZ22" s="15"/>
      <c r="NEA22" s="15"/>
      <c r="NEB22" s="15"/>
      <c r="NEC22" s="15"/>
      <c r="NED22" s="15"/>
      <c r="NEE22" s="15"/>
      <c r="NEF22" s="15"/>
      <c r="NEG22" s="15"/>
      <c r="NEH22" s="15"/>
      <c r="NEI22" s="15"/>
      <c r="NEJ22" s="15"/>
      <c r="NEK22" s="15"/>
      <c r="NEL22" s="15"/>
      <c r="NEM22" s="15"/>
      <c r="NEN22" s="15"/>
      <c r="NEO22" s="15"/>
      <c r="NEP22" s="15"/>
      <c r="NEQ22" s="15"/>
      <c r="NER22" s="15"/>
      <c r="NES22" s="98"/>
      <c r="NET22" s="98"/>
      <c r="NEU22" s="13"/>
      <c r="NEV22" s="79"/>
      <c r="NEW22" s="79"/>
      <c r="NEX22" s="79"/>
      <c r="NEY22" s="79"/>
      <c r="NEZ22" s="79"/>
      <c r="NFA22" s="79"/>
      <c r="NFB22" s="79"/>
      <c r="NFC22" s="79"/>
      <c r="NFD22" s="79"/>
      <c r="NFE22" s="79"/>
      <c r="NFF22" s="79"/>
      <c r="NFG22" s="79"/>
      <c r="NFH22" s="79"/>
      <c r="NFI22" s="79"/>
      <c r="NFJ22" s="79"/>
      <c r="NFK22" s="79"/>
      <c r="NFL22" s="79"/>
      <c r="NFM22" s="79"/>
      <c r="NFN22" s="79"/>
      <c r="NFO22" s="79"/>
      <c r="NFP22" s="79"/>
      <c r="NFQ22" s="79"/>
      <c r="NFR22" s="79"/>
      <c r="NFS22" s="79"/>
      <c r="NFT22" s="19"/>
      <c r="NFU22" s="15"/>
      <c r="NFV22" s="15"/>
      <c r="NFW22" s="15"/>
      <c r="NFX22" s="15"/>
      <c r="NFY22" s="15"/>
      <c r="NFZ22" s="15"/>
      <c r="NGA22" s="15"/>
      <c r="NGB22" s="15"/>
      <c r="NGC22" s="15"/>
      <c r="NGD22" s="15"/>
      <c r="NGE22" s="15"/>
      <c r="NGF22" s="15"/>
      <c r="NGG22" s="15"/>
      <c r="NGH22" s="15"/>
      <c r="NGI22" s="15"/>
      <c r="NGJ22" s="15"/>
      <c r="NGK22" s="15"/>
      <c r="NGL22" s="15"/>
      <c r="NGM22" s="15"/>
      <c r="NGN22" s="15"/>
      <c r="NGO22" s="15"/>
      <c r="NGP22" s="98"/>
      <c r="NGQ22" s="98"/>
      <c r="NGR22" s="13"/>
      <c r="NGS22" s="79"/>
      <c r="NGT22" s="79"/>
      <c r="NGU22" s="79"/>
      <c r="NGV22" s="79"/>
      <c r="NGW22" s="79"/>
      <c r="NGX22" s="79"/>
      <c r="NGY22" s="79"/>
      <c r="NGZ22" s="79"/>
      <c r="NHA22" s="79"/>
      <c r="NHB22" s="79"/>
      <c r="NHC22" s="79"/>
      <c r="NHD22" s="79"/>
      <c r="NHE22" s="79"/>
      <c r="NHF22" s="79"/>
      <c r="NHG22" s="79"/>
      <c r="NHH22" s="79"/>
      <c r="NHI22" s="79"/>
      <c r="NHJ22" s="79"/>
      <c r="NHK22" s="79"/>
      <c r="NHL22" s="79"/>
      <c r="NHM22" s="79"/>
      <c r="NHN22" s="79"/>
      <c r="NHO22" s="79"/>
      <c r="NHP22" s="79"/>
      <c r="NHQ22" s="19"/>
      <c r="NHR22" s="15"/>
      <c r="NHS22" s="15"/>
      <c r="NHT22" s="15"/>
      <c r="NHU22" s="15"/>
      <c r="NHV22" s="15"/>
      <c r="NHW22" s="15"/>
      <c r="NHX22" s="15"/>
      <c r="NHY22" s="15"/>
      <c r="NHZ22" s="15"/>
      <c r="NIA22" s="15"/>
      <c r="NIB22" s="15"/>
      <c r="NIC22" s="15"/>
      <c r="NID22" s="15"/>
      <c r="NIE22" s="15"/>
      <c r="NIF22" s="15"/>
      <c r="NIG22" s="15"/>
      <c r="NIH22" s="15"/>
      <c r="NII22" s="15"/>
      <c r="NIJ22" s="15"/>
      <c r="NIK22" s="15"/>
      <c r="NIL22" s="15"/>
      <c r="NIM22" s="98"/>
      <c r="NIN22" s="98"/>
      <c r="NIO22" s="13"/>
      <c r="NIP22" s="79"/>
      <c r="NIQ22" s="79"/>
      <c r="NIR22" s="79"/>
      <c r="NIS22" s="79"/>
      <c r="NIT22" s="79"/>
      <c r="NIU22" s="79"/>
      <c r="NIV22" s="79"/>
      <c r="NIW22" s="79"/>
      <c r="NIX22" s="79"/>
      <c r="NIY22" s="79"/>
      <c r="NIZ22" s="79"/>
      <c r="NJA22" s="79"/>
      <c r="NJB22" s="79"/>
      <c r="NJC22" s="79"/>
      <c r="NJD22" s="79"/>
      <c r="NJE22" s="79"/>
      <c r="NJF22" s="79"/>
      <c r="NJG22" s="79"/>
      <c r="NJH22" s="79"/>
      <c r="NJI22" s="79"/>
      <c r="NJJ22" s="79"/>
      <c r="NJK22" s="79"/>
      <c r="NJL22" s="79"/>
      <c r="NJM22" s="79"/>
      <c r="NJN22" s="19"/>
      <c r="NJO22" s="15"/>
      <c r="NJP22" s="15"/>
      <c r="NJQ22" s="15"/>
      <c r="NJR22" s="15"/>
      <c r="NJS22" s="15"/>
      <c r="NJT22" s="15"/>
      <c r="NJU22" s="15"/>
      <c r="NJV22" s="15"/>
      <c r="NJW22" s="15"/>
      <c r="NJX22" s="15"/>
      <c r="NJY22" s="15"/>
      <c r="NJZ22" s="15"/>
      <c r="NKA22" s="15"/>
      <c r="NKB22" s="15"/>
      <c r="NKC22" s="15"/>
      <c r="NKD22" s="15"/>
      <c r="NKE22" s="15"/>
      <c r="NKF22" s="15"/>
      <c r="NKG22" s="15"/>
      <c r="NKH22" s="15"/>
      <c r="NKI22" s="15"/>
      <c r="NKJ22" s="98"/>
      <c r="NKK22" s="98"/>
      <c r="NKL22" s="13"/>
      <c r="NKM22" s="79"/>
      <c r="NKN22" s="79"/>
      <c r="NKO22" s="79"/>
      <c r="NKP22" s="79"/>
      <c r="NKQ22" s="79"/>
      <c r="NKR22" s="79"/>
      <c r="NKS22" s="79"/>
      <c r="NKT22" s="79"/>
      <c r="NKU22" s="79"/>
      <c r="NKV22" s="79"/>
      <c r="NKW22" s="79"/>
      <c r="NKX22" s="79"/>
      <c r="NKY22" s="79"/>
      <c r="NKZ22" s="79"/>
      <c r="NLA22" s="79"/>
      <c r="NLB22" s="79"/>
      <c r="NLC22" s="79"/>
      <c r="NLD22" s="79"/>
      <c r="NLE22" s="79"/>
      <c r="NLF22" s="79"/>
      <c r="NLG22" s="79"/>
      <c r="NLH22" s="79"/>
      <c r="NLI22" s="79"/>
      <c r="NLJ22" s="79"/>
      <c r="NLK22" s="19"/>
      <c r="NLL22" s="15"/>
      <c r="NLM22" s="15"/>
      <c r="NLN22" s="15"/>
      <c r="NLO22" s="15"/>
      <c r="NLP22" s="15"/>
      <c r="NLQ22" s="15"/>
      <c r="NLR22" s="15"/>
      <c r="NLS22" s="15"/>
      <c r="NLT22" s="15"/>
      <c r="NLU22" s="15"/>
      <c r="NLV22" s="15"/>
      <c r="NLW22" s="15"/>
      <c r="NLX22" s="15"/>
      <c r="NLY22" s="15"/>
      <c r="NLZ22" s="15"/>
      <c r="NMA22" s="15"/>
      <c r="NMB22" s="15"/>
      <c r="NMC22" s="15"/>
      <c r="NMD22" s="15"/>
      <c r="NME22" s="15"/>
      <c r="NMF22" s="15"/>
      <c r="NMG22" s="98"/>
      <c r="NMH22" s="98"/>
      <c r="NMI22" s="13"/>
      <c r="NMJ22" s="79"/>
      <c r="NMK22" s="79"/>
      <c r="NML22" s="79"/>
      <c r="NMM22" s="79"/>
      <c r="NMN22" s="79"/>
      <c r="NMO22" s="79"/>
      <c r="NMP22" s="79"/>
      <c r="NMQ22" s="79"/>
      <c r="NMR22" s="79"/>
      <c r="NMS22" s="79"/>
      <c r="NMT22" s="79"/>
      <c r="NMU22" s="79"/>
      <c r="NMV22" s="79"/>
      <c r="NMW22" s="79"/>
      <c r="NMX22" s="79"/>
      <c r="NMY22" s="79"/>
      <c r="NMZ22" s="79"/>
      <c r="NNA22" s="79"/>
      <c r="NNB22" s="79"/>
      <c r="NNC22" s="79"/>
      <c r="NND22" s="79"/>
      <c r="NNE22" s="79"/>
      <c r="NNF22" s="79"/>
      <c r="NNG22" s="79"/>
      <c r="NNH22" s="19"/>
      <c r="NNI22" s="15"/>
      <c r="NNJ22" s="15"/>
      <c r="NNK22" s="15"/>
      <c r="NNL22" s="15"/>
      <c r="NNM22" s="15"/>
      <c r="NNN22" s="15"/>
      <c r="NNO22" s="15"/>
      <c r="NNP22" s="15"/>
      <c r="NNQ22" s="15"/>
      <c r="NNR22" s="15"/>
      <c r="NNS22" s="15"/>
      <c r="NNT22" s="15"/>
      <c r="NNU22" s="15"/>
      <c r="NNV22" s="15"/>
      <c r="NNW22" s="15"/>
      <c r="NNX22" s="15"/>
      <c r="NNY22" s="15"/>
      <c r="NNZ22" s="15"/>
      <c r="NOA22" s="15"/>
      <c r="NOB22" s="15"/>
      <c r="NOC22" s="15"/>
      <c r="NOD22" s="98"/>
      <c r="NOE22" s="98"/>
      <c r="NOF22" s="13"/>
      <c r="NOG22" s="79"/>
      <c r="NOH22" s="79"/>
      <c r="NOI22" s="79"/>
      <c r="NOJ22" s="79"/>
      <c r="NOK22" s="79"/>
      <c r="NOL22" s="79"/>
      <c r="NOM22" s="79"/>
      <c r="NON22" s="79"/>
      <c r="NOO22" s="79"/>
      <c r="NOP22" s="79"/>
      <c r="NOQ22" s="79"/>
      <c r="NOR22" s="79"/>
      <c r="NOS22" s="79"/>
      <c r="NOT22" s="79"/>
      <c r="NOU22" s="79"/>
      <c r="NOV22" s="79"/>
      <c r="NOW22" s="79"/>
      <c r="NOX22" s="79"/>
      <c r="NOY22" s="79"/>
      <c r="NOZ22" s="79"/>
      <c r="NPA22" s="79"/>
      <c r="NPB22" s="79"/>
      <c r="NPC22" s="79"/>
      <c r="NPD22" s="79"/>
      <c r="NPE22" s="19"/>
      <c r="NPF22" s="15"/>
      <c r="NPG22" s="15"/>
      <c r="NPH22" s="15"/>
      <c r="NPI22" s="15"/>
      <c r="NPJ22" s="15"/>
      <c r="NPK22" s="15"/>
      <c r="NPL22" s="15"/>
      <c r="NPM22" s="15"/>
      <c r="NPN22" s="15"/>
      <c r="NPO22" s="15"/>
      <c r="NPP22" s="15"/>
      <c r="NPQ22" s="15"/>
      <c r="NPR22" s="15"/>
      <c r="NPS22" s="15"/>
      <c r="NPT22" s="15"/>
      <c r="NPU22" s="15"/>
      <c r="NPV22" s="15"/>
      <c r="NPW22" s="15"/>
      <c r="NPX22" s="15"/>
      <c r="NPY22" s="15"/>
      <c r="NPZ22" s="15"/>
      <c r="NQA22" s="98"/>
      <c r="NQB22" s="98"/>
      <c r="NQC22" s="13"/>
      <c r="NQD22" s="79"/>
      <c r="NQE22" s="79"/>
      <c r="NQF22" s="79"/>
      <c r="NQG22" s="79"/>
      <c r="NQH22" s="79"/>
      <c r="NQI22" s="79"/>
      <c r="NQJ22" s="79"/>
      <c r="NQK22" s="79"/>
      <c r="NQL22" s="79"/>
      <c r="NQM22" s="79"/>
      <c r="NQN22" s="79"/>
      <c r="NQO22" s="79"/>
      <c r="NQP22" s="79"/>
      <c r="NQQ22" s="79"/>
      <c r="NQR22" s="79"/>
      <c r="NQS22" s="79"/>
      <c r="NQT22" s="79"/>
      <c r="NQU22" s="79"/>
      <c r="NQV22" s="79"/>
      <c r="NQW22" s="79"/>
      <c r="NQX22" s="79"/>
      <c r="NQY22" s="79"/>
      <c r="NQZ22" s="79"/>
      <c r="NRA22" s="79"/>
      <c r="NRB22" s="19"/>
      <c r="NRC22" s="15"/>
      <c r="NRD22" s="15"/>
      <c r="NRE22" s="15"/>
      <c r="NRF22" s="15"/>
      <c r="NRG22" s="15"/>
      <c r="NRH22" s="15"/>
      <c r="NRI22" s="15"/>
      <c r="NRJ22" s="15"/>
      <c r="NRK22" s="15"/>
      <c r="NRL22" s="15"/>
      <c r="NRM22" s="15"/>
      <c r="NRN22" s="15"/>
      <c r="NRO22" s="15"/>
      <c r="NRP22" s="15"/>
      <c r="NRQ22" s="15"/>
      <c r="NRR22" s="15"/>
      <c r="NRS22" s="15"/>
      <c r="NRT22" s="15"/>
      <c r="NRU22" s="15"/>
      <c r="NRV22" s="15"/>
      <c r="NRW22" s="15"/>
      <c r="NRX22" s="98"/>
      <c r="NRY22" s="98"/>
      <c r="NRZ22" s="13"/>
      <c r="NSA22" s="79"/>
      <c r="NSB22" s="79"/>
      <c r="NSC22" s="79"/>
      <c r="NSD22" s="79"/>
      <c r="NSE22" s="79"/>
      <c r="NSF22" s="79"/>
      <c r="NSG22" s="79"/>
      <c r="NSH22" s="79"/>
      <c r="NSI22" s="79"/>
      <c r="NSJ22" s="79"/>
      <c r="NSK22" s="79"/>
      <c r="NSL22" s="79"/>
      <c r="NSM22" s="79"/>
      <c r="NSN22" s="79"/>
      <c r="NSO22" s="79"/>
      <c r="NSP22" s="79"/>
      <c r="NSQ22" s="79"/>
      <c r="NSR22" s="79"/>
      <c r="NSS22" s="79"/>
      <c r="NST22" s="79"/>
      <c r="NSU22" s="79"/>
      <c r="NSV22" s="79"/>
      <c r="NSW22" s="79"/>
      <c r="NSX22" s="79"/>
      <c r="NSY22" s="19"/>
      <c r="NSZ22" s="15"/>
      <c r="NTA22" s="15"/>
      <c r="NTB22" s="15"/>
      <c r="NTC22" s="15"/>
      <c r="NTD22" s="15"/>
      <c r="NTE22" s="15"/>
      <c r="NTF22" s="15"/>
      <c r="NTG22" s="15"/>
      <c r="NTH22" s="15"/>
      <c r="NTI22" s="15"/>
      <c r="NTJ22" s="15"/>
      <c r="NTK22" s="15"/>
      <c r="NTL22" s="15"/>
      <c r="NTM22" s="15"/>
      <c r="NTN22" s="15"/>
      <c r="NTO22" s="15"/>
      <c r="NTP22" s="15"/>
      <c r="NTQ22" s="15"/>
      <c r="NTR22" s="15"/>
      <c r="NTS22" s="15"/>
      <c r="NTT22" s="15"/>
      <c r="NTU22" s="98"/>
      <c r="NTV22" s="98"/>
      <c r="NTW22" s="13"/>
      <c r="NTX22" s="79"/>
      <c r="NTY22" s="79"/>
      <c r="NTZ22" s="79"/>
      <c r="NUA22" s="79"/>
      <c r="NUB22" s="79"/>
      <c r="NUC22" s="79"/>
      <c r="NUD22" s="79"/>
      <c r="NUE22" s="79"/>
      <c r="NUF22" s="79"/>
      <c r="NUG22" s="79"/>
      <c r="NUH22" s="79"/>
      <c r="NUI22" s="79"/>
      <c r="NUJ22" s="79"/>
      <c r="NUK22" s="79"/>
      <c r="NUL22" s="79"/>
      <c r="NUM22" s="79"/>
      <c r="NUN22" s="79"/>
      <c r="NUO22" s="79"/>
      <c r="NUP22" s="79"/>
      <c r="NUQ22" s="79"/>
      <c r="NUR22" s="79"/>
      <c r="NUS22" s="79"/>
      <c r="NUT22" s="79"/>
      <c r="NUU22" s="79"/>
      <c r="NUV22" s="19"/>
      <c r="NUW22" s="15"/>
      <c r="NUX22" s="15"/>
      <c r="NUY22" s="15"/>
      <c r="NUZ22" s="15"/>
      <c r="NVA22" s="15"/>
      <c r="NVB22" s="15"/>
      <c r="NVC22" s="15"/>
      <c r="NVD22" s="15"/>
      <c r="NVE22" s="15"/>
      <c r="NVF22" s="15"/>
      <c r="NVG22" s="15"/>
      <c r="NVH22" s="15"/>
      <c r="NVI22" s="15"/>
      <c r="NVJ22" s="15"/>
      <c r="NVK22" s="15"/>
      <c r="NVL22" s="15"/>
      <c r="NVM22" s="15"/>
      <c r="NVN22" s="15"/>
      <c r="NVO22" s="15"/>
      <c r="NVP22" s="15"/>
      <c r="NVQ22" s="15"/>
      <c r="NVR22" s="98"/>
      <c r="NVS22" s="98"/>
      <c r="NVT22" s="13"/>
      <c r="NVU22" s="79"/>
      <c r="NVV22" s="79"/>
      <c r="NVW22" s="79"/>
      <c r="NVX22" s="79"/>
      <c r="NVY22" s="79"/>
      <c r="NVZ22" s="79"/>
      <c r="NWA22" s="79"/>
      <c r="NWB22" s="79"/>
      <c r="NWC22" s="79"/>
      <c r="NWD22" s="79"/>
      <c r="NWE22" s="79"/>
      <c r="NWF22" s="79"/>
      <c r="NWG22" s="79"/>
      <c r="NWH22" s="79"/>
      <c r="NWI22" s="79"/>
      <c r="NWJ22" s="79"/>
      <c r="NWK22" s="79"/>
      <c r="NWL22" s="79"/>
      <c r="NWM22" s="79"/>
      <c r="NWN22" s="79"/>
      <c r="NWO22" s="79"/>
      <c r="NWP22" s="79"/>
      <c r="NWQ22" s="79"/>
      <c r="NWR22" s="79"/>
      <c r="NWS22" s="19"/>
      <c r="NWT22" s="15"/>
      <c r="NWU22" s="15"/>
      <c r="NWV22" s="15"/>
      <c r="NWW22" s="15"/>
      <c r="NWX22" s="15"/>
      <c r="NWY22" s="15"/>
      <c r="NWZ22" s="15"/>
      <c r="NXA22" s="15"/>
      <c r="NXB22" s="15"/>
      <c r="NXC22" s="15"/>
      <c r="NXD22" s="15"/>
      <c r="NXE22" s="15"/>
      <c r="NXF22" s="15"/>
      <c r="NXG22" s="15"/>
      <c r="NXH22" s="15"/>
      <c r="NXI22" s="15"/>
      <c r="NXJ22" s="15"/>
      <c r="NXK22" s="15"/>
      <c r="NXL22" s="15"/>
      <c r="NXM22" s="15"/>
      <c r="NXN22" s="15"/>
      <c r="NXO22" s="98"/>
      <c r="NXP22" s="98"/>
      <c r="NXQ22" s="13"/>
      <c r="NXR22" s="79"/>
      <c r="NXS22" s="79"/>
      <c r="NXT22" s="79"/>
      <c r="NXU22" s="79"/>
      <c r="NXV22" s="79"/>
      <c r="NXW22" s="79"/>
      <c r="NXX22" s="79"/>
      <c r="NXY22" s="79"/>
      <c r="NXZ22" s="79"/>
      <c r="NYA22" s="79"/>
      <c r="NYB22" s="79"/>
      <c r="NYC22" s="79"/>
      <c r="NYD22" s="79"/>
      <c r="NYE22" s="79"/>
      <c r="NYF22" s="79"/>
      <c r="NYG22" s="79"/>
      <c r="NYH22" s="79"/>
      <c r="NYI22" s="79"/>
      <c r="NYJ22" s="79"/>
      <c r="NYK22" s="79"/>
      <c r="NYL22" s="79"/>
      <c r="NYM22" s="79"/>
      <c r="NYN22" s="79"/>
      <c r="NYO22" s="79"/>
      <c r="NYP22" s="19"/>
      <c r="NYQ22" s="15"/>
      <c r="NYR22" s="15"/>
      <c r="NYS22" s="15"/>
      <c r="NYT22" s="15"/>
      <c r="NYU22" s="15"/>
      <c r="NYV22" s="15"/>
      <c r="NYW22" s="15"/>
      <c r="NYX22" s="15"/>
      <c r="NYY22" s="15"/>
      <c r="NYZ22" s="15"/>
      <c r="NZA22" s="15"/>
      <c r="NZB22" s="15"/>
      <c r="NZC22" s="15"/>
      <c r="NZD22" s="15"/>
      <c r="NZE22" s="15"/>
      <c r="NZF22" s="15"/>
      <c r="NZG22" s="15"/>
      <c r="NZH22" s="15"/>
      <c r="NZI22" s="15"/>
      <c r="NZJ22" s="15"/>
      <c r="NZK22" s="15"/>
      <c r="NZL22" s="98"/>
      <c r="NZM22" s="98"/>
      <c r="NZN22" s="13"/>
      <c r="NZO22" s="79"/>
      <c r="NZP22" s="79"/>
      <c r="NZQ22" s="79"/>
      <c r="NZR22" s="79"/>
      <c r="NZS22" s="79"/>
      <c r="NZT22" s="79"/>
      <c r="NZU22" s="79"/>
      <c r="NZV22" s="79"/>
      <c r="NZW22" s="79"/>
      <c r="NZX22" s="79"/>
      <c r="NZY22" s="79"/>
      <c r="NZZ22" s="79"/>
      <c r="OAA22" s="79"/>
      <c r="OAB22" s="79"/>
      <c r="OAC22" s="79"/>
      <c r="OAD22" s="79"/>
      <c r="OAE22" s="79"/>
      <c r="OAF22" s="79"/>
      <c r="OAG22" s="79"/>
      <c r="OAH22" s="79"/>
      <c r="OAI22" s="79"/>
      <c r="OAJ22" s="79"/>
      <c r="OAK22" s="79"/>
      <c r="OAL22" s="79"/>
      <c r="OAM22" s="19"/>
      <c r="OAN22" s="15"/>
      <c r="OAO22" s="15"/>
      <c r="OAP22" s="15"/>
      <c r="OAQ22" s="15"/>
      <c r="OAR22" s="15"/>
      <c r="OAS22" s="15"/>
      <c r="OAT22" s="15"/>
      <c r="OAU22" s="15"/>
      <c r="OAV22" s="15"/>
      <c r="OAW22" s="15"/>
      <c r="OAX22" s="15"/>
      <c r="OAY22" s="15"/>
      <c r="OAZ22" s="15"/>
      <c r="OBA22" s="15"/>
      <c r="OBB22" s="15"/>
      <c r="OBC22" s="15"/>
      <c r="OBD22" s="15"/>
      <c r="OBE22" s="15"/>
      <c r="OBF22" s="15"/>
      <c r="OBG22" s="15"/>
      <c r="OBH22" s="15"/>
      <c r="OBI22" s="98"/>
      <c r="OBJ22" s="98"/>
      <c r="OBK22" s="13"/>
      <c r="OBL22" s="79"/>
      <c r="OBM22" s="79"/>
      <c r="OBN22" s="79"/>
      <c r="OBO22" s="79"/>
      <c r="OBP22" s="79"/>
      <c r="OBQ22" s="79"/>
      <c r="OBR22" s="79"/>
      <c r="OBS22" s="79"/>
      <c r="OBT22" s="79"/>
      <c r="OBU22" s="79"/>
      <c r="OBV22" s="79"/>
      <c r="OBW22" s="79"/>
      <c r="OBX22" s="79"/>
      <c r="OBY22" s="79"/>
      <c r="OBZ22" s="79"/>
      <c r="OCA22" s="79"/>
      <c r="OCB22" s="79"/>
      <c r="OCC22" s="79"/>
      <c r="OCD22" s="79"/>
      <c r="OCE22" s="79"/>
      <c r="OCF22" s="79"/>
      <c r="OCG22" s="79"/>
      <c r="OCH22" s="79"/>
      <c r="OCI22" s="79"/>
      <c r="OCJ22" s="19"/>
      <c r="OCK22" s="15"/>
      <c r="OCL22" s="15"/>
      <c r="OCM22" s="15"/>
      <c r="OCN22" s="15"/>
      <c r="OCO22" s="15"/>
      <c r="OCP22" s="15"/>
      <c r="OCQ22" s="15"/>
      <c r="OCR22" s="15"/>
      <c r="OCS22" s="15"/>
      <c r="OCT22" s="15"/>
      <c r="OCU22" s="15"/>
      <c r="OCV22" s="15"/>
      <c r="OCW22" s="15"/>
      <c r="OCX22" s="15"/>
      <c r="OCY22" s="15"/>
      <c r="OCZ22" s="15"/>
      <c r="ODA22" s="15"/>
      <c r="ODB22" s="15"/>
      <c r="ODC22" s="15"/>
      <c r="ODD22" s="15"/>
      <c r="ODE22" s="15"/>
      <c r="ODF22" s="98"/>
      <c r="ODG22" s="98"/>
      <c r="ODH22" s="13"/>
      <c r="ODI22" s="79"/>
      <c r="ODJ22" s="79"/>
      <c r="ODK22" s="79"/>
      <c r="ODL22" s="79"/>
      <c r="ODM22" s="79"/>
      <c r="ODN22" s="79"/>
      <c r="ODO22" s="79"/>
      <c r="ODP22" s="79"/>
      <c r="ODQ22" s="79"/>
      <c r="ODR22" s="79"/>
      <c r="ODS22" s="79"/>
      <c r="ODT22" s="79"/>
      <c r="ODU22" s="79"/>
      <c r="ODV22" s="79"/>
      <c r="ODW22" s="79"/>
      <c r="ODX22" s="79"/>
      <c r="ODY22" s="79"/>
      <c r="ODZ22" s="79"/>
      <c r="OEA22" s="79"/>
      <c r="OEB22" s="79"/>
      <c r="OEC22" s="79"/>
      <c r="OED22" s="79"/>
      <c r="OEE22" s="79"/>
      <c r="OEF22" s="79"/>
      <c r="OEG22" s="19"/>
      <c r="OEH22" s="15"/>
      <c r="OEI22" s="15"/>
      <c r="OEJ22" s="15"/>
      <c r="OEK22" s="15"/>
      <c r="OEL22" s="15"/>
      <c r="OEM22" s="15"/>
      <c r="OEN22" s="15"/>
      <c r="OEO22" s="15"/>
      <c r="OEP22" s="15"/>
      <c r="OEQ22" s="15"/>
      <c r="OER22" s="15"/>
      <c r="OES22" s="15"/>
      <c r="OET22" s="15"/>
      <c r="OEU22" s="15"/>
      <c r="OEV22" s="15"/>
      <c r="OEW22" s="15"/>
      <c r="OEX22" s="15"/>
      <c r="OEY22" s="15"/>
      <c r="OEZ22" s="15"/>
      <c r="OFA22" s="15"/>
      <c r="OFB22" s="15"/>
      <c r="OFC22" s="98"/>
      <c r="OFD22" s="98"/>
      <c r="OFE22" s="13"/>
      <c r="OFF22" s="79"/>
      <c r="OFG22" s="79"/>
      <c r="OFH22" s="79"/>
      <c r="OFI22" s="79"/>
      <c r="OFJ22" s="79"/>
      <c r="OFK22" s="79"/>
      <c r="OFL22" s="79"/>
      <c r="OFM22" s="79"/>
      <c r="OFN22" s="79"/>
      <c r="OFO22" s="79"/>
      <c r="OFP22" s="79"/>
      <c r="OFQ22" s="79"/>
      <c r="OFR22" s="79"/>
      <c r="OFS22" s="79"/>
      <c r="OFT22" s="79"/>
      <c r="OFU22" s="79"/>
      <c r="OFV22" s="79"/>
      <c r="OFW22" s="79"/>
      <c r="OFX22" s="79"/>
      <c r="OFY22" s="79"/>
      <c r="OFZ22" s="79"/>
      <c r="OGA22" s="79"/>
      <c r="OGB22" s="79"/>
      <c r="OGC22" s="79"/>
      <c r="OGD22" s="19"/>
      <c r="OGE22" s="15"/>
      <c r="OGF22" s="15"/>
      <c r="OGG22" s="15"/>
      <c r="OGH22" s="15"/>
      <c r="OGI22" s="15"/>
      <c r="OGJ22" s="15"/>
      <c r="OGK22" s="15"/>
      <c r="OGL22" s="15"/>
      <c r="OGM22" s="15"/>
      <c r="OGN22" s="15"/>
      <c r="OGO22" s="15"/>
      <c r="OGP22" s="15"/>
      <c r="OGQ22" s="15"/>
      <c r="OGR22" s="15"/>
      <c r="OGS22" s="15"/>
      <c r="OGT22" s="15"/>
      <c r="OGU22" s="15"/>
      <c r="OGV22" s="15"/>
      <c r="OGW22" s="15"/>
      <c r="OGX22" s="15"/>
      <c r="OGY22" s="15"/>
      <c r="OGZ22" s="98"/>
      <c r="OHA22" s="98"/>
      <c r="OHB22" s="13"/>
      <c r="OHC22" s="79"/>
      <c r="OHD22" s="79"/>
      <c r="OHE22" s="79"/>
      <c r="OHF22" s="79"/>
      <c r="OHG22" s="79"/>
      <c r="OHH22" s="79"/>
      <c r="OHI22" s="79"/>
      <c r="OHJ22" s="79"/>
      <c r="OHK22" s="79"/>
      <c r="OHL22" s="79"/>
      <c r="OHM22" s="79"/>
      <c r="OHN22" s="79"/>
      <c r="OHO22" s="79"/>
      <c r="OHP22" s="79"/>
      <c r="OHQ22" s="79"/>
      <c r="OHR22" s="79"/>
      <c r="OHS22" s="79"/>
      <c r="OHT22" s="79"/>
      <c r="OHU22" s="79"/>
      <c r="OHV22" s="79"/>
      <c r="OHW22" s="79"/>
      <c r="OHX22" s="79"/>
      <c r="OHY22" s="79"/>
      <c r="OHZ22" s="79"/>
      <c r="OIA22" s="19"/>
      <c r="OIB22" s="15"/>
      <c r="OIC22" s="15"/>
      <c r="OID22" s="15"/>
      <c r="OIE22" s="15"/>
      <c r="OIF22" s="15"/>
      <c r="OIG22" s="15"/>
      <c r="OIH22" s="15"/>
      <c r="OII22" s="15"/>
      <c r="OIJ22" s="15"/>
      <c r="OIK22" s="15"/>
      <c r="OIL22" s="15"/>
      <c r="OIM22" s="15"/>
      <c r="OIN22" s="15"/>
      <c r="OIO22" s="15"/>
      <c r="OIP22" s="15"/>
      <c r="OIQ22" s="15"/>
      <c r="OIR22" s="15"/>
      <c r="OIS22" s="15"/>
      <c r="OIT22" s="15"/>
      <c r="OIU22" s="15"/>
      <c r="OIV22" s="15"/>
      <c r="OIW22" s="98"/>
      <c r="OIX22" s="98"/>
      <c r="OIY22" s="13"/>
      <c r="OIZ22" s="79"/>
      <c r="OJA22" s="79"/>
      <c r="OJB22" s="79"/>
      <c r="OJC22" s="79"/>
      <c r="OJD22" s="79"/>
      <c r="OJE22" s="79"/>
      <c r="OJF22" s="79"/>
      <c r="OJG22" s="79"/>
      <c r="OJH22" s="79"/>
      <c r="OJI22" s="79"/>
      <c r="OJJ22" s="79"/>
      <c r="OJK22" s="79"/>
      <c r="OJL22" s="79"/>
      <c r="OJM22" s="79"/>
      <c r="OJN22" s="79"/>
      <c r="OJO22" s="79"/>
      <c r="OJP22" s="79"/>
      <c r="OJQ22" s="79"/>
      <c r="OJR22" s="79"/>
      <c r="OJS22" s="79"/>
      <c r="OJT22" s="79"/>
      <c r="OJU22" s="79"/>
      <c r="OJV22" s="79"/>
      <c r="OJW22" s="79"/>
      <c r="OJX22" s="19"/>
      <c r="OJY22" s="15"/>
      <c r="OJZ22" s="15"/>
      <c r="OKA22" s="15"/>
      <c r="OKB22" s="15"/>
      <c r="OKC22" s="15"/>
      <c r="OKD22" s="15"/>
      <c r="OKE22" s="15"/>
      <c r="OKF22" s="15"/>
      <c r="OKG22" s="15"/>
      <c r="OKH22" s="15"/>
      <c r="OKI22" s="15"/>
      <c r="OKJ22" s="15"/>
      <c r="OKK22" s="15"/>
      <c r="OKL22" s="15"/>
      <c r="OKM22" s="15"/>
      <c r="OKN22" s="15"/>
      <c r="OKO22" s="15"/>
      <c r="OKP22" s="15"/>
      <c r="OKQ22" s="15"/>
      <c r="OKR22" s="15"/>
      <c r="OKS22" s="15"/>
      <c r="OKT22" s="98"/>
      <c r="OKU22" s="98"/>
      <c r="OKV22" s="13"/>
      <c r="OKW22" s="79"/>
      <c r="OKX22" s="79"/>
      <c r="OKY22" s="79"/>
      <c r="OKZ22" s="79"/>
      <c r="OLA22" s="79"/>
      <c r="OLB22" s="79"/>
      <c r="OLC22" s="79"/>
      <c r="OLD22" s="79"/>
      <c r="OLE22" s="79"/>
      <c r="OLF22" s="79"/>
      <c r="OLG22" s="79"/>
      <c r="OLH22" s="79"/>
      <c r="OLI22" s="79"/>
      <c r="OLJ22" s="79"/>
      <c r="OLK22" s="79"/>
      <c r="OLL22" s="79"/>
      <c r="OLM22" s="79"/>
      <c r="OLN22" s="79"/>
      <c r="OLO22" s="79"/>
      <c r="OLP22" s="79"/>
      <c r="OLQ22" s="79"/>
      <c r="OLR22" s="79"/>
      <c r="OLS22" s="79"/>
      <c r="OLT22" s="79"/>
      <c r="OLU22" s="19"/>
      <c r="OLV22" s="15"/>
      <c r="OLW22" s="15"/>
      <c r="OLX22" s="15"/>
      <c r="OLY22" s="15"/>
      <c r="OLZ22" s="15"/>
      <c r="OMA22" s="15"/>
      <c r="OMB22" s="15"/>
      <c r="OMC22" s="15"/>
      <c r="OMD22" s="15"/>
      <c r="OME22" s="15"/>
      <c r="OMF22" s="15"/>
      <c r="OMG22" s="15"/>
      <c r="OMH22" s="15"/>
      <c r="OMI22" s="15"/>
      <c r="OMJ22" s="15"/>
      <c r="OMK22" s="15"/>
      <c r="OML22" s="15"/>
      <c r="OMM22" s="15"/>
      <c r="OMN22" s="15"/>
      <c r="OMO22" s="15"/>
      <c r="OMP22" s="15"/>
      <c r="OMQ22" s="98"/>
      <c r="OMR22" s="98"/>
      <c r="OMS22" s="13"/>
      <c r="OMT22" s="79"/>
      <c r="OMU22" s="79"/>
      <c r="OMV22" s="79"/>
      <c r="OMW22" s="79"/>
      <c r="OMX22" s="79"/>
      <c r="OMY22" s="79"/>
      <c r="OMZ22" s="79"/>
      <c r="ONA22" s="79"/>
      <c r="ONB22" s="79"/>
      <c r="ONC22" s="79"/>
      <c r="OND22" s="79"/>
      <c r="ONE22" s="79"/>
      <c r="ONF22" s="79"/>
      <c r="ONG22" s="79"/>
      <c r="ONH22" s="79"/>
      <c r="ONI22" s="79"/>
      <c r="ONJ22" s="79"/>
      <c r="ONK22" s="79"/>
      <c r="ONL22" s="79"/>
      <c r="ONM22" s="79"/>
      <c r="ONN22" s="79"/>
      <c r="ONO22" s="79"/>
      <c r="ONP22" s="79"/>
      <c r="ONQ22" s="79"/>
      <c r="ONR22" s="19"/>
      <c r="ONS22" s="15"/>
      <c r="ONT22" s="15"/>
      <c r="ONU22" s="15"/>
      <c r="ONV22" s="15"/>
      <c r="ONW22" s="15"/>
      <c r="ONX22" s="15"/>
      <c r="ONY22" s="15"/>
      <c r="ONZ22" s="15"/>
      <c r="OOA22" s="15"/>
      <c r="OOB22" s="15"/>
      <c r="OOC22" s="15"/>
      <c r="OOD22" s="15"/>
      <c r="OOE22" s="15"/>
      <c r="OOF22" s="15"/>
      <c r="OOG22" s="15"/>
      <c r="OOH22" s="15"/>
      <c r="OOI22" s="15"/>
      <c r="OOJ22" s="15"/>
      <c r="OOK22" s="15"/>
      <c r="OOL22" s="15"/>
      <c r="OOM22" s="15"/>
      <c r="OON22" s="98"/>
      <c r="OOO22" s="98"/>
      <c r="OOP22" s="13"/>
      <c r="OOQ22" s="79"/>
      <c r="OOR22" s="79"/>
      <c r="OOS22" s="79"/>
      <c r="OOT22" s="79"/>
      <c r="OOU22" s="79"/>
      <c r="OOV22" s="79"/>
      <c r="OOW22" s="79"/>
      <c r="OOX22" s="79"/>
      <c r="OOY22" s="79"/>
      <c r="OOZ22" s="79"/>
      <c r="OPA22" s="79"/>
      <c r="OPB22" s="79"/>
      <c r="OPC22" s="79"/>
      <c r="OPD22" s="79"/>
      <c r="OPE22" s="79"/>
      <c r="OPF22" s="79"/>
      <c r="OPG22" s="79"/>
      <c r="OPH22" s="79"/>
      <c r="OPI22" s="79"/>
      <c r="OPJ22" s="79"/>
      <c r="OPK22" s="79"/>
      <c r="OPL22" s="79"/>
      <c r="OPM22" s="79"/>
      <c r="OPN22" s="79"/>
      <c r="OPO22" s="19"/>
      <c r="OPP22" s="15"/>
      <c r="OPQ22" s="15"/>
      <c r="OPR22" s="15"/>
      <c r="OPS22" s="15"/>
      <c r="OPT22" s="15"/>
      <c r="OPU22" s="15"/>
      <c r="OPV22" s="15"/>
      <c r="OPW22" s="15"/>
      <c r="OPX22" s="15"/>
      <c r="OPY22" s="15"/>
      <c r="OPZ22" s="15"/>
      <c r="OQA22" s="15"/>
      <c r="OQB22" s="15"/>
      <c r="OQC22" s="15"/>
      <c r="OQD22" s="15"/>
      <c r="OQE22" s="15"/>
      <c r="OQF22" s="15"/>
      <c r="OQG22" s="15"/>
      <c r="OQH22" s="15"/>
      <c r="OQI22" s="15"/>
      <c r="OQJ22" s="15"/>
      <c r="OQK22" s="98"/>
      <c r="OQL22" s="98"/>
      <c r="OQM22" s="13"/>
      <c r="OQN22" s="79"/>
      <c r="OQO22" s="79"/>
      <c r="OQP22" s="79"/>
      <c r="OQQ22" s="79"/>
      <c r="OQR22" s="79"/>
      <c r="OQS22" s="79"/>
      <c r="OQT22" s="79"/>
      <c r="OQU22" s="79"/>
      <c r="OQV22" s="79"/>
      <c r="OQW22" s="79"/>
      <c r="OQX22" s="79"/>
      <c r="OQY22" s="79"/>
      <c r="OQZ22" s="79"/>
      <c r="ORA22" s="79"/>
      <c r="ORB22" s="79"/>
      <c r="ORC22" s="79"/>
      <c r="ORD22" s="79"/>
      <c r="ORE22" s="79"/>
      <c r="ORF22" s="79"/>
      <c r="ORG22" s="79"/>
      <c r="ORH22" s="79"/>
      <c r="ORI22" s="79"/>
      <c r="ORJ22" s="79"/>
      <c r="ORK22" s="79"/>
      <c r="ORL22" s="19"/>
      <c r="ORM22" s="15"/>
      <c r="ORN22" s="15"/>
      <c r="ORO22" s="15"/>
      <c r="ORP22" s="15"/>
      <c r="ORQ22" s="15"/>
      <c r="ORR22" s="15"/>
      <c r="ORS22" s="15"/>
      <c r="ORT22" s="15"/>
      <c r="ORU22" s="15"/>
      <c r="ORV22" s="15"/>
      <c r="ORW22" s="15"/>
      <c r="ORX22" s="15"/>
      <c r="ORY22" s="15"/>
      <c r="ORZ22" s="15"/>
      <c r="OSA22" s="15"/>
      <c r="OSB22" s="15"/>
      <c r="OSC22" s="15"/>
      <c r="OSD22" s="15"/>
      <c r="OSE22" s="15"/>
      <c r="OSF22" s="15"/>
      <c r="OSG22" s="15"/>
      <c r="OSH22" s="98"/>
      <c r="OSI22" s="98"/>
      <c r="OSJ22" s="13"/>
      <c r="OSK22" s="79"/>
      <c r="OSL22" s="79"/>
      <c r="OSM22" s="79"/>
      <c r="OSN22" s="79"/>
      <c r="OSO22" s="79"/>
      <c r="OSP22" s="79"/>
      <c r="OSQ22" s="79"/>
      <c r="OSR22" s="79"/>
      <c r="OSS22" s="79"/>
      <c r="OST22" s="79"/>
      <c r="OSU22" s="79"/>
      <c r="OSV22" s="79"/>
      <c r="OSW22" s="79"/>
      <c r="OSX22" s="79"/>
      <c r="OSY22" s="79"/>
      <c r="OSZ22" s="79"/>
      <c r="OTA22" s="79"/>
      <c r="OTB22" s="79"/>
      <c r="OTC22" s="79"/>
      <c r="OTD22" s="79"/>
      <c r="OTE22" s="79"/>
      <c r="OTF22" s="79"/>
      <c r="OTG22" s="79"/>
      <c r="OTH22" s="79"/>
      <c r="OTI22" s="19"/>
      <c r="OTJ22" s="15"/>
      <c r="OTK22" s="15"/>
      <c r="OTL22" s="15"/>
      <c r="OTM22" s="15"/>
      <c r="OTN22" s="15"/>
      <c r="OTO22" s="15"/>
      <c r="OTP22" s="15"/>
      <c r="OTQ22" s="15"/>
      <c r="OTR22" s="15"/>
      <c r="OTS22" s="15"/>
      <c r="OTT22" s="15"/>
      <c r="OTU22" s="15"/>
      <c r="OTV22" s="15"/>
      <c r="OTW22" s="15"/>
      <c r="OTX22" s="15"/>
      <c r="OTY22" s="15"/>
      <c r="OTZ22" s="15"/>
      <c r="OUA22" s="15"/>
      <c r="OUB22" s="15"/>
      <c r="OUC22" s="15"/>
      <c r="OUD22" s="15"/>
      <c r="OUE22" s="98"/>
      <c r="OUF22" s="98"/>
      <c r="OUG22" s="13"/>
      <c r="OUH22" s="79"/>
      <c r="OUI22" s="79"/>
      <c r="OUJ22" s="79"/>
      <c r="OUK22" s="79"/>
      <c r="OUL22" s="79"/>
      <c r="OUM22" s="79"/>
      <c r="OUN22" s="79"/>
      <c r="OUO22" s="79"/>
      <c r="OUP22" s="79"/>
      <c r="OUQ22" s="79"/>
      <c r="OUR22" s="79"/>
      <c r="OUS22" s="79"/>
      <c r="OUT22" s="79"/>
      <c r="OUU22" s="79"/>
      <c r="OUV22" s="79"/>
      <c r="OUW22" s="79"/>
      <c r="OUX22" s="79"/>
      <c r="OUY22" s="79"/>
      <c r="OUZ22" s="79"/>
      <c r="OVA22" s="79"/>
      <c r="OVB22" s="79"/>
      <c r="OVC22" s="79"/>
      <c r="OVD22" s="79"/>
      <c r="OVE22" s="79"/>
      <c r="OVF22" s="19"/>
      <c r="OVG22" s="15"/>
      <c r="OVH22" s="15"/>
      <c r="OVI22" s="15"/>
      <c r="OVJ22" s="15"/>
      <c r="OVK22" s="15"/>
      <c r="OVL22" s="15"/>
      <c r="OVM22" s="15"/>
      <c r="OVN22" s="15"/>
      <c r="OVO22" s="15"/>
      <c r="OVP22" s="15"/>
      <c r="OVQ22" s="15"/>
      <c r="OVR22" s="15"/>
      <c r="OVS22" s="15"/>
      <c r="OVT22" s="15"/>
      <c r="OVU22" s="15"/>
      <c r="OVV22" s="15"/>
      <c r="OVW22" s="15"/>
      <c r="OVX22" s="15"/>
      <c r="OVY22" s="15"/>
      <c r="OVZ22" s="15"/>
      <c r="OWA22" s="15"/>
      <c r="OWB22" s="98"/>
      <c r="OWC22" s="98"/>
      <c r="OWD22" s="13"/>
      <c r="OWE22" s="79"/>
      <c r="OWF22" s="79"/>
      <c r="OWG22" s="79"/>
      <c r="OWH22" s="79"/>
      <c r="OWI22" s="79"/>
      <c r="OWJ22" s="79"/>
      <c r="OWK22" s="79"/>
      <c r="OWL22" s="79"/>
      <c r="OWM22" s="79"/>
      <c r="OWN22" s="79"/>
      <c r="OWO22" s="79"/>
      <c r="OWP22" s="79"/>
      <c r="OWQ22" s="79"/>
      <c r="OWR22" s="79"/>
      <c r="OWS22" s="79"/>
      <c r="OWT22" s="79"/>
      <c r="OWU22" s="79"/>
      <c r="OWV22" s="79"/>
      <c r="OWW22" s="79"/>
      <c r="OWX22" s="79"/>
      <c r="OWY22" s="79"/>
      <c r="OWZ22" s="79"/>
      <c r="OXA22" s="79"/>
      <c r="OXB22" s="79"/>
      <c r="OXC22" s="19"/>
      <c r="OXD22" s="15"/>
      <c r="OXE22" s="15"/>
      <c r="OXF22" s="15"/>
      <c r="OXG22" s="15"/>
      <c r="OXH22" s="15"/>
      <c r="OXI22" s="15"/>
      <c r="OXJ22" s="15"/>
      <c r="OXK22" s="15"/>
      <c r="OXL22" s="15"/>
      <c r="OXM22" s="15"/>
      <c r="OXN22" s="15"/>
      <c r="OXO22" s="15"/>
      <c r="OXP22" s="15"/>
      <c r="OXQ22" s="15"/>
      <c r="OXR22" s="15"/>
      <c r="OXS22" s="15"/>
      <c r="OXT22" s="15"/>
      <c r="OXU22" s="15"/>
      <c r="OXV22" s="15"/>
      <c r="OXW22" s="15"/>
      <c r="OXX22" s="15"/>
      <c r="OXY22" s="98"/>
      <c r="OXZ22" s="98"/>
      <c r="OYA22" s="13"/>
      <c r="OYB22" s="79"/>
      <c r="OYC22" s="79"/>
      <c r="OYD22" s="79"/>
      <c r="OYE22" s="79"/>
      <c r="OYF22" s="79"/>
      <c r="OYG22" s="79"/>
      <c r="OYH22" s="79"/>
      <c r="OYI22" s="79"/>
      <c r="OYJ22" s="79"/>
      <c r="OYK22" s="79"/>
      <c r="OYL22" s="79"/>
      <c r="OYM22" s="79"/>
      <c r="OYN22" s="79"/>
      <c r="OYO22" s="79"/>
      <c r="OYP22" s="79"/>
      <c r="OYQ22" s="79"/>
      <c r="OYR22" s="79"/>
      <c r="OYS22" s="79"/>
      <c r="OYT22" s="79"/>
      <c r="OYU22" s="79"/>
      <c r="OYV22" s="79"/>
      <c r="OYW22" s="79"/>
      <c r="OYX22" s="79"/>
      <c r="OYY22" s="79"/>
      <c r="OYZ22" s="19"/>
      <c r="OZA22" s="15"/>
      <c r="OZB22" s="15"/>
      <c r="OZC22" s="15"/>
      <c r="OZD22" s="15"/>
      <c r="OZE22" s="15"/>
      <c r="OZF22" s="15"/>
      <c r="OZG22" s="15"/>
      <c r="OZH22" s="15"/>
      <c r="OZI22" s="15"/>
      <c r="OZJ22" s="15"/>
      <c r="OZK22" s="15"/>
      <c r="OZL22" s="15"/>
      <c r="OZM22" s="15"/>
      <c r="OZN22" s="15"/>
      <c r="OZO22" s="15"/>
      <c r="OZP22" s="15"/>
      <c r="OZQ22" s="15"/>
      <c r="OZR22" s="15"/>
      <c r="OZS22" s="15"/>
      <c r="OZT22" s="15"/>
      <c r="OZU22" s="15"/>
      <c r="OZV22" s="98"/>
      <c r="OZW22" s="98"/>
      <c r="OZX22" s="13"/>
      <c r="OZY22" s="79"/>
      <c r="OZZ22" s="79"/>
      <c r="PAA22" s="79"/>
      <c r="PAB22" s="79"/>
      <c r="PAC22" s="79"/>
      <c r="PAD22" s="79"/>
      <c r="PAE22" s="79"/>
      <c r="PAF22" s="79"/>
      <c r="PAG22" s="79"/>
      <c r="PAH22" s="79"/>
      <c r="PAI22" s="79"/>
      <c r="PAJ22" s="79"/>
      <c r="PAK22" s="79"/>
      <c r="PAL22" s="79"/>
      <c r="PAM22" s="79"/>
      <c r="PAN22" s="79"/>
      <c r="PAO22" s="79"/>
      <c r="PAP22" s="79"/>
      <c r="PAQ22" s="79"/>
      <c r="PAR22" s="79"/>
      <c r="PAS22" s="79"/>
      <c r="PAT22" s="79"/>
      <c r="PAU22" s="79"/>
      <c r="PAV22" s="79"/>
      <c r="PAW22" s="19"/>
      <c r="PAX22" s="15"/>
      <c r="PAY22" s="15"/>
      <c r="PAZ22" s="15"/>
      <c r="PBA22" s="15"/>
      <c r="PBB22" s="15"/>
      <c r="PBC22" s="15"/>
      <c r="PBD22" s="15"/>
      <c r="PBE22" s="15"/>
      <c r="PBF22" s="15"/>
      <c r="PBG22" s="15"/>
      <c r="PBH22" s="15"/>
      <c r="PBI22" s="15"/>
      <c r="PBJ22" s="15"/>
      <c r="PBK22" s="15"/>
      <c r="PBL22" s="15"/>
      <c r="PBM22" s="15"/>
      <c r="PBN22" s="15"/>
      <c r="PBO22" s="15"/>
      <c r="PBP22" s="15"/>
      <c r="PBQ22" s="15"/>
      <c r="PBR22" s="15"/>
      <c r="PBS22" s="98"/>
      <c r="PBT22" s="98"/>
      <c r="PBU22" s="13"/>
      <c r="PBV22" s="79"/>
      <c r="PBW22" s="79"/>
      <c r="PBX22" s="79"/>
      <c r="PBY22" s="79"/>
      <c r="PBZ22" s="79"/>
      <c r="PCA22" s="79"/>
      <c r="PCB22" s="79"/>
      <c r="PCC22" s="79"/>
      <c r="PCD22" s="79"/>
      <c r="PCE22" s="79"/>
      <c r="PCF22" s="79"/>
      <c r="PCG22" s="79"/>
      <c r="PCH22" s="79"/>
      <c r="PCI22" s="79"/>
      <c r="PCJ22" s="79"/>
      <c r="PCK22" s="79"/>
      <c r="PCL22" s="79"/>
      <c r="PCM22" s="79"/>
      <c r="PCN22" s="79"/>
      <c r="PCO22" s="79"/>
      <c r="PCP22" s="79"/>
      <c r="PCQ22" s="79"/>
      <c r="PCR22" s="79"/>
      <c r="PCS22" s="79"/>
      <c r="PCT22" s="19"/>
      <c r="PCU22" s="15"/>
      <c r="PCV22" s="15"/>
      <c r="PCW22" s="15"/>
      <c r="PCX22" s="15"/>
      <c r="PCY22" s="15"/>
      <c r="PCZ22" s="15"/>
      <c r="PDA22" s="15"/>
      <c r="PDB22" s="15"/>
      <c r="PDC22" s="15"/>
      <c r="PDD22" s="15"/>
      <c r="PDE22" s="15"/>
      <c r="PDF22" s="15"/>
      <c r="PDG22" s="15"/>
      <c r="PDH22" s="15"/>
      <c r="PDI22" s="15"/>
      <c r="PDJ22" s="15"/>
      <c r="PDK22" s="15"/>
      <c r="PDL22" s="15"/>
      <c r="PDM22" s="15"/>
      <c r="PDN22" s="15"/>
      <c r="PDO22" s="15"/>
      <c r="PDP22" s="98"/>
      <c r="PDQ22" s="98"/>
      <c r="PDR22" s="13"/>
      <c r="PDS22" s="79"/>
      <c r="PDT22" s="79"/>
      <c r="PDU22" s="79"/>
      <c r="PDV22" s="79"/>
      <c r="PDW22" s="79"/>
      <c r="PDX22" s="79"/>
      <c r="PDY22" s="79"/>
      <c r="PDZ22" s="79"/>
      <c r="PEA22" s="79"/>
      <c r="PEB22" s="79"/>
      <c r="PEC22" s="79"/>
      <c r="PED22" s="79"/>
      <c r="PEE22" s="79"/>
      <c r="PEF22" s="79"/>
      <c r="PEG22" s="79"/>
      <c r="PEH22" s="79"/>
      <c r="PEI22" s="79"/>
      <c r="PEJ22" s="79"/>
      <c r="PEK22" s="79"/>
      <c r="PEL22" s="79"/>
      <c r="PEM22" s="79"/>
      <c r="PEN22" s="79"/>
      <c r="PEO22" s="79"/>
      <c r="PEP22" s="79"/>
      <c r="PEQ22" s="19"/>
      <c r="PER22" s="15"/>
      <c r="PES22" s="15"/>
      <c r="PET22" s="15"/>
      <c r="PEU22" s="15"/>
      <c r="PEV22" s="15"/>
      <c r="PEW22" s="15"/>
      <c r="PEX22" s="15"/>
      <c r="PEY22" s="15"/>
      <c r="PEZ22" s="15"/>
      <c r="PFA22" s="15"/>
      <c r="PFB22" s="15"/>
      <c r="PFC22" s="15"/>
      <c r="PFD22" s="15"/>
      <c r="PFE22" s="15"/>
      <c r="PFF22" s="15"/>
      <c r="PFG22" s="15"/>
      <c r="PFH22" s="15"/>
      <c r="PFI22" s="15"/>
      <c r="PFJ22" s="15"/>
      <c r="PFK22" s="15"/>
      <c r="PFL22" s="15"/>
      <c r="PFM22" s="98"/>
      <c r="PFN22" s="98"/>
      <c r="PFO22" s="13"/>
      <c r="PFP22" s="79"/>
      <c r="PFQ22" s="79"/>
      <c r="PFR22" s="79"/>
      <c r="PFS22" s="79"/>
      <c r="PFT22" s="79"/>
      <c r="PFU22" s="79"/>
      <c r="PFV22" s="79"/>
      <c r="PFW22" s="79"/>
      <c r="PFX22" s="79"/>
      <c r="PFY22" s="79"/>
      <c r="PFZ22" s="79"/>
      <c r="PGA22" s="79"/>
      <c r="PGB22" s="79"/>
      <c r="PGC22" s="79"/>
      <c r="PGD22" s="79"/>
      <c r="PGE22" s="79"/>
      <c r="PGF22" s="79"/>
      <c r="PGG22" s="79"/>
      <c r="PGH22" s="79"/>
      <c r="PGI22" s="79"/>
      <c r="PGJ22" s="79"/>
      <c r="PGK22" s="79"/>
      <c r="PGL22" s="79"/>
      <c r="PGM22" s="79"/>
      <c r="PGN22" s="19"/>
      <c r="PGO22" s="15"/>
      <c r="PGP22" s="15"/>
      <c r="PGQ22" s="15"/>
      <c r="PGR22" s="15"/>
      <c r="PGS22" s="15"/>
      <c r="PGT22" s="15"/>
      <c r="PGU22" s="15"/>
      <c r="PGV22" s="15"/>
      <c r="PGW22" s="15"/>
      <c r="PGX22" s="15"/>
      <c r="PGY22" s="15"/>
      <c r="PGZ22" s="15"/>
      <c r="PHA22" s="15"/>
      <c r="PHB22" s="15"/>
      <c r="PHC22" s="15"/>
      <c r="PHD22" s="15"/>
      <c r="PHE22" s="15"/>
      <c r="PHF22" s="15"/>
      <c r="PHG22" s="15"/>
      <c r="PHH22" s="15"/>
      <c r="PHI22" s="15"/>
      <c r="PHJ22" s="98"/>
      <c r="PHK22" s="98"/>
      <c r="PHL22" s="13"/>
      <c r="PHM22" s="79"/>
      <c r="PHN22" s="79"/>
      <c r="PHO22" s="79"/>
      <c r="PHP22" s="79"/>
      <c r="PHQ22" s="79"/>
      <c r="PHR22" s="79"/>
      <c r="PHS22" s="79"/>
      <c r="PHT22" s="79"/>
      <c r="PHU22" s="79"/>
      <c r="PHV22" s="79"/>
      <c r="PHW22" s="79"/>
      <c r="PHX22" s="79"/>
      <c r="PHY22" s="79"/>
      <c r="PHZ22" s="79"/>
      <c r="PIA22" s="79"/>
      <c r="PIB22" s="79"/>
      <c r="PIC22" s="79"/>
      <c r="PID22" s="79"/>
      <c r="PIE22" s="79"/>
      <c r="PIF22" s="79"/>
      <c r="PIG22" s="79"/>
      <c r="PIH22" s="79"/>
      <c r="PII22" s="79"/>
      <c r="PIJ22" s="79"/>
      <c r="PIK22" s="19"/>
      <c r="PIL22" s="15"/>
      <c r="PIM22" s="15"/>
      <c r="PIN22" s="15"/>
      <c r="PIO22" s="15"/>
      <c r="PIP22" s="15"/>
      <c r="PIQ22" s="15"/>
      <c r="PIR22" s="15"/>
      <c r="PIS22" s="15"/>
      <c r="PIT22" s="15"/>
      <c r="PIU22" s="15"/>
      <c r="PIV22" s="15"/>
      <c r="PIW22" s="15"/>
      <c r="PIX22" s="15"/>
      <c r="PIY22" s="15"/>
      <c r="PIZ22" s="15"/>
      <c r="PJA22" s="15"/>
      <c r="PJB22" s="15"/>
      <c r="PJC22" s="15"/>
      <c r="PJD22" s="15"/>
      <c r="PJE22" s="15"/>
      <c r="PJF22" s="15"/>
      <c r="PJG22" s="98"/>
      <c r="PJH22" s="98"/>
      <c r="PJI22" s="13"/>
      <c r="PJJ22" s="79"/>
      <c r="PJK22" s="79"/>
      <c r="PJL22" s="79"/>
      <c r="PJM22" s="79"/>
      <c r="PJN22" s="79"/>
      <c r="PJO22" s="79"/>
      <c r="PJP22" s="79"/>
      <c r="PJQ22" s="79"/>
      <c r="PJR22" s="79"/>
      <c r="PJS22" s="79"/>
      <c r="PJT22" s="79"/>
      <c r="PJU22" s="79"/>
      <c r="PJV22" s="79"/>
      <c r="PJW22" s="79"/>
      <c r="PJX22" s="79"/>
      <c r="PJY22" s="79"/>
      <c r="PJZ22" s="79"/>
      <c r="PKA22" s="79"/>
      <c r="PKB22" s="79"/>
      <c r="PKC22" s="79"/>
      <c r="PKD22" s="79"/>
      <c r="PKE22" s="79"/>
      <c r="PKF22" s="79"/>
      <c r="PKG22" s="79"/>
      <c r="PKH22" s="19"/>
      <c r="PKI22" s="15"/>
      <c r="PKJ22" s="15"/>
      <c r="PKK22" s="15"/>
      <c r="PKL22" s="15"/>
      <c r="PKM22" s="15"/>
      <c r="PKN22" s="15"/>
      <c r="PKO22" s="15"/>
      <c r="PKP22" s="15"/>
      <c r="PKQ22" s="15"/>
      <c r="PKR22" s="15"/>
      <c r="PKS22" s="15"/>
      <c r="PKT22" s="15"/>
      <c r="PKU22" s="15"/>
      <c r="PKV22" s="15"/>
      <c r="PKW22" s="15"/>
      <c r="PKX22" s="15"/>
      <c r="PKY22" s="15"/>
      <c r="PKZ22" s="15"/>
      <c r="PLA22" s="15"/>
      <c r="PLB22" s="15"/>
      <c r="PLC22" s="15"/>
      <c r="PLD22" s="98"/>
      <c r="PLE22" s="98"/>
      <c r="PLF22" s="13"/>
      <c r="PLG22" s="79"/>
      <c r="PLH22" s="79"/>
      <c r="PLI22" s="79"/>
      <c r="PLJ22" s="79"/>
      <c r="PLK22" s="79"/>
      <c r="PLL22" s="79"/>
      <c r="PLM22" s="79"/>
      <c r="PLN22" s="79"/>
      <c r="PLO22" s="79"/>
      <c r="PLP22" s="79"/>
      <c r="PLQ22" s="79"/>
      <c r="PLR22" s="79"/>
      <c r="PLS22" s="79"/>
      <c r="PLT22" s="79"/>
      <c r="PLU22" s="79"/>
      <c r="PLV22" s="79"/>
      <c r="PLW22" s="79"/>
      <c r="PLX22" s="79"/>
      <c r="PLY22" s="79"/>
      <c r="PLZ22" s="79"/>
      <c r="PMA22" s="79"/>
      <c r="PMB22" s="79"/>
      <c r="PMC22" s="79"/>
      <c r="PMD22" s="79"/>
      <c r="PME22" s="19"/>
      <c r="PMF22" s="15"/>
      <c r="PMG22" s="15"/>
      <c r="PMH22" s="15"/>
      <c r="PMI22" s="15"/>
      <c r="PMJ22" s="15"/>
      <c r="PMK22" s="15"/>
      <c r="PML22" s="15"/>
      <c r="PMM22" s="15"/>
      <c r="PMN22" s="15"/>
      <c r="PMO22" s="15"/>
      <c r="PMP22" s="15"/>
      <c r="PMQ22" s="15"/>
      <c r="PMR22" s="15"/>
      <c r="PMS22" s="15"/>
      <c r="PMT22" s="15"/>
      <c r="PMU22" s="15"/>
      <c r="PMV22" s="15"/>
      <c r="PMW22" s="15"/>
      <c r="PMX22" s="15"/>
      <c r="PMY22" s="15"/>
      <c r="PMZ22" s="15"/>
      <c r="PNA22" s="98"/>
      <c r="PNB22" s="98"/>
      <c r="PNC22" s="13"/>
      <c r="PND22" s="79"/>
      <c r="PNE22" s="79"/>
      <c r="PNF22" s="79"/>
      <c r="PNG22" s="79"/>
      <c r="PNH22" s="79"/>
      <c r="PNI22" s="79"/>
      <c r="PNJ22" s="79"/>
      <c r="PNK22" s="79"/>
      <c r="PNL22" s="79"/>
      <c r="PNM22" s="79"/>
      <c r="PNN22" s="79"/>
      <c r="PNO22" s="79"/>
      <c r="PNP22" s="79"/>
      <c r="PNQ22" s="79"/>
      <c r="PNR22" s="79"/>
      <c r="PNS22" s="79"/>
      <c r="PNT22" s="79"/>
      <c r="PNU22" s="79"/>
      <c r="PNV22" s="79"/>
      <c r="PNW22" s="79"/>
      <c r="PNX22" s="79"/>
      <c r="PNY22" s="79"/>
      <c r="PNZ22" s="79"/>
      <c r="POA22" s="79"/>
      <c r="POB22" s="19"/>
      <c r="POC22" s="15"/>
      <c r="POD22" s="15"/>
      <c r="POE22" s="15"/>
      <c r="POF22" s="15"/>
      <c r="POG22" s="15"/>
      <c r="POH22" s="15"/>
      <c r="POI22" s="15"/>
      <c r="POJ22" s="15"/>
      <c r="POK22" s="15"/>
      <c r="POL22" s="15"/>
      <c r="POM22" s="15"/>
      <c r="PON22" s="15"/>
      <c r="POO22" s="15"/>
      <c r="POP22" s="15"/>
      <c r="POQ22" s="15"/>
      <c r="POR22" s="15"/>
      <c r="POS22" s="15"/>
      <c r="POT22" s="15"/>
      <c r="POU22" s="15"/>
      <c r="POV22" s="15"/>
      <c r="POW22" s="15"/>
      <c r="POX22" s="98"/>
      <c r="POY22" s="98"/>
      <c r="POZ22" s="13"/>
      <c r="PPA22" s="79"/>
      <c r="PPB22" s="79"/>
      <c r="PPC22" s="79"/>
      <c r="PPD22" s="79"/>
      <c r="PPE22" s="79"/>
      <c r="PPF22" s="79"/>
      <c r="PPG22" s="79"/>
      <c r="PPH22" s="79"/>
      <c r="PPI22" s="79"/>
      <c r="PPJ22" s="79"/>
      <c r="PPK22" s="79"/>
      <c r="PPL22" s="79"/>
      <c r="PPM22" s="79"/>
      <c r="PPN22" s="79"/>
      <c r="PPO22" s="79"/>
      <c r="PPP22" s="79"/>
      <c r="PPQ22" s="79"/>
      <c r="PPR22" s="79"/>
      <c r="PPS22" s="79"/>
      <c r="PPT22" s="79"/>
      <c r="PPU22" s="79"/>
      <c r="PPV22" s="79"/>
      <c r="PPW22" s="79"/>
      <c r="PPX22" s="79"/>
      <c r="PPY22" s="19"/>
      <c r="PPZ22" s="15"/>
      <c r="PQA22" s="15"/>
      <c r="PQB22" s="15"/>
      <c r="PQC22" s="15"/>
      <c r="PQD22" s="15"/>
      <c r="PQE22" s="15"/>
      <c r="PQF22" s="15"/>
      <c r="PQG22" s="15"/>
      <c r="PQH22" s="15"/>
      <c r="PQI22" s="15"/>
      <c r="PQJ22" s="15"/>
      <c r="PQK22" s="15"/>
      <c r="PQL22" s="15"/>
      <c r="PQM22" s="15"/>
      <c r="PQN22" s="15"/>
      <c r="PQO22" s="15"/>
      <c r="PQP22" s="15"/>
      <c r="PQQ22" s="15"/>
      <c r="PQR22" s="15"/>
      <c r="PQS22" s="15"/>
      <c r="PQT22" s="15"/>
      <c r="PQU22" s="98"/>
      <c r="PQV22" s="98"/>
      <c r="PQW22" s="13"/>
      <c r="PQX22" s="79"/>
      <c r="PQY22" s="79"/>
      <c r="PQZ22" s="79"/>
      <c r="PRA22" s="79"/>
      <c r="PRB22" s="79"/>
      <c r="PRC22" s="79"/>
      <c r="PRD22" s="79"/>
      <c r="PRE22" s="79"/>
      <c r="PRF22" s="79"/>
      <c r="PRG22" s="79"/>
      <c r="PRH22" s="79"/>
      <c r="PRI22" s="79"/>
      <c r="PRJ22" s="79"/>
      <c r="PRK22" s="79"/>
      <c r="PRL22" s="79"/>
      <c r="PRM22" s="79"/>
      <c r="PRN22" s="79"/>
      <c r="PRO22" s="79"/>
      <c r="PRP22" s="79"/>
      <c r="PRQ22" s="79"/>
      <c r="PRR22" s="79"/>
      <c r="PRS22" s="79"/>
      <c r="PRT22" s="79"/>
      <c r="PRU22" s="79"/>
      <c r="PRV22" s="19"/>
      <c r="PRW22" s="15"/>
      <c r="PRX22" s="15"/>
      <c r="PRY22" s="15"/>
      <c r="PRZ22" s="15"/>
      <c r="PSA22" s="15"/>
      <c r="PSB22" s="15"/>
      <c r="PSC22" s="15"/>
      <c r="PSD22" s="15"/>
      <c r="PSE22" s="15"/>
      <c r="PSF22" s="15"/>
      <c r="PSG22" s="15"/>
      <c r="PSH22" s="15"/>
      <c r="PSI22" s="15"/>
      <c r="PSJ22" s="15"/>
      <c r="PSK22" s="15"/>
      <c r="PSL22" s="15"/>
      <c r="PSM22" s="15"/>
      <c r="PSN22" s="15"/>
      <c r="PSO22" s="15"/>
      <c r="PSP22" s="15"/>
      <c r="PSQ22" s="15"/>
      <c r="PSR22" s="98"/>
      <c r="PSS22" s="98"/>
      <c r="PST22" s="13"/>
      <c r="PSU22" s="79"/>
      <c r="PSV22" s="79"/>
      <c r="PSW22" s="79"/>
      <c r="PSX22" s="79"/>
      <c r="PSY22" s="79"/>
      <c r="PSZ22" s="79"/>
      <c r="PTA22" s="79"/>
      <c r="PTB22" s="79"/>
      <c r="PTC22" s="79"/>
      <c r="PTD22" s="79"/>
      <c r="PTE22" s="79"/>
      <c r="PTF22" s="79"/>
      <c r="PTG22" s="79"/>
      <c r="PTH22" s="79"/>
      <c r="PTI22" s="79"/>
      <c r="PTJ22" s="79"/>
      <c r="PTK22" s="79"/>
      <c r="PTL22" s="79"/>
      <c r="PTM22" s="79"/>
      <c r="PTN22" s="79"/>
      <c r="PTO22" s="79"/>
      <c r="PTP22" s="79"/>
      <c r="PTQ22" s="79"/>
      <c r="PTR22" s="79"/>
      <c r="PTS22" s="19"/>
      <c r="PTT22" s="15"/>
      <c r="PTU22" s="15"/>
      <c r="PTV22" s="15"/>
      <c r="PTW22" s="15"/>
      <c r="PTX22" s="15"/>
      <c r="PTY22" s="15"/>
      <c r="PTZ22" s="15"/>
      <c r="PUA22" s="15"/>
      <c r="PUB22" s="15"/>
      <c r="PUC22" s="15"/>
      <c r="PUD22" s="15"/>
      <c r="PUE22" s="15"/>
      <c r="PUF22" s="15"/>
      <c r="PUG22" s="15"/>
      <c r="PUH22" s="15"/>
      <c r="PUI22" s="15"/>
      <c r="PUJ22" s="15"/>
      <c r="PUK22" s="15"/>
      <c r="PUL22" s="15"/>
      <c r="PUM22" s="15"/>
      <c r="PUN22" s="15"/>
      <c r="PUO22" s="98"/>
      <c r="PUP22" s="98"/>
      <c r="PUQ22" s="13"/>
      <c r="PUR22" s="79"/>
      <c r="PUS22" s="79"/>
      <c r="PUT22" s="79"/>
      <c r="PUU22" s="79"/>
      <c r="PUV22" s="79"/>
      <c r="PUW22" s="79"/>
      <c r="PUX22" s="79"/>
      <c r="PUY22" s="79"/>
      <c r="PUZ22" s="79"/>
      <c r="PVA22" s="79"/>
      <c r="PVB22" s="79"/>
      <c r="PVC22" s="79"/>
      <c r="PVD22" s="79"/>
      <c r="PVE22" s="79"/>
      <c r="PVF22" s="79"/>
      <c r="PVG22" s="79"/>
      <c r="PVH22" s="79"/>
      <c r="PVI22" s="79"/>
      <c r="PVJ22" s="79"/>
      <c r="PVK22" s="79"/>
      <c r="PVL22" s="79"/>
      <c r="PVM22" s="79"/>
      <c r="PVN22" s="79"/>
      <c r="PVO22" s="79"/>
      <c r="PVP22" s="19"/>
      <c r="PVQ22" s="15"/>
      <c r="PVR22" s="15"/>
      <c r="PVS22" s="15"/>
      <c r="PVT22" s="15"/>
      <c r="PVU22" s="15"/>
      <c r="PVV22" s="15"/>
      <c r="PVW22" s="15"/>
      <c r="PVX22" s="15"/>
      <c r="PVY22" s="15"/>
      <c r="PVZ22" s="15"/>
      <c r="PWA22" s="15"/>
      <c r="PWB22" s="15"/>
      <c r="PWC22" s="15"/>
      <c r="PWD22" s="15"/>
      <c r="PWE22" s="15"/>
      <c r="PWF22" s="15"/>
      <c r="PWG22" s="15"/>
      <c r="PWH22" s="15"/>
      <c r="PWI22" s="15"/>
      <c r="PWJ22" s="15"/>
      <c r="PWK22" s="15"/>
      <c r="PWL22" s="98"/>
      <c r="PWM22" s="98"/>
      <c r="PWN22" s="13"/>
      <c r="PWO22" s="79"/>
      <c r="PWP22" s="79"/>
      <c r="PWQ22" s="79"/>
      <c r="PWR22" s="79"/>
      <c r="PWS22" s="79"/>
      <c r="PWT22" s="79"/>
      <c r="PWU22" s="79"/>
      <c r="PWV22" s="79"/>
      <c r="PWW22" s="79"/>
      <c r="PWX22" s="79"/>
      <c r="PWY22" s="79"/>
      <c r="PWZ22" s="79"/>
      <c r="PXA22" s="79"/>
      <c r="PXB22" s="79"/>
      <c r="PXC22" s="79"/>
      <c r="PXD22" s="79"/>
      <c r="PXE22" s="79"/>
      <c r="PXF22" s="79"/>
      <c r="PXG22" s="79"/>
      <c r="PXH22" s="79"/>
      <c r="PXI22" s="79"/>
      <c r="PXJ22" s="79"/>
      <c r="PXK22" s="79"/>
      <c r="PXL22" s="79"/>
      <c r="PXM22" s="19"/>
      <c r="PXN22" s="15"/>
      <c r="PXO22" s="15"/>
      <c r="PXP22" s="15"/>
      <c r="PXQ22" s="15"/>
      <c r="PXR22" s="15"/>
      <c r="PXS22" s="15"/>
      <c r="PXT22" s="15"/>
      <c r="PXU22" s="15"/>
      <c r="PXV22" s="15"/>
      <c r="PXW22" s="15"/>
      <c r="PXX22" s="15"/>
      <c r="PXY22" s="15"/>
      <c r="PXZ22" s="15"/>
      <c r="PYA22" s="15"/>
      <c r="PYB22" s="15"/>
      <c r="PYC22" s="15"/>
      <c r="PYD22" s="15"/>
      <c r="PYE22" s="15"/>
      <c r="PYF22" s="15"/>
      <c r="PYG22" s="15"/>
      <c r="PYH22" s="15"/>
      <c r="PYI22" s="98"/>
      <c r="PYJ22" s="98"/>
      <c r="PYK22" s="13"/>
      <c r="PYL22" s="79"/>
      <c r="PYM22" s="79"/>
      <c r="PYN22" s="79"/>
      <c r="PYO22" s="79"/>
      <c r="PYP22" s="79"/>
      <c r="PYQ22" s="79"/>
      <c r="PYR22" s="79"/>
      <c r="PYS22" s="79"/>
      <c r="PYT22" s="79"/>
      <c r="PYU22" s="79"/>
      <c r="PYV22" s="79"/>
      <c r="PYW22" s="79"/>
      <c r="PYX22" s="79"/>
      <c r="PYY22" s="79"/>
      <c r="PYZ22" s="79"/>
      <c r="PZA22" s="79"/>
      <c r="PZB22" s="79"/>
      <c r="PZC22" s="79"/>
      <c r="PZD22" s="79"/>
      <c r="PZE22" s="79"/>
      <c r="PZF22" s="79"/>
      <c r="PZG22" s="79"/>
      <c r="PZH22" s="79"/>
      <c r="PZI22" s="79"/>
      <c r="PZJ22" s="19"/>
      <c r="PZK22" s="15"/>
      <c r="PZL22" s="15"/>
      <c r="PZM22" s="15"/>
      <c r="PZN22" s="15"/>
      <c r="PZO22" s="15"/>
      <c r="PZP22" s="15"/>
      <c r="PZQ22" s="15"/>
      <c r="PZR22" s="15"/>
      <c r="PZS22" s="15"/>
      <c r="PZT22" s="15"/>
      <c r="PZU22" s="15"/>
      <c r="PZV22" s="15"/>
      <c r="PZW22" s="15"/>
      <c r="PZX22" s="15"/>
      <c r="PZY22" s="15"/>
      <c r="PZZ22" s="15"/>
      <c r="QAA22" s="15"/>
      <c r="QAB22" s="15"/>
      <c r="QAC22" s="15"/>
      <c r="QAD22" s="15"/>
      <c r="QAE22" s="15"/>
      <c r="QAF22" s="98"/>
      <c r="QAG22" s="98"/>
      <c r="QAH22" s="13"/>
      <c r="QAI22" s="79"/>
      <c r="QAJ22" s="79"/>
      <c r="QAK22" s="79"/>
      <c r="QAL22" s="79"/>
      <c r="QAM22" s="79"/>
      <c r="QAN22" s="79"/>
      <c r="QAO22" s="79"/>
      <c r="QAP22" s="79"/>
      <c r="QAQ22" s="79"/>
      <c r="QAR22" s="79"/>
      <c r="QAS22" s="79"/>
      <c r="QAT22" s="79"/>
      <c r="QAU22" s="79"/>
      <c r="QAV22" s="79"/>
      <c r="QAW22" s="79"/>
      <c r="QAX22" s="79"/>
      <c r="QAY22" s="79"/>
      <c r="QAZ22" s="79"/>
      <c r="QBA22" s="79"/>
      <c r="QBB22" s="79"/>
      <c r="QBC22" s="79"/>
      <c r="QBD22" s="79"/>
      <c r="QBE22" s="79"/>
      <c r="QBF22" s="79"/>
      <c r="QBG22" s="19"/>
      <c r="QBH22" s="15"/>
      <c r="QBI22" s="15"/>
      <c r="QBJ22" s="15"/>
      <c r="QBK22" s="15"/>
      <c r="QBL22" s="15"/>
      <c r="QBM22" s="15"/>
      <c r="QBN22" s="15"/>
      <c r="QBO22" s="15"/>
      <c r="QBP22" s="15"/>
      <c r="QBQ22" s="15"/>
      <c r="QBR22" s="15"/>
      <c r="QBS22" s="15"/>
      <c r="QBT22" s="15"/>
      <c r="QBU22" s="15"/>
      <c r="QBV22" s="15"/>
      <c r="QBW22" s="15"/>
      <c r="QBX22" s="15"/>
      <c r="QBY22" s="15"/>
      <c r="QBZ22" s="15"/>
      <c r="QCA22" s="15"/>
      <c r="QCB22" s="15"/>
      <c r="QCC22" s="98"/>
      <c r="QCD22" s="98"/>
      <c r="QCE22" s="13"/>
      <c r="QCF22" s="79"/>
      <c r="QCG22" s="79"/>
      <c r="QCH22" s="79"/>
      <c r="QCI22" s="79"/>
      <c r="QCJ22" s="79"/>
      <c r="QCK22" s="79"/>
      <c r="QCL22" s="79"/>
      <c r="QCM22" s="79"/>
      <c r="QCN22" s="79"/>
      <c r="QCO22" s="79"/>
      <c r="QCP22" s="79"/>
      <c r="QCQ22" s="79"/>
      <c r="QCR22" s="79"/>
      <c r="QCS22" s="79"/>
      <c r="QCT22" s="79"/>
      <c r="QCU22" s="79"/>
      <c r="QCV22" s="79"/>
      <c r="QCW22" s="79"/>
      <c r="QCX22" s="79"/>
      <c r="QCY22" s="79"/>
      <c r="QCZ22" s="79"/>
      <c r="QDA22" s="79"/>
      <c r="QDB22" s="79"/>
      <c r="QDC22" s="79"/>
      <c r="QDD22" s="19"/>
      <c r="QDE22" s="15"/>
      <c r="QDF22" s="15"/>
      <c r="QDG22" s="15"/>
      <c r="QDH22" s="15"/>
      <c r="QDI22" s="15"/>
      <c r="QDJ22" s="15"/>
      <c r="QDK22" s="15"/>
      <c r="QDL22" s="15"/>
      <c r="QDM22" s="15"/>
      <c r="QDN22" s="15"/>
      <c r="QDO22" s="15"/>
      <c r="QDP22" s="15"/>
      <c r="QDQ22" s="15"/>
      <c r="QDR22" s="15"/>
      <c r="QDS22" s="15"/>
      <c r="QDT22" s="15"/>
      <c r="QDU22" s="15"/>
      <c r="QDV22" s="15"/>
      <c r="QDW22" s="15"/>
      <c r="QDX22" s="15"/>
      <c r="QDY22" s="15"/>
      <c r="QDZ22" s="98"/>
      <c r="QEA22" s="98"/>
      <c r="QEB22" s="13"/>
      <c r="QEC22" s="79"/>
      <c r="QED22" s="79"/>
      <c r="QEE22" s="79"/>
      <c r="QEF22" s="79"/>
      <c r="QEG22" s="79"/>
      <c r="QEH22" s="79"/>
      <c r="QEI22" s="79"/>
      <c r="QEJ22" s="79"/>
      <c r="QEK22" s="79"/>
      <c r="QEL22" s="79"/>
      <c r="QEM22" s="79"/>
      <c r="QEN22" s="79"/>
      <c r="QEO22" s="79"/>
      <c r="QEP22" s="79"/>
      <c r="QEQ22" s="79"/>
      <c r="QER22" s="79"/>
      <c r="QES22" s="79"/>
      <c r="QET22" s="79"/>
      <c r="QEU22" s="79"/>
      <c r="QEV22" s="79"/>
      <c r="QEW22" s="79"/>
      <c r="QEX22" s="79"/>
      <c r="QEY22" s="79"/>
      <c r="QEZ22" s="79"/>
      <c r="QFA22" s="19"/>
      <c r="QFB22" s="15"/>
      <c r="QFC22" s="15"/>
      <c r="QFD22" s="15"/>
      <c r="QFE22" s="15"/>
      <c r="QFF22" s="15"/>
      <c r="QFG22" s="15"/>
      <c r="QFH22" s="15"/>
      <c r="QFI22" s="15"/>
      <c r="QFJ22" s="15"/>
      <c r="QFK22" s="15"/>
      <c r="QFL22" s="15"/>
      <c r="QFM22" s="15"/>
      <c r="QFN22" s="15"/>
      <c r="QFO22" s="15"/>
      <c r="QFP22" s="15"/>
      <c r="QFQ22" s="15"/>
      <c r="QFR22" s="15"/>
      <c r="QFS22" s="15"/>
      <c r="QFT22" s="15"/>
      <c r="QFU22" s="15"/>
      <c r="QFV22" s="15"/>
      <c r="QFW22" s="98"/>
      <c r="QFX22" s="98"/>
      <c r="QFY22" s="13"/>
      <c r="QFZ22" s="79"/>
      <c r="QGA22" s="79"/>
      <c r="QGB22" s="79"/>
      <c r="QGC22" s="79"/>
      <c r="QGD22" s="79"/>
      <c r="QGE22" s="79"/>
      <c r="QGF22" s="79"/>
      <c r="QGG22" s="79"/>
      <c r="QGH22" s="79"/>
      <c r="QGI22" s="79"/>
      <c r="QGJ22" s="79"/>
      <c r="QGK22" s="79"/>
      <c r="QGL22" s="79"/>
      <c r="QGM22" s="79"/>
      <c r="QGN22" s="79"/>
      <c r="QGO22" s="79"/>
      <c r="QGP22" s="79"/>
      <c r="QGQ22" s="79"/>
      <c r="QGR22" s="79"/>
      <c r="QGS22" s="79"/>
      <c r="QGT22" s="79"/>
      <c r="QGU22" s="79"/>
      <c r="QGV22" s="79"/>
      <c r="QGW22" s="79"/>
      <c r="QGX22" s="19"/>
      <c r="QGY22" s="15"/>
      <c r="QGZ22" s="15"/>
      <c r="QHA22" s="15"/>
      <c r="QHB22" s="15"/>
      <c r="QHC22" s="15"/>
      <c r="QHD22" s="15"/>
      <c r="QHE22" s="15"/>
      <c r="QHF22" s="15"/>
      <c r="QHG22" s="15"/>
      <c r="QHH22" s="15"/>
      <c r="QHI22" s="15"/>
      <c r="QHJ22" s="15"/>
      <c r="QHK22" s="15"/>
      <c r="QHL22" s="15"/>
      <c r="QHM22" s="15"/>
      <c r="QHN22" s="15"/>
      <c r="QHO22" s="15"/>
      <c r="QHP22" s="15"/>
      <c r="QHQ22" s="15"/>
      <c r="QHR22" s="15"/>
      <c r="QHS22" s="15"/>
      <c r="QHT22" s="98"/>
      <c r="QHU22" s="98"/>
      <c r="QHV22" s="13"/>
      <c r="QHW22" s="79"/>
      <c r="QHX22" s="79"/>
      <c r="QHY22" s="79"/>
      <c r="QHZ22" s="79"/>
      <c r="QIA22" s="79"/>
      <c r="QIB22" s="79"/>
      <c r="QIC22" s="79"/>
      <c r="QID22" s="79"/>
      <c r="QIE22" s="79"/>
      <c r="QIF22" s="79"/>
      <c r="QIG22" s="79"/>
      <c r="QIH22" s="79"/>
      <c r="QII22" s="79"/>
      <c r="QIJ22" s="79"/>
      <c r="QIK22" s="79"/>
      <c r="QIL22" s="79"/>
      <c r="QIM22" s="79"/>
      <c r="QIN22" s="79"/>
      <c r="QIO22" s="79"/>
      <c r="QIP22" s="79"/>
      <c r="QIQ22" s="79"/>
      <c r="QIR22" s="79"/>
      <c r="QIS22" s="79"/>
      <c r="QIT22" s="79"/>
      <c r="QIU22" s="19"/>
      <c r="QIV22" s="15"/>
      <c r="QIW22" s="15"/>
      <c r="QIX22" s="15"/>
      <c r="QIY22" s="15"/>
      <c r="QIZ22" s="15"/>
      <c r="QJA22" s="15"/>
      <c r="QJB22" s="15"/>
      <c r="QJC22" s="15"/>
      <c r="QJD22" s="15"/>
      <c r="QJE22" s="15"/>
      <c r="QJF22" s="15"/>
      <c r="QJG22" s="15"/>
      <c r="QJH22" s="15"/>
      <c r="QJI22" s="15"/>
      <c r="QJJ22" s="15"/>
      <c r="QJK22" s="15"/>
      <c r="QJL22" s="15"/>
      <c r="QJM22" s="15"/>
      <c r="QJN22" s="15"/>
      <c r="QJO22" s="15"/>
      <c r="QJP22" s="15"/>
      <c r="QJQ22" s="98"/>
      <c r="QJR22" s="98"/>
      <c r="QJS22" s="13"/>
      <c r="QJT22" s="79"/>
      <c r="QJU22" s="79"/>
      <c r="QJV22" s="79"/>
      <c r="QJW22" s="79"/>
      <c r="QJX22" s="79"/>
      <c r="QJY22" s="79"/>
      <c r="QJZ22" s="79"/>
      <c r="QKA22" s="79"/>
      <c r="QKB22" s="79"/>
      <c r="QKC22" s="79"/>
      <c r="QKD22" s="79"/>
      <c r="QKE22" s="79"/>
      <c r="QKF22" s="79"/>
      <c r="QKG22" s="79"/>
      <c r="QKH22" s="79"/>
      <c r="QKI22" s="79"/>
      <c r="QKJ22" s="79"/>
      <c r="QKK22" s="79"/>
      <c r="QKL22" s="79"/>
      <c r="QKM22" s="79"/>
      <c r="QKN22" s="79"/>
      <c r="QKO22" s="79"/>
      <c r="QKP22" s="79"/>
      <c r="QKQ22" s="79"/>
      <c r="QKR22" s="19"/>
      <c r="QKS22" s="15"/>
      <c r="QKT22" s="15"/>
      <c r="QKU22" s="15"/>
      <c r="QKV22" s="15"/>
      <c r="QKW22" s="15"/>
      <c r="QKX22" s="15"/>
      <c r="QKY22" s="15"/>
      <c r="QKZ22" s="15"/>
      <c r="QLA22" s="15"/>
      <c r="QLB22" s="15"/>
      <c r="QLC22" s="15"/>
      <c r="QLD22" s="15"/>
      <c r="QLE22" s="15"/>
      <c r="QLF22" s="15"/>
      <c r="QLG22" s="15"/>
      <c r="QLH22" s="15"/>
      <c r="QLI22" s="15"/>
      <c r="QLJ22" s="15"/>
      <c r="QLK22" s="15"/>
      <c r="QLL22" s="15"/>
      <c r="QLM22" s="15"/>
      <c r="QLN22" s="98"/>
      <c r="QLO22" s="98"/>
      <c r="QLP22" s="13"/>
      <c r="QLQ22" s="79"/>
      <c r="QLR22" s="79"/>
      <c r="QLS22" s="79"/>
      <c r="QLT22" s="79"/>
      <c r="QLU22" s="79"/>
      <c r="QLV22" s="79"/>
      <c r="QLW22" s="79"/>
      <c r="QLX22" s="79"/>
      <c r="QLY22" s="79"/>
      <c r="QLZ22" s="79"/>
      <c r="QMA22" s="79"/>
      <c r="QMB22" s="79"/>
      <c r="QMC22" s="79"/>
      <c r="QMD22" s="79"/>
      <c r="QME22" s="79"/>
      <c r="QMF22" s="79"/>
      <c r="QMG22" s="79"/>
      <c r="QMH22" s="79"/>
      <c r="QMI22" s="79"/>
      <c r="QMJ22" s="79"/>
      <c r="QMK22" s="79"/>
      <c r="QML22" s="79"/>
      <c r="QMM22" s="79"/>
      <c r="QMN22" s="79"/>
      <c r="QMO22" s="19"/>
      <c r="QMP22" s="15"/>
      <c r="QMQ22" s="15"/>
      <c r="QMR22" s="15"/>
      <c r="QMS22" s="15"/>
      <c r="QMT22" s="15"/>
      <c r="QMU22" s="15"/>
      <c r="QMV22" s="15"/>
      <c r="QMW22" s="15"/>
      <c r="QMX22" s="15"/>
      <c r="QMY22" s="15"/>
      <c r="QMZ22" s="15"/>
      <c r="QNA22" s="15"/>
      <c r="QNB22" s="15"/>
      <c r="QNC22" s="15"/>
      <c r="QND22" s="15"/>
      <c r="QNE22" s="15"/>
      <c r="QNF22" s="15"/>
      <c r="QNG22" s="15"/>
      <c r="QNH22" s="15"/>
      <c r="QNI22" s="15"/>
      <c r="QNJ22" s="15"/>
      <c r="QNK22" s="98"/>
      <c r="QNL22" s="98"/>
      <c r="QNM22" s="13"/>
      <c r="QNN22" s="79"/>
      <c r="QNO22" s="79"/>
      <c r="QNP22" s="79"/>
      <c r="QNQ22" s="79"/>
      <c r="QNR22" s="79"/>
      <c r="QNS22" s="79"/>
      <c r="QNT22" s="79"/>
      <c r="QNU22" s="79"/>
      <c r="QNV22" s="79"/>
      <c r="QNW22" s="79"/>
      <c r="QNX22" s="79"/>
      <c r="QNY22" s="79"/>
      <c r="QNZ22" s="79"/>
      <c r="QOA22" s="79"/>
      <c r="QOB22" s="79"/>
      <c r="QOC22" s="79"/>
      <c r="QOD22" s="79"/>
      <c r="QOE22" s="79"/>
      <c r="QOF22" s="79"/>
      <c r="QOG22" s="79"/>
      <c r="QOH22" s="79"/>
      <c r="QOI22" s="79"/>
      <c r="QOJ22" s="79"/>
      <c r="QOK22" s="79"/>
      <c r="QOL22" s="19"/>
      <c r="QOM22" s="15"/>
      <c r="QON22" s="15"/>
      <c r="QOO22" s="15"/>
      <c r="QOP22" s="15"/>
      <c r="QOQ22" s="15"/>
      <c r="QOR22" s="15"/>
      <c r="QOS22" s="15"/>
      <c r="QOT22" s="15"/>
      <c r="QOU22" s="15"/>
      <c r="QOV22" s="15"/>
      <c r="QOW22" s="15"/>
      <c r="QOX22" s="15"/>
      <c r="QOY22" s="15"/>
      <c r="QOZ22" s="15"/>
      <c r="QPA22" s="15"/>
      <c r="QPB22" s="15"/>
      <c r="QPC22" s="15"/>
      <c r="QPD22" s="15"/>
      <c r="QPE22" s="15"/>
      <c r="QPF22" s="15"/>
      <c r="QPG22" s="15"/>
      <c r="QPH22" s="98"/>
      <c r="QPI22" s="98"/>
      <c r="QPJ22" s="13"/>
      <c r="QPK22" s="79"/>
      <c r="QPL22" s="79"/>
      <c r="QPM22" s="79"/>
      <c r="QPN22" s="79"/>
      <c r="QPO22" s="79"/>
      <c r="QPP22" s="79"/>
      <c r="QPQ22" s="79"/>
      <c r="QPR22" s="79"/>
      <c r="QPS22" s="79"/>
      <c r="QPT22" s="79"/>
      <c r="QPU22" s="79"/>
      <c r="QPV22" s="79"/>
      <c r="QPW22" s="79"/>
      <c r="QPX22" s="79"/>
      <c r="QPY22" s="79"/>
      <c r="QPZ22" s="79"/>
      <c r="QQA22" s="79"/>
      <c r="QQB22" s="79"/>
      <c r="QQC22" s="79"/>
      <c r="QQD22" s="79"/>
      <c r="QQE22" s="79"/>
      <c r="QQF22" s="79"/>
      <c r="QQG22" s="79"/>
      <c r="QQH22" s="79"/>
      <c r="QQI22" s="19"/>
      <c r="QQJ22" s="15"/>
      <c r="QQK22" s="15"/>
      <c r="QQL22" s="15"/>
      <c r="QQM22" s="15"/>
      <c r="QQN22" s="15"/>
      <c r="QQO22" s="15"/>
      <c r="QQP22" s="15"/>
      <c r="QQQ22" s="15"/>
      <c r="QQR22" s="15"/>
      <c r="QQS22" s="15"/>
      <c r="QQT22" s="15"/>
      <c r="QQU22" s="15"/>
      <c r="QQV22" s="15"/>
      <c r="QQW22" s="15"/>
      <c r="QQX22" s="15"/>
      <c r="QQY22" s="15"/>
      <c r="QQZ22" s="15"/>
      <c r="QRA22" s="15"/>
      <c r="QRB22" s="15"/>
      <c r="QRC22" s="15"/>
      <c r="QRD22" s="15"/>
      <c r="QRE22" s="98"/>
      <c r="QRF22" s="98"/>
      <c r="QRG22" s="13"/>
      <c r="QRH22" s="79"/>
      <c r="QRI22" s="79"/>
      <c r="QRJ22" s="79"/>
      <c r="QRK22" s="79"/>
      <c r="QRL22" s="79"/>
      <c r="QRM22" s="79"/>
      <c r="QRN22" s="79"/>
      <c r="QRO22" s="79"/>
      <c r="QRP22" s="79"/>
      <c r="QRQ22" s="79"/>
      <c r="QRR22" s="79"/>
      <c r="QRS22" s="79"/>
      <c r="QRT22" s="79"/>
      <c r="QRU22" s="79"/>
      <c r="QRV22" s="79"/>
      <c r="QRW22" s="79"/>
      <c r="QRX22" s="79"/>
      <c r="QRY22" s="79"/>
      <c r="QRZ22" s="79"/>
      <c r="QSA22" s="79"/>
      <c r="QSB22" s="79"/>
      <c r="QSC22" s="79"/>
      <c r="QSD22" s="79"/>
      <c r="QSE22" s="79"/>
      <c r="QSF22" s="19"/>
      <c r="QSG22" s="15"/>
      <c r="QSH22" s="15"/>
      <c r="QSI22" s="15"/>
      <c r="QSJ22" s="15"/>
      <c r="QSK22" s="15"/>
      <c r="QSL22" s="15"/>
      <c r="QSM22" s="15"/>
      <c r="QSN22" s="15"/>
      <c r="QSO22" s="15"/>
      <c r="QSP22" s="15"/>
      <c r="QSQ22" s="15"/>
      <c r="QSR22" s="15"/>
      <c r="QSS22" s="15"/>
      <c r="QST22" s="15"/>
      <c r="QSU22" s="15"/>
      <c r="QSV22" s="15"/>
      <c r="QSW22" s="15"/>
      <c r="QSX22" s="15"/>
      <c r="QSY22" s="15"/>
      <c r="QSZ22" s="15"/>
      <c r="QTA22" s="15"/>
      <c r="QTB22" s="98"/>
      <c r="QTC22" s="98"/>
      <c r="QTD22" s="13"/>
      <c r="QTE22" s="79"/>
      <c r="QTF22" s="79"/>
      <c r="QTG22" s="79"/>
      <c r="QTH22" s="79"/>
      <c r="QTI22" s="79"/>
      <c r="QTJ22" s="79"/>
      <c r="QTK22" s="79"/>
      <c r="QTL22" s="79"/>
      <c r="QTM22" s="79"/>
      <c r="QTN22" s="79"/>
      <c r="QTO22" s="79"/>
      <c r="QTP22" s="79"/>
      <c r="QTQ22" s="79"/>
      <c r="QTR22" s="79"/>
      <c r="QTS22" s="79"/>
      <c r="QTT22" s="79"/>
      <c r="QTU22" s="79"/>
      <c r="QTV22" s="79"/>
      <c r="QTW22" s="79"/>
      <c r="QTX22" s="79"/>
      <c r="QTY22" s="79"/>
      <c r="QTZ22" s="79"/>
      <c r="QUA22" s="79"/>
      <c r="QUB22" s="79"/>
      <c r="QUC22" s="19"/>
      <c r="QUD22" s="15"/>
      <c r="QUE22" s="15"/>
      <c r="QUF22" s="15"/>
      <c r="QUG22" s="15"/>
      <c r="QUH22" s="15"/>
      <c r="QUI22" s="15"/>
      <c r="QUJ22" s="15"/>
      <c r="QUK22" s="15"/>
      <c r="QUL22" s="15"/>
      <c r="QUM22" s="15"/>
      <c r="QUN22" s="15"/>
      <c r="QUO22" s="15"/>
      <c r="QUP22" s="15"/>
      <c r="QUQ22" s="15"/>
      <c r="QUR22" s="15"/>
      <c r="QUS22" s="15"/>
      <c r="QUT22" s="15"/>
      <c r="QUU22" s="15"/>
      <c r="QUV22" s="15"/>
      <c r="QUW22" s="15"/>
      <c r="QUX22" s="15"/>
      <c r="QUY22" s="98"/>
      <c r="QUZ22" s="98"/>
      <c r="QVA22" s="13"/>
      <c r="QVB22" s="79"/>
      <c r="QVC22" s="79"/>
      <c r="QVD22" s="79"/>
      <c r="QVE22" s="79"/>
      <c r="QVF22" s="79"/>
      <c r="QVG22" s="79"/>
      <c r="QVH22" s="79"/>
      <c r="QVI22" s="79"/>
      <c r="QVJ22" s="79"/>
      <c r="QVK22" s="79"/>
      <c r="QVL22" s="79"/>
      <c r="QVM22" s="79"/>
      <c r="QVN22" s="79"/>
      <c r="QVO22" s="79"/>
      <c r="QVP22" s="79"/>
      <c r="QVQ22" s="79"/>
      <c r="QVR22" s="79"/>
      <c r="QVS22" s="79"/>
      <c r="QVT22" s="79"/>
      <c r="QVU22" s="79"/>
      <c r="QVV22" s="79"/>
      <c r="QVW22" s="79"/>
      <c r="QVX22" s="79"/>
      <c r="QVY22" s="79"/>
      <c r="QVZ22" s="19"/>
      <c r="QWA22" s="15"/>
      <c r="QWB22" s="15"/>
      <c r="QWC22" s="15"/>
      <c r="QWD22" s="15"/>
      <c r="QWE22" s="15"/>
      <c r="QWF22" s="15"/>
      <c r="QWG22" s="15"/>
      <c r="QWH22" s="15"/>
      <c r="QWI22" s="15"/>
      <c r="QWJ22" s="15"/>
      <c r="QWK22" s="15"/>
      <c r="QWL22" s="15"/>
      <c r="QWM22" s="15"/>
      <c r="QWN22" s="15"/>
      <c r="QWO22" s="15"/>
      <c r="QWP22" s="15"/>
      <c r="QWQ22" s="15"/>
      <c r="QWR22" s="15"/>
      <c r="QWS22" s="15"/>
      <c r="QWT22" s="15"/>
      <c r="QWU22" s="15"/>
      <c r="QWV22" s="98"/>
      <c r="QWW22" s="98"/>
      <c r="QWX22" s="13"/>
      <c r="QWY22" s="79"/>
      <c r="QWZ22" s="79"/>
      <c r="QXA22" s="79"/>
      <c r="QXB22" s="79"/>
      <c r="QXC22" s="79"/>
      <c r="QXD22" s="79"/>
      <c r="QXE22" s="79"/>
      <c r="QXF22" s="79"/>
      <c r="QXG22" s="79"/>
      <c r="QXH22" s="79"/>
      <c r="QXI22" s="79"/>
      <c r="QXJ22" s="79"/>
      <c r="QXK22" s="79"/>
      <c r="QXL22" s="79"/>
      <c r="QXM22" s="79"/>
      <c r="QXN22" s="79"/>
      <c r="QXO22" s="79"/>
      <c r="QXP22" s="79"/>
      <c r="QXQ22" s="79"/>
      <c r="QXR22" s="79"/>
      <c r="QXS22" s="79"/>
      <c r="QXT22" s="79"/>
      <c r="QXU22" s="79"/>
      <c r="QXV22" s="79"/>
      <c r="QXW22" s="19"/>
      <c r="QXX22" s="15"/>
      <c r="QXY22" s="15"/>
      <c r="QXZ22" s="15"/>
      <c r="QYA22" s="15"/>
      <c r="QYB22" s="15"/>
      <c r="QYC22" s="15"/>
      <c r="QYD22" s="15"/>
      <c r="QYE22" s="15"/>
      <c r="QYF22" s="15"/>
      <c r="QYG22" s="15"/>
      <c r="QYH22" s="15"/>
      <c r="QYI22" s="15"/>
      <c r="QYJ22" s="15"/>
      <c r="QYK22" s="15"/>
      <c r="QYL22" s="15"/>
      <c r="QYM22" s="15"/>
      <c r="QYN22" s="15"/>
      <c r="QYO22" s="15"/>
      <c r="QYP22" s="15"/>
      <c r="QYQ22" s="15"/>
      <c r="QYR22" s="15"/>
      <c r="QYS22" s="98"/>
      <c r="QYT22" s="98"/>
      <c r="QYU22" s="13"/>
      <c r="QYV22" s="79"/>
      <c r="QYW22" s="79"/>
      <c r="QYX22" s="79"/>
      <c r="QYY22" s="79"/>
      <c r="QYZ22" s="79"/>
      <c r="QZA22" s="79"/>
      <c r="QZB22" s="79"/>
      <c r="QZC22" s="79"/>
      <c r="QZD22" s="79"/>
      <c r="QZE22" s="79"/>
      <c r="QZF22" s="79"/>
      <c r="QZG22" s="79"/>
      <c r="QZH22" s="79"/>
      <c r="QZI22" s="79"/>
      <c r="QZJ22" s="79"/>
      <c r="QZK22" s="79"/>
      <c r="QZL22" s="79"/>
      <c r="QZM22" s="79"/>
      <c r="QZN22" s="79"/>
      <c r="QZO22" s="79"/>
      <c r="QZP22" s="79"/>
      <c r="QZQ22" s="79"/>
      <c r="QZR22" s="79"/>
      <c r="QZS22" s="79"/>
      <c r="QZT22" s="19"/>
      <c r="QZU22" s="15"/>
      <c r="QZV22" s="15"/>
      <c r="QZW22" s="15"/>
      <c r="QZX22" s="15"/>
      <c r="QZY22" s="15"/>
      <c r="QZZ22" s="15"/>
      <c r="RAA22" s="15"/>
      <c r="RAB22" s="15"/>
      <c r="RAC22" s="15"/>
      <c r="RAD22" s="15"/>
      <c r="RAE22" s="15"/>
      <c r="RAF22" s="15"/>
      <c r="RAG22" s="15"/>
      <c r="RAH22" s="15"/>
      <c r="RAI22" s="15"/>
      <c r="RAJ22" s="15"/>
      <c r="RAK22" s="15"/>
      <c r="RAL22" s="15"/>
      <c r="RAM22" s="15"/>
      <c r="RAN22" s="15"/>
      <c r="RAO22" s="15"/>
      <c r="RAP22" s="98"/>
      <c r="RAQ22" s="98"/>
      <c r="RAR22" s="13"/>
      <c r="RAS22" s="79"/>
      <c r="RAT22" s="79"/>
      <c r="RAU22" s="79"/>
      <c r="RAV22" s="79"/>
      <c r="RAW22" s="79"/>
      <c r="RAX22" s="79"/>
      <c r="RAY22" s="79"/>
      <c r="RAZ22" s="79"/>
      <c r="RBA22" s="79"/>
      <c r="RBB22" s="79"/>
      <c r="RBC22" s="79"/>
      <c r="RBD22" s="79"/>
      <c r="RBE22" s="79"/>
      <c r="RBF22" s="79"/>
      <c r="RBG22" s="79"/>
      <c r="RBH22" s="79"/>
      <c r="RBI22" s="79"/>
      <c r="RBJ22" s="79"/>
      <c r="RBK22" s="79"/>
      <c r="RBL22" s="79"/>
      <c r="RBM22" s="79"/>
      <c r="RBN22" s="79"/>
      <c r="RBO22" s="79"/>
      <c r="RBP22" s="79"/>
      <c r="RBQ22" s="19"/>
      <c r="RBR22" s="15"/>
      <c r="RBS22" s="15"/>
      <c r="RBT22" s="15"/>
      <c r="RBU22" s="15"/>
      <c r="RBV22" s="15"/>
      <c r="RBW22" s="15"/>
      <c r="RBX22" s="15"/>
      <c r="RBY22" s="15"/>
      <c r="RBZ22" s="15"/>
      <c r="RCA22" s="15"/>
      <c r="RCB22" s="15"/>
      <c r="RCC22" s="15"/>
      <c r="RCD22" s="15"/>
      <c r="RCE22" s="15"/>
      <c r="RCF22" s="15"/>
      <c r="RCG22" s="15"/>
      <c r="RCH22" s="15"/>
      <c r="RCI22" s="15"/>
      <c r="RCJ22" s="15"/>
      <c r="RCK22" s="15"/>
      <c r="RCL22" s="15"/>
      <c r="RCM22" s="98"/>
      <c r="RCN22" s="98"/>
      <c r="RCO22" s="13"/>
      <c r="RCP22" s="79"/>
      <c r="RCQ22" s="79"/>
      <c r="RCR22" s="79"/>
      <c r="RCS22" s="79"/>
      <c r="RCT22" s="79"/>
      <c r="RCU22" s="79"/>
      <c r="RCV22" s="79"/>
      <c r="RCW22" s="79"/>
      <c r="RCX22" s="79"/>
      <c r="RCY22" s="79"/>
      <c r="RCZ22" s="79"/>
      <c r="RDA22" s="79"/>
      <c r="RDB22" s="79"/>
      <c r="RDC22" s="79"/>
      <c r="RDD22" s="79"/>
      <c r="RDE22" s="79"/>
      <c r="RDF22" s="79"/>
      <c r="RDG22" s="79"/>
      <c r="RDH22" s="79"/>
      <c r="RDI22" s="79"/>
      <c r="RDJ22" s="79"/>
      <c r="RDK22" s="79"/>
      <c r="RDL22" s="79"/>
      <c r="RDM22" s="79"/>
      <c r="RDN22" s="19"/>
      <c r="RDO22" s="15"/>
      <c r="RDP22" s="15"/>
      <c r="RDQ22" s="15"/>
      <c r="RDR22" s="15"/>
      <c r="RDS22" s="15"/>
      <c r="RDT22" s="15"/>
      <c r="RDU22" s="15"/>
      <c r="RDV22" s="15"/>
      <c r="RDW22" s="15"/>
      <c r="RDX22" s="15"/>
      <c r="RDY22" s="15"/>
      <c r="RDZ22" s="15"/>
      <c r="REA22" s="15"/>
      <c r="REB22" s="15"/>
      <c r="REC22" s="15"/>
      <c r="RED22" s="15"/>
      <c r="REE22" s="15"/>
      <c r="REF22" s="15"/>
      <c r="REG22" s="15"/>
      <c r="REH22" s="15"/>
      <c r="REI22" s="15"/>
      <c r="REJ22" s="98"/>
      <c r="REK22" s="98"/>
      <c r="REL22" s="13"/>
      <c r="REM22" s="79"/>
      <c r="REN22" s="79"/>
      <c r="REO22" s="79"/>
      <c r="REP22" s="79"/>
      <c r="REQ22" s="79"/>
      <c r="RER22" s="79"/>
      <c r="RES22" s="79"/>
      <c r="RET22" s="79"/>
      <c r="REU22" s="79"/>
      <c r="REV22" s="79"/>
      <c r="REW22" s="79"/>
      <c r="REX22" s="79"/>
      <c r="REY22" s="79"/>
      <c r="REZ22" s="79"/>
      <c r="RFA22" s="79"/>
      <c r="RFB22" s="79"/>
      <c r="RFC22" s="79"/>
      <c r="RFD22" s="79"/>
      <c r="RFE22" s="79"/>
      <c r="RFF22" s="79"/>
      <c r="RFG22" s="79"/>
      <c r="RFH22" s="79"/>
      <c r="RFI22" s="79"/>
      <c r="RFJ22" s="79"/>
      <c r="RFK22" s="19"/>
      <c r="RFL22" s="15"/>
      <c r="RFM22" s="15"/>
      <c r="RFN22" s="15"/>
      <c r="RFO22" s="15"/>
      <c r="RFP22" s="15"/>
      <c r="RFQ22" s="15"/>
      <c r="RFR22" s="15"/>
      <c r="RFS22" s="15"/>
      <c r="RFT22" s="15"/>
      <c r="RFU22" s="15"/>
      <c r="RFV22" s="15"/>
      <c r="RFW22" s="15"/>
      <c r="RFX22" s="15"/>
      <c r="RFY22" s="15"/>
      <c r="RFZ22" s="15"/>
      <c r="RGA22" s="15"/>
      <c r="RGB22" s="15"/>
      <c r="RGC22" s="15"/>
      <c r="RGD22" s="15"/>
      <c r="RGE22" s="15"/>
      <c r="RGF22" s="15"/>
      <c r="RGG22" s="98"/>
      <c r="RGH22" s="98"/>
      <c r="RGI22" s="13"/>
      <c r="RGJ22" s="79"/>
      <c r="RGK22" s="79"/>
      <c r="RGL22" s="79"/>
      <c r="RGM22" s="79"/>
      <c r="RGN22" s="79"/>
      <c r="RGO22" s="79"/>
      <c r="RGP22" s="79"/>
      <c r="RGQ22" s="79"/>
      <c r="RGR22" s="79"/>
      <c r="RGS22" s="79"/>
      <c r="RGT22" s="79"/>
      <c r="RGU22" s="79"/>
      <c r="RGV22" s="79"/>
      <c r="RGW22" s="79"/>
      <c r="RGX22" s="79"/>
      <c r="RGY22" s="79"/>
      <c r="RGZ22" s="79"/>
      <c r="RHA22" s="79"/>
      <c r="RHB22" s="79"/>
      <c r="RHC22" s="79"/>
      <c r="RHD22" s="79"/>
      <c r="RHE22" s="79"/>
      <c r="RHF22" s="79"/>
      <c r="RHG22" s="79"/>
      <c r="RHH22" s="19"/>
      <c r="RHI22" s="15"/>
      <c r="RHJ22" s="15"/>
      <c r="RHK22" s="15"/>
      <c r="RHL22" s="15"/>
      <c r="RHM22" s="15"/>
      <c r="RHN22" s="15"/>
      <c r="RHO22" s="15"/>
      <c r="RHP22" s="15"/>
      <c r="RHQ22" s="15"/>
      <c r="RHR22" s="15"/>
      <c r="RHS22" s="15"/>
      <c r="RHT22" s="15"/>
      <c r="RHU22" s="15"/>
      <c r="RHV22" s="15"/>
      <c r="RHW22" s="15"/>
      <c r="RHX22" s="15"/>
      <c r="RHY22" s="15"/>
      <c r="RHZ22" s="15"/>
      <c r="RIA22" s="15"/>
      <c r="RIB22" s="15"/>
      <c r="RIC22" s="15"/>
      <c r="RID22" s="98"/>
      <c r="RIE22" s="98"/>
      <c r="RIF22" s="13"/>
      <c r="RIG22" s="79"/>
      <c r="RIH22" s="79"/>
      <c r="RII22" s="79"/>
      <c r="RIJ22" s="79"/>
      <c r="RIK22" s="79"/>
      <c r="RIL22" s="79"/>
      <c r="RIM22" s="79"/>
      <c r="RIN22" s="79"/>
      <c r="RIO22" s="79"/>
      <c r="RIP22" s="79"/>
      <c r="RIQ22" s="79"/>
      <c r="RIR22" s="79"/>
      <c r="RIS22" s="79"/>
      <c r="RIT22" s="79"/>
      <c r="RIU22" s="79"/>
      <c r="RIV22" s="79"/>
      <c r="RIW22" s="79"/>
      <c r="RIX22" s="79"/>
      <c r="RIY22" s="79"/>
      <c r="RIZ22" s="79"/>
      <c r="RJA22" s="79"/>
      <c r="RJB22" s="79"/>
      <c r="RJC22" s="79"/>
      <c r="RJD22" s="79"/>
      <c r="RJE22" s="19"/>
      <c r="RJF22" s="15"/>
      <c r="RJG22" s="15"/>
      <c r="RJH22" s="15"/>
      <c r="RJI22" s="15"/>
      <c r="RJJ22" s="15"/>
      <c r="RJK22" s="15"/>
      <c r="RJL22" s="15"/>
      <c r="RJM22" s="15"/>
      <c r="RJN22" s="15"/>
      <c r="RJO22" s="15"/>
      <c r="RJP22" s="15"/>
      <c r="RJQ22" s="15"/>
      <c r="RJR22" s="15"/>
      <c r="RJS22" s="15"/>
      <c r="RJT22" s="15"/>
      <c r="RJU22" s="15"/>
      <c r="RJV22" s="15"/>
      <c r="RJW22" s="15"/>
      <c r="RJX22" s="15"/>
      <c r="RJY22" s="15"/>
      <c r="RJZ22" s="15"/>
      <c r="RKA22" s="98"/>
      <c r="RKB22" s="98"/>
      <c r="RKC22" s="13"/>
      <c r="RKD22" s="79"/>
      <c r="RKE22" s="79"/>
      <c r="RKF22" s="79"/>
      <c r="RKG22" s="79"/>
      <c r="RKH22" s="79"/>
      <c r="RKI22" s="79"/>
      <c r="RKJ22" s="79"/>
      <c r="RKK22" s="79"/>
      <c r="RKL22" s="79"/>
      <c r="RKM22" s="79"/>
      <c r="RKN22" s="79"/>
      <c r="RKO22" s="79"/>
      <c r="RKP22" s="79"/>
      <c r="RKQ22" s="79"/>
      <c r="RKR22" s="79"/>
      <c r="RKS22" s="79"/>
      <c r="RKT22" s="79"/>
      <c r="RKU22" s="79"/>
      <c r="RKV22" s="79"/>
      <c r="RKW22" s="79"/>
      <c r="RKX22" s="79"/>
      <c r="RKY22" s="79"/>
      <c r="RKZ22" s="79"/>
      <c r="RLA22" s="79"/>
      <c r="RLB22" s="19"/>
      <c r="RLC22" s="15"/>
      <c r="RLD22" s="15"/>
      <c r="RLE22" s="15"/>
      <c r="RLF22" s="15"/>
      <c r="RLG22" s="15"/>
      <c r="RLH22" s="15"/>
      <c r="RLI22" s="15"/>
      <c r="RLJ22" s="15"/>
      <c r="RLK22" s="15"/>
      <c r="RLL22" s="15"/>
      <c r="RLM22" s="15"/>
      <c r="RLN22" s="15"/>
      <c r="RLO22" s="15"/>
      <c r="RLP22" s="15"/>
      <c r="RLQ22" s="15"/>
      <c r="RLR22" s="15"/>
      <c r="RLS22" s="15"/>
      <c r="RLT22" s="15"/>
      <c r="RLU22" s="15"/>
      <c r="RLV22" s="15"/>
      <c r="RLW22" s="15"/>
      <c r="RLX22" s="98"/>
      <c r="RLY22" s="98"/>
      <c r="RLZ22" s="13"/>
      <c r="RMA22" s="79"/>
      <c r="RMB22" s="79"/>
      <c r="RMC22" s="79"/>
      <c r="RMD22" s="79"/>
      <c r="RME22" s="79"/>
      <c r="RMF22" s="79"/>
      <c r="RMG22" s="79"/>
      <c r="RMH22" s="79"/>
      <c r="RMI22" s="79"/>
      <c r="RMJ22" s="79"/>
      <c r="RMK22" s="79"/>
      <c r="RML22" s="79"/>
      <c r="RMM22" s="79"/>
      <c r="RMN22" s="79"/>
      <c r="RMO22" s="79"/>
      <c r="RMP22" s="79"/>
      <c r="RMQ22" s="79"/>
      <c r="RMR22" s="79"/>
      <c r="RMS22" s="79"/>
      <c r="RMT22" s="79"/>
      <c r="RMU22" s="79"/>
      <c r="RMV22" s="79"/>
      <c r="RMW22" s="79"/>
      <c r="RMX22" s="79"/>
      <c r="RMY22" s="19"/>
      <c r="RMZ22" s="15"/>
      <c r="RNA22" s="15"/>
      <c r="RNB22" s="15"/>
      <c r="RNC22" s="15"/>
      <c r="RND22" s="15"/>
      <c r="RNE22" s="15"/>
      <c r="RNF22" s="15"/>
      <c r="RNG22" s="15"/>
      <c r="RNH22" s="15"/>
      <c r="RNI22" s="15"/>
      <c r="RNJ22" s="15"/>
      <c r="RNK22" s="15"/>
      <c r="RNL22" s="15"/>
      <c r="RNM22" s="15"/>
      <c r="RNN22" s="15"/>
      <c r="RNO22" s="15"/>
      <c r="RNP22" s="15"/>
      <c r="RNQ22" s="15"/>
      <c r="RNR22" s="15"/>
      <c r="RNS22" s="15"/>
      <c r="RNT22" s="15"/>
      <c r="RNU22" s="98"/>
      <c r="RNV22" s="98"/>
      <c r="RNW22" s="13"/>
      <c r="RNX22" s="79"/>
      <c r="RNY22" s="79"/>
      <c r="RNZ22" s="79"/>
      <c r="ROA22" s="79"/>
      <c r="ROB22" s="79"/>
      <c r="ROC22" s="79"/>
      <c r="ROD22" s="79"/>
      <c r="ROE22" s="79"/>
      <c r="ROF22" s="79"/>
      <c r="ROG22" s="79"/>
      <c r="ROH22" s="79"/>
      <c r="ROI22" s="79"/>
      <c r="ROJ22" s="79"/>
      <c r="ROK22" s="79"/>
      <c r="ROL22" s="79"/>
      <c r="ROM22" s="79"/>
      <c r="RON22" s="79"/>
      <c r="ROO22" s="79"/>
      <c r="ROP22" s="79"/>
      <c r="ROQ22" s="79"/>
      <c r="ROR22" s="79"/>
      <c r="ROS22" s="79"/>
      <c r="ROT22" s="79"/>
      <c r="ROU22" s="79"/>
      <c r="ROV22" s="19"/>
      <c r="ROW22" s="15"/>
      <c r="ROX22" s="15"/>
      <c r="ROY22" s="15"/>
      <c r="ROZ22" s="15"/>
      <c r="RPA22" s="15"/>
      <c r="RPB22" s="15"/>
      <c r="RPC22" s="15"/>
      <c r="RPD22" s="15"/>
      <c r="RPE22" s="15"/>
      <c r="RPF22" s="15"/>
      <c r="RPG22" s="15"/>
      <c r="RPH22" s="15"/>
      <c r="RPI22" s="15"/>
      <c r="RPJ22" s="15"/>
      <c r="RPK22" s="15"/>
      <c r="RPL22" s="15"/>
      <c r="RPM22" s="15"/>
      <c r="RPN22" s="15"/>
      <c r="RPO22" s="15"/>
      <c r="RPP22" s="15"/>
      <c r="RPQ22" s="15"/>
      <c r="RPR22" s="98"/>
      <c r="RPS22" s="98"/>
      <c r="RPT22" s="13"/>
      <c r="RPU22" s="79"/>
      <c r="RPV22" s="79"/>
      <c r="RPW22" s="79"/>
      <c r="RPX22" s="79"/>
      <c r="RPY22" s="79"/>
      <c r="RPZ22" s="79"/>
      <c r="RQA22" s="79"/>
      <c r="RQB22" s="79"/>
      <c r="RQC22" s="79"/>
      <c r="RQD22" s="79"/>
      <c r="RQE22" s="79"/>
      <c r="RQF22" s="79"/>
      <c r="RQG22" s="79"/>
      <c r="RQH22" s="79"/>
      <c r="RQI22" s="79"/>
      <c r="RQJ22" s="79"/>
      <c r="RQK22" s="79"/>
      <c r="RQL22" s="79"/>
      <c r="RQM22" s="79"/>
      <c r="RQN22" s="79"/>
      <c r="RQO22" s="79"/>
      <c r="RQP22" s="79"/>
      <c r="RQQ22" s="79"/>
      <c r="RQR22" s="79"/>
      <c r="RQS22" s="19"/>
      <c r="RQT22" s="15"/>
      <c r="RQU22" s="15"/>
      <c r="RQV22" s="15"/>
      <c r="RQW22" s="15"/>
      <c r="RQX22" s="15"/>
      <c r="RQY22" s="15"/>
      <c r="RQZ22" s="15"/>
      <c r="RRA22" s="15"/>
      <c r="RRB22" s="15"/>
      <c r="RRC22" s="15"/>
      <c r="RRD22" s="15"/>
      <c r="RRE22" s="15"/>
      <c r="RRF22" s="15"/>
      <c r="RRG22" s="15"/>
      <c r="RRH22" s="15"/>
      <c r="RRI22" s="15"/>
      <c r="RRJ22" s="15"/>
      <c r="RRK22" s="15"/>
      <c r="RRL22" s="15"/>
      <c r="RRM22" s="15"/>
      <c r="RRN22" s="15"/>
      <c r="RRO22" s="98"/>
      <c r="RRP22" s="98"/>
      <c r="RRQ22" s="13"/>
      <c r="RRR22" s="79"/>
      <c r="RRS22" s="79"/>
      <c r="RRT22" s="79"/>
      <c r="RRU22" s="79"/>
      <c r="RRV22" s="79"/>
      <c r="RRW22" s="79"/>
      <c r="RRX22" s="79"/>
      <c r="RRY22" s="79"/>
      <c r="RRZ22" s="79"/>
      <c r="RSA22" s="79"/>
      <c r="RSB22" s="79"/>
      <c r="RSC22" s="79"/>
      <c r="RSD22" s="79"/>
      <c r="RSE22" s="79"/>
      <c r="RSF22" s="79"/>
      <c r="RSG22" s="79"/>
      <c r="RSH22" s="79"/>
      <c r="RSI22" s="79"/>
      <c r="RSJ22" s="79"/>
      <c r="RSK22" s="79"/>
      <c r="RSL22" s="79"/>
      <c r="RSM22" s="79"/>
      <c r="RSN22" s="79"/>
      <c r="RSO22" s="79"/>
      <c r="RSP22" s="19"/>
      <c r="RSQ22" s="15"/>
      <c r="RSR22" s="15"/>
      <c r="RSS22" s="15"/>
      <c r="RST22" s="15"/>
      <c r="RSU22" s="15"/>
      <c r="RSV22" s="15"/>
      <c r="RSW22" s="15"/>
      <c r="RSX22" s="15"/>
      <c r="RSY22" s="15"/>
      <c r="RSZ22" s="15"/>
      <c r="RTA22" s="15"/>
      <c r="RTB22" s="15"/>
      <c r="RTC22" s="15"/>
      <c r="RTD22" s="15"/>
      <c r="RTE22" s="15"/>
      <c r="RTF22" s="15"/>
      <c r="RTG22" s="15"/>
      <c r="RTH22" s="15"/>
      <c r="RTI22" s="15"/>
      <c r="RTJ22" s="15"/>
      <c r="RTK22" s="15"/>
      <c r="RTL22" s="98"/>
      <c r="RTM22" s="98"/>
      <c r="RTN22" s="13"/>
      <c r="RTO22" s="79"/>
      <c r="RTP22" s="79"/>
      <c r="RTQ22" s="79"/>
      <c r="RTR22" s="79"/>
      <c r="RTS22" s="79"/>
      <c r="RTT22" s="79"/>
      <c r="RTU22" s="79"/>
      <c r="RTV22" s="79"/>
      <c r="RTW22" s="79"/>
      <c r="RTX22" s="79"/>
      <c r="RTY22" s="79"/>
      <c r="RTZ22" s="79"/>
      <c r="RUA22" s="79"/>
      <c r="RUB22" s="79"/>
      <c r="RUC22" s="79"/>
      <c r="RUD22" s="79"/>
      <c r="RUE22" s="79"/>
      <c r="RUF22" s="79"/>
      <c r="RUG22" s="79"/>
      <c r="RUH22" s="79"/>
      <c r="RUI22" s="79"/>
      <c r="RUJ22" s="79"/>
      <c r="RUK22" s="79"/>
      <c r="RUL22" s="79"/>
      <c r="RUM22" s="19"/>
      <c r="RUN22" s="15"/>
      <c r="RUO22" s="15"/>
      <c r="RUP22" s="15"/>
      <c r="RUQ22" s="15"/>
      <c r="RUR22" s="15"/>
      <c r="RUS22" s="15"/>
      <c r="RUT22" s="15"/>
      <c r="RUU22" s="15"/>
      <c r="RUV22" s="15"/>
      <c r="RUW22" s="15"/>
      <c r="RUX22" s="15"/>
      <c r="RUY22" s="15"/>
      <c r="RUZ22" s="15"/>
      <c r="RVA22" s="15"/>
      <c r="RVB22" s="15"/>
      <c r="RVC22" s="15"/>
      <c r="RVD22" s="15"/>
      <c r="RVE22" s="15"/>
      <c r="RVF22" s="15"/>
      <c r="RVG22" s="15"/>
      <c r="RVH22" s="15"/>
      <c r="RVI22" s="98"/>
      <c r="RVJ22" s="98"/>
      <c r="RVK22" s="13"/>
      <c r="RVL22" s="79"/>
      <c r="RVM22" s="79"/>
      <c r="RVN22" s="79"/>
      <c r="RVO22" s="79"/>
      <c r="RVP22" s="79"/>
      <c r="RVQ22" s="79"/>
      <c r="RVR22" s="79"/>
      <c r="RVS22" s="79"/>
      <c r="RVT22" s="79"/>
      <c r="RVU22" s="79"/>
      <c r="RVV22" s="79"/>
      <c r="RVW22" s="79"/>
      <c r="RVX22" s="79"/>
      <c r="RVY22" s="79"/>
      <c r="RVZ22" s="79"/>
      <c r="RWA22" s="79"/>
      <c r="RWB22" s="79"/>
      <c r="RWC22" s="79"/>
      <c r="RWD22" s="79"/>
      <c r="RWE22" s="79"/>
      <c r="RWF22" s="79"/>
      <c r="RWG22" s="79"/>
      <c r="RWH22" s="79"/>
      <c r="RWI22" s="79"/>
      <c r="RWJ22" s="19"/>
      <c r="RWK22" s="15"/>
      <c r="RWL22" s="15"/>
      <c r="RWM22" s="15"/>
      <c r="RWN22" s="15"/>
      <c r="RWO22" s="15"/>
      <c r="RWP22" s="15"/>
      <c r="RWQ22" s="15"/>
      <c r="RWR22" s="15"/>
      <c r="RWS22" s="15"/>
      <c r="RWT22" s="15"/>
      <c r="RWU22" s="15"/>
      <c r="RWV22" s="15"/>
      <c r="RWW22" s="15"/>
      <c r="RWX22" s="15"/>
      <c r="RWY22" s="15"/>
      <c r="RWZ22" s="15"/>
      <c r="RXA22" s="15"/>
      <c r="RXB22" s="15"/>
      <c r="RXC22" s="15"/>
      <c r="RXD22" s="15"/>
      <c r="RXE22" s="15"/>
      <c r="RXF22" s="98"/>
      <c r="RXG22" s="98"/>
      <c r="RXH22" s="13"/>
      <c r="RXI22" s="79"/>
      <c r="RXJ22" s="79"/>
      <c r="RXK22" s="79"/>
      <c r="RXL22" s="79"/>
      <c r="RXM22" s="79"/>
      <c r="RXN22" s="79"/>
      <c r="RXO22" s="79"/>
      <c r="RXP22" s="79"/>
      <c r="RXQ22" s="79"/>
      <c r="RXR22" s="79"/>
      <c r="RXS22" s="79"/>
      <c r="RXT22" s="79"/>
      <c r="RXU22" s="79"/>
      <c r="RXV22" s="79"/>
      <c r="RXW22" s="79"/>
      <c r="RXX22" s="79"/>
      <c r="RXY22" s="79"/>
      <c r="RXZ22" s="79"/>
      <c r="RYA22" s="79"/>
      <c r="RYB22" s="79"/>
      <c r="RYC22" s="79"/>
      <c r="RYD22" s="79"/>
      <c r="RYE22" s="79"/>
      <c r="RYF22" s="79"/>
      <c r="RYG22" s="19"/>
      <c r="RYH22" s="15"/>
      <c r="RYI22" s="15"/>
      <c r="RYJ22" s="15"/>
      <c r="RYK22" s="15"/>
      <c r="RYL22" s="15"/>
      <c r="RYM22" s="15"/>
      <c r="RYN22" s="15"/>
      <c r="RYO22" s="15"/>
      <c r="RYP22" s="15"/>
      <c r="RYQ22" s="15"/>
      <c r="RYR22" s="15"/>
      <c r="RYS22" s="15"/>
      <c r="RYT22" s="15"/>
      <c r="RYU22" s="15"/>
      <c r="RYV22" s="15"/>
      <c r="RYW22" s="15"/>
      <c r="RYX22" s="15"/>
      <c r="RYY22" s="15"/>
      <c r="RYZ22" s="15"/>
      <c r="RZA22" s="15"/>
      <c r="RZB22" s="15"/>
      <c r="RZC22" s="98"/>
      <c r="RZD22" s="98"/>
      <c r="RZE22" s="13"/>
      <c r="RZF22" s="79"/>
      <c r="RZG22" s="79"/>
      <c r="RZH22" s="79"/>
      <c r="RZI22" s="79"/>
      <c r="RZJ22" s="79"/>
      <c r="RZK22" s="79"/>
      <c r="RZL22" s="79"/>
      <c r="RZM22" s="79"/>
      <c r="RZN22" s="79"/>
      <c r="RZO22" s="79"/>
      <c r="RZP22" s="79"/>
      <c r="RZQ22" s="79"/>
      <c r="RZR22" s="79"/>
      <c r="RZS22" s="79"/>
      <c r="RZT22" s="79"/>
      <c r="RZU22" s="79"/>
      <c r="RZV22" s="79"/>
      <c r="RZW22" s="79"/>
      <c r="RZX22" s="79"/>
      <c r="RZY22" s="79"/>
      <c r="RZZ22" s="79"/>
      <c r="SAA22" s="79"/>
      <c r="SAB22" s="79"/>
      <c r="SAC22" s="79"/>
      <c r="SAD22" s="19"/>
      <c r="SAE22" s="15"/>
      <c r="SAF22" s="15"/>
      <c r="SAG22" s="15"/>
      <c r="SAH22" s="15"/>
      <c r="SAI22" s="15"/>
      <c r="SAJ22" s="15"/>
      <c r="SAK22" s="15"/>
      <c r="SAL22" s="15"/>
      <c r="SAM22" s="15"/>
      <c r="SAN22" s="15"/>
      <c r="SAO22" s="15"/>
      <c r="SAP22" s="15"/>
      <c r="SAQ22" s="15"/>
      <c r="SAR22" s="15"/>
      <c r="SAS22" s="15"/>
      <c r="SAT22" s="15"/>
      <c r="SAU22" s="15"/>
      <c r="SAV22" s="15"/>
      <c r="SAW22" s="15"/>
      <c r="SAX22" s="15"/>
      <c r="SAY22" s="15"/>
      <c r="SAZ22" s="98"/>
      <c r="SBA22" s="98"/>
      <c r="SBB22" s="13"/>
      <c r="SBC22" s="79"/>
      <c r="SBD22" s="79"/>
      <c r="SBE22" s="79"/>
      <c r="SBF22" s="79"/>
      <c r="SBG22" s="79"/>
      <c r="SBH22" s="79"/>
      <c r="SBI22" s="79"/>
      <c r="SBJ22" s="79"/>
      <c r="SBK22" s="79"/>
      <c r="SBL22" s="79"/>
      <c r="SBM22" s="79"/>
      <c r="SBN22" s="79"/>
      <c r="SBO22" s="79"/>
      <c r="SBP22" s="79"/>
      <c r="SBQ22" s="79"/>
      <c r="SBR22" s="79"/>
      <c r="SBS22" s="79"/>
      <c r="SBT22" s="79"/>
      <c r="SBU22" s="79"/>
      <c r="SBV22" s="79"/>
      <c r="SBW22" s="79"/>
      <c r="SBX22" s="79"/>
      <c r="SBY22" s="79"/>
      <c r="SBZ22" s="79"/>
      <c r="SCA22" s="19"/>
      <c r="SCB22" s="15"/>
      <c r="SCC22" s="15"/>
      <c r="SCD22" s="15"/>
      <c r="SCE22" s="15"/>
      <c r="SCF22" s="15"/>
      <c r="SCG22" s="15"/>
      <c r="SCH22" s="15"/>
      <c r="SCI22" s="15"/>
      <c r="SCJ22" s="15"/>
      <c r="SCK22" s="15"/>
      <c r="SCL22" s="15"/>
      <c r="SCM22" s="15"/>
      <c r="SCN22" s="15"/>
      <c r="SCO22" s="15"/>
      <c r="SCP22" s="15"/>
      <c r="SCQ22" s="15"/>
      <c r="SCR22" s="15"/>
      <c r="SCS22" s="15"/>
      <c r="SCT22" s="15"/>
      <c r="SCU22" s="15"/>
      <c r="SCV22" s="15"/>
      <c r="SCW22" s="98"/>
      <c r="SCX22" s="98"/>
      <c r="SCY22" s="13"/>
      <c r="SCZ22" s="79"/>
      <c r="SDA22" s="79"/>
      <c r="SDB22" s="79"/>
      <c r="SDC22" s="79"/>
      <c r="SDD22" s="79"/>
      <c r="SDE22" s="79"/>
      <c r="SDF22" s="79"/>
      <c r="SDG22" s="79"/>
      <c r="SDH22" s="79"/>
      <c r="SDI22" s="79"/>
      <c r="SDJ22" s="79"/>
      <c r="SDK22" s="79"/>
      <c r="SDL22" s="79"/>
      <c r="SDM22" s="79"/>
      <c r="SDN22" s="79"/>
      <c r="SDO22" s="79"/>
      <c r="SDP22" s="79"/>
      <c r="SDQ22" s="79"/>
      <c r="SDR22" s="79"/>
      <c r="SDS22" s="79"/>
      <c r="SDT22" s="79"/>
      <c r="SDU22" s="79"/>
      <c r="SDV22" s="79"/>
      <c r="SDW22" s="79"/>
      <c r="SDX22" s="19"/>
      <c r="SDY22" s="15"/>
      <c r="SDZ22" s="15"/>
      <c r="SEA22" s="15"/>
      <c r="SEB22" s="15"/>
      <c r="SEC22" s="15"/>
      <c r="SED22" s="15"/>
      <c r="SEE22" s="15"/>
      <c r="SEF22" s="15"/>
      <c r="SEG22" s="15"/>
      <c r="SEH22" s="15"/>
      <c r="SEI22" s="15"/>
      <c r="SEJ22" s="15"/>
      <c r="SEK22" s="15"/>
      <c r="SEL22" s="15"/>
      <c r="SEM22" s="15"/>
      <c r="SEN22" s="15"/>
      <c r="SEO22" s="15"/>
      <c r="SEP22" s="15"/>
      <c r="SEQ22" s="15"/>
      <c r="SER22" s="15"/>
      <c r="SES22" s="15"/>
      <c r="SET22" s="98"/>
      <c r="SEU22" s="98"/>
      <c r="SEV22" s="13"/>
      <c r="SEW22" s="79"/>
      <c r="SEX22" s="79"/>
      <c r="SEY22" s="79"/>
      <c r="SEZ22" s="79"/>
      <c r="SFA22" s="79"/>
      <c r="SFB22" s="79"/>
      <c r="SFC22" s="79"/>
      <c r="SFD22" s="79"/>
      <c r="SFE22" s="79"/>
      <c r="SFF22" s="79"/>
      <c r="SFG22" s="79"/>
      <c r="SFH22" s="79"/>
      <c r="SFI22" s="79"/>
      <c r="SFJ22" s="79"/>
      <c r="SFK22" s="79"/>
      <c r="SFL22" s="79"/>
      <c r="SFM22" s="79"/>
      <c r="SFN22" s="79"/>
      <c r="SFO22" s="79"/>
      <c r="SFP22" s="79"/>
      <c r="SFQ22" s="79"/>
      <c r="SFR22" s="79"/>
      <c r="SFS22" s="79"/>
      <c r="SFT22" s="79"/>
      <c r="SFU22" s="19"/>
      <c r="SFV22" s="15"/>
      <c r="SFW22" s="15"/>
      <c r="SFX22" s="15"/>
      <c r="SFY22" s="15"/>
      <c r="SFZ22" s="15"/>
      <c r="SGA22" s="15"/>
      <c r="SGB22" s="15"/>
      <c r="SGC22" s="15"/>
      <c r="SGD22" s="15"/>
      <c r="SGE22" s="15"/>
      <c r="SGF22" s="15"/>
      <c r="SGG22" s="15"/>
      <c r="SGH22" s="15"/>
      <c r="SGI22" s="15"/>
      <c r="SGJ22" s="15"/>
      <c r="SGK22" s="15"/>
      <c r="SGL22" s="15"/>
      <c r="SGM22" s="15"/>
      <c r="SGN22" s="15"/>
      <c r="SGO22" s="15"/>
      <c r="SGP22" s="15"/>
      <c r="SGQ22" s="98"/>
      <c r="SGR22" s="98"/>
      <c r="SGS22" s="13"/>
      <c r="SGT22" s="79"/>
      <c r="SGU22" s="79"/>
      <c r="SGV22" s="79"/>
      <c r="SGW22" s="79"/>
      <c r="SGX22" s="79"/>
      <c r="SGY22" s="79"/>
      <c r="SGZ22" s="79"/>
      <c r="SHA22" s="79"/>
      <c r="SHB22" s="79"/>
      <c r="SHC22" s="79"/>
      <c r="SHD22" s="79"/>
      <c r="SHE22" s="79"/>
      <c r="SHF22" s="79"/>
      <c r="SHG22" s="79"/>
      <c r="SHH22" s="79"/>
      <c r="SHI22" s="79"/>
      <c r="SHJ22" s="79"/>
      <c r="SHK22" s="79"/>
      <c r="SHL22" s="79"/>
      <c r="SHM22" s="79"/>
      <c r="SHN22" s="79"/>
      <c r="SHO22" s="79"/>
      <c r="SHP22" s="79"/>
      <c r="SHQ22" s="79"/>
      <c r="SHR22" s="19"/>
      <c r="SHS22" s="15"/>
      <c r="SHT22" s="15"/>
      <c r="SHU22" s="15"/>
      <c r="SHV22" s="15"/>
      <c r="SHW22" s="15"/>
      <c r="SHX22" s="15"/>
      <c r="SHY22" s="15"/>
      <c r="SHZ22" s="15"/>
      <c r="SIA22" s="15"/>
      <c r="SIB22" s="15"/>
      <c r="SIC22" s="15"/>
      <c r="SID22" s="15"/>
      <c r="SIE22" s="15"/>
      <c r="SIF22" s="15"/>
      <c r="SIG22" s="15"/>
      <c r="SIH22" s="15"/>
      <c r="SII22" s="15"/>
      <c r="SIJ22" s="15"/>
      <c r="SIK22" s="15"/>
      <c r="SIL22" s="15"/>
      <c r="SIM22" s="15"/>
      <c r="SIN22" s="98"/>
      <c r="SIO22" s="98"/>
      <c r="SIP22" s="13"/>
      <c r="SIQ22" s="79"/>
      <c r="SIR22" s="79"/>
      <c r="SIS22" s="79"/>
      <c r="SIT22" s="79"/>
      <c r="SIU22" s="79"/>
      <c r="SIV22" s="79"/>
      <c r="SIW22" s="79"/>
      <c r="SIX22" s="79"/>
      <c r="SIY22" s="79"/>
      <c r="SIZ22" s="79"/>
      <c r="SJA22" s="79"/>
      <c r="SJB22" s="79"/>
      <c r="SJC22" s="79"/>
      <c r="SJD22" s="79"/>
      <c r="SJE22" s="79"/>
      <c r="SJF22" s="79"/>
      <c r="SJG22" s="79"/>
      <c r="SJH22" s="79"/>
      <c r="SJI22" s="79"/>
      <c r="SJJ22" s="79"/>
      <c r="SJK22" s="79"/>
      <c r="SJL22" s="79"/>
      <c r="SJM22" s="79"/>
      <c r="SJN22" s="79"/>
      <c r="SJO22" s="19"/>
      <c r="SJP22" s="15"/>
      <c r="SJQ22" s="15"/>
      <c r="SJR22" s="15"/>
      <c r="SJS22" s="15"/>
      <c r="SJT22" s="15"/>
      <c r="SJU22" s="15"/>
      <c r="SJV22" s="15"/>
      <c r="SJW22" s="15"/>
      <c r="SJX22" s="15"/>
      <c r="SJY22" s="15"/>
      <c r="SJZ22" s="15"/>
      <c r="SKA22" s="15"/>
      <c r="SKB22" s="15"/>
      <c r="SKC22" s="15"/>
      <c r="SKD22" s="15"/>
      <c r="SKE22" s="15"/>
      <c r="SKF22" s="15"/>
      <c r="SKG22" s="15"/>
      <c r="SKH22" s="15"/>
      <c r="SKI22" s="15"/>
      <c r="SKJ22" s="15"/>
      <c r="SKK22" s="98"/>
      <c r="SKL22" s="98"/>
      <c r="SKM22" s="13"/>
      <c r="SKN22" s="79"/>
      <c r="SKO22" s="79"/>
      <c r="SKP22" s="79"/>
      <c r="SKQ22" s="79"/>
      <c r="SKR22" s="79"/>
      <c r="SKS22" s="79"/>
      <c r="SKT22" s="79"/>
      <c r="SKU22" s="79"/>
      <c r="SKV22" s="79"/>
      <c r="SKW22" s="79"/>
      <c r="SKX22" s="79"/>
      <c r="SKY22" s="79"/>
      <c r="SKZ22" s="79"/>
      <c r="SLA22" s="79"/>
      <c r="SLB22" s="79"/>
      <c r="SLC22" s="79"/>
      <c r="SLD22" s="79"/>
      <c r="SLE22" s="79"/>
      <c r="SLF22" s="79"/>
      <c r="SLG22" s="79"/>
      <c r="SLH22" s="79"/>
      <c r="SLI22" s="79"/>
      <c r="SLJ22" s="79"/>
      <c r="SLK22" s="79"/>
      <c r="SLL22" s="19"/>
      <c r="SLM22" s="15"/>
      <c r="SLN22" s="15"/>
      <c r="SLO22" s="15"/>
      <c r="SLP22" s="15"/>
      <c r="SLQ22" s="15"/>
      <c r="SLR22" s="15"/>
      <c r="SLS22" s="15"/>
      <c r="SLT22" s="15"/>
      <c r="SLU22" s="15"/>
      <c r="SLV22" s="15"/>
      <c r="SLW22" s="15"/>
      <c r="SLX22" s="15"/>
      <c r="SLY22" s="15"/>
      <c r="SLZ22" s="15"/>
      <c r="SMA22" s="15"/>
      <c r="SMB22" s="15"/>
      <c r="SMC22" s="15"/>
      <c r="SMD22" s="15"/>
      <c r="SME22" s="15"/>
      <c r="SMF22" s="15"/>
      <c r="SMG22" s="15"/>
      <c r="SMH22" s="98"/>
      <c r="SMI22" s="98"/>
      <c r="SMJ22" s="13"/>
      <c r="SMK22" s="79"/>
      <c r="SML22" s="79"/>
      <c r="SMM22" s="79"/>
      <c r="SMN22" s="79"/>
      <c r="SMO22" s="79"/>
      <c r="SMP22" s="79"/>
      <c r="SMQ22" s="79"/>
      <c r="SMR22" s="79"/>
      <c r="SMS22" s="79"/>
      <c r="SMT22" s="79"/>
      <c r="SMU22" s="79"/>
      <c r="SMV22" s="79"/>
      <c r="SMW22" s="79"/>
      <c r="SMX22" s="79"/>
      <c r="SMY22" s="79"/>
      <c r="SMZ22" s="79"/>
      <c r="SNA22" s="79"/>
      <c r="SNB22" s="79"/>
      <c r="SNC22" s="79"/>
      <c r="SND22" s="79"/>
      <c r="SNE22" s="79"/>
      <c r="SNF22" s="79"/>
      <c r="SNG22" s="79"/>
      <c r="SNH22" s="79"/>
      <c r="SNI22" s="19"/>
      <c r="SNJ22" s="15"/>
      <c r="SNK22" s="15"/>
      <c r="SNL22" s="15"/>
      <c r="SNM22" s="15"/>
      <c r="SNN22" s="15"/>
      <c r="SNO22" s="15"/>
      <c r="SNP22" s="15"/>
      <c r="SNQ22" s="15"/>
      <c r="SNR22" s="15"/>
      <c r="SNS22" s="15"/>
      <c r="SNT22" s="15"/>
      <c r="SNU22" s="15"/>
      <c r="SNV22" s="15"/>
      <c r="SNW22" s="15"/>
      <c r="SNX22" s="15"/>
      <c r="SNY22" s="15"/>
      <c r="SNZ22" s="15"/>
      <c r="SOA22" s="15"/>
      <c r="SOB22" s="15"/>
      <c r="SOC22" s="15"/>
      <c r="SOD22" s="15"/>
      <c r="SOE22" s="98"/>
      <c r="SOF22" s="98"/>
      <c r="SOG22" s="13"/>
      <c r="SOH22" s="79"/>
      <c r="SOI22" s="79"/>
      <c r="SOJ22" s="79"/>
      <c r="SOK22" s="79"/>
      <c r="SOL22" s="79"/>
      <c r="SOM22" s="79"/>
      <c r="SON22" s="79"/>
      <c r="SOO22" s="79"/>
      <c r="SOP22" s="79"/>
      <c r="SOQ22" s="79"/>
      <c r="SOR22" s="79"/>
      <c r="SOS22" s="79"/>
      <c r="SOT22" s="79"/>
      <c r="SOU22" s="79"/>
      <c r="SOV22" s="79"/>
      <c r="SOW22" s="79"/>
      <c r="SOX22" s="79"/>
      <c r="SOY22" s="79"/>
      <c r="SOZ22" s="79"/>
      <c r="SPA22" s="79"/>
      <c r="SPB22" s="79"/>
      <c r="SPC22" s="79"/>
      <c r="SPD22" s="79"/>
      <c r="SPE22" s="79"/>
      <c r="SPF22" s="19"/>
      <c r="SPG22" s="15"/>
      <c r="SPH22" s="15"/>
      <c r="SPI22" s="15"/>
      <c r="SPJ22" s="15"/>
      <c r="SPK22" s="15"/>
      <c r="SPL22" s="15"/>
      <c r="SPM22" s="15"/>
      <c r="SPN22" s="15"/>
      <c r="SPO22" s="15"/>
      <c r="SPP22" s="15"/>
      <c r="SPQ22" s="15"/>
      <c r="SPR22" s="15"/>
      <c r="SPS22" s="15"/>
      <c r="SPT22" s="15"/>
      <c r="SPU22" s="15"/>
      <c r="SPV22" s="15"/>
      <c r="SPW22" s="15"/>
      <c r="SPX22" s="15"/>
      <c r="SPY22" s="15"/>
      <c r="SPZ22" s="15"/>
      <c r="SQA22" s="15"/>
      <c r="SQB22" s="98"/>
      <c r="SQC22" s="98"/>
      <c r="SQD22" s="13"/>
      <c r="SQE22" s="79"/>
      <c r="SQF22" s="79"/>
      <c r="SQG22" s="79"/>
      <c r="SQH22" s="79"/>
      <c r="SQI22" s="79"/>
      <c r="SQJ22" s="79"/>
      <c r="SQK22" s="79"/>
      <c r="SQL22" s="79"/>
      <c r="SQM22" s="79"/>
      <c r="SQN22" s="79"/>
      <c r="SQO22" s="79"/>
      <c r="SQP22" s="79"/>
      <c r="SQQ22" s="79"/>
      <c r="SQR22" s="79"/>
      <c r="SQS22" s="79"/>
      <c r="SQT22" s="79"/>
      <c r="SQU22" s="79"/>
      <c r="SQV22" s="79"/>
      <c r="SQW22" s="79"/>
      <c r="SQX22" s="79"/>
      <c r="SQY22" s="79"/>
      <c r="SQZ22" s="79"/>
      <c r="SRA22" s="79"/>
      <c r="SRB22" s="79"/>
      <c r="SRC22" s="19"/>
      <c r="SRD22" s="15"/>
      <c r="SRE22" s="15"/>
      <c r="SRF22" s="15"/>
      <c r="SRG22" s="15"/>
      <c r="SRH22" s="15"/>
      <c r="SRI22" s="15"/>
      <c r="SRJ22" s="15"/>
      <c r="SRK22" s="15"/>
      <c r="SRL22" s="15"/>
      <c r="SRM22" s="15"/>
      <c r="SRN22" s="15"/>
      <c r="SRO22" s="15"/>
      <c r="SRP22" s="15"/>
      <c r="SRQ22" s="15"/>
      <c r="SRR22" s="15"/>
      <c r="SRS22" s="15"/>
      <c r="SRT22" s="15"/>
      <c r="SRU22" s="15"/>
      <c r="SRV22" s="15"/>
      <c r="SRW22" s="15"/>
      <c r="SRX22" s="15"/>
      <c r="SRY22" s="98"/>
      <c r="SRZ22" s="98"/>
      <c r="SSA22" s="13"/>
      <c r="SSB22" s="79"/>
      <c r="SSC22" s="79"/>
      <c r="SSD22" s="79"/>
      <c r="SSE22" s="79"/>
      <c r="SSF22" s="79"/>
      <c r="SSG22" s="79"/>
      <c r="SSH22" s="79"/>
      <c r="SSI22" s="79"/>
      <c r="SSJ22" s="79"/>
      <c r="SSK22" s="79"/>
      <c r="SSL22" s="79"/>
      <c r="SSM22" s="79"/>
      <c r="SSN22" s="79"/>
      <c r="SSO22" s="79"/>
      <c r="SSP22" s="79"/>
      <c r="SSQ22" s="79"/>
      <c r="SSR22" s="79"/>
      <c r="SSS22" s="79"/>
      <c r="SST22" s="79"/>
      <c r="SSU22" s="79"/>
      <c r="SSV22" s="79"/>
      <c r="SSW22" s="79"/>
      <c r="SSX22" s="79"/>
      <c r="SSY22" s="79"/>
      <c r="SSZ22" s="19"/>
      <c r="STA22" s="15"/>
      <c r="STB22" s="15"/>
      <c r="STC22" s="15"/>
      <c r="STD22" s="15"/>
      <c r="STE22" s="15"/>
      <c r="STF22" s="15"/>
      <c r="STG22" s="15"/>
      <c r="STH22" s="15"/>
      <c r="STI22" s="15"/>
      <c r="STJ22" s="15"/>
      <c r="STK22" s="15"/>
      <c r="STL22" s="15"/>
      <c r="STM22" s="15"/>
      <c r="STN22" s="15"/>
      <c r="STO22" s="15"/>
      <c r="STP22" s="15"/>
      <c r="STQ22" s="15"/>
      <c r="STR22" s="15"/>
      <c r="STS22" s="15"/>
      <c r="STT22" s="15"/>
      <c r="STU22" s="15"/>
      <c r="STV22" s="98"/>
      <c r="STW22" s="98"/>
      <c r="STX22" s="13"/>
      <c r="STY22" s="79"/>
      <c r="STZ22" s="79"/>
      <c r="SUA22" s="79"/>
      <c r="SUB22" s="79"/>
      <c r="SUC22" s="79"/>
      <c r="SUD22" s="79"/>
      <c r="SUE22" s="79"/>
      <c r="SUF22" s="79"/>
      <c r="SUG22" s="79"/>
      <c r="SUH22" s="79"/>
      <c r="SUI22" s="79"/>
      <c r="SUJ22" s="79"/>
      <c r="SUK22" s="79"/>
      <c r="SUL22" s="79"/>
      <c r="SUM22" s="79"/>
      <c r="SUN22" s="79"/>
      <c r="SUO22" s="79"/>
      <c r="SUP22" s="79"/>
      <c r="SUQ22" s="79"/>
      <c r="SUR22" s="79"/>
      <c r="SUS22" s="79"/>
      <c r="SUT22" s="79"/>
      <c r="SUU22" s="79"/>
      <c r="SUV22" s="79"/>
      <c r="SUW22" s="19"/>
      <c r="SUX22" s="15"/>
      <c r="SUY22" s="15"/>
      <c r="SUZ22" s="15"/>
      <c r="SVA22" s="15"/>
      <c r="SVB22" s="15"/>
      <c r="SVC22" s="15"/>
      <c r="SVD22" s="15"/>
      <c r="SVE22" s="15"/>
      <c r="SVF22" s="15"/>
      <c r="SVG22" s="15"/>
      <c r="SVH22" s="15"/>
      <c r="SVI22" s="15"/>
      <c r="SVJ22" s="15"/>
      <c r="SVK22" s="15"/>
      <c r="SVL22" s="15"/>
      <c r="SVM22" s="15"/>
      <c r="SVN22" s="15"/>
      <c r="SVO22" s="15"/>
      <c r="SVP22" s="15"/>
      <c r="SVQ22" s="15"/>
      <c r="SVR22" s="15"/>
      <c r="SVS22" s="98"/>
      <c r="SVT22" s="98"/>
      <c r="SVU22" s="13"/>
      <c r="SVV22" s="79"/>
      <c r="SVW22" s="79"/>
      <c r="SVX22" s="79"/>
      <c r="SVY22" s="79"/>
      <c r="SVZ22" s="79"/>
      <c r="SWA22" s="79"/>
      <c r="SWB22" s="79"/>
      <c r="SWC22" s="79"/>
      <c r="SWD22" s="79"/>
      <c r="SWE22" s="79"/>
      <c r="SWF22" s="79"/>
      <c r="SWG22" s="79"/>
      <c r="SWH22" s="79"/>
      <c r="SWI22" s="79"/>
      <c r="SWJ22" s="79"/>
      <c r="SWK22" s="79"/>
      <c r="SWL22" s="79"/>
      <c r="SWM22" s="79"/>
      <c r="SWN22" s="79"/>
      <c r="SWO22" s="79"/>
      <c r="SWP22" s="79"/>
      <c r="SWQ22" s="79"/>
      <c r="SWR22" s="79"/>
      <c r="SWS22" s="79"/>
      <c r="SWT22" s="19"/>
      <c r="SWU22" s="15"/>
      <c r="SWV22" s="15"/>
      <c r="SWW22" s="15"/>
      <c r="SWX22" s="15"/>
      <c r="SWY22" s="15"/>
      <c r="SWZ22" s="15"/>
      <c r="SXA22" s="15"/>
      <c r="SXB22" s="15"/>
      <c r="SXC22" s="15"/>
      <c r="SXD22" s="15"/>
      <c r="SXE22" s="15"/>
      <c r="SXF22" s="15"/>
      <c r="SXG22" s="15"/>
      <c r="SXH22" s="15"/>
      <c r="SXI22" s="15"/>
      <c r="SXJ22" s="15"/>
      <c r="SXK22" s="15"/>
      <c r="SXL22" s="15"/>
      <c r="SXM22" s="15"/>
      <c r="SXN22" s="15"/>
      <c r="SXO22" s="15"/>
      <c r="SXP22" s="98"/>
      <c r="SXQ22" s="98"/>
      <c r="SXR22" s="13"/>
      <c r="SXS22" s="79"/>
      <c r="SXT22" s="79"/>
      <c r="SXU22" s="79"/>
      <c r="SXV22" s="79"/>
      <c r="SXW22" s="79"/>
      <c r="SXX22" s="79"/>
      <c r="SXY22" s="79"/>
      <c r="SXZ22" s="79"/>
      <c r="SYA22" s="79"/>
      <c r="SYB22" s="79"/>
      <c r="SYC22" s="79"/>
      <c r="SYD22" s="79"/>
      <c r="SYE22" s="79"/>
      <c r="SYF22" s="79"/>
      <c r="SYG22" s="79"/>
      <c r="SYH22" s="79"/>
      <c r="SYI22" s="79"/>
      <c r="SYJ22" s="79"/>
      <c r="SYK22" s="79"/>
      <c r="SYL22" s="79"/>
      <c r="SYM22" s="79"/>
      <c r="SYN22" s="79"/>
      <c r="SYO22" s="79"/>
      <c r="SYP22" s="79"/>
      <c r="SYQ22" s="19"/>
      <c r="SYR22" s="15"/>
      <c r="SYS22" s="15"/>
      <c r="SYT22" s="15"/>
      <c r="SYU22" s="15"/>
      <c r="SYV22" s="15"/>
      <c r="SYW22" s="15"/>
      <c r="SYX22" s="15"/>
      <c r="SYY22" s="15"/>
      <c r="SYZ22" s="15"/>
      <c r="SZA22" s="15"/>
      <c r="SZB22" s="15"/>
      <c r="SZC22" s="15"/>
      <c r="SZD22" s="15"/>
      <c r="SZE22" s="15"/>
      <c r="SZF22" s="15"/>
      <c r="SZG22" s="15"/>
      <c r="SZH22" s="15"/>
      <c r="SZI22" s="15"/>
      <c r="SZJ22" s="15"/>
      <c r="SZK22" s="15"/>
      <c r="SZL22" s="15"/>
      <c r="SZM22" s="98"/>
      <c r="SZN22" s="98"/>
      <c r="SZO22" s="13"/>
      <c r="SZP22" s="79"/>
      <c r="SZQ22" s="79"/>
      <c r="SZR22" s="79"/>
      <c r="SZS22" s="79"/>
      <c r="SZT22" s="79"/>
      <c r="SZU22" s="79"/>
      <c r="SZV22" s="79"/>
      <c r="SZW22" s="79"/>
      <c r="SZX22" s="79"/>
      <c r="SZY22" s="79"/>
      <c r="SZZ22" s="79"/>
      <c r="TAA22" s="79"/>
      <c r="TAB22" s="79"/>
      <c r="TAC22" s="79"/>
      <c r="TAD22" s="79"/>
      <c r="TAE22" s="79"/>
      <c r="TAF22" s="79"/>
      <c r="TAG22" s="79"/>
      <c r="TAH22" s="79"/>
      <c r="TAI22" s="79"/>
      <c r="TAJ22" s="79"/>
      <c r="TAK22" s="79"/>
      <c r="TAL22" s="79"/>
      <c r="TAM22" s="79"/>
      <c r="TAN22" s="19"/>
      <c r="TAO22" s="15"/>
      <c r="TAP22" s="15"/>
      <c r="TAQ22" s="15"/>
      <c r="TAR22" s="15"/>
      <c r="TAS22" s="15"/>
      <c r="TAT22" s="15"/>
      <c r="TAU22" s="15"/>
      <c r="TAV22" s="15"/>
      <c r="TAW22" s="15"/>
      <c r="TAX22" s="15"/>
      <c r="TAY22" s="15"/>
      <c r="TAZ22" s="15"/>
      <c r="TBA22" s="15"/>
      <c r="TBB22" s="15"/>
      <c r="TBC22" s="15"/>
      <c r="TBD22" s="15"/>
      <c r="TBE22" s="15"/>
      <c r="TBF22" s="15"/>
      <c r="TBG22" s="15"/>
      <c r="TBH22" s="15"/>
      <c r="TBI22" s="15"/>
      <c r="TBJ22" s="98"/>
      <c r="TBK22" s="98"/>
      <c r="TBL22" s="13"/>
      <c r="TBM22" s="79"/>
      <c r="TBN22" s="79"/>
      <c r="TBO22" s="79"/>
      <c r="TBP22" s="79"/>
      <c r="TBQ22" s="79"/>
      <c r="TBR22" s="79"/>
      <c r="TBS22" s="79"/>
      <c r="TBT22" s="79"/>
      <c r="TBU22" s="79"/>
      <c r="TBV22" s="79"/>
      <c r="TBW22" s="79"/>
      <c r="TBX22" s="79"/>
      <c r="TBY22" s="79"/>
      <c r="TBZ22" s="79"/>
      <c r="TCA22" s="79"/>
      <c r="TCB22" s="79"/>
      <c r="TCC22" s="79"/>
      <c r="TCD22" s="79"/>
      <c r="TCE22" s="79"/>
      <c r="TCF22" s="79"/>
      <c r="TCG22" s="79"/>
      <c r="TCH22" s="79"/>
      <c r="TCI22" s="79"/>
      <c r="TCJ22" s="79"/>
      <c r="TCK22" s="19"/>
      <c r="TCL22" s="15"/>
      <c r="TCM22" s="15"/>
      <c r="TCN22" s="15"/>
      <c r="TCO22" s="15"/>
      <c r="TCP22" s="15"/>
      <c r="TCQ22" s="15"/>
      <c r="TCR22" s="15"/>
      <c r="TCS22" s="15"/>
      <c r="TCT22" s="15"/>
      <c r="TCU22" s="15"/>
      <c r="TCV22" s="15"/>
      <c r="TCW22" s="15"/>
      <c r="TCX22" s="15"/>
      <c r="TCY22" s="15"/>
      <c r="TCZ22" s="15"/>
      <c r="TDA22" s="15"/>
      <c r="TDB22" s="15"/>
      <c r="TDC22" s="15"/>
      <c r="TDD22" s="15"/>
      <c r="TDE22" s="15"/>
      <c r="TDF22" s="15"/>
      <c r="TDG22" s="98"/>
      <c r="TDH22" s="98"/>
      <c r="TDI22" s="13"/>
      <c r="TDJ22" s="79"/>
      <c r="TDK22" s="79"/>
      <c r="TDL22" s="79"/>
      <c r="TDM22" s="79"/>
      <c r="TDN22" s="79"/>
      <c r="TDO22" s="79"/>
      <c r="TDP22" s="79"/>
      <c r="TDQ22" s="79"/>
      <c r="TDR22" s="79"/>
      <c r="TDS22" s="79"/>
      <c r="TDT22" s="79"/>
      <c r="TDU22" s="79"/>
      <c r="TDV22" s="79"/>
      <c r="TDW22" s="79"/>
      <c r="TDX22" s="79"/>
      <c r="TDY22" s="79"/>
      <c r="TDZ22" s="79"/>
      <c r="TEA22" s="79"/>
      <c r="TEB22" s="79"/>
      <c r="TEC22" s="79"/>
      <c r="TED22" s="79"/>
      <c r="TEE22" s="79"/>
      <c r="TEF22" s="79"/>
      <c r="TEG22" s="79"/>
      <c r="TEH22" s="19"/>
      <c r="TEI22" s="15"/>
      <c r="TEJ22" s="15"/>
      <c r="TEK22" s="15"/>
      <c r="TEL22" s="15"/>
      <c r="TEM22" s="15"/>
      <c r="TEN22" s="15"/>
      <c r="TEO22" s="15"/>
      <c r="TEP22" s="15"/>
      <c r="TEQ22" s="15"/>
      <c r="TER22" s="15"/>
      <c r="TES22" s="15"/>
      <c r="TET22" s="15"/>
      <c r="TEU22" s="15"/>
      <c r="TEV22" s="15"/>
      <c r="TEW22" s="15"/>
      <c r="TEX22" s="15"/>
      <c r="TEY22" s="15"/>
      <c r="TEZ22" s="15"/>
      <c r="TFA22" s="15"/>
      <c r="TFB22" s="15"/>
      <c r="TFC22" s="15"/>
      <c r="TFD22" s="98"/>
      <c r="TFE22" s="98"/>
      <c r="TFF22" s="13"/>
      <c r="TFG22" s="79"/>
      <c r="TFH22" s="79"/>
      <c r="TFI22" s="79"/>
      <c r="TFJ22" s="79"/>
      <c r="TFK22" s="79"/>
      <c r="TFL22" s="79"/>
      <c r="TFM22" s="79"/>
      <c r="TFN22" s="79"/>
      <c r="TFO22" s="79"/>
      <c r="TFP22" s="79"/>
      <c r="TFQ22" s="79"/>
      <c r="TFR22" s="79"/>
      <c r="TFS22" s="79"/>
      <c r="TFT22" s="79"/>
      <c r="TFU22" s="79"/>
      <c r="TFV22" s="79"/>
      <c r="TFW22" s="79"/>
      <c r="TFX22" s="79"/>
      <c r="TFY22" s="79"/>
      <c r="TFZ22" s="79"/>
      <c r="TGA22" s="79"/>
      <c r="TGB22" s="79"/>
      <c r="TGC22" s="79"/>
      <c r="TGD22" s="79"/>
      <c r="TGE22" s="19"/>
      <c r="TGF22" s="15"/>
      <c r="TGG22" s="15"/>
      <c r="TGH22" s="15"/>
      <c r="TGI22" s="15"/>
      <c r="TGJ22" s="15"/>
      <c r="TGK22" s="15"/>
      <c r="TGL22" s="15"/>
      <c r="TGM22" s="15"/>
      <c r="TGN22" s="15"/>
      <c r="TGO22" s="15"/>
      <c r="TGP22" s="15"/>
      <c r="TGQ22" s="15"/>
      <c r="TGR22" s="15"/>
      <c r="TGS22" s="15"/>
      <c r="TGT22" s="15"/>
      <c r="TGU22" s="15"/>
      <c r="TGV22" s="15"/>
      <c r="TGW22" s="15"/>
      <c r="TGX22" s="15"/>
      <c r="TGY22" s="15"/>
      <c r="TGZ22" s="15"/>
      <c r="THA22" s="98"/>
      <c r="THB22" s="98"/>
      <c r="THC22" s="13"/>
      <c r="THD22" s="79"/>
      <c r="THE22" s="79"/>
      <c r="THF22" s="79"/>
      <c r="THG22" s="79"/>
      <c r="THH22" s="79"/>
      <c r="THI22" s="79"/>
      <c r="THJ22" s="79"/>
      <c r="THK22" s="79"/>
      <c r="THL22" s="79"/>
      <c r="THM22" s="79"/>
      <c r="THN22" s="79"/>
      <c r="THO22" s="79"/>
      <c r="THP22" s="79"/>
      <c r="THQ22" s="79"/>
      <c r="THR22" s="79"/>
      <c r="THS22" s="79"/>
      <c r="THT22" s="79"/>
      <c r="THU22" s="79"/>
      <c r="THV22" s="79"/>
      <c r="THW22" s="79"/>
      <c r="THX22" s="79"/>
      <c r="THY22" s="79"/>
      <c r="THZ22" s="79"/>
      <c r="TIA22" s="79"/>
      <c r="TIB22" s="19"/>
      <c r="TIC22" s="15"/>
      <c r="TID22" s="15"/>
      <c r="TIE22" s="15"/>
      <c r="TIF22" s="15"/>
      <c r="TIG22" s="15"/>
      <c r="TIH22" s="15"/>
      <c r="TII22" s="15"/>
      <c r="TIJ22" s="15"/>
      <c r="TIK22" s="15"/>
      <c r="TIL22" s="15"/>
      <c r="TIM22" s="15"/>
      <c r="TIN22" s="15"/>
      <c r="TIO22" s="15"/>
      <c r="TIP22" s="15"/>
      <c r="TIQ22" s="15"/>
      <c r="TIR22" s="15"/>
      <c r="TIS22" s="15"/>
      <c r="TIT22" s="15"/>
      <c r="TIU22" s="15"/>
      <c r="TIV22" s="15"/>
      <c r="TIW22" s="15"/>
      <c r="TIX22" s="98"/>
      <c r="TIY22" s="98"/>
      <c r="TIZ22" s="13"/>
      <c r="TJA22" s="79"/>
      <c r="TJB22" s="79"/>
      <c r="TJC22" s="79"/>
      <c r="TJD22" s="79"/>
      <c r="TJE22" s="79"/>
      <c r="TJF22" s="79"/>
      <c r="TJG22" s="79"/>
      <c r="TJH22" s="79"/>
      <c r="TJI22" s="79"/>
      <c r="TJJ22" s="79"/>
      <c r="TJK22" s="79"/>
      <c r="TJL22" s="79"/>
      <c r="TJM22" s="79"/>
      <c r="TJN22" s="79"/>
      <c r="TJO22" s="79"/>
      <c r="TJP22" s="79"/>
      <c r="TJQ22" s="79"/>
      <c r="TJR22" s="79"/>
      <c r="TJS22" s="79"/>
      <c r="TJT22" s="79"/>
      <c r="TJU22" s="79"/>
      <c r="TJV22" s="79"/>
      <c r="TJW22" s="79"/>
      <c r="TJX22" s="79"/>
      <c r="TJY22" s="19"/>
      <c r="TJZ22" s="15"/>
      <c r="TKA22" s="15"/>
      <c r="TKB22" s="15"/>
      <c r="TKC22" s="15"/>
      <c r="TKD22" s="15"/>
      <c r="TKE22" s="15"/>
      <c r="TKF22" s="15"/>
      <c r="TKG22" s="15"/>
      <c r="TKH22" s="15"/>
      <c r="TKI22" s="15"/>
      <c r="TKJ22" s="15"/>
      <c r="TKK22" s="15"/>
      <c r="TKL22" s="15"/>
      <c r="TKM22" s="15"/>
      <c r="TKN22" s="15"/>
      <c r="TKO22" s="15"/>
      <c r="TKP22" s="15"/>
      <c r="TKQ22" s="15"/>
      <c r="TKR22" s="15"/>
      <c r="TKS22" s="15"/>
      <c r="TKT22" s="15"/>
      <c r="TKU22" s="98"/>
      <c r="TKV22" s="98"/>
      <c r="TKW22" s="13"/>
      <c r="TKX22" s="79"/>
      <c r="TKY22" s="79"/>
      <c r="TKZ22" s="79"/>
      <c r="TLA22" s="79"/>
      <c r="TLB22" s="79"/>
      <c r="TLC22" s="79"/>
      <c r="TLD22" s="79"/>
      <c r="TLE22" s="79"/>
      <c r="TLF22" s="79"/>
      <c r="TLG22" s="79"/>
      <c r="TLH22" s="79"/>
      <c r="TLI22" s="79"/>
      <c r="TLJ22" s="79"/>
      <c r="TLK22" s="79"/>
      <c r="TLL22" s="79"/>
      <c r="TLM22" s="79"/>
      <c r="TLN22" s="79"/>
      <c r="TLO22" s="79"/>
      <c r="TLP22" s="79"/>
      <c r="TLQ22" s="79"/>
      <c r="TLR22" s="79"/>
      <c r="TLS22" s="79"/>
      <c r="TLT22" s="79"/>
      <c r="TLU22" s="79"/>
      <c r="TLV22" s="19"/>
      <c r="TLW22" s="15"/>
      <c r="TLX22" s="15"/>
      <c r="TLY22" s="15"/>
      <c r="TLZ22" s="15"/>
      <c r="TMA22" s="15"/>
      <c r="TMB22" s="15"/>
      <c r="TMC22" s="15"/>
      <c r="TMD22" s="15"/>
      <c r="TME22" s="15"/>
      <c r="TMF22" s="15"/>
      <c r="TMG22" s="15"/>
      <c r="TMH22" s="15"/>
      <c r="TMI22" s="15"/>
      <c r="TMJ22" s="15"/>
      <c r="TMK22" s="15"/>
      <c r="TML22" s="15"/>
      <c r="TMM22" s="15"/>
      <c r="TMN22" s="15"/>
      <c r="TMO22" s="15"/>
      <c r="TMP22" s="15"/>
      <c r="TMQ22" s="15"/>
      <c r="TMR22" s="98"/>
      <c r="TMS22" s="98"/>
      <c r="TMT22" s="13"/>
      <c r="TMU22" s="79"/>
      <c r="TMV22" s="79"/>
      <c r="TMW22" s="79"/>
      <c r="TMX22" s="79"/>
      <c r="TMY22" s="79"/>
      <c r="TMZ22" s="79"/>
      <c r="TNA22" s="79"/>
      <c r="TNB22" s="79"/>
      <c r="TNC22" s="79"/>
      <c r="TND22" s="79"/>
      <c r="TNE22" s="79"/>
      <c r="TNF22" s="79"/>
      <c r="TNG22" s="79"/>
      <c r="TNH22" s="79"/>
      <c r="TNI22" s="79"/>
      <c r="TNJ22" s="79"/>
      <c r="TNK22" s="79"/>
      <c r="TNL22" s="79"/>
      <c r="TNM22" s="79"/>
      <c r="TNN22" s="79"/>
      <c r="TNO22" s="79"/>
      <c r="TNP22" s="79"/>
      <c r="TNQ22" s="79"/>
      <c r="TNR22" s="79"/>
      <c r="TNS22" s="19"/>
      <c r="TNT22" s="15"/>
      <c r="TNU22" s="15"/>
      <c r="TNV22" s="15"/>
      <c r="TNW22" s="15"/>
      <c r="TNX22" s="15"/>
      <c r="TNY22" s="15"/>
      <c r="TNZ22" s="15"/>
      <c r="TOA22" s="15"/>
      <c r="TOB22" s="15"/>
      <c r="TOC22" s="15"/>
      <c r="TOD22" s="15"/>
      <c r="TOE22" s="15"/>
      <c r="TOF22" s="15"/>
      <c r="TOG22" s="15"/>
      <c r="TOH22" s="15"/>
      <c r="TOI22" s="15"/>
      <c r="TOJ22" s="15"/>
      <c r="TOK22" s="15"/>
      <c r="TOL22" s="15"/>
      <c r="TOM22" s="15"/>
      <c r="TON22" s="15"/>
      <c r="TOO22" s="98"/>
      <c r="TOP22" s="98"/>
      <c r="TOQ22" s="13"/>
      <c r="TOR22" s="79"/>
      <c r="TOS22" s="79"/>
      <c r="TOT22" s="79"/>
      <c r="TOU22" s="79"/>
      <c r="TOV22" s="79"/>
      <c r="TOW22" s="79"/>
      <c r="TOX22" s="79"/>
      <c r="TOY22" s="79"/>
      <c r="TOZ22" s="79"/>
      <c r="TPA22" s="79"/>
      <c r="TPB22" s="79"/>
      <c r="TPC22" s="79"/>
      <c r="TPD22" s="79"/>
      <c r="TPE22" s="79"/>
      <c r="TPF22" s="79"/>
      <c r="TPG22" s="79"/>
      <c r="TPH22" s="79"/>
      <c r="TPI22" s="79"/>
      <c r="TPJ22" s="79"/>
      <c r="TPK22" s="79"/>
      <c r="TPL22" s="79"/>
      <c r="TPM22" s="79"/>
      <c r="TPN22" s="79"/>
      <c r="TPO22" s="79"/>
      <c r="TPP22" s="19"/>
      <c r="TPQ22" s="15"/>
      <c r="TPR22" s="15"/>
      <c r="TPS22" s="15"/>
      <c r="TPT22" s="15"/>
      <c r="TPU22" s="15"/>
      <c r="TPV22" s="15"/>
      <c r="TPW22" s="15"/>
      <c r="TPX22" s="15"/>
      <c r="TPY22" s="15"/>
      <c r="TPZ22" s="15"/>
      <c r="TQA22" s="15"/>
      <c r="TQB22" s="15"/>
      <c r="TQC22" s="15"/>
      <c r="TQD22" s="15"/>
      <c r="TQE22" s="15"/>
      <c r="TQF22" s="15"/>
      <c r="TQG22" s="15"/>
      <c r="TQH22" s="15"/>
      <c r="TQI22" s="15"/>
      <c r="TQJ22" s="15"/>
      <c r="TQK22" s="15"/>
      <c r="TQL22" s="98"/>
      <c r="TQM22" s="98"/>
      <c r="TQN22" s="13"/>
      <c r="TQO22" s="79"/>
      <c r="TQP22" s="79"/>
      <c r="TQQ22" s="79"/>
      <c r="TQR22" s="79"/>
      <c r="TQS22" s="79"/>
      <c r="TQT22" s="79"/>
      <c r="TQU22" s="79"/>
      <c r="TQV22" s="79"/>
      <c r="TQW22" s="79"/>
      <c r="TQX22" s="79"/>
      <c r="TQY22" s="79"/>
      <c r="TQZ22" s="79"/>
      <c r="TRA22" s="79"/>
      <c r="TRB22" s="79"/>
      <c r="TRC22" s="79"/>
      <c r="TRD22" s="79"/>
      <c r="TRE22" s="79"/>
      <c r="TRF22" s="79"/>
      <c r="TRG22" s="79"/>
      <c r="TRH22" s="79"/>
      <c r="TRI22" s="79"/>
      <c r="TRJ22" s="79"/>
      <c r="TRK22" s="79"/>
      <c r="TRL22" s="79"/>
      <c r="TRM22" s="19"/>
      <c r="TRN22" s="15"/>
      <c r="TRO22" s="15"/>
      <c r="TRP22" s="15"/>
      <c r="TRQ22" s="15"/>
      <c r="TRR22" s="15"/>
      <c r="TRS22" s="15"/>
      <c r="TRT22" s="15"/>
      <c r="TRU22" s="15"/>
      <c r="TRV22" s="15"/>
      <c r="TRW22" s="15"/>
      <c r="TRX22" s="15"/>
      <c r="TRY22" s="15"/>
      <c r="TRZ22" s="15"/>
      <c r="TSA22" s="15"/>
      <c r="TSB22" s="15"/>
      <c r="TSC22" s="15"/>
      <c r="TSD22" s="15"/>
      <c r="TSE22" s="15"/>
      <c r="TSF22" s="15"/>
      <c r="TSG22" s="15"/>
      <c r="TSH22" s="15"/>
      <c r="TSI22" s="98"/>
      <c r="TSJ22" s="98"/>
      <c r="TSK22" s="13"/>
      <c r="TSL22" s="79"/>
      <c r="TSM22" s="79"/>
      <c r="TSN22" s="79"/>
      <c r="TSO22" s="79"/>
      <c r="TSP22" s="79"/>
      <c r="TSQ22" s="79"/>
      <c r="TSR22" s="79"/>
      <c r="TSS22" s="79"/>
      <c r="TST22" s="79"/>
      <c r="TSU22" s="79"/>
      <c r="TSV22" s="79"/>
      <c r="TSW22" s="79"/>
      <c r="TSX22" s="79"/>
      <c r="TSY22" s="79"/>
      <c r="TSZ22" s="79"/>
      <c r="TTA22" s="79"/>
      <c r="TTB22" s="79"/>
      <c r="TTC22" s="79"/>
      <c r="TTD22" s="79"/>
      <c r="TTE22" s="79"/>
      <c r="TTF22" s="79"/>
      <c r="TTG22" s="79"/>
      <c r="TTH22" s="79"/>
      <c r="TTI22" s="79"/>
      <c r="TTJ22" s="19"/>
      <c r="TTK22" s="15"/>
      <c r="TTL22" s="15"/>
      <c r="TTM22" s="15"/>
      <c r="TTN22" s="15"/>
      <c r="TTO22" s="15"/>
      <c r="TTP22" s="15"/>
      <c r="TTQ22" s="15"/>
      <c r="TTR22" s="15"/>
      <c r="TTS22" s="15"/>
      <c r="TTT22" s="15"/>
      <c r="TTU22" s="15"/>
      <c r="TTV22" s="15"/>
      <c r="TTW22" s="15"/>
      <c r="TTX22" s="15"/>
      <c r="TTY22" s="15"/>
      <c r="TTZ22" s="15"/>
      <c r="TUA22" s="15"/>
      <c r="TUB22" s="15"/>
      <c r="TUC22" s="15"/>
      <c r="TUD22" s="15"/>
      <c r="TUE22" s="15"/>
      <c r="TUF22" s="98"/>
      <c r="TUG22" s="98"/>
      <c r="TUH22" s="13"/>
      <c r="TUI22" s="79"/>
      <c r="TUJ22" s="79"/>
      <c r="TUK22" s="79"/>
      <c r="TUL22" s="79"/>
      <c r="TUM22" s="79"/>
      <c r="TUN22" s="79"/>
      <c r="TUO22" s="79"/>
      <c r="TUP22" s="79"/>
      <c r="TUQ22" s="79"/>
      <c r="TUR22" s="79"/>
      <c r="TUS22" s="79"/>
      <c r="TUT22" s="79"/>
      <c r="TUU22" s="79"/>
      <c r="TUV22" s="79"/>
      <c r="TUW22" s="79"/>
      <c r="TUX22" s="79"/>
      <c r="TUY22" s="79"/>
      <c r="TUZ22" s="79"/>
      <c r="TVA22" s="79"/>
      <c r="TVB22" s="79"/>
      <c r="TVC22" s="79"/>
      <c r="TVD22" s="79"/>
      <c r="TVE22" s="79"/>
      <c r="TVF22" s="79"/>
      <c r="TVG22" s="19"/>
      <c r="TVH22" s="15"/>
      <c r="TVI22" s="15"/>
      <c r="TVJ22" s="15"/>
      <c r="TVK22" s="15"/>
      <c r="TVL22" s="15"/>
      <c r="TVM22" s="15"/>
      <c r="TVN22" s="15"/>
      <c r="TVO22" s="15"/>
      <c r="TVP22" s="15"/>
      <c r="TVQ22" s="15"/>
      <c r="TVR22" s="15"/>
      <c r="TVS22" s="15"/>
      <c r="TVT22" s="15"/>
      <c r="TVU22" s="15"/>
      <c r="TVV22" s="15"/>
      <c r="TVW22" s="15"/>
      <c r="TVX22" s="15"/>
      <c r="TVY22" s="15"/>
      <c r="TVZ22" s="15"/>
      <c r="TWA22" s="15"/>
      <c r="TWB22" s="15"/>
      <c r="TWC22" s="98"/>
      <c r="TWD22" s="98"/>
      <c r="TWE22" s="13"/>
      <c r="TWF22" s="79"/>
      <c r="TWG22" s="79"/>
      <c r="TWH22" s="79"/>
      <c r="TWI22" s="79"/>
      <c r="TWJ22" s="79"/>
      <c r="TWK22" s="79"/>
      <c r="TWL22" s="79"/>
      <c r="TWM22" s="79"/>
      <c r="TWN22" s="79"/>
      <c r="TWO22" s="79"/>
      <c r="TWP22" s="79"/>
      <c r="TWQ22" s="79"/>
      <c r="TWR22" s="79"/>
      <c r="TWS22" s="79"/>
      <c r="TWT22" s="79"/>
      <c r="TWU22" s="79"/>
      <c r="TWV22" s="79"/>
      <c r="TWW22" s="79"/>
      <c r="TWX22" s="79"/>
      <c r="TWY22" s="79"/>
      <c r="TWZ22" s="79"/>
      <c r="TXA22" s="79"/>
      <c r="TXB22" s="79"/>
      <c r="TXC22" s="79"/>
      <c r="TXD22" s="19"/>
      <c r="TXE22" s="15"/>
      <c r="TXF22" s="15"/>
      <c r="TXG22" s="15"/>
      <c r="TXH22" s="15"/>
      <c r="TXI22" s="15"/>
      <c r="TXJ22" s="15"/>
      <c r="TXK22" s="15"/>
      <c r="TXL22" s="15"/>
      <c r="TXM22" s="15"/>
      <c r="TXN22" s="15"/>
      <c r="TXO22" s="15"/>
      <c r="TXP22" s="15"/>
      <c r="TXQ22" s="15"/>
      <c r="TXR22" s="15"/>
      <c r="TXS22" s="15"/>
      <c r="TXT22" s="15"/>
      <c r="TXU22" s="15"/>
      <c r="TXV22" s="15"/>
      <c r="TXW22" s="15"/>
      <c r="TXX22" s="15"/>
      <c r="TXY22" s="15"/>
      <c r="TXZ22" s="98"/>
      <c r="TYA22" s="98"/>
      <c r="TYB22" s="13"/>
      <c r="TYC22" s="79"/>
      <c r="TYD22" s="79"/>
      <c r="TYE22" s="79"/>
      <c r="TYF22" s="79"/>
      <c r="TYG22" s="79"/>
      <c r="TYH22" s="79"/>
      <c r="TYI22" s="79"/>
      <c r="TYJ22" s="79"/>
      <c r="TYK22" s="79"/>
      <c r="TYL22" s="79"/>
      <c r="TYM22" s="79"/>
      <c r="TYN22" s="79"/>
      <c r="TYO22" s="79"/>
      <c r="TYP22" s="79"/>
      <c r="TYQ22" s="79"/>
      <c r="TYR22" s="79"/>
      <c r="TYS22" s="79"/>
      <c r="TYT22" s="79"/>
      <c r="TYU22" s="79"/>
      <c r="TYV22" s="79"/>
      <c r="TYW22" s="79"/>
      <c r="TYX22" s="79"/>
      <c r="TYY22" s="79"/>
      <c r="TYZ22" s="79"/>
      <c r="TZA22" s="19"/>
      <c r="TZB22" s="15"/>
      <c r="TZC22" s="15"/>
      <c r="TZD22" s="15"/>
      <c r="TZE22" s="15"/>
      <c r="TZF22" s="15"/>
      <c r="TZG22" s="15"/>
      <c r="TZH22" s="15"/>
      <c r="TZI22" s="15"/>
      <c r="TZJ22" s="15"/>
      <c r="TZK22" s="15"/>
      <c r="TZL22" s="15"/>
      <c r="TZM22" s="15"/>
      <c r="TZN22" s="15"/>
      <c r="TZO22" s="15"/>
      <c r="TZP22" s="15"/>
      <c r="TZQ22" s="15"/>
      <c r="TZR22" s="15"/>
      <c r="TZS22" s="15"/>
      <c r="TZT22" s="15"/>
      <c r="TZU22" s="15"/>
      <c r="TZV22" s="15"/>
      <c r="TZW22" s="98"/>
      <c r="TZX22" s="98"/>
      <c r="TZY22" s="13"/>
      <c r="TZZ22" s="79"/>
      <c r="UAA22" s="79"/>
      <c r="UAB22" s="79"/>
      <c r="UAC22" s="79"/>
      <c r="UAD22" s="79"/>
      <c r="UAE22" s="79"/>
      <c r="UAF22" s="79"/>
      <c r="UAG22" s="79"/>
      <c r="UAH22" s="79"/>
      <c r="UAI22" s="79"/>
      <c r="UAJ22" s="79"/>
      <c r="UAK22" s="79"/>
      <c r="UAL22" s="79"/>
      <c r="UAM22" s="79"/>
      <c r="UAN22" s="79"/>
      <c r="UAO22" s="79"/>
      <c r="UAP22" s="79"/>
      <c r="UAQ22" s="79"/>
      <c r="UAR22" s="79"/>
      <c r="UAS22" s="79"/>
      <c r="UAT22" s="79"/>
      <c r="UAU22" s="79"/>
      <c r="UAV22" s="79"/>
      <c r="UAW22" s="79"/>
      <c r="UAX22" s="19"/>
      <c r="UAY22" s="15"/>
      <c r="UAZ22" s="15"/>
      <c r="UBA22" s="15"/>
      <c r="UBB22" s="15"/>
      <c r="UBC22" s="15"/>
      <c r="UBD22" s="15"/>
      <c r="UBE22" s="15"/>
      <c r="UBF22" s="15"/>
      <c r="UBG22" s="15"/>
      <c r="UBH22" s="15"/>
      <c r="UBI22" s="15"/>
      <c r="UBJ22" s="15"/>
      <c r="UBK22" s="15"/>
      <c r="UBL22" s="15"/>
      <c r="UBM22" s="15"/>
      <c r="UBN22" s="15"/>
      <c r="UBO22" s="15"/>
      <c r="UBP22" s="15"/>
      <c r="UBQ22" s="15"/>
      <c r="UBR22" s="15"/>
      <c r="UBS22" s="15"/>
      <c r="UBT22" s="98"/>
      <c r="UBU22" s="98"/>
      <c r="UBV22" s="13"/>
      <c r="UBW22" s="79"/>
      <c r="UBX22" s="79"/>
      <c r="UBY22" s="79"/>
      <c r="UBZ22" s="79"/>
      <c r="UCA22" s="79"/>
      <c r="UCB22" s="79"/>
      <c r="UCC22" s="79"/>
      <c r="UCD22" s="79"/>
      <c r="UCE22" s="79"/>
      <c r="UCF22" s="79"/>
      <c r="UCG22" s="79"/>
      <c r="UCH22" s="79"/>
      <c r="UCI22" s="79"/>
      <c r="UCJ22" s="79"/>
      <c r="UCK22" s="79"/>
      <c r="UCL22" s="79"/>
      <c r="UCM22" s="79"/>
      <c r="UCN22" s="79"/>
      <c r="UCO22" s="79"/>
      <c r="UCP22" s="79"/>
      <c r="UCQ22" s="79"/>
      <c r="UCR22" s="79"/>
      <c r="UCS22" s="79"/>
      <c r="UCT22" s="79"/>
      <c r="UCU22" s="19"/>
      <c r="UCV22" s="15"/>
      <c r="UCW22" s="15"/>
      <c r="UCX22" s="15"/>
      <c r="UCY22" s="15"/>
      <c r="UCZ22" s="15"/>
      <c r="UDA22" s="15"/>
      <c r="UDB22" s="15"/>
      <c r="UDC22" s="15"/>
      <c r="UDD22" s="15"/>
      <c r="UDE22" s="15"/>
      <c r="UDF22" s="15"/>
      <c r="UDG22" s="15"/>
      <c r="UDH22" s="15"/>
      <c r="UDI22" s="15"/>
      <c r="UDJ22" s="15"/>
      <c r="UDK22" s="15"/>
      <c r="UDL22" s="15"/>
      <c r="UDM22" s="15"/>
      <c r="UDN22" s="15"/>
      <c r="UDO22" s="15"/>
      <c r="UDP22" s="15"/>
      <c r="UDQ22" s="98"/>
      <c r="UDR22" s="98"/>
      <c r="UDS22" s="13"/>
      <c r="UDT22" s="79"/>
      <c r="UDU22" s="79"/>
      <c r="UDV22" s="79"/>
      <c r="UDW22" s="79"/>
      <c r="UDX22" s="79"/>
      <c r="UDY22" s="79"/>
      <c r="UDZ22" s="79"/>
      <c r="UEA22" s="79"/>
      <c r="UEB22" s="79"/>
      <c r="UEC22" s="79"/>
      <c r="UED22" s="79"/>
      <c r="UEE22" s="79"/>
      <c r="UEF22" s="79"/>
      <c r="UEG22" s="79"/>
      <c r="UEH22" s="79"/>
      <c r="UEI22" s="79"/>
      <c r="UEJ22" s="79"/>
      <c r="UEK22" s="79"/>
      <c r="UEL22" s="79"/>
      <c r="UEM22" s="79"/>
      <c r="UEN22" s="79"/>
      <c r="UEO22" s="79"/>
      <c r="UEP22" s="79"/>
      <c r="UEQ22" s="79"/>
      <c r="UER22" s="19"/>
      <c r="UES22" s="15"/>
      <c r="UET22" s="15"/>
      <c r="UEU22" s="15"/>
      <c r="UEV22" s="15"/>
      <c r="UEW22" s="15"/>
      <c r="UEX22" s="15"/>
      <c r="UEY22" s="15"/>
      <c r="UEZ22" s="15"/>
      <c r="UFA22" s="15"/>
      <c r="UFB22" s="15"/>
      <c r="UFC22" s="15"/>
      <c r="UFD22" s="15"/>
      <c r="UFE22" s="15"/>
      <c r="UFF22" s="15"/>
      <c r="UFG22" s="15"/>
      <c r="UFH22" s="15"/>
      <c r="UFI22" s="15"/>
      <c r="UFJ22" s="15"/>
      <c r="UFK22" s="15"/>
      <c r="UFL22" s="15"/>
      <c r="UFM22" s="15"/>
      <c r="UFN22" s="98"/>
      <c r="UFO22" s="98"/>
      <c r="UFP22" s="13"/>
      <c r="UFQ22" s="79"/>
      <c r="UFR22" s="79"/>
      <c r="UFS22" s="79"/>
      <c r="UFT22" s="79"/>
      <c r="UFU22" s="79"/>
      <c r="UFV22" s="79"/>
      <c r="UFW22" s="79"/>
      <c r="UFX22" s="79"/>
      <c r="UFY22" s="79"/>
      <c r="UFZ22" s="79"/>
      <c r="UGA22" s="79"/>
      <c r="UGB22" s="79"/>
      <c r="UGC22" s="79"/>
      <c r="UGD22" s="79"/>
      <c r="UGE22" s="79"/>
      <c r="UGF22" s="79"/>
      <c r="UGG22" s="79"/>
      <c r="UGH22" s="79"/>
      <c r="UGI22" s="79"/>
      <c r="UGJ22" s="79"/>
      <c r="UGK22" s="79"/>
      <c r="UGL22" s="79"/>
      <c r="UGM22" s="79"/>
      <c r="UGN22" s="79"/>
      <c r="UGO22" s="19"/>
      <c r="UGP22" s="15"/>
      <c r="UGQ22" s="15"/>
      <c r="UGR22" s="15"/>
      <c r="UGS22" s="15"/>
      <c r="UGT22" s="15"/>
      <c r="UGU22" s="15"/>
      <c r="UGV22" s="15"/>
      <c r="UGW22" s="15"/>
      <c r="UGX22" s="15"/>
      <c r="UGY22" s="15"/>
      <c r="UGZ22" s="15"/>
      <c r="UHA22" s="15"/>
      <c r="UHB22" s="15"/>
      <c r="UHC22" s="15"/>
      <c r="UHD22" s="15"/>
      <c r="UHE22" s="15"/>
      <c r="UHF22" s="15"/>
      <c r="UHG22" s="15"/>
      <c r="UHH22" s="15"/>
      <c r="UHI22" s="15"/>
      <c r="UHJ22" s="15"/>
      <c r="UHK22" s="98"/>
      <c r="UHL22" s="98"/>
      <c r="UHM22" s="13"/>
      <c r="UHN22" s="79"/>
      <c r="UHO22" s="79"/>
      <c r="UHP22" s="79"/>
      <c r="UHQ22" s="79"/>
      <c r="UHR22" s="79"/>
      <c r="UHS22" s="79"/>
      <c r="UHT22" s="79"/>
      <c r="UHU22" s="79"/>
      <c r="UHV22" s="79"/>
      <c r="UHW22" s="79"/>
      <c r="UHX22" s="79"/>
      <c r="UHY22" s="79"/>
      <c r="UHZ22" s="79"/>
      <c r="UIA22" s="79"/>
      <c r="UIB22" s="79"/>
      <c r="UIC22" s="79"/>
      <c r="UID22" s="79"/>
      <c r="UIE22" s="79"/>
      <c r="UIF22" s="79"/>
      <c r="UIG22" s="79"/>
      <c r="UIH22" s="79"/>
      <c r="UII22" s="79"/>
      <c r="UIJ22" s="79"/>
      <c r="UIK22" s="79"/>
      <c r="UIL22" s="19"/>
      <c r="UIM22" s="15"/>
      <c r="UIN22" s="15"/>
      <c r="UIO22" s="15"/>
      <c r="UIP22" s="15"/>
      <c r="UIQ22" s="15"/>
      <c r="UIR22" s="15"/>
      <c r="UIS22" s="15"/>
      <c r="UIT22" s="15"/>
      <c r="UIU22" s="15"/>
      <c r="UIV22" s="15"/>
      <c r="UIW22" s="15"/>
      <c r="UIX22" s="15"/>
      <c r="UIY22" s="15"/>
      <c r="UIZ22" s="15"/>
      <c r="UJA22" s="15"/>
      <c r="UJB22" s="15"/>
      <c r="UJC22" s="15"/>
      <c r="UJD22" s="15"/>
      <c r="UJE22" s="15"/>
      <c r="UJF22" s="15"/>
      <c r="UJG22" s="15"/>
      <c r="UJH22" s="98"/>
      <c r="UJI22" s="98"/>
      <c r="UJJ22" s="13"/>
      <c r="UJK22" s="79"/>
      <c r="UJL22" s="79"/>
      <c r="UJM22" s="79"/>
      <c r="UJN22" s="79"/>
      <c r="UJO22" s="79"/>
      <c r="UJP22" s="79"/>
      <c r="UJQ22" s="79"/>
      <c r="UJR22" s="79"/>
      <c r="UJS22" s="79"/>
      <c r="UJT22" s="79"/>
      <c r="UJU22" s="79"/>
      <c r="UJV22" s="79"/>
      <c r="UJW22" s="79"/>
      <c r="UJX22" s="79"/>
      <c r="UJY22" s="79"/>
      <c r="UJZ22" s="79"/>
      <c r="UKA22" s="79"/>
      <c r="UKB22" s="79"/>
      <c r="UKC22" s="79"/>
      <c r="UKD22" s="79"/>
      <c r="UKE22" s="79"/>
      <c r="UKF22" s="79"/>
      <c r="UKG22" s="79"/>
      <c r="UKH22" s="79"/>
      <c r="UKI22" s="19"/>
      <c r="UKJ22" s="15"/>
      <c r="UKK22" s="15"/>
      <c r="UKL22" s="15"/>
      <c r="UKM22" s="15"/>
      <c r="UKN22" s="15"/>
      <c r="UKO22" s="15"/>
      <c r="UKP22" s="15"/>
      <c r="UKQ22" s="15"/>
      <c r="UKR22" s="15"/>
      <c r="UKS22" s="15"/>
      <c r="UKT22" s="15"/>
      <c r="UKU22" s="15"/>
      <c r="UKV22" s="15"/>
      <c r="UKW22" s="15"/>
      <c r="UKX22" s="15"/>
      <c r="UKY22" s="15"/>
      <c r="UKZ22" s="15"/>
      <c r="ULA22" s="15"/>
      <c r="ULB22" s="15"/>
      <c r="ULC22" s="15"/>
      <c r="ULD22" s="15"/>
      <c r="ULE22" s="98"/>
      <c r="ULF22" s="98"/>
      <c r="ULG22" s="13"/>
      <c r="ULH22" s="79"/>
      <c r="ULI22" s="79"/>
      <c r="ULJ22" s="79"/>
      <c r="ULK22" s="79"/>
      <c r="ULL22" s="79"/>
      <c r="ULM22" s="79"/>
      <c r="ULN22" s="79"/>
      <c r="ULO22" s="79"/>
      <c r="ULP22" s="79"/>
      <c r="ULQ22" s="79"/>
      <c r="ULR22" s="79"/>
      <c r="ULS22" s="79"/>
      <c r="ULT22" s="79"/>
      <c r="ULU22" s="79"/>
      <c r="ULV22" s="79"/>
      <c r="ULW22" s="79"/>
      <c r="ULX22" s="79"/>
      <c r="ULY22" s="79"/>
      <c r="ULZ22" s="79"/>
      <c r="UMA22" s="79"/>
      <c r="UMB22" s="79"/>
      <c r="UMC22" s="79"/>
      <c r="UMD22" s="79"/>
      <c r="UME22" s="79"/>
      <c r="UMF22" s="19"/>
      <c r="UMG22" s="15"/>
      <c r="UMH22" s="15"/>
      <c r="UMI22" s="15"/>
      <c r="UMJ22" s="15"/>
      <c r="UMK22" s="15"/>
      <c r="UML22" s="15"/>
      <c r="UMM22" s="15"/>
      <c r="UMN22" s="15"/>
      <c r="UMO22" s="15"/>
      <c r="UMP22" s="15"/>
      <c r="UMQ22" s="15"/>
      <c r="UMR22" s="15"/>
      <c r="UMS22" s="15"/>
      <c r="UMT22" s="15"/>
      <c r="UMU22" s="15"/>
      <c r="UMV22" s="15"/>
      <c r="UMW22" s="15"/>
      <c r="UMX22" s="15"/>
      <c r="UMY22" s="15"/>
      <c r="UMZ22" s="15"/>
      <c r="UNA22" s="15"/>
      <c r="UNB22" s="98"/>
      <c r="UNC22" s="98"/>
      <c r="UND22" s="13"/>
      <c r="UNE22" s="79"/>
      <c r="UNF22" s="79"/>
      <c r="UNG22" s="79"/>
      <c r="UNH22" s="79"/>
      <c r="UNI22" s="79"/>
      <c r="UNJ22" s="79"/>
      <c r="UNK22" s="79"/>
      <c r="UNL22" s="79"/>
      <c r="UNM22" s="79"/>
      <c r="UNN22" s="79"/>
      <c r="UNO22" s="79"/>
      <c r="UNP22" s="79"/>
      <c r="UNQ22" s="79"/>
      <c r="UNR22" s="79"/>
      <c r="UNS22" s="79"/>
      <c r="UNT22" s="79"/>
      <c r="UNU22" s="79"/>
      <c r="UNV22" s="79"/>
      <c r="UNW22" s="79"/>
      <c r="UNX22" s="79"/>
      <c r="UNY22" s="79"/>
      <c r="UNZ22" s="79"/>
      <c r="UOA22" s="79"/>
      <c r="UOB22" s="79"/>
      <c r="UOC22" s="19"/>
      <c r="UOD22" s="15"/>
      <c r="UOE22" s="15"/>
      <c r="UOF22" s="15"/>
      <c r="UOG22" s="15"/>
      <c r="UOH22" s="15"/>
      <c r="UOI22" s="15"/>
      <c r="UOJ22" s="15"/>
      <c r="UOK22" s="15"/>
      <c r="UOL22" s="15"/>
      <c r="UOM22" s="15"/>
      <c r="UON22" s="15"/>
      <c r="UOO22" s="15"/>
      <c r="UOP22" s="15"/>
      <c r="UOQ22" s="15"/>
      <c r="UOR22" s="15"/>
      <c r="UOS22" s="15"/>
      <c r="UOT22" s="15"/>
      <c r="UOU22" s="15"/>
      <c r="UOV22" s="15"/>
      <c r="UOW22" s="15"/>
      <c r="UOX22" s="15"/>
      <c r="UOY22" s="98"/>
      <c r="UOZ22" s="98"/>
      <c r="UPA22" s="13"/>
      <c r="UPB22" s="79"/>
      <c r="UPC22" s="79"/>
      <c r="UPD22" s="79"/>
      <c r="UPE22" s="79"/>
      <c r="UPF22" s="79"/>
      <c r="UPG22" s="79"/>
      <c r="UPH22" s="79"/>
      <c r="UPI22" s="79"/>
      <c r="UPJ22" s="79"/>
      <c r="UPK22" s="79"/>
      <c r="UPL22" s="79"/>
      <c r="UPM22" s="79"/>
      <c r="UPN22" s="79"/>
      <c r="UPO22" s="79"/>
      <c r="UPP22" s="79"/>
      <c r="UPQ22" s="79"/>
      <c r="UPR22" s="79"/>
      <c r="UPS22" s="79"/>
      <c r="UPT22" s="79"/>
      <c r="UPU22" s="79"/>
      <c r="UPV22" s="79"/>
      <c r="UPW22" s="79"/>
      <c r="UPX22" s="79"/>
      <c r="UPY22" s="79"/>
      <c r="UPZ22" s="19"/>
      <c r="UQA22" s="15"/>
      <c r="UQB22" s="15"/>
      <c r="UQC22" s="15"/>
      <c r="UQD22" s="15"/>
      <c r="UQE22" s="15"/>
      <c r="UQF22" s="15"/>
      <c r="UQG22" s="15"/>
      <c r="UQH22" s="15"/>
      <c r="UQI22" s="15"/>
      <c r="UQJ22" s="15"/>
      <c r="UQK22" s="15"/>
      <c r="UQL22" s="15"/>
      <c r="UQM22" s="15"/>
      <c r="UQN22" s="15"/>
      <c r="UQO22" s="15"/>
      <c r="UQP22" s="15"/>
      <c r="UQQ22" s="15"/>
      <c r="UQR22" s="15"/>
      <c r="UQS22" s="15"/>
      <c r="UQT22" s="15"/>
      <c r="UQU22" s="15"/>
      <c r="UQV22" s="98"/>
      <c r="UQW22" s="98"/>
      <c r="UQX22" s="13"/>
      <c r="UQY22" s="79"/>
      <c r="UQZ22" s="79"/>
      <c r="URA22" s="79"/>
      <c r="URB22" s="79"/>
      <c r="URC22" s="79"/>
      <c r="URD22" s="79"/>
      <c r="URE22" s="79"/>
      <c r="URF22" s="79"/>
      <c r="URG22" s="79"/>
      <c r="URH22" s="79"/>
      <c r="URI22" s="79"/>
      <c r="URJ22" s="79"/>
      <c r="URK22" s="79"/>
      <c r="URL22" s="79"/>
      <c r="URM22" s="79"/>
      <c r="URN22" s="79"/>
      <c r="URO22" s="79"/>
      <c r="URP22" s="79"/>
      <c r="URQ22" s="79"/>
      <c r="URR22" s="79"/>
      <c r="URS22" s="79"/>
      <c r="URT22" s="79"/>
      <c r="URU22" s="79"/>
      <c r="URV22" s="79"/>
      <c r="URW22" s="19"/>
      <c r="URX22" s="15"/>
      <c r="URY22" s="15"/>
      <c r="URZ22" s="15"/>
      <c r="USA22" s="15"/>
      <c r="USB22" s="15"/>
      <c r="USC22" s="15"/>
      <c r="USD22" s="15"/>
      <c r="USE22" s="15"/>
      <c r="USF22" s="15"/>
      <c r="USG22" s="15"/>
      <c r="USH22" s="15"/>
      <c r="USI22" s="15"/>
      <c r="USJ22" s="15"/>
      <c r="USK22" s="15"/>
      <c r="USL22" s="15"/>
      <c r="USM22" s="15"/>
      <c r="USN22" s="15"/>
      <c r="USO22" s="15"/>
      <c r="USP22" s="15"/>
      <c r="USQ22" s="15"/>
      <c r="USR22" s="15"/>
      <c r="USS22" s="98"/>
      <c r="UST22" s="98"/>
      <c r="USU22" s="13"/>
      <c r="USV22" s="79"/>
      <c r="USW22" s="79"/>
      <c r="USX22" s="79"/>
      <c r="USY22" s="79"/>
      <c r="USZ22" s="79"/>
      <c r="UTA22" s="79"/>
      <c r="UTB22" s="79"/>
      <c r="UTC22" s="79"/>
      <c r="UTD22" s="79"/>
      <c r="UTE22" s="79"/>
      <c r="UTF22" s="79"/>
      <c r="UTG22" s="79"/>
      <c r="UTH22" s="79"/>
      <c r="UTI22" s="79"/>
      <c r="UTJ22" s="79"/>
      <c r="UTK22" s="79"/>
      <c r="UTL22" s="79"/>
      <c r="UTM22" s="79"/>
      <c r="UTN22" s="79"/>
      <c r="UTO22" s="79"/>
      <c r="UTP22" s="79"/>
      <c r="UTQ22" s="79"/>
      <c r="UTR22" s="79"/>
      <c r="UTS22" s="79"/>
      <c r="UTT22" s="19"/>
      <c r="UTU22" s="15"/>
      <c r="UTV22" s="15"/>
      <c r="UTW22" s="15"/>
      <c r="UTX22" s="15"/>
      <c r="UTY22" s="15"/>
      <c r="UTZ22" s="15"/>
      <c r="UUA22" s="15"/>
      <c r="UUB22" s="15"/>
      <c r="UUC22" s="15"/>
      <c r="UUD22" s="15"/>
      <c r="UUE22" s="15"/>
      <c r="UUF22" s="15"/>
      <c r="UUG22" s="15"/>
      <c r="UUH22" s="15"/>
      <c r="UUI22" s="15"/>
      <c r="UUJ22" s="15"/>
      <c r="UUK22" s="15"/>
      <c r="UUL22" s="15"/>
      <c r="UUM22" s="15"/>
      <c r="UUN22" s="15"/>
      <c r="UUO22" s="15"/>
      <c r="UUP22" s="98"/>
      <c r="UUQ22" s="98"/>
      <c r="UUR22" s="13"/>
      <c r="UUS22" s="79"/>
      <c r="UUT22" s="79"/>
      <c r="UUU22" s="79"/>
      <c r="UUV22" s="79"/>
      <c r="UUW22" s="79"/>
      <c r="UUX22" s="79"/>
      <c r="UUY22" s="79"/>
      <c r="UUZ22" s="79"/>
      <c r="UVA22" s="79"/>
      <c r="UVB22" s="79"/>
      <c r="UVC22" s="79"/>
      <c r="UVD22" s="79"/>
      <c r="UVE22" s="79"/>
      <c r="UVF22" s="79"/>
      <c r="UVG22" s="79"/>
      <c r="UVH22" s="79"/>
      <c r="UVI22" s="79"/>
      <c r="UVJ22" s="79"/>
      <c r="UVK22" s="79"/>
      <c r="UVL22" s="79"/>
      <c r="UVM22" s="79"/>
      <c r="UVN22" s="79"/>
      <c r="UVO22" s="79"/>
      <c r="UVP22" s="79"/>
      <c r="UVQ22" s="19"/>
      <c r="UVR22" s="15"/>
      <c r="UVS22" s="15"/>
      <c r="UVT22" s="15"/>
      <c r="UVU22" s="15"/>
      <c r="UVV22" s="15"/>
      <c r="UVW22" s="15"/>
      <c r="UVX22" s="15"/>
      <c r="UVY22" s="15"/>
      <c r="UVZ22" s="15"/>
      <c r="UWA22" s="15"/>
      <c r="UWB22" s="15"/>
      <c r="UWC22" s="15"/>
      <c r="UWD22" s="15"/>
      <c r="UWE22" s="15"/>
      <c r="UWF22" s="15"/>
      <c r="UWG22" s="15"/>
      <c r="UWH22" s="15"/>
      <c r="UWI22" s="15"/>
      <c r="UWJ22" s="15"/>
      <c r="UWK22" s="15"/>
      <c r="UWL22" s="15"/>
      <c r="UWM22" s="98"/>
      <c r="UWN22" s="98"/>
      <c r="UWO22" s="13"/>
      <c r="UWP22" s="79"/>
      <c r="UWQ22" s="79"/>
      <c r="UWR22" s="79"/>
      <c r="UWS22" s="79"/>
      <c r="UWT22" s="79"/>
      <c r="UWU22" s="79"/>
      <c r="UWV22" s="79"/>
      <c r="UWW22" s="79"/>
      <c r="UWX22" s="79"/>
      <c r="UWY22" s="79"/>
      <c r="UWZ22" s="79"/>
      <c r="UXA22" s="79"/>
      <c r="UXB22" s="79"/>
      <c r="UXC22" s="79"/>
      <c r="UXD22" s="79"/>
      <c r="UXE22" s="79"/>
      <c r="UXF22" s="79"/>
      <c r="UXG22" s="79"/>
      <c r="UXH22" s="79"/>
      <c r="UXI22" s="79"/>
      <c r="UXJ22" s="79"/>
      <c r="UXK22" s="79"/>
      <c r="UXL22" s="79"/>
      <c r="UXM22" s="79"/>
      <c r="UXN22" s="19"/>
      <c r="UXO22" s="15"/>
      <c r="UXP22" s="15"/>
      <c r="UXQ22" s="15"/>
      <c r="UXR22" s="15"/>
      <c r="UXS22" s="15"/>
      <c r="UXT22" s="15"/>
      <c r="UXU22" s="15"/>
      <c r="UXV22" s="15"/>
      <c r="UXW22" s="15"/>
      <c r="UXX22" s="15"/>
      <c r="UXY22" s="15"/>
      <c r="UXZ22" s="15"/>
      <c r="UYA22" s="15"/>
      <c r="UYB22" s="15"/>
      <c r="UYC22" s="15"/>
      <c r="UYD22" s="15"/>
      <c r="UYE22" s="15"/>
      <c r="UYF22" s="15"/>
      <c r="UYG22" s="15"/>
      <c r="UYH22" s="15"/>
      <c r="UYI22" s="15"/>
      <c r="UYJ22" s="98"/>
      <c r="UYK22" s="98"/>
      <c r="UYL22" s="13"/>
      <c r="UYM22" s="79"/>
      <c r="UYN22" s="79"/>
      <c r="UYO22" s="79"/>
      <c r="UYP22" s="79"/>
      <c r="UYQ22" s="79"/>
      <c r="UYR22" s="79"/>
      <c r="UYS22" s="79"/>
      <c r="UYT22" s="79"/>
      <c r="UYU22" s="79"/>
      <c r="UYV22" s="79"/>
      <c r="UYW22" s="79"/>
      <c r="UYX22" s="79"/>
      <c r="UYY22" s="79"/>
      <c r="UYZ22" s="79"/>
      <c r="UZA22" s="79"/>
      <c r="UZB22" s="79"/>
      <c r="UZC22" s="79"/>
      <c r="UZD22" s="79"/>
      <c r="UZE22" s="79"/>
      <c r="UZF22" s="79"/>
      <c r="UZG22" s="79"/>
      <c r="UZH22" s="79"/>
      <c r="UZI22" s="79"/>
      <c r="UZJ22" s="79"/>
      <c r="UZK22" s="19"/>
      <c r="UZL22" s="15"/>
      <c r="UZM22" s="15"/>
      <c r="UZN22" s="15"/>
      <c r="UZO22" s="15"/>
      <c r="UZP22" s="15"/>
      <c r="UZQ22" s="15"/>
      <c r="UZR22" s="15"/>
      <c r="UZS22" s="15"/>
      <c r="UZT22" s="15"/>
      <c r="UZU22" s="15"/>
      <c r="UZV22" s="15"/>
      <c r="UZW22" s="15"/>
      <c r="UZX22" s="15"/>
      <c r="UZY22" s="15"/>
      <c r="UZZ22" s="15"/>
      <c r="VAA22" s="15"/>
      <c r="VAB22" s="15"/>
      <c r="VAC22" s="15"/>
      <c r="VAD22" s="15"/>
      <c r="VAE22" s="15"/>
      <c r="VAF22" s="15"/>
      <c r="VAG22" s="98"/>
      <c r="VAH22" s="98"/>
      <c r="VAI22" s="13"/>
      <c r="VAJ22" s="79"/>
      <c r="VAK22" s="79"/>
      <c r="VAL22" s="79"/>
      <c r="VAM22" s="79"/>
      <c r="VAN22" s="79"/>
      <c r="VAO22" s="79"/>
      <c r="VAP22" s="79"/>
      <c r="VAQ22" s="79"/>
      <c r="VAR22" s="79"/>
      <c r="VAS22" s="79"/>
      <c r="VAT22" s="79"/>
      <c r="VAU22" s="79"/>
      <c r="VAV22" s="79"/>
      <c r="VAW22" s="79"/>
      <c r="VAX22" s="79"/>
      <c r="VAY22" s="79"/>
      <c r="VAZ22" s="79"/>
      <c r="VBA22" s="79"/>
      <c r="VBB22" s="79"/>
      <c r="VBC22" s="79"/>
      <c r="VBD22" s="79"/>
      <c r="VBE22" s="79"/>
      <c r="VBF22" s="79"/>
      <c r="VBG22" s="79"/>
      <c r="VBH22" s="19"/>
      <c r="VBI22" s="15"/>
      <c r="VBJ22" s="15"/>
      <c r="VBK22" s="15"/>
      <c r="VBL22" s="15"/>
      <c r="VBM22" s="15"/>
      <c r="VBN22" s="15"/>
      <c r="VBO22" s="15"/>
      <c r="VBP22" s="15"/>
      <c r="VBQ22" s="15"/>
      <c r="VBR22" s="15"/>
      <c r="VBS22" s="15"/>
      <c r="VBT22" s="15"/>
      <c r="VBU22" s="15"/>
      <c r="VBV22" s="15"/>
      <c r="VBW22" s="15"/>
      <c r="VBX22" s="15"/>
      <c r="VBY22" s="15"/>
      <c r="VBZ22" s="15"/>
      <c r="VCA22" s="15"/>
      <c r="VCB22" s="15"/>
      <c r="VCC22" s="15"/>
      <c r="VCD22" s="98"/>
      <c r="VCE22" s="98"/>
      <c r="VCF22" s="13"/>
      <c r="VCG22" s="79"/>
      <c r="VCH22" s="79"/>
      <c r="VCI22" s="79"/>
      <c r="VCJ22" s="79"/>
      <c r="VCK22" s="79"/>
      <c r="VCL22" s="79"/>
      <c r="VCM22" s="79"/>
      <c r="VCN22" s="79"/>
      <c r="VCO22" s="79"/>
      <c r="VCP22" s="79"/>
      <c r="VCQ22" s="79"/>
      <c r="VCR22" s="79"/>
      <c r="VCS22" s="79"/>
      <c r="VCT22" s="79"/>
      <c r="VCU22" s="79"/>
      <c r="VCV22" s="79"/>
      <c r="VCW22" s="79"/>
      <c r="VCX22" s="79"/>
      <c r="VCY22" s="79"/>
      <c r="VCZ22" s="79"/>
      <c r="VDA22" s="79"/>
      <c r="VDB22" s="79"/>
      <c r="VDC22" s="79"/>
      <c r="VDD22" s="79"/>
      <c r="VDE22" s="19"/>
      <c r="VDF22" s="15"/>
      <c r="VDG22" s="15"/>
      <c r="VDH22" s="15"/>
      <c r="VDI22" s="15"/>
      <c r="VDJ22" s="15"/>
      <c r="VDK22" s="15"/>
      <c r="VDL22" s="15"/>
      <c r="VDM22" s="15"/>
      <c r="VDN22" s="15"/>
      <c r="VDO22" s="15"/>
      <c r="VDP22" s="15"/>
      <c r="VDQ22" s="15"/>
      <c r="VDR22" s="15"/>
      <c r="VDS22" s="15"/>
      <c r="VDT22" s="15"/>
      <c r="VDU22" s="15"/>
      <c r="VDV22" s="15"/>
      <c r="VDW22" s="15"/>
      <c r="VDX22" s="15"/>
      <c r="VDY22" s="15"/>
      <c r="VDZ22" s="15"/>
      <c r="VEA22" s="98"/>
      <c r="VEB22" s="98"/>
      <c r="VEC22" s="13"/>
      <c r="VED22" s="79"/>
      <c r="VEE22" s="79"/>
      <c r="VEF22" s="79"/>
      <c r="VEG22" s="79"/>
      <c r="VEH22" s="79"/>
      <c r="VEI22" s="79"/>
      <c r="VEJ22" s="79"/>
      <c r="VEK22" s="79"/>
      <c r="VEL22" s="79"/>
      <c r="VEM22" s="79"/>
      <c r="VEN22" s="79"/>
      <c r="VEO22" s="79"/>
      <c r="VEP22" s="79"/>
      <c r="VEQ22" s="79"/>
      <c r="VER22" s="79"/>
      <c r="VES22" s="79"/>
      <c r="VET22" s="79"/>
      <c r="VEU22" s="79"/>
      <c r="VEV22" s="79"/>
      <c r="VEW22" s="79"/>
      <c r="VEX22" s="79"/>
      <c r="VEY22" s="79"/>
      <c r="VEZ22" s="79"/>
      <c r="VFA22" s="79"/>
      <c r="VFB22" s="19"/>
      <c r="VFC22" s="15"/>
      <c r="VFD22" s="15"/>
      <c r="VFE22" s="15"/>
      <c r="VFF22" s="15"/>
      <c r="VFG22" s="15"/>
      <c r="VFH22" s="15"/>
      <c r="VFI22" s="15"/>
      <c r="VFJ22" s="15"/>
      <c r="VFK22" s="15"/>
      <c r="VFL22" s="15"/>
      <c r="VFM22" s="15"/>
      <c r="VFN22" s="15"/>
      <c r="VFO22" s="15"/>
      <c r="VFP22" s="15"/>
      <c r="VFQ22" s="15"/>
      <c r="VFR22" s="15"/>
      <c r="VFS22" s="15"/>
      <c r="VFT22" s="15"/>
      <c r="VFU22" s="15"/>
      <c r="VFV22" s="15"/>
      <c r="VFW22" s="15"/>
      <c r="VFX22" s="98"/>
      <c r="VFY22" s="98"/>
      <c r="VFZ22" s="13"/>
      <c r="VGA22" s="79"/>
      <c r="VGB22" s="79"/>
      <c r="VGC22" s="79"/>
      <c r="VGD22" s="79"/>
      <c r="VGE22" s="79"/>
      <c r="VGF22" s="79"/>
      <c r="VGG22" s="79"/>
      <c r="VGH22" s="79"/>
      <c r="VGI22" s="79"/>
      <c r="VGJ22" s="79"/>
      <c r="VGK22" s="79"/>
      <c r="VGL22" s="79"/>
      <c r="VGM22" s="79"/>
      <c r="VGN22" s="79"/>
      <c r="VGO22" s="79"/>
      <c r="VGP22" s="79"/>
      <c r="VGQ22" s="79"/>
      <c r="VGR22" s="79"/>
      <c r="VGS22" s="79"/>
      <c r="VGT22" s="79"/>
      <c r="VGU22" s="79"/>
      <c r="VGV22" s="79"/>
      <c r="VGW22" s="79"/>
      <c r="VGX22" s="79"/>
      <c r="VGY22" s="19"/>
      <c r="VGZ22" s="15"/>
      <c r="VHA22" s="15"/>
      <c r="VHB22" s="15"/>
      <c r="VHC22" s="15"/>
      <c r="VHD22" s="15"/>
      <c r="VHE22" s="15"/>
      <c r="VHF22" s="15"/>
      <c r="VHG22" s="15"/>
      <c r="VHH22" s="15"/>
      <c r="VHI22" s="15"/>
      <c r="VHJ22" s="15"/>
      <c r="VHK22" s="15"/>
      <c r="VHL22" s="15"/>
      <c r="VHM22" s="15"/>
      <c r="VHN22" s="15"/>
      <c r="VHO22" s="15"/>
      <c r="VHP22" s="15"/>
      <c r="VHQ22" s="15"/>
      <c r="VHR22" s="15"/>
      <c r="VHS22" s="15"/>
      <c r="VHT22" s="15"/>
      <c r="VHU22" s="98"/>
      <c r="VHV22" s="98"/>
      <c r="VHW22" s="13"/>
      <c r="VHX22" s="79"/>
      <c r="VHY22" s="79"/>
      <c r="VHZ22" s="79"/>
      <c r="VIA22" s="79"/>
      <c r="VIB22" s="79"/>
      <c r="VIC22" s="79"/>
      <c r="VID22" s="79"/>
      <c r="VIE22" s="79"/>
      <c r="VIF22" s="79"/>
      <c r="VIG22" s="79"/>
      <c r="VIH22" s="79"/>
      <c r="VII22" s="79"/>
      <c r="VIJ22" s="79"/>
      <c r="VIK22" s="79"/>
      <c r="VIL22" s="79"/>
      <c r="VIM22" s="79"/>
      <c r="VIN22" s="79"/>
      <c r="VIO22" s="79"/>
      <c r="VIP22" s="79"/>
      <c r="VIQ22" s="79"/>
      <c r="VIR22" s="79"/>
      <c r="VIS22" s="79"/>
      <c r="VIT22" s="79"/>
      <c r="VIU22" s="79"/>
      <c r="VIV22" s="19"/>
      <c r="VIW22" s="15"/>
      <c r="VIX22" s="15"/>
      <c r="VIY22" s="15"/>
      <c r="VIZ22" s="15"/>
      <c r="VJA22" s="15"/>
      <c r="VJB22" s="15"/>
      <c r="VJC22" s="15"/>
      <c r="VJD22" s="15"/>
      <c r="VJE22" s="15"/>
      <c r="VJF22" s="15"/>
      <c r="VJG22" s="15"/>
      <c r="VJH22" s="15"/>
      <c r="VJI22" s="15"/>
      <c r="VJJ22" s="15"/>
      <c r="VJK22" s="15"/>
      <c r="VJL22" s="15"/>
      <c r="VJM22" s="15"/>
      <c r="VJN22" s="15"/>
      <c r="VJO22" s="15"/>
      <c r="VJP22" s="15"/>
      <c r="VJQ22" s="15"/>
      <c r="VJR22" s="98"/>
      <c r="VJS22" s="98"/>
      <c r="VJT22" s="13"/>
      <c r="VJU22" s="79"/>
      <c r="VJV22" s="79"/>
      <c r="VJW22" s="79"/>
      <c r="VJX22" s="79"/>
      <c r="VJY22" s="79"/>
      <c r="VJZ22" s="79"/>
      <c r="VKA22" s="79"/>
      <c r="VKB22" s="79"/>
      <c r="VKC22" s="79"/>
      <c r="VKD22" s="79"/>
      <c r="VKE22" s="79"/>
      <c r="VKF22" s="79"/>
      <c r="VKG22" s="79"/>
      <c r="VKH22" s="79"/>
      <c r="VKI22" s="79"/>
      <c r="VKJ22" s="79"/>
      <c r="VKK22" s="79"/>
      <c r="VKL22" s="79"/>
      <c r="VKM22" s="79"/>
      <c r="VKN22" s="79"/>
      <c r="VKO22" s="79"/>
      <c r="VKP22" s="79"/>
      <c r="VKQ22" s="79"/>
      <c r="VKR22" s="79"/>
      <c r="VKS22" s="19"/>
      <c r="VKT22" s="15"/>
      <c r="VKU22" s="15"/>
      <c r="VKV22" s="15"/>
      <c r="VKW22" s="15"/>
      <c r="VKX22" s="15"/>
      <c r="VKY22" s="15"/>
      <c r="VKZ22" s="15"/>
      <c r="VLA22" s="15"/>
      <c r="VLB22" s="15"/>
      <c r="VLC22" s="15"/>
      <c r="VLD22" s="15"/>
      <c r="VLE22" s="15"/>
      <c r="VLF22" s="15"/>
      <c r="VLG22" s="15"/>
      <c r="VLH22" s="15"/>
      <c r="VLI22" s="15"/>
      <c r="VLJ22" s="15"/>
      <c r="VLK22" s="15"/>
      <c r="VLL22" s="15"/>
      <c r="VLM22" s="15"/>
      <c r="VLN22" s="15"/>
      <c r="VLO22" s="98"/>
      <c r="VLP22" s="98"/>
      <c r="VLQ22" s="13"/>
      <c r="VLR22" s="79"/>
      <c r="VLS22" s="79"/>
      <c r="VLT22" s="79"/>
      <c r="VLU22" s="79"/>
      <c r="VLV22" s="79"/>
      <c r="VLW22" s="79"/>
      <c r="VLX22" s="79"/>
      <c r="VLY22" s="79"/>
      <c r="VLZ22" s="79"/>
      <c r="VMA22" s="79"/>
      <c r="VMB22" s="79"/>
      <c r="VMC22" s="79"/>
      <c r="VMD22" s="79"/>
      <c r="VME22" s="79"/>
      <c r="VMF22" s="79"/>
      <c r="VMG22" s="79"/>
      <c r="VMH22" s="79"/>
      <c r="VMI22" s="79"/>
      <c r="VMJ22" s="79"/>
      <c r="VMK22" s="79"/>
      <c r="VML22" s="79"/>
      <c r="VMM22" s="79"/>
      <c r="VMN22" s="79"/>
      <c r="VMO22" s="79"/>
      <c r="VMP22" s="19"/>
      <c r="VMQ22" s="15"/>
      <c r="VMR22" s="15"/>
      <c r="VMS22" s="15"/>
      <c r="VMT22" s="15"/>
      <c r="VMU22" s="15"/>
      <c r="VMV22" s="15"/>
      <c r="VMW22" s="15"/>
      <c r="VMX22" s="15"/>
      <c r="VMY22" s="15"/>
      <c r="VMZ22" s="15"/>
      <c r="VNA22" s="15"/>
      <c r="VNB22" s="15"/>
      <c r="VNC22" s="15"/>
      <c r="VND22" s="15"/>
      <c r="VNE22" s="15"/>
      <c r="VNF22" s="15"/>
      <c r="VNG22" s="15"/>
      <c r="VNH22" s="15"/>
      <c r="VNI22" s="15"/>
      <c r="VNJ22" s="15"/>
      <c r="VNK22" s="15"/>
      <c r="VNL22" s="98"/>
      <c r="VNM22" s="98"/>
      <c r="VNN22" s="13"/>
      <c r="VNO22" s="79"/>
      <c r="VNP22" s="79"/>
      <c r="VNQ22" s="79"/>
      <c r="VNR22" s="79"/>
      <c r="VNS22" s="79"/>
      <c r="VNT22" s="79"/>
      <c r="VNU22" s="79"/>
      <c r="VNV22" s="79"/>
      <c r="VNW22" s="79"/>
      <c r="VNX22" s="79"/>
      <c r="VNY22" s="79"/>
      <c r="VNZ22" s="79"/>
      <c r="VOA22" s="79"/>
      <c r="VOB22" s="79"/>
      <c r="VOC22" s="79"/>
      <c r="VOD22" s="79"/>
      <c r="VOE22" s="79"/>
      <c r="VOF22" s="79"/>
      <c r="VOG22" s="79"/>
      <c r="VOH22" s="79"/>
      <c r="VOI22" s="79"/>
      <c r="VOJ22" s="79"/>
      <c r="VOK22" s="79"/>
      <c r="VOL22" s="79"/>
      <c r="VOM22" s="19"/>
      <c r="VON22" s="15"/>
      <c r="VOO22" s="15"/>
      <c r="VOP22" s="15"/>
      <c r="VOQ22" s="15"/>
      <c r="VOR22" s="15"/>
      <c r="VOS22" s="15"/>
      <c r="VOT22" s="15"/>
      <c r="VOU22" s="15"/>
      <c r="VOV22" s="15"/>
      <c r="VOW22" s="15"/>
      <c r="VOX22" s="15"/>
      <c r="VOY22" s="15"/>
      <c r="VOZ22" s="15"/>
      <c r="VPA22" s="15"/>
      <c r="VPB22" s="15"/>
      <c r="VPC22" s="15"/>
      <c r="VPD22" s="15"/>
      <c r="VPE22" s="15"/>
      <c r="VPF22" s="15"/>
      <c r="VPG22" s="15"/>
      <c r="VPH22" s="15"/>
      <c r="VPI22" s="98"/>
      <c r="VPJ22" s="98"/>
      <c r="VPK22" s="13"/>
      <c r="VPL22" s="79"/>
      <c r="VPM22" s="79"/>
      <c r="VPN22" s="79"/>
      <c r="VPO22" s="79"/>
      <c r="VPP22" s="79"/>
      <c r="VPQ22" s="79"/>
      <c r="VPR22" s="79"/>
      <c r="VPS22" s="79"/>
      <c r="VPT22" s="79"/>
      <c r="VPU22" s="79"/>
      <c r="VPV22" s="79"/>
      <c r="VPW22" s="79"/>
      <c r="VPX22" s="79"/>
      <c r="VPY22" s="79"/>
      <c r="VPZ22" s="79"/>
      <c r="VQA22" s="79"/>
      <c r="VQB22" s="79"/>
      <c r="VQC22" s="79"/>
      <c r="VQD22" s="79"/>
      <c r="VQE22" s="79"/>
      <c r="VQF22" s="79"/>
      <c r="VQG22" s="79"/>
      <c r="VQH22" s="79"/>
      <c r="VQI22" s="79"/>
      <c r="VQJ22" s="19"/>
      <c r="VQK22" s="15"/>
      <c r="VQL22" s="15"/>
      <c r="VQM22" s="15"/>
      <c r="VQN22" s="15"/>
      <c r="VQO22" s="15"/>
      <c r="VQP22" s="15"/>
      <c r="VQQ22" s="15"/>
      <c r="VQR22" s="15"/>
      <c r="VQS22" s="15"/>
      <c r="VQT22" s="15"/>
      <c r="VQU22" s="15"/>
      <c r="VQV22" s="15"/>
      <c r="VQW22" s="15"/>
      <c r="VQX22" s="15"/>
      <c r="VQY22" s="15"/>
      <c r="VQZ22" s="15"/>
      <c r="VRA22" s="15"/>
      <c r="VRB22" s="15"/>
      <c r="VRC22" s="15"/>
      <c r="VRD22" s="15"/>
      <c r="VRE22" s="15"/>
      <c r="VRF22" s="98"/>
      <c r="VRG22" s="98"/>
      <c r="VRH22" s="13"/>
      <c r="VRI22" s="79"/>
      <c r="VRJ22" s="79"/>
      <c r="VRK22" s="79"/>
      <c r="VRL22" s="79"/>
      <c r="VRM22" s="79"/>
      <c r="VRN22" s="79"/>
      <c r="VRO22" s="79"/>
      <c r="VRP22" s="79"/>
      <c r="VRQ22" s="79"/>
      <c r="VRR22" s="79"/>
      <c r="VRS22" s="79"/>
      <c r="VRT22" s="79"/>
      <c r="VRU22" s="79"/>
      <c r="VRV22" s="79"/>
      <c r="VRW22" s="79"/>
      <c r="VRX22" s="79"/>
      <c r="VRY22" s="79"/>
      <c r="VRZ22" s="79"/>
      <c r="VSA22" s="79"/>
      <c r="VSB22" s="79"/>
      <c r="VSC22" s="79"/>
      <c r="VSD22" s="79"/>
      <c r="VSE22" s="79"/>
      <c r="VSF22" s="79"/>
      <c r="VSG22" s="19"/>
      <c r="VSH22" s="15"/>
      <c r="VSI22" s="15"/>
      <c r="VSJ22" s="15"/>
      <c r="VSK22" s="15"/>
      <c r="VSL22" s="15"/>
      <c r="VSM22" s="15"/>
      <c r="VSN22" s="15"/>
      <c r="VSO22" s="15"/>
      <c r="VSP22" s="15"/>
      <c r="VSQ22" s="15"/>
      <c r="VSR22" s="15"/>
      <c r="VSS22" s="15"/>
      <c r="VST22" s="15"/>
      <c r="VSU22" s="15"/>
      <c r="VSV22" s="15"/>
      <c r="VSW22" s="15"/>
      <c r="VSX22" s="15"/>
      <c r="VSY22" s="15"/>
      <c r="VSZ22" s="15"/>
      <c r="VTA22" s="15"/>
      <c r="VTB22" s="15"/>
      <c r="VTC22" s="98"/>
      <c r="VTD22" s="98"/>
      <c r="VTE22" s="13"/>
      <c r="VTF22" s="79"/>
      <c r="VTG22" s="79"/>
      <c r="VTH22" s="79"/>
      <c r="VTI22" s="79"/>
      <c r="VTJ22" s="79"/>
      <c r="VTK22" s="79"/>
      <c r="VTL22" s="79"/>
      <c r="VTM22" s="79"/>
      <c r="VTN22" s="79"/>
      <c r="VTO22" s="79"/>
      <c r="VTP22" s="79"/>
      <c r="VTQ22" s="79"/>
      <c r="VTR22" s="79"/>
      <c r="VTS22" s="79"/>
      <c r="VTT22" s="79"/>
      <c r="VTU22" s="79"/>
      <c r="VTV22" s="79"/>
      <c r="VTW22" s="79"/>
      <c r="VTX22" s="79"/>
      <c r="VTY22" s="79"/>
      <c r="VTZ22" s="79"/>
      <c r="VUA22" s="79"/>
      <c r="VUB22" s="79"/>
      <c r="VUC22" s="79"/>
      <c r="VUD22" s="19"/>
      <c r="VUE22" s="15"/>
      <c r="VUF22" s="15"/>
      <c r="VUG22" s="15"/>
      <c r="VUH22" s="15"/>
      <c r="VUI22" s="15"/>
      <c r="VUJ22" s="15"/>
      <c r="VUK22" s="15"/>
      <c r="VUL22" s="15"/>
      <c r="VUM22" s="15"/>
      <c r="VUN22" s="15"/>
      <c r="VUO22" s="15"/>
      <c r="VUP22" s="15"/>
      <c r="VUQ22" s="15"/>
      <c r="VUR22" s="15"/>
      <c r="VUS22" s="15"/>
      <c r="VUT22" s="15"/>
      <c r="VUU22" s="15"/>
      <c r="VUV22" s="15"/>
      <c r="VUW22" s="15"/>
      <c r="VUX22" s="15"/>
      <c r="VUY22" s="15"/>
      <c r="VUZ22" s="98"/>
      <c r="VVA22" s="98"/>
      <c r="VVB22" s="13"/>
      <c r="VVC22" s="79"/>
      <c r="VVD22" s="79"/>
      <c r="VVE22" s="79"/>
      <c r="VVF22" s="79"/>
      <c r="VVG22" s="79"/>
      <c r="VVH22" s="79"/>
      <c r="VVI22" s="79"/>
      <c r="VVJ22" s="79"/>
      <c r="VVK22" s="79"/>
      <c r="VVL22" s="79"/>
      <c r="VVM22" s="79"/>
      <c r="VVN22" s="79"/>
      <c r="VVO22" s="79"/>
      <c r="VVP22" s="79"/>
      <c r="VVQ22" s="79"/>
      <c r="VVR22" s="79"/>
      <c r="VVS22" s="79"/>
      <c r="VVT22" s="79"/>
      <c r="VVU22" s="79"/>
      <c r="VVV22" s="79"/>
      <c r="VVW22" s="79"/>
      <c r="VVX22" s="79"/>
      <c r="VVY22" s="79"/>
      <c r="VVZ22" s="79"/>
      <c r="VWA22" s="19"/>
      <c r="VWB22" s="15"/>
      <c r="VWC22" s="15"/>
      <c r="VWD22" s="15"/>
      <c r="VWE22" s="15"/>
      <c r="VWF22" s="15"/>
      <c r="VWG22" s="15"/>
      <c r="VWH22" s="15"/>
      <c r="VWI22" s="15"/>
      <c r="VWJ22" s="15"/>
      <c r="VWK22" s="15"/>
      <c r="VWL22" s="15"/>
      <c r="VWM22" s="15"/>
      <c r="VWN22" s="15"/>
      <c r="VWO22" s="15"/>
      <c r="VWP22" s="15"/>
      <c r="VWQ22" s="15"/>
      <c r="VWR22" s="15"/>
      <c r="VWS22" s="15"/>
      <c r="VWT22" s="15"/>
      <c r="VWU22" s="15"/>
      <c r="VWV22" s="15"/>
      <c r="VWW22" s="98"/>
      <c r="VWX22" s="98"/>
      <c r="VWY22" s="13"/>
      <c r="VWZ22" s="79"/>
      <c r="VXA22" s="79"/>
      <c r="VXB22" s="79"/>
      <c r="VXC22" s="79"/>
      <c r="VXD22" s="79"/>
      <c r="VXE22" s="79"/>
      <c r="VXF22" s="79"/>
      <c r="VXG22" s="79"/>
      <c r="VXH22" s="79"/>
      <c r="VXI22" s="79"/>
      <c r="VXJ22" s="79"/>
      <c r="VXK22" s="79"/>
      <c r="VXL22" s="79"/>
      <c r="VXM22" s="79"/>
      <c r="VXN22" s="79"/>
      <c r="VXO22" s="79"/>
      <c r="VXP22" s="79"/>
      <c r="VXQ22" s="79"/>
      <c r="VXR22" s="79"/>
      <c r="VXS22" s="79"/>
      <c r="VXT22" s="79"/>
      <c r="VXU22" s="79"/>
      <c r="VXV22" s="79"/>
      <c r="VXW22" s="79"/>
      <c r="VXX22" s="19"/>
      <c r="VXY22" s="15"/>
      <c r="VXZ22" s="15"/>
      <c r="VYA22" s="15"/>
      <c r="VYB22" s="15"/>
      <c r="VYC22" s="15"/>
      <c r="VYD22" s="15"/>
      <c r="VYE22" s="15"/>
      <c r="VYF22" s="15"/>
      <c r="VYG22" s="15"/>
      <c r="VYH22" s="15"/>
      <c r="VYI22" s="15"/>
      <c r="VYJ22" s="15"/>
      <c r="VYK22" s="15"/>
      <c r="VYL22" s="15"/>
      <c r="VYM22" s="15"/>
      <c r="VYN22" s="15"/>
      <c r="VYO22" s="15"/>
      <c r="VYP22" s="15"/>
      <c r="VYQ22" s="15"/>
      <c r="VYR22" s="15"/>
      <c r="VYS22" s="15"/>
      <c r="VYT22" s="98"/>
      <c r="VYU22" s="98"/>
      <c r="VYV22" s="13"/>
      <c r="VYW22" s="79"/>
      <c r="VYX22" s="79"/>
      <c r="VYY22" s="79"/>
      <c r="VYZ22" s="79"/>
      <c r="VZA22" s="79"/>
      <c r="VZB22" s="79"/>
      <c r="VZC22" s="79"/>
      <c r="VZD22" s="79"/>
      <c r="VZE22" s="79"/>
      <c r="VZF22" s="79"/>
      <c r="VZG22" s="79"/>
      <c r="VZH22" s="79"/>
      <c r="VZI22" s="79"/>
      <c r="VZJ22" s="79"/>
      <c r="VZK22" s="79"/>
      <c r="VZL22" s="79"/>
      <c r="VZM22" s="79"/>
      <c r="VZN22" s="79"/>
      <c r="VZO22" s="79"/>
      <c r="VZP22" s="79"/>
      <c r="VZQ22" s="79"/>
      <c r="VZR22" s="79"/>
      <c r="VZS22" s="79"/>
      <c r="VZT22" s="79"/>
      <c r="VZU22" s="19"/>
      <c r="VZV22" s="15"/>
      <c r="VZW22" s="15"/>
      <c r="VZX22" s="15"/>
      <c r="VZY22" s="15"/>
      <c r="VZZ22" s="15"/>
      <c r="WAA22" s="15"/>
      <c r="WAB22" s="15"/>
      <c r="WAC22" s="15"/>
      <c r="WAD22" s="15"/>
      <c r="WAE22" s="15"/>
      <c r="WAF22" s="15"/>
      <c r="WAG22" s="15"/>
      <c r="WAH22" s="15"/>
      <c r="WAI22" s="15"/>
      <c r="WAJ22" s="15"/>
      <c r="WAK22" s="15"/>
      <c r="WAL22" s="15"/>
      <c r="WAM22" s="15"/>
      <c r="WAN22" s="15"/>
      <c r="WAO22" s="15"/>
      <c r="WAP22" s="15"/>
      <c r="WAQ22" s="98"/>
      <c r="WAR22" s="98"/>
      <c r="WAS22" s="13"/>
      <c r="WAT22" s="79"/>
      <c r="WAU22" s="79"/>
      <c r="WAV22" s="79"/>
      <c r="WAW22" s="79"/>
      <c r="WAX22" s="79"/>
      <c r="WAY22" s="79"/>
      <c r="WAZ22" s="79"/>
      <c r="WBA22" s="79"/>
      <c r="WBB22" s="79"/>
      <c r="WBC22" s="79"/>
      <c r="WBD22" s="79"/>
      <c r="WBE22" s="79"/>
      <c r="WBF22" s="79"/>
      <c r="WBG22" s="79"/>
      <c r="WBH22" s="79"/>
      <c r="WBI22" s="79"/>
      <c r="WBJ22" s="79"/>
      <c r="WBK22" s="79"/>
      <c r="WBL22" s="79"/>
      <c r="WBM22" s="79"/>
      <c r="WBN22" s="79"/>
      <c r="WBO22" s="79"/>
      <c r="WBP22" s="79"/>
      <c r="WBQ22" s="79"/>
      <c r="WBR22" s="19"/>
      <c r="WBS22" s="15"/>
      <c r="WBT22" s="15"/>
      <c r="WBU22" s="15"/>
      <c r="WBV22" s="15"/>
      <c r="WBW22" s="15"/>
      <c r="WBX22" s="15"/>
      <c r="WBY22" s="15"/>
      <c r="WBZ22" s="15"/>
      <c r="WCA22" s="15"/>
      <c r="WCB22" s="15"/>
      <c r="WCC22" s="15"/>
      <c r="WCD22" s="15"/>
      <c r="WCE22" s="15"/>
      <c r="WCF22" s="15"/>
      <c r="WCG22" s="15"/>
      <c r="WCH22" s="15"/>
      <c r="WCI22" s="15"/>
      <c r="WCJ22" s="15"/>
      <c r="WCK22" s="15"/>
      <c r="WCL22" s="15"/>
      <c r="WCM22" s="15"/>
      <c r="WCN22" s="98"/>
      <c r="WCO22" s="98"/>
      <c r="WCP22" s="13"/>
      <c r="WCQ22" s="79"/>
      <c r="WCR22" s="79"/>
      <c r="WCS22" s="79"/>
      <c r="WCT22" s="79"/>
      <c r="WCU22" s="79"/>
      <c r="WCV22" s="79"/>
      <c r="WCW22" s="79"/>
      <c r="WCX22" s="79"/>
      <c r="WCY22" s="79"/>
      <c r="WCZ22" s="79"/>
      <c r="WDA22" s="79"/>
      <c r="WDB22" s="79"/>
      <c r="WDC22" s="79"/>
      <c r="WDD22" s="79"/>
      <c r="WDE22" s="79"/>
      <c r="WDF22" s="79"/>
      <c r="WDG22" s="79"/>
      <c r="WDH22" s="79"/>
      <c r="WDI22" s="79"/>
      <c r="WDJ22" s="79"/>
      <c r="WDK22" s="79"/>
      <c r="WDL22" s="79"/>
      <c r="WDM22" s="79"/>
      <c r="WDN22" s="79"/>
      <c r="WDO22" s="19"/>
      <c r="WDP22" s="15"/>
      <c r="WDQ22" s="15"/>
      <c r="WDR22" s="15"/>
      <c r="WDS22" s="15"/>
      <c r="WDT22" s="15"/>
      <c r="WDU22" s="15"/>
      <c r="WDV22" s="15"/>
      <c r="WDW22" s="15"/>
      <c r="WDX22" s="15"/>
      <c r="WDY22" s="15"/>
      <c r="WDZ22" s="15"/>
      <c r="WEA22" s="15"/>
      <c r="WEB22" s="15"/>
      <c r="WEC22" s="15"/>
      <c r="WED22" s="15"/>
      <c r="WEE22" s="15"/>
      <c r="WEF22" s="15"/>
      <c r="WEG22" s="15"/>
      <c r="WEH22" s="15"/>
      <c r="WEI22" s="15"/>
      <c r="WEJ22" s="15"/>
      <c r="WEK22" s="98"/>
      <c r="WEL22" s="98"/>
      <c r="WEM22" s="13"/>
      <c r="WEN22" s="79"/>
      <c r="WEO22" s="79"/>
      <c r="WEP22" s="79"/>
      <c r="WEQ22" s="79"/>
      <c r="WER22" s="79"/>
      <c r="WES22" s="79"/>
      <c r="WET22" s="79"/>
      <c r="WEU22" s="79"/>
      <c r="WEV22" s="79"/>
      <c r="WEW22" s="79"/>
      <c r="WEX22" s="79"/>
      <c r="WEY22" s="79"/>
      <c r="WEZ22" s="79"/>
      <c r="WFA22" s="79"/>
      <c r="WFB22" s="79"/>
      <c r="WFC22" s="79"/>
      <c r="WFD22" s="79"/>
      <c r="WFE22" s="79"/>
      <c r="WFF22" s="79"/>
      <c r="WFG22" s="79"/>
      <c r="WFH22" s="79"/>
      <c r="WFI22" s="79"/>
      <c r="WFJ22" s="79"/>
      <c r="WFK22" s="79"/>
      <c r="WFL22" s="19"/>
      <c r="WFM22" s="15"/>
      <c r="WFN22" s="15"/>
      <c r="WFO22" s="15"/>
      <c r="WFP22" s="15"/>
      <c r="WFQ22" s="15"/>
      <c r="WFR22" s="15"/>
      <c r="WFS22" s="15"/>
      <c r="WFT22" s="15"/>
      <c r="WFU22" s="15"/>
      <c r="WFV22" s="15"/>
      <c r="WFW22" s="15"/>
      <c r="WFX22" s="15"/>
      <c r="WFY22" s="15"/>
      <c r="WFZ22" s="15"/>
      <c r="WGA22" s="15"/>
      <c r="WGB22" s="15"/>
      <c r="WGC22" s="15"/>
      <c r="WGD22" s="15"/>
      <c r="WGE22" s="15"/>
      <c r="WGF22" s="15"/>
      <c r="WGG22" s="15"/>
      <c r="WGH22" s="98"/>
      <c r="WGI22" s="98"/>
      <c r="WGJ22" s="13"/>
      <c r="WGK22" s="79"/>
      <c r="WGL22" s="79"/>
      <c r="WGM22" s="79"/>
      <c r="WGN22" s="79"/>
      <c r="WGO22" s="79"/>
      <c r="WGP22" s="79"/>
      <c r="WGQ22" s="79"/>
      <c r="WGR22" s="79"/>
      <c r="WGS22" s="79"/>
      <c r="WGT22" s="79"/>
      <c r="WGU22" s="79"/>
      <c r="WGV22" s="79"/>
      <c r="WGW22" s="79"/>
      <c r="WGX22" s="79"/>
      <c r="WGY22" s="79"/>
      <c r="WGZ22" s="79"/>
      <c r="WHA22" s="79"/>
      <c r="WHB22" s="79"/>
      <c r="WHC22" s="79"/>
      <c r="WHD22" s="79"/>
      <c r="WHE22" s="79"/>
      <c r="WHF22" s="79"/>
      <c r="WHG22" s="79"/>
      <c r="WHH22" s="79"/>
      <c r="WHI22" s="19"/>
      <c r="WHJ22" s="15"/>
      <c r="WHK22" s="15"/>
      <c r="WHL22" s="15"/>
      <c r="WHM22" s="15"/>
      <c r="WHN22" s="15"/>
      <c r="WHO22" s="15"/>
      <c r="WHP22" s="15"/>
      <c r="WHQ22" s="15"/>
      <c r="WHR22" s="15"/>
      <c r="WHS22" s="15"/>
      <c r="WHT22" s="15"/>
      <c r="WHU22" s="15"/>
      <c r="WHV22" s="15"/>
      <c r="WHW22" s="15"/>
      <c r="WHX22" s="15"/>
      <c r="WHY22" s="15"/>
      <c r="WHZ22" s="15"/>
      <c r="WIA22" s="15"/>
      <c r="WIB22" s="15"/>
      <c r="WIC22" s="15"/>
      <c r="WID22" s="15"/>
      <c r="WIE22" s="98"/>
      <c r="WIF22" s="98"/>
      <c r="WIG22" s="13"/>
      <c r="WIH22" s="79"/>
      <c r="WII22" s="79"/>
      <c r="WIJ22" s="79"/>
      <c r="WIK22" s="79"/>
      <c r="WIL22" s="79"/>
      <c r="WIM22" s="79"/>
      <c r="WIN22" s="79"/>
      <c r="WIO22" s="79"/>
      <c r="WIP22" s="79"/>
      <c r="WIQ22" s="79"/>
      <c r="WIR22" s="79"/>
      <c r="WIS22" s="79"/>
      <c r="WIT22" s="79"/>
      <c r="WIU22" s="79"/>
      <c r="WIV22" s="79"/>
      <c r="WIW22" s="79"/>
      <c r="WIX22" s="79"/>
      <c r="WIY22" s="79"/>
      <c r="WIZ22" s="79"/>
      <c r="WJA22" s="79"/>
      <c r="WJB22" s="79"/>
      <c r="WJC22" s="79"/>
      <c r="WJD22" s="79"/>
      <c r="WJE22" s="79"/>
      <c r="WJF22" s="19"/>
      <c r="WJG22" s="15"/>
      <c r="WJH22" s="15"/>
      <c r="WJI22" s="15"/>
      <c r="WJJ22" s="15"/>
      <c r="WJK22" s="15"/>
      <c r="WJL22" s="15"/>
      <c r="WJM22" s="15"/>
      <c r="WJN22" s="15"/>
      <c r="WJO22" s="15"/>
      <c r="WJP22" s="15"/>
      <c r="WJQ22" s="15"/>
      <c r="WJR22" s="15"/>
      <c r="WJS22" s="15"/>
      <c r="WJT22" s="15"/>
      <c r="WJU22" s="15"/>
      <c r="WJV22" s="15"/>
      <c r="WJW22" s="15"/>
      <c r="WJX22" s="15"/>
      <c r="WJY22" s="15"/>
      <c r="WJZ22" s="15"/>
      <c r="WKA22" s="15"/>
      <c r="WKB22" s="98"/>
      <c r="WKC22" s="98"/>
      <c r="WKD22" s="13"/>
      <c r="WKE22" s="79"/>
      <c r="WKF22" s="79"/>
      <c r="WKG22" s="79"/>
      <c r="WKH22" s="79"/>
      <c r="WKI22" s="79"/>
      <c r="WKJ22" s="79"/>
      <c r="WKK22" s="79"/>
      <c r="WKL22" s="79"/>
      <c r="WKM22" s="79"/>
      <c r="WKN22" s="79"/>
      <c r="WKO22" s="79"/>
      <c r="WKP22" s="79"/>
      <c r="WKQ22" s="79"/>
      <c r="WKR22" s="79"/>
      <c r="WKS22" s="79"/>
      <c r="WKT22" s="79"/>
      <c r="WKU22" s="79"/>
      <c r="WKV22" s="79"/>
      <c r="WKW22" s="79"/>
      <c r="WKX22" s="79"/>
      <c r="WKY22" s="79"/>
      <c r="WKZ22" s="79"/>
      <c r="WLA22" s="79"/>
      <c r="WLB22" s="79"/>
      <c r="WLC22" s="19"/>
      <c r="WLD22" s="15"/>
      <c r="WLE22" s="15"/>
      <c r="WLF22" s="15"/>
      <c r="WLG22" s="15"/>
      <c r="WLH22" s="15"/>
      <c r="WLI22" s="15"/>
      <c r="WLJ22" s="15"/>
      <c r="WLK22" s="15"/>
      <c r="WLL22" s="15"/>
      <c r="WLM22" s="15"/>
      <c r="WLN22" s="15"/>
      <c r="WLO22" s="15"/>
      <c r="WLP22" s="15"/>
      <c r="WLQ22" s="15"/>
      <c r="WLR22" s="15"/>
      <c r="WLS22" s="15"/>
      <c r="WLT22" s="15"/>
      <c r="WLU22" s="15"/>
      <c r="WLV22" s="15"/>
      <c r="WLW22" s="15"/>
      <c r="WLX22" s="15"/>
      <c r="WLY22" s="98"/>
      <c r="WLZ22" s="98"/>
      <c r="WMA22" s="13"/>
      <c r="WMB22" s="79"/>
      <c r="WMC22" s="79"/>
      <c r="WMD22" s="79"/>
      <c r="WME22" s="79"/>
      <c r="WMF22" s="79"/>
      <c r="WMG22" s="79"/>
      <c r="WMH22" s="79"/>
      <c r="WMI22" s="79"/>
      <c r="WMJ22" s="79"/>
      <c r="WMK22" s="79"/>
      <c r="WML22" s="79"/>
      <c r="WMM22" s="79"/>
      <c r="WMN22" s="79"/>
      <c r="WMO22" s="79"/>
      <c r="WMP22" s="79"/>
      <c r="WMQ22" s="79"/>
      <c r="WMR22" s="79"/>
      <c r="WMS22" s="79"/>
      <c r="WMT22" s="79"/>
      <c r="WMU22" s="79"/>
      <c r="WMV22" s="79"/>
      <c r="WMW22" s="79"/>
      <c r="WMX22" s="79"/>
      <c r="WMY22" s="79"/>
      <c r="WMZ22" s="19"/>
      <c r="WNA22" s="15"/>
      <c r="WNB22" s="15"/>
      <c r="WNC22" s="15"/>
      <c r="WND22" s="15"/>
      <c r="WNE22" s="15"/>
      <c r="WNF22" s="15"/>
      <c r="WNG22" s="15"/>
      <c r="WNH22" s="15"/>
      <c r="WNI22" s="15"/>
      <c r="WNJ22" s="15"/>
      <c r="WNK22" s="15"/>
      <c r="WNL22" s="15"/>
      <c r="WNM22" s="15"/>
      <c r="WNN22" s="15"/>
      <c r="WNO22" s="15"/>
      <c r="WNP22" s="15"/>
      <c r="WNQ22" s="15"/>
      <c r="WNR22" s="15"/>
      <c r="WNS22" s="15"/>
      <c r="WNT22" s="15"/>
      <c r="WNU22" s="15"/>
      <c r="WNV22" s="98"/>
      <c r="WNW22" s="98"/>
      <c r="WNX22" s="13"/>
      <c r="WNY22" s="79"/>
      <c r="WNZ22" s="79"/>
      <c r="WOA22" s="79"/>
      <c r="WOB22" s="79"/>
      <c r="WOC22" s="79"/>
      <c r="WOD22" s="79"/>
      <c r="WOE22" s="79"/>
      <c r="WOF22" s="79"/>
      <c r="WOG22" s="79"/>
      <c r="WOH22" s="79"/>
      <c r="WOI22" s="79"/>
      <c r="WOJ22" s="79"/>
      <c r="WOK22" s="79"/>
      <c r="WOL22" s="79"/>
      <c r="WOM22" s="79"/>
      <c r="WON22" s="79"/>
      <c r="WOO22" s="79"/>
      <c r="WOP22" s="79"/>
      <c r="WOQ22" s="79"/>
      <c r="WOR22" s="79"/>
      <c r="WOS22" s="79"/>
      <c r="WOT22" s="79"/>
      <c r="WOU22" s="79"/>
      <c r="WOV22" s="79"/>
      <c r="WOW22" s="19"/>
      <c r="WOX22" s="15"/>
      <c r="WOY22" s="15"/>
      <c r="WOZ22" s="15"/>
      <c r="WPA22" s="15"/>
      <c r="WPB22" s="15"/>
      <c r="WPC22" s="15"/>
      <c r="WPD22" s="15"/>
      <c r="WPE22" s="15"/>
      <c r="WPF22" s="15"/>
      <c r="WPG22" s="15"/>
      <c r="WPH22" s="15"/>
      <c r="WPI22" s="15"/>
      <c r="WPJ22" s="15"/>
      <c r="WPK22" s="15"/>
      <c r="WPL22" s="15"/>
      <c r="WPM22" s="15"/>
      <c r="WPN22" s="15"/>
      <c r="WPO22" s="15"/>
      <c r="WPP22" s="15"/>
      <c r="WPQ22" s="15"/>
      <c r="WPR22" s="15"/>
      <c r="WPS22" s="98"/>
      <c r="WPT22" s="98"/>
      <c r="WPU22" s="13"/>
      <c r="WPV22" s="79"/>
      <c r="WPW22" s="79"/>
      <c r="WPX22" s="79"/>
      <c r="WPY22" s="79"/>
      <c r="WPZ22" s="79"/>
      <c r="WQA22" s="79"/>
      <c r="WQB22" s="79"/>
      <c r="WQC22" s="79"/>
      <c r="WQD22" s="79"/>
      <c r="WQE22" s="79"/>
      <c r="WQF22" s="79"/>
      <c r="WQG22" s="79"/>
      <c r="WQH22" s="79"/>
      <c r="WQI22" s="79"/>
      <c r="WQJ22" s="79"/>
      <c r="WQK22" s="79"/>
      <c r="WQL22" s="79"/>
      <c r="WQM22" s="79"/>
      <c r="WQN22" s="79"/>
      <c r="WQO22" s="79"/>
      <c r="WQP22" s="79"/>
      <c r="WQQ22" s="79"/>
      <c r="WQR22" s="79"/>
      <c r="WQS22" s="79"/>
      <c r="WQT22" s="19"/>
      <c r="WQU22" s="15"/>
      <c r="WQV22" s="15"/>
      <c r="WQW22" s="15"/>
      <c r="WQX22" s="15"/>
      <c r="WQY22" s="15"/>
      <c r="WQZ22" s="15"/>
      <c r="WRA22" s="15"/>
      <c r="WRB22" s="15"/>
      <c r="WRC22" s="15"/>
      <c r="WRD22" s="15"/>
      <c r="WRE22" s="15"/>
      <c r="WRF22" s="15"/>
      <c r="WRG22" s="15"/>
      <c r="WRH22" s="15"/>
      <c r="WRI22" s="15"/>
      <c r="WRJ22" s="15"/>
      <c r="WRK22" s="15"/>
      <c r="WRL22" s="15"/>
      <c r="WRM22" s="15"/>
      <c r="WRN22" s="15"/>
      <c r="WRO22" s="15"/>
      <c r="WRP22" s="98"/>
      <c r="WRQ22" s="98"/>
      <c r="WRR22" s="13"/>
      <c r="WRS22" s="79"/>
      <c r="WRT22" s="79"/>
      <c r="WRU22" s="79"/>
      <c r="WRV22" s="79"/>
      <c r="WRW22" s="79"/>
      <c r="WRX22" s="79"/>
      <c r="WRY22" s="79"/>
      <c r="WRZ22" s="79"/>
      <c r="WSA22" s="79"/>
      <c r="WSB22" s="79"/>
      <c r="WSC22" s="79"/>
      <c r="WSD22" s="79"/>
      <c r="WSE22" s="79"/>
      <c r="WSF22" s="79"/>
      <c r="WSG22" s="79"/>
      <c r="WSH22" s="79"/>
      <c r="WSI22" s="79"/>
      <c r="WSJ22" s="79"/>
      <c r="WSK22" s="79"/>
      <c r="WSL22" s="79"/>
      <c r="WSM22" s="79"/>
      <c r="WSN22" s="79"/>
      <c r="WSO22" s="79"/>
      <c r="WSP22" s="79"/>
      <c r="WSQ22" s="19"/>
      <c r="WSR22" s="15"/>
      <c r="WSS22" s="15"/>
      <c r="WST22" s="15"/>
      <c r="WSU22" s="15"/>
      <c r="WSV22" s="15"/>
      <c r="WSW22" s="15"/>
      <c r="WSX22" s="15"/>
      <c r="WSY22" s="15"/>
      <c r="WSZ22" s="15"/>
      <c r="WTA22" s="15"/>
      <c r="WTB22" s="15"/>
      <c r="WTC22" s="15"/>
      <c r="WTD22" s="15"/>
      <c r="WTE22" s="15"/>
      <c r="WTF22" s="15"/>
      <c r="WTG22" s="15"/>
      <c r="WTH22" s="15"/>
      <c r="WTI22" s="15"/>
      <c r="WTJ22" s="15"/>
      <c r="WTK22" s="15"/>
      <c r="WTL22" s="15"/>
      <c r="WTM22" s="98"/>
      <c r="WTN22" s="98"/>
      <c r="WTO22" s="13"/>
      <c r="WTP22" s="79"/>
      <c r="WTQ22" s="79"/>
      <c r="WTR22" s="79"/>
      <c r="WTS22" s="79"/>
      <c r="WTT22" s="79"/>
      <c r="WTU22" s="79"/>
      <c r="WTV22" s="79"/>
      <c r="WTW22" s="79"/>
      <c r="WTX22" s="79"/>
      <c r="WTY22" s="79"/>
      <c r="WTZ22" s="79"/>
      <c r="WUA22" s="79"/>
      <c r="WUB22" s="79"/>
      <c r="WUC22" s="79"/>
      <c r="WUD22" s="79"/>
      <c r="WUE22" s="79"/>
      <c r="WUF22" s="79"/>
      <c r="WUG22" s="79"/>
      <c r="WUH22" s="79"/>
      <c r="WUI22" s="79"/>
      <c r="WUJ22" s="79"/>
      <c r="WUK22" s="79"/>
      <c r="WUL22" s="79"/>
      <c r="WUM22" s="79"/>
      <c r="WUN22" s="19"/>
      <c r="WUO22" s="15"/>
      <c r="WUP22" s="15"/>
      <c r="WUQ22" s="15"/>
      <c r="WUR22" s="15"/>
      <c r="WUS22" s="15"/>
      <c r="WUT22" s="15"/>
      <c r="WUU22" s="15"/>
      <c r="WUV22" s="15"/>
      <c r="WUW22" s="15"/>
      <c r="WUX22" s="15"/>
      <c r="WUY22" s="15"/>
      <c r="WUZ22" s="15"/>
      <c r="WVA22" s="15"/>
      <c r="WVB22" s="15"/>
      <c r="WVC22" s="15"/>
      <c r="WVD22" s="15"/>
      <c r="WVE22" s="15"/>
      <c r="WVF22" s="15"/>
      <c r="WVG22" s="15"/>
      <c r="WVH22" s="15"/>
      <c r="WVI22" s="15"/>
      <c r="WVJ22" s="98"/>
      <c r="WVK22" s="98"/>
      <c r="WVL22" s="13"/>
      <c r="WVM22" s="79"/>
      <c r="WVN22" s="79"/>
      <c r="WVO22" s="79"/>
      <c r="WVP22" s="79"/>
      <c r="WVQ22" s="79"/>
      <c r="WVR22" s="79"/>
      <c r="WVS22" s="79"/>
      <c r="WVT22" s="79"/>
      <c r="WVU22" s="79"/>
      <c r="WVV22" s="79"/>
      <c r="WVW22" s="79"/>
      <c r="WVX22" s="79"/>
      <c r="WVY22" s="79"/>
      <c r="WVZ22" s="79"/>
      <c r="WWA22" s="79"/>
      <c r="WWB22" s="79"/>
      <c r="WWC22" s="79"/>
      <c r="WWD22" s="79"/>
      <c r="WWE22" s="79"/>
      <c r="WWF22" s="79"/>
      <c r="WWG22" s="79"/>
      <c r="WWH22" s="79"/>
      <c r="WWI22" s="79"/>
      <c r="WWJ22" s="79"/>
      <c r="WWK22" s="19"/>
      <c r="WWL22" s="15"/>
      <c r="WWM22" s="15"/>
      <c r="WWN22" s="15"/>
      <c r="WWO22" s="15"/>
      <c r="WWP22" s="15"/>
      <c r="WWQ22" s="15"/>
      <c r="WWR22" s="15"/>
      <c r="WWS22" s="15"/>
      <c r="WWT22" s="15"/>
      <c r="WWU22" s="15"/>
      <c r="WWV22" s="15"/>
      <c r="WWW22" s="15"/>
      <c r="WWX22" s="15"/>
      <c r="WWY22" s="15"/>
      <c r="WWZ22" s="15"/>
      <c r="WXA22" s="15"/>
      <c r="WXB22" s="15"/>
      <c r="WXC22" s="15"/>
      <c r="WXD22" s="15"/>
      <c r="WXE22" s="15"/>
      <c r="WXF22" s="15"/>
      <c r="WXG22" s="98"/>
      <c r="WXH22" s="98"/>
      <c r="WXI22" s="13"/>
      <c r="WXJ22" s="79"/>
      <c r="WXK22" s="79"/>
      <c r="WXL22" s="79"/>
      <c r="WXM22" s="79"/>
      <c r="WXN22" s="79"/>
      <c r="WXO22" s="79"/>
      <c r="WXP22" s="79"/>
      <c r="WXQ22" s="79"/>
      <c r="WXR22" s="79"/>
      <c r="WXS22" s="79"/>
      <c r="WXT22" s="79"/>
      <c r="WXU22" s="79"/>
      <c r="WXV22" s="79"/>
      <c r="WXW22" s="79"/>
      <c r="WXX22" s="79"/>
      <c r="WXY22" s="79"/>
      <c r="WXZ22" s="79"/>
      <c r="WYA22" s="79"/>
      <c r="WYB22" s="79"/>
      <c r="WYC22" s="79"/>
      <c r="WYD22" s="79"/>
      <c r="WYE22" s="79"/>
      <c r="WYF22" s="79"/>
      <c r="WYG22" s="79"/>
      <c r="WYH22" s="19"/>
      <c r="WYI22" s="15"/>
      <c r="WYJ22" s="15"/>
      <c r="WYK22" s="15"/>
      <c r="WYL22" s="15"/>
      <c r="WYM22" s="15"/>
      <c r="WYN22" s="15"/>
      <c r="WYO22" s="15"/>
      <c r="WYP22" s="15"/>
      <c r="WYQ22" s="15"/>
      <c r="WYR22" s="15"/>
      <c r="WYS22" s="15"/>
      <c r="WYT22" s="15"/>
      <c r="WYU22" s="15"/>
      <c r="WYV22" s="15"/>
      <c r="WYW22" s="15"/>
      <c r="WYX22" s="15"/>
      <c r="WYY22" s="15"/>
      <c r="WYZ22" s="15"/>
      <c r="WZA22" s="15"/>
      <c r="WZB22" s="15"/>
      <c r="WZC22" s="15"/>
      <c r="WZD22" s="98"/>
      <c r="WZE22" s="98"/>
      <c r="WZF22" s="13"/>
      <c r="WZG22" s="79"/>
      <c r="WZH22" s="79"/>
      <c r="WZI22" s="79"/>
      <c r="WZJ22" s="79"/>
      <c r="WZK22" s="79"/>
      <c r="WZL22" s="79"/>
      <c r="WZM22" s="79"/>
      <c r="WZN22" s="79"/>
      <c r="WZO22" s="79"/>
      <c r="WZP22" s="79"/>
      <c r="WZQ22" s="79"/>
      <c r="WZR22" s="79"/>
      <c r="WZS22" s="79"/>
      <c r="WZT22" s="79"/>
      <c r="WZU22" s="79"/>
      <c r="WZV22" s="79"/>
      <c r="WZW22" s="79"/>
      <c r="WZX22" s="79"/>
      <c r="WZY22" s="79"/>
      <c r="WZZ22" s="79"/>
      <c r="XAA22" s="79"/>
      <c r="XAB22" s="79"/>
      <c r="XAC22" s="79"/>
      <c r="XAD22" s="79"/>
      <c r="XAE22" s="19"/>
      <c r="XAF22" s="15"/>
      <c r="XAG22" s="15"/>
      <c r="XAH22" s="15"/>
      <c r="XAI22" s="15"/>
      <c r="XAJ22" s="15"/>
      <c r="XAK22" s="15"/>
      <c r="XAL22" s="15"/>
      <c r="XAM22" s="15"/>
      <c r="XAN22" s="15"/>
      <c r="XAO22" s="15"/>
      <c r="XAP22" s="15"/>
      <c r="XAQ22" s="15"/>
      <c r="XAR22" s="15"/>
      <c r="XAS22" s="15"/>
      <c r="XAT22" s="15"/>
      <c r="XAU22" s="15"/>
      <c r="XAV22" s="15"/>
      <c r="XAW22" s="15"/>
      <c r="XAX22" s="15"/>
      <c r="XAY22" s="15"/>
      <c r="XAZ22" s="15"/>
      <c r="XBA22" s="98"/>
      <c r="XBB22" s="98"/>
      <c r="XBC22" s="13"/>
      <c r="XBD22" s="79"/>
      <c r="XBE22" s="79"/>
      <c r="XBF22" s="79"/>
      <c r="XBG22" s="79"/>
      <c r="XBH22" s="79"/>
      <c r="XBI22" s="79"/>
      <c r="XBJ22" s="79"/>
      <c r="XBK22" s="79"/>
      <c r="XBL22" s="79"/>
      <c r="XBM22" s="79"/>
      <c r="XBN22" s="79"/>
      <c r="XBO22" s="79"/>
      <c r="XBP22" s="79"/>
      <c r="XBQ22" s="79"/>
      <c r="XBR22" s="79"/>
      <c r="XBS22" s="79"/>
      <c r="XBT22" s="79"/>
      <c r="XBU22" s="79"/>
      <c r="XBV22" s="79"/>
      <c r="XBW22" s="79"/>
      <c r="XBX22" s="79"/>
      <c r="XBY22" s="79"/>
      <c r="XBZ22" s="79"/>
      <c r="XCA22" s="79"/>
      <c r="XCB22" s="19"/>
      <c r="XCC22" s="15"/>
      <c r="XCD22" s="15"/>
      <c r="XCE22" s="15"/>
      <c r="XCF22" s="15"/>
      <c r="XCG22" s="15"/>
      <c r="XCH22" s="15"/>
      <c r="XCI22" s="15"/>
      <c r="XCJ22" s="15"/>
      <c r="XCK22" s="15"/>
      <c r="XCL22" s="15"/>
      <c r="XCM22" s="15"/>
      <c r="XCN22" s="15"/>
      <c r="XCO22" s="15"/>
      <c r="XCP22" s="15"/>
      <c r="XCQ22" s="15"/>
      <c r="XCR22" s="15"/>
      <c r="XCS22" s="15"/>
      <c r="XCT22" s="15"/>
      <c r="XCU22" s="15"/>
      <c r="XCV22" s="15"/>
      <c r="XCW22" s="15"/>
      <c r="XCX22" s="98"/>
      <c r="XCY22" s="98"/>
      <c r="XCZ22" s="13"/>
      <c r="XDA22" s="79"/>
      <c r="XDB22" s="79"/>
      <c r="XDC22" s="79"/>
      <c r="XDD22" s="79"/>
      <c r="XDE22" s="79"/>
      <c r="XDF22" s="79"/>
      <c r="XDG22" s="79"/>
      <c r="XDH22" s="79"/>
      <c r="XDI22" s="79"/>
      <c r="XDJ22" s="79"/>
      <c r="XDK22" s="79"/>
      <c r="XDL22" s="79"/>
      <c r="XDM22" s="79"/>
      <c r="XDN22" s="79"/>
      <c r="XDO22" s="79"/>
      <c r="XDP22" s="79"/>
      <c r="XDQ22" s="79"/>
      <c r="XDR22" s="79"/>
      <c r="XDS22" s="79"/>
      <c r="XDT22" s="79"/>
      <c r="XDU22" s="79"/>
      <c r="XDV22" s="79"/>
      <c r="XDW22" s="79"/>
      <c r="XDX22" s="79"/>
      <c r="XDY22" s="19"/>
      <c r="XDZ22" s="15"/>
      <c r="XEA22" s="15"/>
      <c r="XEB22" s="15"/>
      <c r="XEC22" s="15"/>
      <c r="XED22" s="15"/>
      <c r="XEE22" s="15"/>
      <c r="XEF22" s="15"/>
      <c r="XEG22" s="15"/>
      <c r="XEH22" s="15"/>
      <c r="XEI22" s="15"/>
      <c r="XEJ22" s="15"/>
      <c r="XEK22" s="15"/>
      <c r="XEL22" s="15"/>
      <c r="XEM22" s="15"/>
      <c r="XEN22" s="15"/>
      <c r="XEO22" s="15"/>
      <c r="XEP22" s="15"/>
      <c r="XEQ22" s="15"/>
      <c r="XER22" s="15"/>
      <c r="XES22" s="15"/>
      <c r="XET22" s="15"/>
      <c r="XEU22" s="98"/>
      <c r="XEV22" s="98"/>
      <c r="XEW22" s="13"/>
      <c r="XEX22" s="79"/>
      <c r="XEY22" s="79"/>
      <c r="XEZ22" s="79"/>
      <c r="XFA22" s="79"/>
      <c r="XFB22" s="79"/>
      <c r="XFC22" s="79"/>
      <c r="XFD22" s="79"/>
    </row>
    <row r="23" spans="1:16384" s="46" customFormat="1" ht="15" customHeight="1" x14ac:dyDescent="0.35">
      <c r="A23"/>
      <c r="B23" s="16" t="s">
        <v>858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>
        <v>54890.144999999997</v>
      </c>
      <c r="P23" s="80">
        <v>53671.341999999997</v>
      </c>
      <c r="Q23" s="80">
        <v>49663.478999999999</v>
      </c>
      <c r="R23" s="80">
        <v>48390.805</v>
      </c>
      <c r="S23" s="80">
        <v>46995.188000000002</v>
      </c>
      <c r="T23" s="80">
        <v>44660.580999999998</v>
      </c>
      <c r="U23" s="80">
        <v>44815.644999999997</v>
      </c>
      <c r="V23" s="80">
        <v>45987.487999999998</v>
      </c>
      <c r="W23" s="80">
        <v>49887.749000000003</v>
      </c>
      <c r="X23" s="80">
        <v>52969.96</v>
      </c>
      <c r="Y23" s="80">
        <v>55316.074000000001</v>
      </c>
      <c r="Z23" s="80">
        <v>58816.514999999999</v>
      </c>
      <c r="AA23" s="80">
        <v>60145.862999999998</v>
      </c>
      <c r="AB23" s="80">
        <v>55115.978999999999</v>
      </c>
      <c r="AC23" s="80">
        <v>66697.597999999998</v>
      </c>
      <c r="AD23" s="79"/>
      <c r="AE23" s="79"/>
      <c r="AF23" s="206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>
        <v>-2.2204404816201522</v>
      </c>
      <c r="AT23" s="18">
        <v>-7.4674171553228499</v>
      </c>
      <c r="AU23" s="18">
        <v>-2.5625953429480828</v>
      </c>
      <c r="AV23" s="18">
        <v>-2.8840541090399268</v>
      </c>
      <c r="AW23" s="18">
        <v>-4.9677575499857634</v>
      </c>
      <c r="AX23" s="18">
        <v>0.34720551441101605</v>
      </c>
      <c r="AY23" s="18">
        <v>2.61480784221671</v>
      </c>
      <c r="AZ23" s="18">
        <v>8.4811351296248354</v>
      </c>
      <c r="BA23" s="18">
        <v>6.1782923899813467</v>
      </c>
      <c r="BB23" s="18">
        <v>4.4291405921393965</v>
      </c>
      <c r="BC23" s="18">
        <v>6.3280720175477363</v>
      </c>
      <c r="BD23" s="18">
        <v>2.2601611129119061</v>
      </c>
      <c r="BE23" s="18">
        <v>-8.3628095917419927</v>
      </c>
      <c r="BF23" s="18">
        <v>21.013178410565835</v>
      </c>
      <c r="BG23" s="355"/>
      <c r="BH23" s="355"/>
      <c r="BI23"/>
      <c r="BJ23" s="7"/>
    </row>
    <row r="24" spans="1:16384" s="55" customFormat="1" ht="15" customHeight="1" x14ac:dyDescent="0.35">
      <c r="A24"/>
      <c r="B24" s="16" t="s">
        <v>859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>
        <v>10846.442000000003</v>
      </c>
      <c r="P24" s="80">
        <v>9053.9479999999967</v>
      </c>
      <c r="Q24" s="80">
        <v>7514.8289999999979</v>
      </c>
      <c r="R24" s="80">
        <v>5509.8680000000022</v>
      </c>
      <c r="S24" s="80">
        <v>5988.7989999999991</v>
      </c>
      <c r="T24" s="80">
        <v>4946.6259999999966</v>
      </c>
      <c r="U24" s="80">
        <v>4565.3459999999977</v>
      </c>
      <c r="V24" s="80">
        <v>4637.0970000000016</v>
      </c>
      <c r="W24" s="80">
        <v>5448.7050000000017</v>
      </c>
      <c r="X24" s="80">
        <v>5789.8150000000023</v>
      </c>
      <c r="Y24" s="80">
        <v>6218.3329999999987</v>
      </c>
      <c r="Z24" s="80">
        <v>7273.2620000000024</v>
      </c>
      <c r="AA24" s="80">
        <v>8406.3439999999973</v>
      </c>
      <c r="AB24" s="80">
        <v>6338.1209999999992</v>
      </c>
      <c r="AC24" s="80">
        <v>7439.1990000000078</v>
      </c>
      <c r="AD24" s="79"/>
      <c r="AE24" s="79"/>
      <c r="AF24" s="206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>
        <v>-16.526101370384922</v>
      </c>
      <c r="AT24" s="18">
        <v>-16.999423897729468</v>
      </c>
      <c r="AU24" s="18">
        <v>-26.680061515704434</v>
      </c>
      <c r="AV24" s="18">
        <v>8.6922409030487966</v>
      </c>
      <c r="AW24" s="18">
        <v>-17.402036702183572</v>
      </c>
      <c r="AX24" s="18">
        <v>-7.707880078259385</v>
      </c>
      <c r="AY24" s="18">
        <v>1.571644295963633</v>
      </c>
      <c r="AZ24" s="18">
        <v>17.502502104225982</v>
      </c>
      <c r="BA24" s="18">
        <v>6.2603866423306176</v>
      </c>
      <c r="BB24" s="18">
        <v>7.4012382088200788</v>
      </c>
      <c r="BC24" s="18">
        <v>16.96481999275375</v>
      </c>
      <c r="BD24" s="18">
        <v>15.578732073724204</v>
      </c>
      <c r="BE24" s="18">
        <v>-24.603121166585602</v>
      </c>
      <c r="BF24" s="18">
        <v>17.372309553572876</v>
      </c>
      <c r="BG24" s="355"/>
      <c r="BH24" s="355"/>
      <c r="BI24"/>
    </row>
    <row r="25" spans="1:16384" s="99" customFormat="1" ht="15" customHeight="1" x14ac:dyDescent="0.35">
      <c r="A25"/>
      <c r="B25" s="79" t="s">
        <v>512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>
        <v>13827.31</v>
      </c>
      <c r="P25" s="79">
        <v>13129.48</v>
      </c>
      <c r="Q25" s="79">
        <v>11801.905000000001</v>
      </c>
      <c r="R25" s="79">
        <v>11187.619000000001</v>
      </c>
      <c r="S25" s="79">
        <v>10916.697</v>
      </c>
      <c r="T25" s="79">
        <v>10851.986999999999</v>
      </c>
      <c r="U25" s="79">
        <v>10862.215</v>
      </c>
      <c r="V25" s="79">
        <v>11169.346</v>
      </c>
      <c r="W25" s="79">
        <v>11532.758</v>
      </c>
      <c r="X25" s="79">
        <v>12471.636</v>
      </c>
      <c r="Y25" s="79">
        <v>13333.955</v>
      </c>
      <c r="Z25" s="79">
        <v>14753.254999999999</v>
      </c>
      <c r="AA25" s="79">
        <v>15619.851000000001</v>
      </c>
      <c r="AB25" s="79">
        <v>14183.727000000001</v>
      </c>
      <c r="AC25" s="79">
        <v>17702.528999999999</v>
      </c>
      <c r="AD25" s="19"/>
      <c r="AE25" s="19"/>
      <c r="AF25" s="304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>
        <v>-5.0467516819974385</v>
      </c>
      <c r="AT25" s="15">
        <v>-10.111405783016531</v>
      </c>
      <c r="AU25" s="15">
        <v>-5.2049732649093521</v>
      </c>
      <c r="AV25" s="15">
        <v>-2.4216234035141926</v>
      </c>
      <c r="AW25" s="15">
        <v>-0.5927617117155578</v>
      </c>
      <c r="AX25" s="15">
        <v>9.425002075657643E-2</v>
      </c>
      <c r="AY25" s="15">
        <v>2.827517223697003</v>
      </c>
      <c r="AZ25" s="15">
        <v>3.2536551379104943</v>
      </c>
      <c r="BA25" s="15">
        <v>8.1409668008294336</v>
      </c>
      <c r="BB25" s="15">
        <v>6.9142412430895153</v>
      </c>
      <c r="BC25" s="15">
        <v>10.644253711670689</v>
      </c>
      <c r="BD25" s="15">
        <v>5.8739308715263272</v>
      </c>
      <c r="BE25" s="15">
        <v>-9.1942234276114387</v>
      </c>
      <c r="BF25" s="15">
        <v>24.808726225483596</v>
      </c>
      <c r="BG25" s="13"/>
      <c r="BH25" s="13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19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98"/>
      <c r="DD25" s="98"/>
      <c r="DE25" s="13"/>
      <c r="DF25" s="79"/>
      <c r="DG25" s="79"/>
      <c r="DH25" s="79"/>
      <c r="DI25" s="79"/>
      <c r="DJ25" s="79"/>
      <c r="DK25" s="79"/>
      <c r="DL25" s="79"/>
      <c r="DM25" s="79"/>
      <c r="DN25" s="79"/>
      <c r="DO25" s="79"/>
      <c r="DP25" s="79"/>
      <c r="DQ25" s="79"/>
      <c r="DR25" s="79"/>
      <c r="DS25" s="79"/>
      <c r="DT25" s="79"/>
      <c r="DU25" s="79"/>
      <c r="DV25" s="79"/>
      <c r="DW25" s="79"/>
      <c r="DX25" s="79"/>
      <c r="DY25" s="79"/>
      <c r="DZ25" s="79"/>
      <c r="EA25" s="79"/>
      <c r="EB25" s="79"/>
      <c r="EC25" s="79"/>
      <c r="ED25" s="19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98"/>
      <c r="FA25" s="98"/>
      <c r="FB25" s="13"/>
      <c r="FC25" s="79"/>
      <c r="FD25" s="79"/>
      <c r="FE25" s="79"/>
      <c r="FF25" s="79"/>
      <c r="FG25" s="79"/>
      <c r="FH25" s="79"/>
      <c r="FI25" s="79"/>
      <c r="FJ25" s="79"/>
      <c r="FK25" s="79"/>
      <c r="FL25" s="79"/>
      <c r="FM25" s="79"/>
      <c r="FN25" s="79"/>
      <c r="FO25" s="79"/>
      <c r="FP25" s="79"/>
      <c r="FQ25" s="79"/>
      <c r="FR25" s="79"/>
      <c r="FS25" s="79"/>
      <c r="FT25" s="79"/>
      <c r="FU25" s="79"/>
      <c r="FV25" s="79"/>
      <c r="FW25" s="79"/>
      <c r="FX25" s="79"/>
      <c r="FY25" s="79"/>
      <c r="FZ25" s="79"/>
      <c r="GA25" s="19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98"/>
      <c r="GX25" s="98"/>
      <c r="GY25" s="13"/>
      <c r="GZ25" s="79"/>
      <c r="HA25" s="79"/>
      <c r="HB25" s="79"/>
      <c r="HC25" s="79"/>
      <c r="HD25" s="79"/>
      <c r="HE25" s="79"/>
      <c r="HF25" s="79"/>
      <c r="HG25" s="79"/>
      <c r="HH25" s="79"/>
      <c r="HI25" s="79"/>
      <c r="HJ25" s="79"/>
      <c r="HK25" s="79"/>
      <c r="HL25" s="79"/>
      <c r="HM25" s="79"/>
      <c r="HN25" s="79"/>
      <c r="HO25" s="79"/>
      <c r="HP25" s="79"/>
      <c r="HQ25" s="79"/>
      <c r="HR25" s="79"/>
      <c r="HS25" s="79"/>
      <c r="HT25" s="79"/>
      <c r="HU25" s="79"/>
      <c r="HV25" s="79"/>
      <c r="HW25" s="79"/>
      <c r="HX25" s="19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98"/>
      <c r="IU25" s="98"/>
      <c r="IV25" s="13"/>
      <c r="IW25" s="79"/>
      <c r="IX25" s="79"/>
      <c r="IY25" s="79"/>
      <c r="IZ25" s="79"/>
      <c r="JA25" s="79"/>
      <c r="JB25" s="79"/>
      <c r="JC25" s="79"/>
      <c r="JD25" s="79"/>
      <c r="JE25" s="79"/>
      <c r="JF25" s="79"/>
      <c r="JG25" s="79"/>
      <c r="JH25" s="79"/>
      <c r="JI25" s="79"/>
      <c r="JJ25" s="79"/>
      <c r="JK25" s="79"/>
      <c r="JL25" s="79"/>
      <c r="JM25" s="79"/>
      <c r="JN25" s="79"/>
      <c r="JO25" s="79"/>
      <c r="JP25" s="79"/>
      <c r="JQ25" s="79"/>
      <c r="JR25" s="79"/>
      <c r="JS25" s="79"/>
      <c r="JT25" s="79"/>
      <c r="JU25" s="19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98"/>
      <c r="KR25" s="98"/>
      <c r="KS25" s="13"/>
      <c r="KT25" s="79"/>
      <c r="KU25" s="79"/>
      <c r="KV25" s="79"/>
      <c r="KW25" s="79"/>
      <c r="KX25" s="79"/>
      <c r="KY25" s="79"/>
      <c r="KZ25" s="79"/>
      <c r="LA25" s="79"/>
      <c r="LB25" s="79"/>
      <c r="LC25" s="79"/>
      <c r="LD25" s="79"/>
      <c r="LE25" s="79"/>
      <c r="LF25" s="79"/>
      <c r="LG25" s="79"/>
      <c r="LH25" s="79"/>
      <c r="LI25" s="79"/>
      <c r="LJ25" s="79"/>
      <c r="LK25" s="79"/>
      <c r="LL25" s="79"/>
      <c r="LM25" s="79"/>
      <c r="LN25" s="79"/>
      <c r="LO25" s="79"/>
      <c r="LP25" s="79"/>
      <c r="LQ25" s="79"/>
      <c r="LR25" s="19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98"/>
      <c r="MO25" s="98"/>
      <c r="MP25" s="13"/>
      <c r="MQ25" s="79"/>
      <c r="MR25" s="79"/>
      <c r="MS25" s="79"/>
      <c r="MT25" s="79"/>
      <c r="MU25" s="79"/>
      <c r="MV25" s="79"/>
      <c r="MW25" s="79"/>
      <c r="MX25" s="79"/>
      <c r="MY25" s="79"/>
      <c r="MZ25" s="79"/>
      <c r="NA25" s="79"/>
      <c r="NB25" s="79"/>
      <c r="NC25" s="79"/>
      <c r="ND25" s="79"/>
      <c r="NE25" s="79"/>
      <c r="NF25" s="79"/>
      <c r="NG25" s="79"/>
      <c r="NH25" s="79"/>
      <c r="NI25" s="79"/>
      <c r="NJ25" s="79"/>
      <c r="NK25" s="79"/>
      <c r="NL25" s="79"/>
      <c r="NM25" s="79"/>
      <c r="NN25" s="79"/>
      <c r="NO25" s="19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98"/>
      <c r="OL25" s="98"/>
      <c r="OM25" s="13"/>
      <c r="ON25" s="79"/>
      <c r="OO25" s="79"/>
      <c r="OP25" s="79"/>
      <c r="OQ25" s="79"/>
      <c r="OR25" s="79"/>
      <c r="OS25" s="79"/>
      <c r="OT25" s="79"/>
      <c r="OU25" s="79"/>
      <c r="OV25" s="79"/>
      <c r="OW25" s="79"/>
      <c r="OX25" s="79"/>
      <c r="OY25" s="79"/>
      <c r="OZ25" s="79"/>
      <c r="PA25" s="79"/>
      <c r="PB25" s="79"/>
      <c r="PC25" s="79"/>
      <c r="PD25" s="79"/>
      <c r="PE25" s="79"/>
      <c r="PF25" s="79"/>
      <c r="PG25" s="79"/>
      <c r="PH25" s="79"/>
      <c r="PI25" s="79"/>
      <c r="PJ25" s="79"/>
      <c r="PK25" s="79"/>
      <c r="PL25" s="19"/>
      <c r="PM25" s="15"/>
      <c r="PN25" s="15"/>
      <c r="PO25" s="15"/>
      <c r="PP25" s="15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5"/>
      <c r="QD25" s="15"/>
      <c r="QE25" s="15"/>
      <c r="QF25" s="15"/>
      <c r="QG25" s="15"/>
      <c r="QH25" s="98"/>
      <c r="QI25" s="98"/>
      <c r="QJ25" s="13"/>
      <c r="QK25" s="79"/>
      <c r="QL25" s="79"/>
      <c r="QM25" s="79"/>
      <c r="QN25" s="79"/>
      <c r="QO25" s="79"/>
      <c r="QP25" s="79"/>
      <c r="QQ25" s="79"/>
      <c r="QR25" s="79"/>
      <c r="QS25" s="79"/>
      <c r="QT25" s="79"/>
      <c r="QU25" s="79"/>
      <c r="QV25" s="79"/>
      <c r="QW25" s="79"/>
      <c r="QX25" s="79"/>
      <c r="QY25" s="79"/>
      <c r="QZ25" s="79"/>
      <c r="RA25" s="79"/>
      <c r="RB25" s="79"/>
      <c r="RC25" s="79"/>
      <c r="RD25" s="79"/>
      <c r="RE25" s="79"/>
      <c r="RF25" s="79"/>
      <c r="RG25" s="79"/>
      <c r="RH25" s="79"/>
      <c r="RI25" s="19"/>
      <c r="RJ25" s="15"/>
      <c r="RK25" s="15"/>
      <c r="RL25" s="15"/>
      <c r="RM25" s="15"/>
      <c r="RN25" s="15"/>
      <c r="RO25" s="15"/>
      <c r="RP25" s="15"/>
      <c r="RQ25" s="15"/>
      <c r="RR25" s="15"/>
      <c r="RS25" s="15"/>
      <c r="RT25" s="15"/>
      <c r="RU25" s="15"/>
      <c r="RV25" s="15"/>
      <c r="RW25" s="15"/>
      <c r="RX25" s="15"/>
      <c r="RY25" s="15"/>
      <c r="RZ25" s="15"/>
      <c r="SA25" s="15"/>
      <c r="SB25" s="15"/>
      <c r="SC25" s="15"/>
      <c r="SD25" s="15"/>
      <c r="SE25" s="98"/>
      <c r="SF25" s="98"/>
      <c r="SG25" s="13"/>
      <c r="SH25" s="79"/>
      <c r="SI25" s="79"/>
      <c r="SJ25" s="79"/>
      <c r="SK25" s="79"/>
      <c r="SL25" s="79"/>
      <c r="SM25" s="79"/>
      <c r="SN25" s="79"/>
      <c r="SO25" s="79"/>
      <c r="SP25" s="79"/>
      <c r="SQ25" s="79"/>
      <c r="SR25" s="79"/>
      <c r="SS25" s="79"/>
      <c r="ST25" s="79"/>
      <c r="SU25" s="79"/>
      <c r="SV25" s="79"/>
      <c r="SW25" s="79"/>
      <c r="SX25" s="79"/>
      <c r="SY25" s="79"/>
      <c r="SZ25" s="79"/>
      <c r="TA25" s="79"/>
      <c r="TB25" s="79"/>
      <c r="TC25" s="79"/>
      <c r="TD25" s="79"/>
      <c r="TE25" s="79"/>
      <c r="TF25" s="19"/>
      <c r="TG25" s="15"/>
      <c r="TH25" s="15"/>
      <c r="TI25" s="15"/>
      <c r="TJ25" s="15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98"/>
      <c r="UC25" s="98"/>
      <c r="UD25" s="13"/>
      <c r="UE25" s="79"/>
      <c r="UF25" s="79"/>
      <c r="UG25" s="79"/>
      <c r="UH25" s="79"/>
      <c r="UI25" s="79"/>
      <c r="UJ25" s="79"/>
      <c r="UK25" s="79"/>
      <c r="UL25" s="79"/>
      <c r="UM25" s="79"/>
      <c r="UN25" s="79"/>
      <c r="UO25" s="79"/>
      <c r="UP25" s="79"/>
      <c r="UQ25" s="79"/>
      <c r="UR25" s="79"/>
      <c r="US25" s="79"/>
      <c r="UT25" s="79"/>
      <c r="UU25" s="79"/>
      <c r="UV25" s="79"/>
      <c r="UW25" s="79"/>
      <c r="UX25" s="79"/>
      <c r="UY25" s="79"/>
      <c r="UZ25" s="79"/>
      <c r="VA25" s="79"/>
      <c r="VB25" s="79"/>
      <c r="VC25" s="19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98"/>
      <c r="VZ25" s="98"/>
      <c r="WA25" s="13"/>
      <c r="WB25" s="79"/>
      <c r="WC25" s="79"/>
      <c r="WD25" s="79"/>
      <c r="WE25" s="79"/>
      <c r="WF25" s="79"/>
      <c r="WG25" s="79"/>
      <c r="WH25" s="79"/>
      <c r="WI25" s="79"/>
      <c r="WJ25" s="79"/>
      <c r="WK25" s="79"/>
      <c r="WL25" s="79"/>
      <c r="WM25" s="79"/>
      <c r="WN25" s="79"/>
      <c r="WO25" s="79"/>
      <c r="WP25" s="79"/>
      <c r="WQ25" s="79"/>
      <c r="WR25" s="79"/>
      <c r="WS25" s="79"/>
      <c r="WT25" s="79"/>
      <c r="WU25" s="79"/>
      <c r="WV25" s="79"/>
      <c r="WW25" s="79"/>
      <c r="WX25" s="79"/>
      <c r="WY25" s="79"/>
      <c r="WZ25" s="19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98"/>
      <c r="XW25" s="98"/>
      <c r="XX25" s="13"/>
      <c r="XY25" s="79"/>
      <c r="XZ25" s="79"/>
      <c r="YA25" s="79"/>
      <c r="YB25" s="79"/>
      <c r="YC25" s="79"/>
      <c r="YD25" s="79"/>
      <c r="YE25" s="79"/>
      <c r="YF25" s="79"/>
      <c r="YG25" s="79"/>
      <c r="YH25" s="79"/>
      <c r="YI25" s="79"/>
      <c r="YJ25" s="79"/>
      <c r="YK25" s="79"/>
      <c r="YL25" s="79"/>
      <c r="YM25" s="79"/>
      <c r="YN25" s="79"/>
      <c r="YO25" s="79"/>
      <c r="YP25" s="79"/>
      <c r="YQ25" s="79"/>
      <c r="YR25" s="79"/>
      <c r="YS25" s="79"/>
      <c r="YT25" s="79"/>
      <c r="YU25" s="79"/>
      <c r="YV25" s="79"/>
      <c r="YW25" s="19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98"/>
      <c r="ZT25" s="98"/>
      <c r="ZU25" s="13"/>
      <c r="ZV25" s="79"/>
      <c r="ZW25" s="79"/>
      <c r="ZX25" s="79"/>
      <c r="ZY25" s="79"/>
      <c r="ZZ25" s="79"/>
      <c r="AAA25" s="79"/>
      <c r="AAB25" s="79"/>
      <c r="AAC25" s="79"/>
      <c r="AAD25" s="79"/>
      <c r="AAE25" s="79"/>
      <c r="AAF25" s="79"/>
      <c r="AAG25" s="79"/>
      <c r="AAH25" s="79"/>
      <c r="AAI25" s="79"/>
      <c r="AAJ25" s="79"/>
      <c r="AAK25" s="79"/>
      <c r="AAL25" s="79"/>
      <c r="AAM25" s="79"/>
      <c r="AAN25" s="79"/>
      <c r="AAO25" s="79"/>
      <c r="AAP25" s="79"/>
      <c r="AAQ25" s="79"/>
      <c r="AAR25" s="79"/>
      <c r="AAS25" s="79"/>
      <c r="AAT25" s="19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98"/>
      <c r="ABQ25" s="98"/>
      <c r="ABR25" s="13"/>
      <c r="ABS25" s="79"/>
      <c r="ABT25" s="79"/>
      <c r="ABU25" s="79"/>
      <c r="ABV25" s="79"/>
      <c r="ABW25" s="79"/>
      <c r="ABX25" s="79"/>
      <c r="ABY25" s="79"/>
      <c r="ABZ25" s="79"/>
      <c r="ACA25" s="79"/>
      <c r="ACB25" s="79"/>
      <c r="ACC25" s="79"/>
      <c r="ACD25" s="79"/>
      <c r="ACE25" s="79"/>
      <c r="ACF25" s="79"/>
      <c r="ACG25" s="79"/>
      <c r="ACH25" s="79"/>
      <c r="ACI25" s="79"/>
      <c r="ACJ25" s="79"/>
      <c r="ACK25" s="79"/>
      <c r="ACL25" s="79"/>
      <c r="ACM25" s="79"/>
      <c r="ACN25" s="79"/>
      <c r="ACO25" s="79"/>
      <c r="ACP25" s="79"/>
      <c r="ACQ25" s="19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98"/>
      <c r="ADN25" s="98"/>
      <c r="ADO25" s="13"/>
      <c r="ADP25" s="79"/>
      <c r="ADQ25" s="79"/>
      <c r="ADR25" s="79"/>
      <c r="ADS25" s="79"/>
      <c r="ADT25" s="79"/>
      <c r="ADU25" s="79"/>
      <c r="ADV25" s="79"/>
      <c r="ADW25" s="79"/>
      <c r="ADX25" s="79"/>
      <c r="ADY25" s="79"/>
      <c r="ADZ25" s="79"/>
      <c r="AEA25" s="79"/>
      <c r="AEB25" s="79"/>
      <c r="AEC25" s="79"/>
      <c r="AED25" s="79"/>
      <c r="AEE25" s="79"/>
      <c r="AEF25" s="79"/>
      <c r="AEG25" s="79"/>
      <c r="AEH25" s="79"/>
      <c r="AEI25" s="79"/>
      <c r="AEJ25" s="79"/>
      <c r="AEK25" s="79"/>
      <c r="AEL25" s="79"/>
      <c r="AEM25" s="79"/>
      <c r="AEN25" s="19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98"/>
      <c r="AFK25" s="98"/>
      <c r="AFL25" s="13"/>
      <c r="AFM25" s="79"/>
      <c r="AFN25" s="79"/>
      <c r="AFO25" s="79"/>
      <c r="AFP25" s="79"/>
      <c r="AFQ25" s="79"/>
      <c r="AFR25" s="79"/>
      <c r="AFS25" s="79"/>
      <c r="AFT25" s="79"/>
      <c r="AFU25" s="79"/>
      <c r="AFV25" s="79"/>
      <c r="AFW25" s="79"/>
      <c r="AFX25" s="79"/>
      <c r="AFY25" s="79"/>
      <c r="AFZ25" s="79"/>
      <c r="AGA25" s="79"/>
      <c r="AGB25" s="79"/>
      <c r="AGC25" s="79"/>
      <c r="AGD25" s="79"/>
      <c r="AGE25" s="79"/>
      <c r="AGF25" s="79"/>
      <c r="AGG25" s="79"/>
      <c r="AGH25" s="79"/>
      <c r="AGI25" s="79"/>
      <c r="AGJ25" s="79"/>
      <c r="AGK25" s="19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98"/>
      <c r="AHH25" s="98"/>
      <c r="AHI25" s="13"/>
      <c r="AHJ25" s="79"/>
      <c r="AHK25" s="79"/>
      <c r="AHL25" s="79"/>
      <c r="AHM25" s="79"/>
      <c r="AHN25" s="79"/>
      <c r="AHO25" s="79"/>
      <c r="AHP25" s="79"/>
      <c r="AHQ25" s="79"/>
      <c r="AHR25" s="79"/>
      <c r="AHS25" s="79"/>
      <c r="AHT25" s="79"/>
      <c r="AHU25" s="79"/>
      <c r="AHV25" s="79"/>
      <c r="AHW25" s="79"/>
      <c r="AHX25" s="79"/>
      <c r="AHY25" s="79"/>
      <c r="AHZ25" s="79"/>
      <c r="AIA25" s="79"/>
      <c r="AIB25" s="79"/>
      <c r="AIC25" s="79"/>
      <c r="AID25" s="79"/>
      <c r="AIE25" s="79"/>
      <c r="AIF25" s="79"/>
      <c r="AIG25" s="79"/>
      <c r="AIH25" s="19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98"/>
      <c r="AJE25" s="98"/>
      <c r="AJF25" s="13"/>
      <c r="AJG25" s="79"/>
      <c r="AJH25" s="79"/>
      <c r="AJI25" s="79"/>
      <c r="AJJ25" s="79"/>
      <c r="AJK25" s="79"/>
      <c r="AJL25" s="79"/>
      <c r="AJM25" s="79"/>
      <c r="AJN25" s="79"/>
      <c r="AJO25" s="79"/>
      <c r="AJP25" s="79"/>
      <c r="AJQ25" s="79"/>
      <c r="AJR25" s="79"/>
      <c r="AJS25" s="79"/>
      <c r="AJT25" s="79"/>
      <c r="AJU25" s="79"/>
      <c r="AJV25" s="79"/>
      <c r="AJW25" s="79"/>
      <c r="AJX25" s="79"/>
      <c r="AJY25" s="79"/>
      <c r="AJZ25" s="79"/>
      <c r="AKA25" s="79"/>
      <c r="AKB25" s="79"/>
      <c r="AKC25" s="79"/>
      <c r="AKD25" s="79"/>
      <c r="AKE25" s="19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98"/>
      <c r="ALB25" s="98"/>
      <c r="ALC25" s="13"/>
      <c r="ALD25" s="79"/>
      <c r="ALE25" s="79"/>
      <c r="ALF25" s="79"/>
      <c r="ALG25" s="79"/>
      <c r="ALH25" s="79"/>
      <c r="ALI25" s="79"/>
      <c r="ALJ25" s="79"/>
      <c r="ALK25" s="79"/>
      <c r="ALL25" s="79"/>
      <c r="ALM25" s="79"/>
      <c r="ALN25" s="79"/>
      <c r="ALO25" s="79"/>
      <c r="ALP25" s="79"/>
      <c r="ALQ25" s="79"/>
      <c r="ALR25" s="79"/>
      <c r="ALS25" s="79"/>
      <c r="ALT25" s="79"/>
      <c r="ALU25" s="79"/>
      <c r="ALV25" s="79"/>
      <c r="ALW25" s="79"/>
      <c r="ALX25" s="79"/>
      <c r="ALY25" s="79"/>
      <c r="ALZ25" s="79"/>
      <c r="AMA25" s="79"/>
      <c r="AMB25" s="19"/>
      <c r="AMC25" s="15"/>
      <c r="AMD25" s="15"/>
      <c r="AME25" s="15"/>
      <c r="AMF25" s="15"/>
      <c r="AMG25" s="15"/>
      <c r="AMH25" s="15"/>
      <c r="AMI25" s="15"/>
      <c r="AMJ25" s="15"/>
      <c r="AMK25" s="15"/>
      <c r="AML25" s="15"/>
      <c r="AMM25" s="15"/>
      <c r="AMN25" s="15"/>
      <c r="AMO25" s="15"/>
      <c r="AMP25" s="15"/>
      <c r="AMQ25" s="15"/>
      <c r="AMR25" s="15"/>
      <c r="AMS25" s="15"/>
      <c r="AMT25" s="15"/>
      <c r="AMU25" s="15"/>
      <c r="AMV25" s="15"/>
      <c r="AMW25" s="15"/>
      <c r="AMX25" s="98"/>
      <c r="AMY25" s="98"/>
      <c r="AMZ25" s="13"/>
      <c r="ANA25" s="79"/>
      <c r="ANB25" s="79"/>
      <c r="ANC25" s="79"/>
      <c r="AND25" s="79"/>
      <c r="ANE25" s="79"/>
      <c r="ANF25" s="79"/>
      <c r="ANG25" s="79"/>
      <c r="ANH25" s="79"/>
      <c r="ANI25" s="79"/>
      <c r="ANJ25" s="79"/>
      <c r="ANK25" s="79"/>
      <c r="ANL25" s="79"/>
      <c r="ANM25" s="79"/>
      <c r="ANN25" s="79"/>
      <c r="ANO25" s="79"/>
      <c r="ANP25" s="79"/>
      <c r="ANQ25" s="79"/>
      <c r="ANR25" s="79"/>
      <c r="ANS25" s="79"/>
      <c r="ANT25" s="79"/>
      <c r="ANU25" s="79"/>
      <c r="ANV25" s="79"/>
      <c r="ANW25" s="79"/>
      <c r="ANX25" s="79"/>
      <c r="ANY25" s="19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98"/>
      <c r="AOV25" s="98"/>
      <c r="AOW25" s="13"/>
      <c r="AOX25" s="79"/>
      <c r="AOY25" s="79"/>
      <c r="AOZ25" s="79"/>
      <c r="APA25" s="79"/>
      <c r="APB25" s="79"/>
      <c r="APC25" s="79"/>
      <c r="APD25" s="79"/>
      <c r="APE25" s="79"/>
      <c r="APF25" s="79"/>
      <c r="APG25" s="79"/>
      <c r="APH25" s="79"/>
      <c r="API25" s="79"/>
      <c r="APJ25" s="79"/>
      <c r="APK25" s="79"/>
      <c r="APL25" s="79"/>
      <c r="APM25" s="79"/>
      <c r="APN25" s="79"/>
      <c r="APO25" s="79"/>
      <c r="APP25" s="79"/>
      <c r="APQ25" s="79"/>
      <c r="APR25" s="79"/>
      <c r="APS25" s="79"/>
      <c r="APT25" s="79"/>
      <c r="APU25" s="79"/>
      <c r="APV25" s="19"/>
      <c r="APW25" s="15"/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98"/>
      <c r="AQS25" s="98"/>
      <c r="AQT25" s="13"/>
      <c r="AQU25" s="79"/>
      <c r="AQV25" s="79"/>
      <c r="AQW25" s="79"/>
      <c r="AQX25" s="79"/>
      <c r="AQY25" s="79"/>
      <c r="AQZ25" s="79"/>
      <c r="ARA25" s="79"/>
      <c r="ARB25" s="79"/>
      <c r="ARC25" s="79"/>
      <c r="ARD25" s="79"/>
      <c r="ARE25" s="79"/>
      <c r="ARF25" s="79"/>
      <c r="ARG25" s="79"/>
      <c r="ARH25" s="79"/>
      <c r="ARI25" s="79"/>
      <c r="ARJ25" s="79"/>
      <c r="ARK25" s="79"/>
      <c r="ARL25" s="79"/>
      <c r="ARM25" s="79"/>
      <c r="ARN25" s="79"/>
      <c r="ARO25" s="79"/>
      <c r="ARP25" s="79"/>
      <c r="ARQ25" s="79"/>
      <c r="ARR25" s="79"/>
      <c r="ARS25" s="19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98"/>
      <c r="ASP25" s="98"/>
      <c r="ASQ25" s="13"/>
      <c r="ASR25" s="79"/>
      <c r="ASS25" s="79"/>
      <c r="AST25" s="79"/>
      <c r="ASU25" s="79"/>
      <c r="ASV25" s="79"/>
      <c r="ASW25" s="79"/>
      <c r="ASX25" s="79"/>
      <c r="ASY25" s="79"/>
      <c r="ASZ25" s="79"/>
      <c r="ATA25" s="79"/>
      <c r="ATB25" s="79"/>
      <c r="ATC25" s="79"/>
      <c r="ATD25" s="79"/>
      <c r="ATE25" s="79"/>
      <c r="ATF25" s="79"/>
      <c r="ATG25" s="79"/>
      <c r="ATH25" s="79"/>
      <c r="ATI25" s="79"/>
      <c r="ATJ25" s="79"/>
      <c r="ATK25" s="79"/>
      <c r="ATL25" s="79"/>
      <c r="ATM25" s="79"/>
      <c r="ATN25" s="79"/>
      <c r="ATO25" s="79"/>
      <c r="ATP25" s="19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98"/>
      <c r="AUM25" s="98"/>
      <c r="AUN25" s="13"/>
      <c r="AUO25" s="79"/>
      <c r="AUP25" s="79"/>
      <c r="AUQ25" s="79"/>
      <c r="AUR25" s="79"/>
      <c r="AUS25" s="79"/>
      <c r="AUT25" s="79"/>
      <c r="AUU25" s="79"/>
      <c r="AUV25" s="79"/>
      <c r="AUW25" s="79"/>
      <c r="AUX25" s="79"/>
      <c r="AUY25" s="79"/>
      <c r="AUZ25" s="79"/>
      <c r="AVA25" s="79"/>
      <c r="AVB25" s="79"/>
      <c r="AVC25" s="79"/>
      <c r="AVD25" s="79"/>
      <c r="AVE25" s="79"/>
      <c r="AVF25" s="79"/>
      <c r="AVG25" s="79"/>
      <c r="AVH25" s="79"/>
      <c r="AVI25" s="79"/>
      <c r="AVJ25" s="79"/>
      <c r="AVK25" s="79"/>
      <c r="AVL25" s="79"/>
      <c r="AVM25" s="19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98"/>
      <c r="AWJ25" s="98"/>
      <c r="AWK25" s="13"/>
      <c r="AWL25" s="79"/>
      <c r="AWM25" s="79"/>
      <c r="AWN25" s="79"/>
      <c r="AWO25" s="79"/>
      <c r="AWP25" s="79"/>
      <c r="AWQ25" s="79"/>
      <c r="AWR25" s="79"/>
      <c r="AWS25" s="79"/>
      <c r="AWT25" s="79"/>
      <c r="AWU25" s="79"/>
      <c r="AWV25" s="79"/>
      <c r="AWW25" s="79"/>
      <c r="AWX25" s="79"/>
      <c r="AWY25" s="79"/>
      <c r="AWZ25" s="79"/>
      <c r="AXA25" s="79"/>
      <c r="AXB25" s="79"/>
      <c r="AXC25" s="79"/>
      <c r="AXD25" s="79"/>
      <c r="AXE25" s="79"/>
      <c r="AXF25" s="79"/>
      <c r="AXG25" s="79"/>
      <c r="AXH25" s="79"/>
      <c r="AXI25" s="79"/>
      <c r="AXJ25" s="19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98"/>
      <c r="AYG25" s="98"/>
      <c r="AYH25" s="13"/>
      <c r="AYI25" s="79"/>
      <c r="AYJ25" s="79"/>
      <c r="AYK25" s="79"/>
      <c r="AYL25" s="79"/>
      <c r="AYM25" s="79"/>
      <c r="AYN25" s="79"/>
      <c r="AYO25" s="79"/>
      <c r="AYP25" s="79"/>
      <c r="AYQ25" s="79"/>
      <c r="AYR25" s="79"/>
      <c r="AYS25" s="79"/>
      <c r="AYT25" s="79"/>
      <c r="AYU25" s="79"/>
      <c r="AYV25" s="79"/>
      <c r="AYW25" s="79"/>
      <c r="AYX25" s="79"/>
      <c r="AYY25" s="79"/>
      <c r="AYZ25" s="79"/>
      <c r="AZA25" s="79"/>
      <c r="AZB25" s="79"/>
      <c r="AZC25" s="79"/>
      <c r="AZD25" s="79"/>
      <c r="AZE25" s="79"/>
      <c r="AZF25" s="79"/>
      <c r="AZG25" s="19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98"/>
      <c r="BAD25" s="98"/>
      <c r="BAE25" s="13"/>
      <c r="BAF25" s="79"/>
      <c r="BAG25" s="79"/>
      <c r="BAH25" s="79"/>
      <c r="BAI25" s="79"/>
      <c r="BAJ25" s="79"/>
      <c r="BAK25" s="79"/>
      <c r="BAL25" s="79"/>
      <c r="BAM25" s="79"/>
      <c r="BAN25" s="79"/>
      <c r="BAO25" s="79"/>
      <c r="BAP25" s="79"/>
      <c r="BAQ25" s="79"/>
      <c r="BAR25" s="79"/>
      <c r="BAS25" s="79"/>
      <c r="BAT25" s="79"/>
      <c r="BAU25" s="79"/>
      <c r="BAV25" s="79"/>
      <c r="BAW25" s="79"/>
      <c r="BAX25" s="79"/>
      <c r="BAY25" s="79"/>
      <c r="BAZ25" s="79"/>
      <c r="BBA25" s="79"/>
      <c r="BBB25" s="79"/>
      <c r="BBC25" s="79"/>
      <c r="BBD25" s="19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98"/>
      <c r="BCA25" s="98"/>
      <c r="BCB25" s="13"/>
      <c r="BCC25" s="79"/>
      <c r="BCD25" s="79"/>
      <c r="BCE25" s="79"/>
      <c r="BCF25" s="79"/>
      <c r="BCG25" s="79"/>
      <c r="BCH25" s="79"/>
      <c r="BCI25" s="79"/>
      <c r="BCJ25" s="79"/>
      <c r="BCK25" s="79"/>
      <c r="BCL25" s="79"/>
      <c r="BCM25" s="79"/>
      <c r="BCN25" s="79"/>
      <c r="BCO25" s="79"/>
      <c r="BCP25" s="79"/>
      <c r="BCQ25" s="79"/>
      <c r="BCR25" s="79"/>
      <c r="BCS25" s="79"/>
      <c r="BCT25" s="79"/>
      <c r="BCU25" s="79"/>
      <c r="BCV25" s="79"/>
      <c r="BCW25" s="79"/>
      <c r="BCX25" s="79"/>
      <c r="BCY25" s="79"/>
      <c r="BCZ25" s="79"/>
      <c r="BDA25" s="19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98"/>
      <c r="BDX25" s="98"/>
      <c r="BDY25" s="13"/>
      <c r="BDZ25" s="79"/>
      <c r="BEA25" s="79"/>
      <c r="BEB25" s="79"/>
      <c r="BEC25" s="79"/>
      <c r="BED25" s="79"/>
      <c r="BEE25" s="79"/>
      <c r="BEF25" s="79"/>
      <c r="BEG25" s="79"/>
      <c r="BEH25" s="79"/>
      <c r="BEI25" s="79"/>
      <c r="BEJ25" s="79"/>
      <c r="BEK25" s="79"/>
      <c r="BEL25" s="79"/>
      <c r="BEM25" s="79"/>
      <c r="BEN25" s="79"/>
      <c r="BEO25" s="79"/>
      <c r="BEP25" s="79"/>
      <c r="BEQ25" s="79"/>
      <c r="BER25" s="79"/>
      <c r="BES25" s="79"/>
      <c r="BET25" s="79"/>
      <c r="BEU25" s="79"/>
      <c r="BEV25" s="79"/>
      <c r="BEW25" s="79"/>
      <c r="BEX25" s="19"/>
      <c r="BEY25" s="15"/>
      <c r="BEZ25" s="15"/>
      <c r="BFA25" s="15"/>
      <c r="BFB25" s="15"/>
      <c r="BFC25" s="15"/>
      <c r="BFD25" s="15"/>
      <c r="BFE25" s="15"/>
      <c r="BFF25" s="15"/>
      <c r="BFG25" s="15"/>
      <c r="BFH25" s="15"/>
      <c r="BFI25" s="15"/>
      <c r="BFJ25" s="15"/>
      <c r="BFK25" s="15"/>
      <c r="BFL25" s="15"/>
      <c r="BFM25" s="15"/>
      <c r="BFN25" s="15"/>
      <c r="BFO25" s="15"/>
      <c r="BFP25" s="15"/>
      <c r="BFQ25" s="15"/>
      <c r="BFR25" s="15"/>
      <c r="BFS25" s="15"/>
      <c r="BFT25" s="98"/>
      <c r="BFU25" s="98"/>
      <c r="BFV25" s="13"/>
      <c r="BFW25" s="79"/>
      <c r="BFX25" s="79"/>
      <c r="BFY25" s="79"/>
      <c r="BFZ25" s="79"/>
      <c r="BGA25" s="79"/>
      <c r="BGB25" s="79"/>
      <c r="BGC25" s="79"/>
      <c r="BGD25" s="79"/>
      <c r="BGE25" s="79"/>
      <c r="BGF25" s="79"/>
      <c r="BGG25" s="79"/>
      <c r="BGH25" s="79"/>
      <c r="BGI25" s="79"/>
      <c r="BGJ25" s="79"/>
      <c r="BGK25" s="79"/>
      <c r="BGL25" s="79"/>
      <c r="BGM25" s="79"/>
      <c r="BGN25" s="79"/>
      <c r="BGO25" s="79"/>
      <c r="BGP25" s="79"/>
      <c r="BGQ25" s="79"/>
      <c r="BGR25" s="79"/>
      <c r="BGS25" s="79"/>
      <c r="BGT25" s="79"/>
      <c r="BGU25" s="19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98"/>
      <c r="BHR25" s="98"/>
      <c r="BHS25" s="13"/>
      <c r="BHT25" s="79"/>
      <c r="BHU25" s="79"/>
      <c r="BHV25" s="79"/>
      <c r="BHW25" s="79"/>
      <c r="BHX25" s="79"/>
      <c r="BHY25" s="79"/>
      <c r="BHZ25" s="79"/>
      <c r="BIA25" s="79"/>
      <c r="BIB25" s="79"/>
      <c r="BIC25" s="79"/>
      <c r="BID25" s="79"/>
      <c r="BIE25" s="79"/>
      <c r="BIF25" s="79"/>
      <c r="BIG25" s="79"/>
      <c r="BIH25" s="79"/>
      <c r="BII25" s="79"/>
      <c r="BIJ25" s="79"/>
      <c r="BIK25" s="79"/>
      <c r="BIL25" s="79"/>
      <c r="BIM25" s="79"/>
      <c r="BIN25" s="79"/>
      <c r="BIO25" s="79"/>
      <c r="BIP25" s="79"/>
      <c r="BIQ25" s="79"/>
      <c r="BIR25" s="19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98"/>
      <c r="BJO25" s="98"/>
      <c r="BJP25" s="13"/>
      <c r="BJQ25" s="79"/>
      <c r="BJR25" s="79"/>
      <c r="BJS25" s="79"/>
      <c r="BJT25" s="79"/>
      <c r="BJU25" s="79"/>
      <c r="BJV25" s="79"/>
      <c r="BJW25" s="79"/>
      <c r="BJX25" s="79"/>
      <c r="BJY25" s="79"/>
      <c r="BJZ25" s="79"/>
      <c r="BKA25" s="79"/>
      <c r="BKB25" s="79"/>
      <c r="BKC25" s="79"/>
      <c r="BKD25" s="79"/>
      <c r="BKE25" s="79"/>
      <c r="BKF25" s="79"/>
      <c r="BKG25" s="79"/>
      <c r="BKH25" s="79"/>
      <c r="BKI25" s="79"/>
      <c r="BKJ25" s="79"/>
      <c r="BKK25" s="79"/>
      <c r="BKL25" s="79"/>
      <c r="BKM25" s="79"/>
      <c r="BKN25" s="79"/>
      <c r="BKO25" s="19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98"/>
      <c r="BLL25" s="98"/>
      <c r="BLM25" s="13"/>
      <c r="BLN25" s="79"/>
      <c r="BLO25" s="79"/>
      <c r="BLP25" s="79"/>
      <c r="BLQ25" s="79"/>
      <c r="BLR25" s="79"/>
      <c r="BLS25" s="79"/>
      <c r="BLT25" s="79"/>
      <c r="BLU25" s="79"/>
      <c r="BLV25" s="79"/>
      <c r="BLW25" s="79"/>
      <c r="BLX25" s="79"/>
      <c r="BLY25" s="79"/>
      <c r="BLZ25" s="79"/>
      <c r="BMA25" s="79"/>
      <c r="BMB25" s="79"/>
      <c r="BMC25" s="79"/>
      <c r="BMD25" s="79"/>
      <c r="BME25" s="79"/>
      <c r="BMF25" s="79"/>
      <c r="BMG25" s="79"/>
      <c r="BMH25" s="79"/>
      <c r="BMI25" s="79"/>
      <c r="BMJ25" s="79"/>
      <c r="BMK25" s="79"/>
      <c r="BML25" s="19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98"/>
      <c r="BNI25" s="98"/>
      <c r="BNJ25" s="13"/>
      <c r="BNK25" s="79"/>
      <c r="BNL25" s="79"/>
      <c r="BNM25" s="79"/>
      <c r="BNN25" s="79"/>
      <c r="BNO25" s="79"/>
      <c r="BNP25" s="79"/>
      <c r="BNQ25" s="79"/>
      <c r="BNR25" s="79"/>
      <c r="BNS25" s="79"/>
      <c r="BNT25" s="79"/>
      <c r="BNU25" s="79"/>
      <c r="BNV25" s="79"/>
      <c r="BNW25" s="79"/>
      <c r="BNX25" s="79"/>
      <c r="BNY25" s="79"/>
      <c r="BNZ25" s="79"/>
      <c r="BOA25" s="79"/>
      <c r="BOB25" s="79"/>
      <c r="BOC25" s="79"/>
      <c r="BOD25" s="79"/>
      <c r="BOE25" s="79"/>
      <c r="BOF25" s="79"/>
      <c r="BOG25" s="79"/>
      <c r="BOH25" s="79"/>
      <c r="BOI25" s="19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98"/>
      <c r="BPF25" s="98"/>
      <c r="BPG25" s="13"/>
      <c r="BPH25" s="79"/>
      <c r="BPI25" s="79"/>
      <c r="BPJ25" s="79"/>
      <c r="BPK25" s="79"/>
      <c r="BPL25" s="79"/>
      <c r="BPM25" s="79"/>
      <c r="BPN25" s="79"/>
      <c r="BPO25" s="79"/>
      <c r="BPP25" s="79"/>
      <c r="BPQ25" s="79"/>
      <c r="BPR25" s="79"/>
      <c r="BPS25" s="79"/>
      <c r="BPT25" s="79"/>
      <c r="BPU25" s="79"/>
      <c r="BPV25" s="79"/>
      <c r="BPW25" s="79"/>
      <c r="BPX25" s="79"/>
      <c r="BPY25" s="79"/>
      <c r="BPZ25" s="79"/>
      <c r="BQA25" s="79"/>
      <c r="BQB25" s="79"/>
      <c r="BQC25" s="79"/>
      <c r="BQD25" s="79"/>
      <c r="BQE25" s="79"/>
      <c r="BQF25" s="19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98"/>
      <c r="BRC25" s="98"/>
      <c r="BRD25" s="13"/>
      <c r="BRE25" s="79"/>
      <c r="BRF25" s="79"/>
      <c r="BRG25" s="79"/>
      <c r="BRH25" s="79"/>
      <c r="BRI25" s="79"/>
      <c r="BRJ25" s="79"/>
      <c r="BRK25" s="79"/>
      <c r="BRL25" s="79"/>
      <c r="BRM25" s="79"/>
      <c r="BRN25" s="79"/>
      <c r="BRO25" s="79"/>
      <c r="BRP25" s="79"/>
      <c r="BRQ25" s="79"/>
      <c r="BRR25" s="79"/>
      <c r="BRS25" s="79"/>
      <c r="BRT25" s="79"/>
      <c r="BRU25" s="79"/>
      <c r="BRV25" s="79"/>
      <c r="BRW25" s="79"/>
      <c r="BRX25" s="79"/>
      <c r="BRY25" s="79"/>
      <c r="BRZ25" s="79"/>
      <c r="BSA25" s="79"/>
      <c r="BSB25" s="79"/>
      <c r="BSC25" s="19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98"/>
      <c r="BSZ25" s="98"/>
      <c r="BTA25" s="13"/>
      <c r="BTB25" s="79"/>
      <c r="BTC25" s="79"/>
      <c r="BTD25" s="79"/>
      <c r="BTE25" s="79"/>
      <c r="BTF25" s="79"/>
      <c r="BTG25" s="79"/>
      <c r="BTH25" s="79"/>
      <c r="BTI25" s="79"/>
      <c r="BTJ25" s="79"/>
      <c r="BTK25" s="79"/>
      <c r="BTL25" s="79"/>
      <c r="BTM25" s="79"/>
      <c r="BTN25" s="79"/>
      <c r="BTO25" s="79"/>
      <c r="BTP25" s="79"/>
      <c r="BTQ25" s="79"/>
      <c r="BTR25" s="79"/>
      <c r="BTS25" s="79"/>
      <c r="BTT25" s="79"/>
      <c r="BTU25" s="79"/>
      <c r="BTV25" s="79"/>
      <c r="BTW25" s="79"/>
      <c r="BTX25" s="79"/>
      <c r="BTY25" s="79"/>
      <c r="BTZ25" s="19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98"/>
      <c r="BUW25" s="98"/>
      <c r="BUX25" s="13"/>
      <c r="BUY25" s="79"/>
      <c r="BUZ25" s="79"/>
      <c r="BVA25" s="79"/>
      <c r="BVB25" s="79"/>
      <c r="BVC25" s="79"/>
      <c r="BVD25" s="79"/>
      <c r="BVE25" s="79"/>
      <c r="BVF25" s="79"/>
      <c r="BVG25" s="79"/>
      <c r="BVH25" s="79"/>
      <c r="BVI25" s="79"/>
      <c r="BVJ25" s="79"/>
      <c r="BVK25" s="79"/>
      <c r="BVL25" s="79"/>
      <c r="BVM25" s="79"/>
      <c r="BVN25" s="79"/>
      <c r="BVO25" s="79"/>
      <c r="BVP25" s="79"/>
      <c r="BVQ25" s="79"/>
      <c r="BVR25" s="79"/>
      <c r="BVS25" s="79"/>
      <c r="BVT25" s="79"/>
      <c r="BVU25" s="79"/>
      <c r="BVV25" s="79"/>
      <c r="BVW25" s="19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/>
      <c r="BWR25" s="15"/>
      <c r="BWS25" s="98"/>
      <c r="BWT25" s="98"/>
      <c r="BWU25" s="13"/>
      <c r="BWV25" s="79"/>
      <c r="BWW25" s="79"/>
      <c r="BWX25" s="79"/>
      <c r="BWY25" s="79"/>
      <c r="BWZ25" s="79"/>
      <c r="BXA25" s="79"/>
      <c r="BXB25" s="79"/>
      <c r="BXC25" s="79"/>
      <c r="BXD25" s="79"/>
      <c r="BXE25" s="79"/>
      <c r="BXF25" s="79"/>
      <c r="BXG25" s="79"/>
      <c r="BXH25" s="79"/>
      <c r="BXI25" s="79"/>
      <c r="BXJ25" s="79"/>
      <c r="BXK25" s="79"/>
      <c r="BXL25" s="79"/>
      <c r="BXM25" s="79"/>
      <c r="BXN25" s="79"/>
      <c r="BXO25" s="79"/>
      <c r="BXP25" s="79"/>
      <c r="BXQ25" s="79"/>
      <c r="BXR25" s="79"/>
      <c r="BXS25" s="79"/>
      <c r="BXT25" s="19"/>
      <c r="BXU25" s="15"/>
      <c r="BXV25" s="15"/>
      <c r="BXW25" s="15"/>
      <c r="BXX25" s="15"/>
      <c r="BXY25" s="15"/>
      <c r="BXZ25" s="15"/>
      <c r="BYA25" s="15"/>
      <c r="BYB25" s="15"/>
      <c r="BYC25" s="15"/>
      <c r="BYD25" s="15"/>
      <c r="BYE25" s="15"/>
      <c r="BYF25" s="15"/>
      <c r="BYG25" s="15"/>
      <c r="BYH25" s="15"/>
      <c r="BYI25" s="15"/>
      <c r="BYJ25" s="15"/>
      <c r="BYK25" s="15"/>
      <c r="BYL25" s="15"/>
      <c r="BYM25" s="15"/>
      <c r="BYN25" s="15"/>
      <c r="BYO25" s="15"/>
      <c r="BYP25" s="98"/>
      <c r="BYQ25" s="98"/>
      <c r="BYR25" s="13"/>
      <c r="BYS25" s="79"/>
      <c r="BYT25" s="79"/>
      <c r="BYU25" s="79"/>
      <c r="BYV25" s="79"/>
      <c r="BYW25" s="79"/>
      <c r="BYX25" s="79"/>
      <c r="BYY25" s="79"/>
      <c r="BYZ25" s="79"/>
      <c r="BZA25" s="79"/>
      <c r="BZB25" s="79"/>
      <c r="BZC25" s="79"/>
      <c r="BZD25" s="79"/>
      <c r="BZE25" s="79"/>
      <c r="BZF25" s="79"/>
      <c r="BZG25" s="79"/>
      <c r="BZH25" s="79"/>
      <c r="BZI25" s="79"/>
      <c r="BZJ25" s="79"/>
      <c r="BZK25" s="79"/>
      <c r="BZL25" s="79"/>
      <c r="BZM25" s="79"/>
      <c r="BZN25" s="79"/>
      <c r="BZO25" s="79"/>
      <c r="BZP25" s="79"/>
      <c r="BZQ25" s="19"/>
      <c r="BZR25" s="15"/>
      <c r="BZS25" s="15"/>
      <c r="BZT25" s="15"/>
      <c r="BZU25" s="15"/>
      <c r="BZV25" s="15"/>
      <c r="BZW25" s="15"/>
      <c r="BZX25" s="15"/>
      <c r="BZY25" s="15"/>
      <c r="BZZ25" s="15"/>
      <c r="CAA25" s="15"/>
      <c r="CAB25" s="15"/>
      <c r="CAC25" s="15"/>
      <c r="CAD25" s="15"/>
      <c r="CAE25" s="15"/>
      <c r="CAF25" s="15"/>
      <c r="CAG25" s="15"/>
      <c r="CAH25" s="15"/>
      <c r="CAI25" s="15"/>
      <c r="CAJ25" s="15"/>
      <c r="CAK25" s="15"/>
      <c r="CAL25" s="15"/>
      <c r="CAM25" s="98"/>
      <c r="CAN25" s="98"/>
      <c r="CAO25" s="13"/>
      <c r="CAP25" s="79"/>
      <c r="CAQ25" s="79"/>
      <c r="CAR25" s="79"/>
      <c r="CAS25" s="79"/>
      <c r="CAT25" s="79"/>
      <c r="CAU25" s="79"/>
      <c r="CAV25" s="79"/>
      <c r="CAW25" s="79"/>
      <c r="CAX25" s="79"/>
      <c r="CAY25" s="79"/>
      <c r="CAZ25" s="79"/>
      <c r="CBA25" s="79"/>
      <c r="CBB25" s="79"/>
      <c r="CBC25" s="79"/>
      <c r="CBD25" s="79"/>
      <c r="CBE25" s="79"/>
      <c r="CBF25" s="79"/>
      <c r="CBG25" s="79"/>
      <c r="CBH25" s="79"/>
      <c r="CBI25" s="79"/>
      <c r="CBJ25" s="79"/>
      <c r="CBK25" s="79"/>
      <c r="CBL25" s="79"/>
      <c r="CBM25" s="79"/>
      <c r="CBN25" s="19"/>
      <c r="CBO25" s="15"/>
      <c r="CBP25" s="15"/>
      <c r="CBQ25" s="15"/>
      <c r="CBR25" s="15"/>
      <c r="CBS25" s="15"/>
      <c r="CBT25" s="15"/>
      <c r="CBU25" s="15"/>
      <c r="CBV25" s="15"/>
      <c r="CBW25" s="15"/>
      <c r="CBX25" s="15"/>
      <c r="CBY25" s="15"/>
      <c r="CBZ25" s="15"/>
      <c r="CCA25" s="15"/>
      <c r="CCB25" s="15"/>
      <c r="CCC25" s="15"/>
      <c r="CCD25" s="15"/>
      <c r="CCE25" s="15"/>
      <c r="CCF25" s="15"/>
      <c r="CCG25" s="15"/>
      <c r="CCH25" s="15"/>
      <c r="CCI25" s="15"/>
      <c r="CCJ25" s="98"/>
      <c r="CCK25" s="98"/>
      <c r="CCL25" s="13"/>
      <c r="CCM25" s="79"/>
      <c r="CCN25" s="79"/>
      <c r="CCO25" s="79"/>
      <c r="CCP25" s="79"/>
      <c r="CCQ25" s="79"/>
      <c r="CCR25" s="79"/>
      <c r="CCS25" s="79"/>
      <c r="CCT25" s="79"/>
      <c r="CCU25" s="79"/>
      <c r="CCV25" s="79"/>
      <c r="CCW25" s="79"/>
      <c r="CCX25" s="79"/>
      <c r="CCY25" s="79"/>
      <c r="CCZ25" s="79"/>
      <c r="CDA25" s="79"/>
      <c r="CDB25" s="79"/>
      <c r="CDC25" s="79"/>
      <c r="CDD25" s="79"/>
      <c r="CDE25" s="79"/>
      <c r="CDF25" s="79"/>
      <c r="CDG25" s="79"/>
      <c r="CDH25" s="79"/>
      <c r="CDI25" s="79"/>
      <c r="CDJ25" s="79"/>
      <c r="CDK25" s="19"/>
      <c r="CDL25" s="15"/>
      <c r="CDM25" s="15"/>
      <c r="CDN25" s="15"/>
      <c r="CDO25" s="15"/>
      <c r="CDP25" s="15"/>
      <c r="CDQ25" s="15"/>
      <c r="CDR25" s="15"/>
      <c r="CDS25" s="15"/>
      <c r="CDT25" s="15"/>
      <c r="CDU25" s="15"/>
      <c r="CDV25" s="15"/>
      <c r="CDW25" s="15"/>
      <c r="CDX25" s="15"/>
      <c r="CDY25" s="15"/>
      <c r="CDZ25" s="15"/>
      <c r="CEA25" s="15"/>
      <c r="CEB25" s="15"/>
      <c r="CEC25" s="15"/>
      <c r="CED25" s="15"/>
      <c r="CEE25" s="15"/>
      <c r="CEF25" s="15"/>
      <c r="CEG25" s="98"/>
      <c r="CEH25" s="98"/>
      <c r="CEI25" s="13"/>
      <c r="CEJ25" s="79"/>
      <c r="CEK25" s="79"/>
      <c r="CEL25" s="79"/>
      <c r="CEM25" s="79"/>
      <c r="CEN25" s="79"/>
      <c r="CEO25" s="79"/>
      <c r="CEP25" s="79"/>
      <c r="CEQ25" s="79"/>
      <c r="CER25" s="79"/>
      <c r="CES25" s="79"/>
      <c r="CET25" s="79"/>
      <c r="CEU25" s="79"/>
      <c r="CEV25" s="79"/>
      <c r="CEW25" s="79"/>
      <c r="CEX25" s="79"/>
      <c r="CEY25" s="79"/>
      <c r="CEZ25" s="79"/>
      <c r="CFA25" s="79"/>
      <c r="CFB25" s="79"/>
      <c r="CFC25" s="79"/>
      <c r="CFD25" s="79"/>
      <c r="CFE25" s="79"/>
      <c r="CFF25" s="79"/>
      <c r="CFG25" s="79"/>
      <c r="CFH25" s="19"/>
      <c r="CFI25" s="15"/>
      <c r="CFJ25" s="15"/>
      <c r="CFK25" s="15"/>
      <c r="CFL25" s="15"/>
      <c r="CFM25" s="15"/>
      <c r="CFN25" s="15"/>
      <c r="CFO25" s="15"/>
      <c r="CFP25" s="15"/>
      <c r="CFQ25" s="15"/>
      <c r="CFR25" s="15"/>
      <c r="CFS25" s="15"/>
      <c r="CFT25" s="15"/>
      <c r="CFU25" s="15"/>
      <c r="CFV25" s="15"/>
      <c r="CFW25" s="15"/>
      <c r="CFX25" s="15"/>
      <c r="CFY25" s="15"/>
      <c r="CFZ25" s="15"/>
      <c r="CGA25" s="15"/>
      <c r="CGB25" s="15"/>
      <c r="CGC25" s="15"/>
      <c r="CGD25" s="98"/>
      <c r="CGE25" s="98"/>
      <c r="CGF25" s="13"/>
      <c r="CGG25" s="79"/>
      <c r="CGH25" s="79"/>
      <c r="CGI25" s="79"/>
      <c r="CGJ25" s="79"/>
      <c r="CGK25" s="79"/>
      <c r="CGL25" s="79"/>
      <c r="CGM25" s="79"/>
      <c r="CGN25" s="79"/>
      <c r="CGO25" s="79"/>
      <c r="CGP25" s="79"/>
      <c r="CGQ25" s="79"/>
      <c r="CGR25" s="79"/>
      <c r="CGS25" s="79"/>
      <c r="CGT25" s="79"/>
      <c r="CGU25" s="79"/>
      <c r="CGV25" s="79"/>
      <c r="CGW25" s="79"/>
      <c r="CGX25" s="79"/>
      <c r="CGY25" s="79"/>
      <c r="CGZ25" s="79"/>
      <c r="CHA25" s="79"/>
      <c r="CHB25" s="79"/>
      <c r="CHC25" s="79"/>
      <c r="CHD25" s="79"/>
      <c r="CHE25" s="19"/>
      <c r="CHF25" s="15"/>
      <c r="CHG25" s="15"/>
      <c r="CHH25" s="15"/>
      <c r="CHI25" s="15"/>
      <c r="CHJ25" s="15"/>
      <c r="CHK25" s="15"/>
      <c r="CHL25" s="15"/>
      <c r="CHM25" s="15"/>
      <c r="CHN25" s="15"/>
      <c r="CHO25" s="15"/>
      <c r="CHP25" s="15"/>
      <c r="CHQ25" s="15"/>
      <c r="CHR25" s="15"/>
      <c r="CHS25" s="15"/>
      <c r="CHT25" s="15"/>
      <c r="CHU25" s="15"/>
      <c r="CHV25" s="15"/>
      <c r="CHW25" s="15"/>
      <c r="CHX25" s="15"/>
      <c r="CHY25" s="15"/>
      <c r="CHZ25" s="15"/>
      <c r="CIA25" s="98"/>
      <c r="CIB25" s="98"/>
      <c r="CIC25" s="13"/>
      <c r="CID25" s="79"/>
      <c r="CIE25" s="79"/>
      <c r="CIF25" s="79"/>
      <c r="CIG25" s="79"/>
      <c r="CIH25" s="79"/>
      <c r="CII25" s="79"/>
      <c r="CIJ25" s="79"/>
      <c r="CIK25" s="79"/>
      <c r="CIL25" s="79"/>
      <c r="CIM25" s="79"/>
      <c r="CIN25" s="79"/>
      <c r="CIO25" s="79"/>
      <c r="CIP25" s="79"/>
      <c r="CIQ25" s="79"/>
      <c r="CIR25" s="79"/>
      <c r="CIS25" s="79"/>
      <c r="CIT25" s="79"/>
      <c r="CIU25" s="79"/>
      <c r="CIV25" s="79"/>
      <c r="CIW25" s="79"/>
      <c r="CIX25" s="79"/>
      <c r="CIY25" s="79"/>
      <c r="CIZ25" s="79"/>
      <c r="CJA25" s="79"/>
      <c r="CJB25" s="19"/>
      <c r="CJC25" s="15"/>
      <c r="CJD25" s="15"/>
      <c r="CJE25" s="15"/>
      <c r="CJF25" s="15"/>
      <c r="CJG25" s="15"/>
      <c r="CJH25" s="15"/>
      <c r="CJI25" s="15"/>
      <c r="CJJ25" s="15"/>
      <c r="CJK25" s="15"/>
      <c r="CJL25" s="15"/>
      <c r="CJM25" s="15"/>
      <c r="CJN25" s="15"/>
      <c r="CJO25" s="15"/>
      <c r="CJP25" s="15"/>
      <c r="CJQ25" s="15"/>
      <c r="CJR25" s="15"/>
      <c r="CJS25" s="15"/>
      <c r="CJT25" s="15"/>
      <c r="CJU25" s="15"/>
      <c r="CJV25" s="15"/>
      <c r="CJW25" s="15"/>
      <c r="CJX25" s="98"/>
      <c r="CJY25" s="98"/>
      <c r="CJZ25" s="13"/>
      <c r="CKA25" s="79"/>
      <c r="CKB25" s="79"/>
      <c r="CKC25" s="79"/>
      <c r="CKD25" s="79"/>
      <c r="CKE25" s="79"/>
      <c r="CKF25" s="79"/>
      <c r="CKG25" s="79"/>
      <c r="CKH25" s="79"/>
      <c r="CKI25" s="79"/>
      <c r="CKJ25" s="79"/>
      <c r="CKK25" s="79"/>
      <c r="CKL25" s="79"/>
      <c r="CKM25" s="79"/>
      <c r="CKN25" s="79"/>
      <c r="CKO25" s="79"/>
      <c r="CKP25" s="79"/>
      <c r="CKQ25" s="79"/>
      <c r="CKR25" s="79"/>
      <c r="CKS25" s="79"/>
      <c r="CKT25" s="79"/>
      <c r="CKU25" s="79"/>
      <c r="CKV25" s="79"/>
      <c r="CKW25" s="79"/>
      <c r="CKX25" s="79"/>
      <c r="CKY25" s="19"/>
      <c r="CKZ25" s="15"/>
      <c r="CLA25" s="15"/>
      <c r="CLB25" s="15"/>
      <c r="CLC25" s="15"/>
      <c r="CLD25" s="15"/>
      <c r="CLE25" s="15"/>
      <c r="CLF25" s="15"/>
      <c r="CLG25" s="15"/>
      <c r="CLH25" s="15"/>
      <c r="CLI25" s="15"/>
      <c r="CLJ25" s="15"/>
      <c r="CLK25" s="15"/>
      <c r="CLL25" s="15"/>
      <c r="CLM25" s="15"/>
      <c r="CLN25" s="15"/>
      <c r="CLO25" s="15"/>
      <c r="CLP25" s="15"/>
      <c r="CLQ25" s="15"/>
      <c r="CLR25" s="15"/>
      <c r="CLS25" s="15"/>
      <c r="CLT25" s="15"/>
      <c r="CLU25" s="98"/>
      <c r="CLV25" s="98"/>
      <c r="CLW25" s="13"/>
      <c r="CLX25" s="79"/>
      <c r="CLY25" s="79"/>
      <c r="CLZ25" s="79"/>
      <c r="CMA25" s="79"/>
      <c r="CMB25" s="79"/>
      <c r="CMC25" s="79"/>
      <c r="CMD25" s="79"/>
      <c r="CME25" s="79"/>
      <c r="CMF25" s="79"/>
      <c r="CMG25" s="79"/>
      <c r="CMH25" s="79"/>
      <c r="CMI25" s="79"/>
      <c r="CMJ25" s="79"/>
      <c r="CMK25" s="79"/>
      <c r="CML25" s="79"/>
      <c r="CMM25" s="79"/>
      <c r="CMN25" s="79"/>
      <c r="CMO25" s="79"/>
      <c r="CMP25" s="79"/>
      <c r="CMQ25" s="79"/>
      <c r="CMR25" s="79"/>
      <c r="CMS25" s="79"/>
      <c r="CMT25" s="79"/>
      <c r="CMU25" s="79"/>
      <c r="CMV25" s="19"/>
      <c r="CMW25" s="15"/>
      <c r="CMX25" s="15"/>
      <c r="CMY25" s="15"/>
      <c r="CMZ25" s="15"/>
      <c r="CNA25" s="15"/>
      <c r="CNB25" s="15"/>
      <c r="CNC25" s="15"/>
      <c r="CND25" s="15"/>
      <c r="CNE25" s="15"/>
      <c r="CNF25" s="15"/>
      <c r="CNG25" s="15"/>
      <c r="CNH25" s="15"/>
      <c r="CNI25" s="15"/>
      <c r="CNJ25" s="15"/>
      <c r="CNK25" s="15"/>
      <c r="CNL25" s="15"/>
      <c r="CNM25" s="15"/>
      <c r="CNN25" s="15"/>
      <c r="CNO25" s="15"/>
      <c r="CNP25" s="15"/>
      <c r="CNQ25" s="15"/>
      <c r="CNR25" s="98"/>
      <c r="CNS25" s="98"/>
      <c r="CNT25" s="13"/>
      <c r="CNU25" s="79"/>
      <c r="CNV25" s="79"/>
      <c r="CNW25" s="79"/>
      <c r="CNX25" s="79"/>
      <c r="CNY25" s="79"/>
      <c r="CNZ25" s="79"/>
      <c r="COA25" s="79"/>
      <c r="COB25" s="79"/>
      <c r="COC25" s="79"/>
      <c r="COD25" s="79"/>
      <c r="COE25" s="79"/>
      <c r="COF25" s="79"/>
      <c r="COG25" s="79"/>
      <c r="COH25" s="79"/>
      <c r="COI25" s="79"/>
      <c r="COJ25" s="79"/>
      <c r="COK25" s="79"/>
      <c r="COL25" s="79"/>
      <c r="COM25" s="79"/>
      <c r="CON25" s="79"/>
      <c r="COO25" s="79"/>
      <c r="COP25" s="79"/>
      <c r="COQ25" s="79"/>
      <c r="COR25" s="79"/>
      <c r="COS25" s="19"/>
      <c r="COT25" s="15"/>
      <c r="COU25" s="15"/>
      <c r="COV25" s="15"/>
      <c r="COW25" s="15"/>
      <c r="COX25" s="15"/>
      <c r="COY25" s="15"/>
      <c r="COZ25" s="15"/>
      <c r="CPA25" s="15"/>
      <c r="CPB25" s="15"/>
      <c r="CPC25" s="15"/>
      <c r="CPD25" s="15"/>
      <c r="CPE25" s="15"/>
      <c r="CPF25" s="15"/>
      <c r="CPG25" s="15"/>
      <c r="CPH25" s="15"/>
      <c r="CPI25" s="15"/>
      <c r="CPJ25" s="15"/>
      <c r="CPK25" s="15"/>
      <c r="CPL25" s="15"/>
      <c r="CPM25" s="15"/>
      <c r="CPN25" s="15"/>
      <c r="CPO25" s="98"/>
      <c r="CPP25" s="98"/>
      <c r="CPQ25" s="13"/>
      <c r="CPR25" s="79"/>
      <c r="CPS25" s="79"/>
      <c r="CPT25" s="79"/>
      <c r="CPU25" s="79"/>
      <c r="CPV25" s="79"/>
      <c r="CPW25" s="79"/>
      <c r="CPX25" s="79"/>
      <c r="CPY25" s="79"/>
      <c r="CPZ25" s="79"/>
      <c r="CQA25" s="79"/>
      <c r="CQB25" s="79"/>
      <c r="CQC25" s="79"/>
      <c r="CQD25" s="79"/>
      <c r="CQE25" s="79"/>
      <c r="CQF25" s="79"/>
      <c r="CQG25" s="79"/>
      <c r="CQH25" s="79"/>
      <c r="CQI25" s="79"/>
      <c r="CQJ25" s="79"/>
      <c r="CQK25" s="79"/>
      <c r="CQL25" s="79"/>
      <c r="CQM25" s="79"/>
      <c r="CQN25" s="79"/>
      <c r="CQO25" s="79"/>
      <c r="CQP25" s="19"/>
      <c r="CQQ25" s="15"/>
      <c r="CQR25" s="15"/>
      <c r="CQS25" s="15"/>
      <c r="CQT25" s="15"/>
      <c r="CQU25" s="15"/>
      <c r="CQV25" s="15"/>
      <c r="CQW25" s="15"/>
      <c r="CQX25" s="15"/>
      <c r="CQY25" s="15"/>
      <c r="CQZ25" s="15"/>
      <c r="CRA25" s="15"/>
      <c r="CRB25" s="15"/>
      <c r="CRC25" s="15"/>
      <c r="CRD25" s="15"/>
      <c r="CRE25" s="15"/>
      <c r="CRF25" s="15"/>
      <c r="CRG25" s="15"/>
      <c r="CRH25" s="15"/>
      <c r="CRI25" s="15"/>
      <c r="CRJ25" s="15"/>
      <c r="CRK25" s="15"/>
      <c r="CRL25" s="98"/>
      <c r="CRM25" s="98"/>
      <c r="CRN25" s="13"/>
      <c r="CRO25" s="79"/>
      <c r="CRP25" s="79"/>
      <c r="CRQ25" s="79"/>
      <c r="CRR25" s="79"/>
      <c r="CRS25" s="79"/>
      <c r="CRT25" s="79"/>
      <c r="CRU25" s="79"/>
      <c r="CRV25" s="79"/>
      <c r="CRW25" s="79"/>
      <c r="CRX25" s="79"/>
      <c r="CRY25" s="79"/>
      <c r="CRZ25" s="79"/>
      <c r="CSA25" s="79"/>
      <c r="CSB25" s="79"/>
      <c r="CSC25" s="79"/>
      <c r="CSD25" s="79"/>
      <c r="CSE25" s="79"/>
      <c r="CSF25" s="79"/>
      <c r="CSG25" s="79"/>
      <c r="CSH25" s="79"/>
      <c r="CSI25" s="79"/>
      <c r="CSJ25" s="79"/>
      <c r="CSK25" s="79"/>
      <c r="CSL25" s="79"/>
      <c r="CSM25" s="19"/>
      <c r="CSN25" s="15"/>
      <c r="CSO25" s="15"/>
      <c r="CSP25" s="15"/>
      <c r="CSQ25" s="15"/>
      <c r="CSR25" s="15"/>
      <c r="CSS25" s="15"/>
      <c r="CST25" s="15"/>
      <c r="CSU25" s="15"/>
      <c r="CSV25" s="15"/>
      <c r="CSW25" s="15"/>
      <c r="CSX25" s="15"/>
      <c r="CSY25" s="15"/>
      <c r="CSZ25" s="15"/>
      <c r="CTA25" s="15"/>
      <c r="CTB25" s="15"/>
      <c r="CTC25" s="15"/>
      <c r="CTD25" s="15"/>
      <c r="CTE25" s="15"/>
      <c r="CTF25" s="15"/>
      <c r="CTG25" s="15"/>
      <c r="CTH25" s="15"/>
      <c r="CTI25" s="98"/>
      <c r="CTJ25" s="98"/>
      <c r="CTK25" s="13"/>
      <c r="CTL25" s="79"/>
      <c r="CTM25" s="79"/>
      <c r="CTN25" s="79"/>
      <c r="CTO25" s="79"/>
      <c r="CTP25" s="79"/>
      <c r="CTQ25" s="79"/>
      <c r="CTR25" s="79"/>
      <c r="CTS25" s="79"/>
      <c r="CTT25" s="79"/>
      <c r="CTU25" s="79"/>
      <c r="CTV25" s="79"/>
      <c r="CTW25" s="79"/>
      <c r="CTX25" s="79"/>
      <c r="CTY25" s="79"/>
      <c r="CTZ25" s="79"/>
      <c r="CUA25" s="79"/>
      <c r="CUB25" s="79"/>
      <c r="CUC25" s="79"/>
      <c r="CUD25" s="79"/>
      <c r="CUE25" s="79"/>
      <c r="CUF25" s="79"/>
      <c r="CUG25" s="79"/>
      <c r="CUH25" s="79"/>
      <c r="CUI25" s="79"/>
      <c r="CUJ25" s="19"/>
      <c r="CUK25" s="15"/>
      <c r="CUL25" s="15"/>
      <c r="CUM25" s="15"/>
      <c r="CUN25" s="15"/>
      <c r="CUO25" s="15"/>
      <c r="CUP25" s="15"/>
      <c r="CUQ25" s="15"/>
      <c r="CUR25" s="15"/>
      <c r="CUS25" s="15"/>
      <c r="CUT25" s="15"/>
      <c r="CUU25" s="15"/>
      <c r="CUV25" s="15"/>
      <c r="CUW25" s="15"/>
      <c r="CUX25" s="15"/>
      <c r="CUY25" s="15"/>
      <c r="CUZ25" s="15"/>
      <c r="CVA25" s="15"/>
      <c r="CVB25" s="15"/>
      <c r="CVC25" s="15"/>
      <c r="CVD25" s="15"/>
      <c r="CVE25" s="15"/>
      <c r="CVF25" s="98"/>
      <c r="CVG25" s="98"/>
      <c r="CVH25" s="13"/>
      <c r="CVI25" s="79"/>
      <c r="CVJ25" s="79"/>
      <c r="CVK25" s="79"/>
      <c r="CVL25" s="79"/>
      <c r="CVM25" s="79"/>
      <c r="CVN25" s="79"/>
      <c r="CVO25" s="79"/>
      <c r="CVP25" s="79"/>
      <c r="CVQ25" s="79"/>
      <c r="CVR25" s="79"/>
      <c r="CVS25" s="79"/>
      <c r="CVT25" s="79"/>
      <c r="CVU25" s="79"/>
      <c r="CVV25" s="79"/>
      <c r="CVW25" s="79"/>
      <c r="CVX25" s="79"/>
      <c r="CVY25" s="79"/>
      <c r="CVZ25" s="79"/>
      <c r="CWA25" s="79"/>
      <c r="CWB25" s="79"/>
      <c r="CWC25" s="79"/>
      <c r="CWD25" s="79"/>
      <c r="CWE25" s="79"/>
      <c r="CWF25" s="79"/>
      <c r="CWG25" s="19"/>
      <c r="CWH25" s="15"/>
      <c r="CWI25" s="15"/>
      <c r="CWJ25" s="15"/>
      <c r="CWK25" s="15"/>
      <c r="CWL25" s="15"/>
      <c r="CWM25" s="15"/>
      <c r="CWN25" s="15"/>
      <c r="CWO25" s="15"/>
      <c r="CWP25" s="15"/>
      <c r="CWQ25" s="15"/>
      <c r="CWR25" s="15"/>
      <c r="CWS25" s="15"/>
      <c r="CWT25" s="15"/>
      <c r="CWU25" s="15"/>
      <c r="CWV25" s="15"/>
      <c r="CWW25" s="15"/>
      <c r="CWX25" s="15"/>
      <c r="CWY25" s="15"/>
      <c r="CWZ25" s="15"/>
      <c r="CXA25" s="15"/>
      <c r="CXB25" s="15"/>
      <c r="CXC25" s="98"/>
      <c r="CXD25" s="98"/>
      <c r="CXE25" s="13"/>
      <c r="CXF25" s="79"/>
      <c r="CXG25" s="79"/>
      <c r="CXH25" s="79"/>
      <c r="CXI25" s="79"/>
      <c r="CXJ25" s="79"/>
      <c r="CXK25" s="79"/>
      <c r="CXL25" s="79"/>
      <c r="CXM25" s="79"/>
      <c r="CXN25" s="79"/>
      <c r="CXO25" s="79"/>
      <c r="CXP25" s="79"/>
      <c r="CXQ25" s="79"/>
      <c r="CXR25" s="79"/>
      <c r="CXS25" s="79"/>
      <c r="CXT25" s="79"/>
      <c r="CXU25" s="79"/>
      <c r="CXV25" s="79"/>
      <c r="CXW25" s="79"/>
      <c r="CXX25" s="79"/>
      <c r="CXY25" s="79"/>
      <c r="CXZ25" s="79"/>
      <c r="CYA25" s="79"/>
      <c r="CYB25" s="79"/>
      <c r="CYC25" s="79"/>
      <c r="CYD25" s="19"/>
      <c r="CYE25" s="15"/>
      <c r="CYF25" s="15"/>
      <c r="CYG25" s="15"/>
      <c r="CYH25" s="15"/>
      <c r="CYI25" s="15"/>
      <c r="CYJ25" s="15"/>
      <c r="CYK25" s="15"/>
      <c r="CYL25" s="15"/>
      <c r="CYM25" s="15"/>
      <c r="CYN25" s="15"/>
      <c r="CYO25" s="15"/>
      <c r="CYP25" s="15"/>
      <c r="CYQ25" s="15"/>
      <c r="CYR25" s="15"/>
      <c r="CYS25" s="15"/>
      <c r="CYT25" s="15"/>
      <c r="CYU25" s="15"/>
      <c r="CYV25" s="15"/>
      <c r="CYW25" s="15"/>
      <c r="CYX25" s="15"/>
      <c r="CYY25" s="15"/>
      <c r="CYZ25" s="98"/>
      <c r="CZA25" s="98"/>
      <c r="CZB25" s="13"/>
      <c r="CZC25" s="79"/>
      <c r="CZD25" s="79"/>
      <c r="CZE25" s="79"/>
      <c r="CZF25" s="79"/>
      <c r="CZG25" s="79"/>
      <c r="CZH25" s="79"/>
      <c r="CZI25" s="79"/>
      <c r="CZJ25" s="79"/>
      <c r="CZK25" s="79"/>
      <c r="CZL25" s="79"/>
      <c r="CZM25" s="79"/>
      <c r="CZN25" s="79"/>
      <c r="CZO25" s="79"/>
      <c r="CZP25" s="79"/>
      <c r="CZQ25" s="79"/>
      <c r="CZR25" s="79"/>
      <c r="CZS25" s="79"/>
      <c r="CZT25" s="79"/>
      <c r="CZU25" s="79"/>
      <c r="CZV25" s="79"/>
      <c r="CZW25" s="79"/>
      <c r="CZX25" s="79"/>
      <c r="CZY25" s="79"/>
      <c r="CZZ25" s="79"/>
      <c r="DAA25" s="19"/>
      <c r="DAB25" s="15"/>
      <c r="DAC25" s="15"/>
      <c r="DAD25" s="15"/>
      <c r="DAE25" s="15"/>
      <c r="DAF25" s="15"/>
      <c r="DAG25" s="15"/>
      <c r="DAH25" s="15"/>
      <c r="DAI25" s="15"/>
      <c r="DAJ25" s="15"/>
      <c r="DAK25" s="15"/>
      <c r="DAL25" s="15"/>
      <c r="DAM25" s="15"/>
      <c r="DAN25" s="15"/>
      <c r="DAO25" s="15"/>
      <c r="DAP25" s="15"/>
      <c r="DAQ25" s="15"/>
      <c r="DAR25" s="15"/>
      <c r="DAS25" s="15"/>
      <c r="DAT25" s="15"/>
      <c r="DAU25" s="15"/>
      <c r="DAV25" s="15"/>
      <c r="DAW25" s="98"/>
      <c r="DAX25" s="98"/>
      <c r="DAY25" s="13"/>
      <c r="DAZ25" s="79"/>
      <c r="DBA25" s="79"/>
      <c r="DBB25" s="79"/>
      <c r="DBC25" s="79"/>
      <c r="DBD25" s="79"/>
      <c r="DBE25" s="79"/>
      <c r="DBF25" s="79"/>
      <c r="DBG25" s="79"/>
      <c r="DBH25" s="79"/>
      <c r="DBI25" s="79"/>
      <c r="DBJ25" s="79"/>
      <c r="DBK25" s="79"/>
      <c r="DBL25" s="79"/>
      <c r="DBM25" s="79"/>
      <c r="DBN25" s="79"/>
      <c r="DBO25" s="79"/>
      <c r="DBP25" s="79"/>
      <c r="DBQ25" s="79"/>
      <c r="DBR25" s="79"/>
      <c r="DBS25" s="79"/>
      <c r="DBT25" s="79"/>
      <c r="DBU25" s="79"/>
      <c r="DBV25" s="79"/>
      <c r="DBW25" s="79"/>
      <c r="DBX25" s="19"/>
      <c r="DBY25" s="15"/>
      <c r="DBZ25" s="15"/>
      <c r="DCA25" s="15"/>
      <c r="DCB25" s="15"/>
      <c r="DCC25" s="15"/>
      <c r="DCD25" s="15"/>
      <c r="DCE25" s="15"/>
      <c r="DCF25" s="15"/>
      <c r="DCG25" s="15"/>
      <c r="DCH25" s="15"/>
      <c r="DCI25" s="15"/>
      <c r="DCJ25" s="15"/>
      <c r="DCK25" s="15"/>
      <c r="DCL25" s="15"/>
      <c r="DCM25" s="15"/>
      <c r="DCN25" s="15"/>
      <c r="DCO25" s="15"/>
      <c r="DCP25" s="15"/>
      <c r="DCQ25" s="15"/>
      <c r="DCR25" s="15"/>
      <c r="DCS25" s="15"/>
      <c r="DCT25" s="98"/>
      <c r="DCU25" s="98"/>
      <c r="DCV25" s="13"/>
      <c r="DCW25" s="79"/>
      <c r="DCX25" s="79"/>
      <c r="DCY25" s="79"/>
      <c r="DCZ25" s="79"/>
      <c r="DDA25" s="79"/>
      <c r="DDB25" s="79"/>
      <c r="DDC25" s="79"/>
      <c r="DDD25" s="79"/>
      <c r="DDE25" s="79"/>
      <c r="DDF25" s="79"/>
      <c r="DDG25" s="79"/>
      <c r="DDH25" s="79"/>
      <c r="DDI25" s="79"/>
      <c r="DDJ25" s="79"/>
      <c r="DDK25" s="79"/>
      <c r="DDL25" s="79"/>
      <c r="DDM25" s="79"/>
      <c r="DDN25" s="79"/>
      <c r="DDO25" s="79"/>
      <c r="DDP25" s="79"/>
      <c r="DDQ25" s="79"/>
      <c r="DDR25" s="79"/>
      <c r="DDS25" s="79"/>
      <c r="DDT25" s="79"/>
      <c r="DDU25" s="19"/>
      <c r="DDV25" s="15"/>
      <c r="DDW25" s="15"/>
      <c r="DDX25" s="15"/>
      <c r="DDY25" s="15"/>
      <c r="DDZ25" s="15"/>
      <c r="DEA25" s="15"/>
      <c r="DEB25" s="15"/>
      <c r="DEC25" s="15"/>
      <c r="DED25" s="15"/>
      <c r="DEE25" s="15"/>
      <c r="DEF25" s="15"/>
      <c r="DEG25" s="15"/>
      <c r="DEH25" s="15"/>
      <c r="DEI25" s="15"/>
      <c r="DEJ25" s="15"/>
      <c r="DEK25" s="15"/>
      <c r="DEL25" s="15"/>
      <c r="DEM25" s="15"/>
      <c r="DEN25" s="15"/>
      <c r="DEO25" s="15"/>
      <c r="DEP25" s="15"/>
      <c r="DEQ25" s="98"/>
      <c r="DER25" s="98"/>
      <c r="DES25" s="13"/>
      <c r="DET25" s="79"/>
      <c r="DEU25" s="79"/>
      <c r="DEV25" s="79"/>
      <c r="DEW25" s="79"/>
      <c r="DEX25" s="79"/>
      <c r="DEY25" s="79"/>
      <c r="DEZ25" s="79"/>
      <c r="DFA25" s="79"/>
      <c r="DFB25" s="79"/>
      <c r="DFC25" s="79"/>
      <c r="DFD25" s="79"/>
      <c r="DFE25" s="79"/>
      <c r="DFF25" s="79"/>
      <c r="DFG25" s="79"/>
      <c r="DFH25" s="79"/>
      <c r="DFI25" s="79"/>
      <c r="DFJ25" s="79"/>
      <c r="DFK25" s="79"/>
      <c r="DFL25" s="79"/>
      <c r="DFM25" s="79"/>
      <c r="DFN25" s="79"/>
      <c r="DFO25" s="79"/>
      <c r="DFP25" s="79"/>
      <c r="DFQ25" s="79"/>
      <c r="DFR25" s="19"/>
      <c r="DFS25" s="15"/>
      <c r="DFT25" s="15"/>
      <c r="DFU25" s="15"/>
      <c r="DFV25" s="15"/>
      <c r="DFW25" s="15"/>
      <c r="DFX25" s="15"/>
      <c r="DFY25" s="15"/>
      <c r="DFZ25" s="15"/>
      <c r="DGA25" s="15"/>
      <c r="DGB25" s="15"/>
      <c r="DGC25" s="15"/>
      <c r="DGD25" s="15"/>
      <c r="DGE25" s="15"/>
      <c r="DGF25" s="15"/>
      <c r="DGG25" s="15"/>
      <c r="DGH25" s="15"/>
      <c r="DGI25" s="15"/>
      <c r="DGJ25" s="15"/>
      <c r="DGK25" s="15"/>
      <c r="DGL25" s="15"/>
      <c r="DGM25" s="15"/>
      <c r="DGN25" s="98"/>
      <c r="DGO25" s="98"/>
      <c r="DGP25" s="13"/>
      <c r="DGQ25" s="79"/>
      <c r="DGR25" s="79"/>
      <c r="DGS25" s="79"/>
      <c r="DGT25" s="79"/>
      <c r="DGU25" s="79"/>
      <c r="DGV25" s="79"/>
      <c r="DGW25" s="79"/>
      <c r="DGX25" s="79"/>
      <c r="DGY25" s="79"/>
      <c r="DGZ25" s="79"/>
      <c r="DHA25" s="79"/>
      <c r="DHB25" s="79"/>
      <c r="DHC25" s="79"/>
      <c r="DHD25" s="79"/>
      <c r="DHE25" s="79"/>
      <c r="DHF25" s="79"/>
      <c r="DHG25" s="79"/>
      <c r="DHH25" s="79"/>
      <c r="DHI25" s="79"/>
      <c r="DHJ25" s="79"/>
      <c r="DHK25" s="79"/>
      <c r="DHL25" s="79"/>
      <c r="DHM25" s="79"/>
      <c r="DHN25" s="79"/>
      <c r="DHO25" s="19"/>
      <c r="DHP25" s="15"/>
      <c r="DHQ25" s="15"/>
      <c r="DHR25" s="15"/>
      <c r="DHS25" s="15"/>
      <c r="DHT25" s="15"/>
      <c r="DHU25" s="15"/>
      <c r="DHV25" s="15"/>
      <c r="DHW25" s="15"/>
      <c r="DHX25" s="15"/>
      <c r="DHY25" s="15"/>
      <c r="DHZ25" s="15"/>
      <c r="DIA25" s="15"/>
      <c r="DIB25" s="15"/>
      <c r="DIC25" s="15"/>
      <c r="DID25" s="15"/>
      <c r="DIE25" s="15"/>
      <c r="DIF25" s="15"/>
      <c r="DIG25" s="15"/>
      <c r="DIH25" s="15"/>
      <c r="DII25" s="15"/>
      <c r="DIJ25" s="15"/>
      <c r="DIK25" s="98"/>
      <c r="DIL25" s="98"/>
      <c r="DIM25" s="13"/>
      <c r="DIN25" s="79"/>
      <c r="DIO25" s="79"/>
      <c r="DIP25" s="79"/>
      <c r="DIQ25" s="79"/>
      <c r="DIR25" s="79"/>
      <c r="DIS25" s="79"/>
      <c r="DIT25" s="79"/>
      <c r="DIU25" s="79"/>
      <c r="DIV25" s="79"/>
      <c r="DIW25" s="79"/>
      <c r="DIX25" s="79"/>
      <c r="DIY25" s="79"/>
      <c r="DIZ25" s="79"/>
      <c r="DJA25" s="79"/>
      <c r="DJB25" s="79"/>
      <c r="DJC25" s="79"/>
      <c r="DJD25" s="79"/>
      <c r="DJE25" s="79"/>
      <c r="DJF25" s="79"/>
      <c r="DJG25" s="79"/>
      <c r="DJH25" s="79"/>
      <c r="DJI25" s="79"/>
      <c r="DJJ25" s="79"/>
      <c r="DJK25" s="79"/>
      <c r="DJL25" s="19"/>
      <c r="DJM25" s="15"/>
      <c r="DJN25" s="15"/>
      <c r="DJO25" s="15"/>
      <c r="DJP25" s="15"/>
      <c r="DJQ25" s="15"/>
      <c r="DJR25" s="15"/>
      <c r="DJS25" s="15"/>
      <c r="DJT25" s="15"/>
      <c r="DJU25" s="15"/>
      <c r="DJV25" s="15"/>
      <c r="DJW25" s="15"/>
      <c r="DJX25" s="15"/>
      <c r="DJY25" s="15"/>
      <c r="DJZ25" s="15"/>
      <c r="DKA25" s="15"/>
      <c r="DKB25" s="15"/>
      <c r="DKC25" s="15"/>
      <c r="DKD25" s="15"/>
      <c r="DKE25" s="15"/>
      <c r="DKF25" s="15"/>
      <c r="DKG25" s="15"/>
      <c r="DKH25" s="98"/>
      <c r="DKI25" s="98"/>
      <c r="DKJ25" s="13"/>
      <c r="DKK25" s="79"/>
      <c r="DKL25" s="79"/>
      <c r="DKM25" s="79"/>
      <c r="DKN25" s="79"/>
      <c r="DKO25" s="79"/>
      <c r="DKP25" s="79"/>
      <c r="DKQ25" s="79"/>
      <c r="DKR25" s="79"/>
      <c r="DKS25" s="79"/>
      <c r="DKT25" s="79"/>
      <c r="DKU25" s="79"/>
      <c r="DKV25" s="79"/>
      <c r="DKW25" s="79"/>
      <c r="DKX25" s="79"/>
      <c r="DKY25" s="79"/>
      <c r="DKZ25" s="79"/>
      <c r="DLA25" s="79"/>
      <c r="DLB25" s="79"/>
      <c r="DLC25" s="79"/>
      <c r="DLD25" s="79"/>
      <c r="DLE25" s="79"/>
      <c r="DLF25" s="79"/>
      <c r="DLG25" s="79"/>
      <c r="DLH25" s="79"/>
      <c r="DLI25" s="19"/>
      <c r="DLJ25" s="15"/>
      <c r="DLK25" s="15"/>
      <c r="DLL25" s="15"/>
      <c r="DLM25" s="15"/>
      <c r="DLN25" s="15"/>
      <c r="DLO25" s="15"/>
      <c r="DLP25" s="15"/>
      <c r="DLQ25" s="15"/>
      <c r="DLR25" s="15"/>
      <c r="DLS25" s="15"/>
      <c r="DLT25" s="15"/>
      <c r="DLU25" s="15"/>
      <c r="DLV25" s="15"/>
      <c r="DLW25" s="15"/>
      <c r="DLX25" s="15"/>
      <c r="DLY25" s="15"/>
      <c r="DLZ25" s="15"/>
      <c r="DMA25" s="15"/>
      <c r="DMB25" s="15"/>
      <c r="DMC25" s="15"/>
      <c r="DMD25" s="15"/>
      <c r="DME25" s="98"/>
      <c r="DMF25" s="98"/>
      <c r="DMG25" s="13"/>
      <c r="DMH25" s="79"/>
      <c r="DMI25" s="79"/>
      <c r="DMJ25" s="79"/>
      <c r="DMK25" s="79"/>
      <c r="DML25" s="79"/>
      <c r="DMM25" s="79"/>
      <c r="DMN25" s="79"/>
      <c r="DMO25" s="79"/>
      <c r="DMP25" s="79"/>
      <c r="DMQ25" s="79"/>
      <c r="DMR25" s="79"/>
      <c r="DMS25" s="79"/>
      <c r="DMT25" s="79"/>
      <c r="DMU25" s="79"/>
      <c r="DMV25" s="79"/>
      <c r="DMW25" s="79"/>
      <c r="DMX25" s="79"/>
      <c r="DMY25" s="79"/>
      <c r="DMZ25" s="79"/>
      <c r="DNA25" s="79"/>
      <c r="DNB25" s="79"/>
      <c r="DNC25" s="79"/>
      <c r="DND25" s="79"/>
      <c r="DNE25" s="79"/>
      <c r="DNF25" s="19"/>
      <c r="DNG25" s="15"/>
      <c r="DNH25" s="15"/>
      <c r="DNI25" s="15"/>
      <c r="DNJ25" s="15"/>
      <c r="DNK25" s="15"/>
      <c r="DNL25" s="15"/>
      <c r="DNM25" s="15"/>
      <c r="DNN25" s="15"/>
      <c r="DNO25" s="15"/>
      <c r="DNP25" s="15"/>
      <c r="DNQ25" s="15"/>
      <c r="DNR25" s="15"/>
      <c r="DNS25" s="15"/>
      <c r="DNT25" s="15"/>
      <c r="DNU25" s="15"/>
      <c r="DNV25" s="15"/>
      <c r="DNW25" s="15"/>
      <c r="DNX25" s="15"/>
      <c r="DNY25" s="15"/>
      <c r="DNZ25" s="15"/>
      <c r="DOA25" s="15"/>
      <c r="DOB25" s="98"/>
      <c r="DOC25" s="98"/>
      <c r="DOD25" s="13"/>
      <c r="DOE25" s="79"/>
      <c r="DOF25" s="79"/>
      <c r="DOG25" s="79"/>
      <c r="DOH25" s="79"/>
      <c r="DOI25" s="79"/>
      <c r="DOJ25" s="79"/>
      <c r="DOK25" s="79"/>
      <c r="DOL25" s="79"/>
      <c r="DOM25" s="79"/>
      <c r="DON25" s="79"/>
      <c r="DOO25" s="79"/>
      <c r="DOP25" s="79"/>
      <c r="DOQ25" s="79"/>
      <c r="DOR25" s="79"/>
      <c r="DOS25" s="79"/>
      <c r="DOT25" s="79"/>
      <c r="DOU25" s="79"/>
      <c r="DOV25" s="79"/>
      <c r="DOW25" s="79"/>
      <c r="DOX25" s="79"/>
      <c r="DOY25" s="79"/>
      <c r="DOZ25" s="79"/>
      <c r="DPA25" s="79"/>
      <c r="DPB25" s="79"/>
      <c r="DPC25" s="19"/>
      <c r="DPD25" s="15"/>
      <c r="DPE25" s="15"/>
      <c r="DPF25" s="15"/>
      <c r="DPG25" s="15"/>
      <c r="DPH25" s="15"/>
      <c r="DPI25" s="15"/>
      <c r="DPJ25" s="15"/>
      <c r="DPK25" s="15"/>
      <c r="DPL25" s="15"/>
      <c r="DPM25" s="15"/>
      <c r="DPN25" s="15"/>
      <c r="DPO25" s="15"/>
      <c r="DPP25" s="15"/>
      <c r="DPQ25" s="15"/>
      <c r="DPR25" s="15"/>
      <c r="DPS25" s="15"/>
      <c r="DPT25" s="15"/>
      <c r="DPU25" s="15"/>
      <c r="DPV25" s="15"/>
      <c r="DPW25" s="15"/>
      <c r="DPX25" s="15"/>
      <c r="DPY25" s="98"/>
      <c r="DPZ25" s="98"/>
      <c r="DQA25" s="13"/>
      <c r="DQB25" s="79"/>
      <c r="DQC25" s="79"/>
      <c r="DQD25" s="79"/>
      <c r="DQE25" s="79"/>
      <c r="DQF25" s="79"/>
      <c r="DQG25" s="79"/>
      <c r="DQH25" s="79"/>
      <c r="DQI25" s="79"/>
      <c r="DQJ25" s="79"/>
      <c r="DQK25" s="79"/>
      <c r="DQL25" s="79"/>
      <c r="DQM25" s="79"/>
      <c r="DQN25" s="79"/>
      <c r="DQO25" s="79"/>
      <c r="DQP25" s="79"/>
      <c r="DQQ25" s="79"/>
      <c r="DQR25" s="79"/>
      <c r="DQS25" s="79"/>
      <c r="DQT25" s="79"/>
      <c r="DQU25" s="79"/>
      <c r="DQV25" s="79"/>
      <c r="DQW25" s="79"/>
      <c r="DQX25" s="79"/>
      <c r="DQY25" s="79"/>
      <c r="DQZ25" s="19"/>
      <c r="DRA25" s="15"/>
      <c r="DRB25" s="15"/>
      <c r="DRC25" s="15"/>
      <c r="DRD25" s="15"/>
      <c r="DRE25" s="15"/>
      <c r="DRF25" s="15"/>
      <c r="DRG25" s="15"/>
      <c r="DRH25" s="15"/>
      <c r="DRI25" s="15"/>
      <c r="DRJ25" s="15"/>
      <c r="DRK25" s="15"/>
      <c r="DRL25" s="15"/>
      <c r="DRM25" s="15"/>
      <c r="DRN25" s="15"/>
      <c r="DRO25" s="15"/>
      <c r="DRP25" s="15"/>
      <c r="DRQ25" s="15"/>
      <c r="DRR25" s="15"/>
      <c r="DRS25" s="15"/>
      <c r="DRT25" s="15"/>
      <c r="DRU25" s="15"/>
      <c r="DRV25" s="98"/>
      <c r="DRW25" s="98"/>
      <c r="DRX25" s="13"/>
      <c r="DRY25" s="79"/>
      <c r="DRZ25" s="79"/>
      <c r="DSA25" s="79"/>
      <c r="DSB25" s="79"/>
      <c r="DSC25" s="79"/>
      <c r="DSD25" s="79"/>
      <c r="DSE25" s="79"/>
      <c r="DSF25" s="79"/>
      <c r="DSG25" s="79"/>
      <c r="DSH25" s="79"/>
      <c r="DSI25" s="79"/>
      <c r="DSJ25" s="79"/>
      <c r="DSK25" s="79"/>
      <c r="DSL25" s="79"/>
      <c r="DSM25" s="79"/>
      <c r="DSN25" s="79"/>
      <c r="DSO25" s="79"/>
      <c r="DSP25" s="79"/>
      <c r="DSQ25" s="79"/>
      <c r="DSR25" s="79"/>
      <c r="DSS25" s="79"/>
      <c r="DST25" s="79"/>
      <c r="DSU25" s="79"/>
      <c r="DSV25" s="79"/>
      <c r="DSW25" s="19"/>
      <c r="DSX25" s="15"/>
      <c r="DSY25" s="15"/>
      <c r="DSZ25" s="15"/>
      <c r="DTA25" s="15"/>
      <c r="DTB25" s="15"/>
      <c r="DTC25" s="15"/>
      <c r="DTD25" s="15"/>
      <c r="DTE25" s="15"/>
      <c r="DTF25" s="15"/>
      <c r="DTG25" s="15"/>
      <c r="DTH25" s="15"/>
      <c r="DTI25" s="15"/>
      <c r="DTJ25" s="15"/>
      <c r="DTK25" s="15"/>
      <c r="DTL25" s="15"/>
      <c r="DTM25" s="15"/>
      <c r="DTN25" s="15"/>
      <c r="DTO25" s="15"/>
      <c r="DTP25" s="15"/>
      <c r="DTQ25" s="15"/>
      <c r="DTR25" s="15"/>
      <c r="DTS25" s="98"/>
      <c r="DTT25" s="98"/>
      <c r="DTU25" s="13"/>
      <c r="DTV25" s="79"/>
      <c r="DTW25" s="79"/>
      <c r="DTX25" s="79"/>
      <c r="DTY25" s="79"/>
      <c r="DTZ25" s="79"/>
      <c r="DUA25" s="79"/>
      <c r="DUB25" s="79"/>
      <c r="DUC25" s="79"/>
      <c r="DUD25" s="79"/>
      <c r="DUE25" s="79"/>
      <c r="DUF25" s="79"/>
      <c r="DUG25" s="79"/>
      <c r="DUH25" s="79"/>
      <c r="DUI25" s="79"/>
      <c r="DUJ25" s="79"/>
      <c r="DUK25" s="79"/>
      <c r="DUL25" s="79"/>
      <c r="DUM25" s="79"/>
      <c r="DUN25" s="79"/>
      <c r="DUO25" s="79"/>
      <c r="DUP25" s="79"/>
      <c r="DUQ25" s="79"/>
      <c r="DUR25" s="79"/>
      <c r="DUS25" s="79"/>
      <c r="DUT25" s="19"/>
      <c r="DUU25" s="15"/>
      <c r="DUV25" s="15"/>
      <c r="DUW25" s="15"/>
      <c r="DUX25" s="15"/>
      <c r="DUY25" s="15"/>
      <c r="DUZ25" s="15"/>
      <c r="DVA25" s="15"/>
      <c r="DVB25" s="15"/>
      <c r="DVC25" s="15"/>
      <c r="DVD25" s="15"/>
      <c r="DVE25" s="15"/>
      <c r="DVF25" s="15"/>
      <c r="DVG25" s="15"/>
      <c r="DVH25" s="15"/>
      <c r="DVI25" s="15"/>
      <c r="DVJ25" s="15"/>
      <c r="DVK25" s="15"/>
      <c r="DVL25" s="15"/>
      <c r="DVM25" s="15"/>
      <c r="DVN25" s="15"/>
      <c r="DVO25" s="15"/>
      <c r="DVP25" s="98"/>
      <c r="DVQ25" s="98"/>
      <c r="DVR25" s="13"/>
      <c r="DVS25" s="79"/>
      <c r="DVT25" s="79"/>
      <c r="DVU25" s="79"/>
      <c r="DVV25" s="79"/>
      <c r="DVW25" s="79"/>
      <c r="DVX25" s="79"/>
      <c r="DVY25" s="79"/>
      <c r="DVZ25" s="79"/>
      <c r="DWA25" s="79"/>
      <c r="DWB25" s="79"/>
      <c r="DWC25" s="79"/>
      <c r="DWD25" s="79"/>
      <c r="DWE25" s="79"/>
      <c r="DWF25" s="79"/>
      <c r="DWG25" s="79"/>
      <c r="DWH25" s="79"/>
      <c r="DWI25" s="79"/>
      <c r="DWJ25" s="79"/>
      <c r="DWK25" s="79"/>
      <c r="DWL25" s="79"/>
      <c r="DWM25" s="79"/>
      <c r="DWN25" s="79"/>
      <c r="DWO25" s="79"/>
      <c r="DWP25" s="79"/>
      <c r="DWQ25" s="19"/>
      <c r="DWR25" s="15"/>
      <c r="DWS25" s="15"/>
      <c r="DWT25" s="15"/>
      <c r="DWU25" s="15"/>
      <c r="DWV25" s="15"/>
      <c r="DWW25" s="15"/>
      <c r="DWX25" s="15"/>
      <c r="DWY25" s="15"/>
      <c r="DWZ25" s="15"/>
      <c r="DXA25" s="15"/>
      <c r="DXB25" s="15"/>
      <c r="DXC25" s="15"/>
      <c r="DXD25" s="15"/>
      <c r="DXE25" s="15"/>
      <c r="DXF25" s="15"/>
      <c r="DXG25" s="15"/>
      <c r="DXH25" s="15"/>
      <c r="DXI25" s="15"/>
      <c r="DXJ25" s="15"/>
      <c r="DXK25" s="15"/>
      <c r="DXL25" s="15"/>
      <c r="DXM25" s="98"/>
      <c r="DXN25" s="98"/>
      <c r="DXO25" s="13"/>
      <c r="DXP25" s="79"/>
      <c r="DXQ25" s="79"/>
      <c r="DXR25" s="79"/>
      <c r="DXS25" s="79"/>
      <c r="DXT25" s="79"/>
      <c r="DXU25" s="79"/>
      <c r="DXV25" s="79"/>
      <c r="DXW25" s="79"/>
      <c r="DXX25" s="79"/>
      <c r="DXY25" s="79"/>
      <c r="DXZ25" s="79"/>
      <c r="DYA25" s="79"/>
      <c r="DYB25" s="79"/>
      <c r="DYC25" s="79"/>
      <c r="DYD25" s="79"/>
      <c r="DYE25" s="79"/>
      <c r="DYF25" s="79"/>
      <c r="DYG25" s="79"/>
      <c r="DYH25" s="79"/>
      <c r="DYI25" s="79"/>
      <c r="DYJ25" s="79"/>
      <c r="DYK25" s="79"/>
      <c r="DYL25" s="79"/>
      <c r="DYM25" s="79"/>
      <c r="DYN25" s="19"/>
      <c r="DYO25" s="15"/>
      <c r="DYP25" s="15"/>
      <c r="DYQ25" s="15"/>
      <c r="DYR25" s="15"/>
      <c r="DYS25" s="15"/>
      <c r="DYT25" s="15"/>
      <c r="DYU25" s="15"/>
      <c r="DYV25" s="15"/>
      <c r="DYW25" s="15"/>
      <c r="DYX25" s="15"/>
      <c r="DYY25" s="15"/>
      <c r="DYZ25" s="15"/>
      <c r="DZA25" s="15"/>
      <c r="DZB25" s="15"/>
      <c r="DZC25" s="15"/>
      <c r="DZD25" s="15"/>
      <c r="DZE25" s="15"/>
      <c r="DZF25" s="15"/>
      <c r="DZG25" s="15"/>
      <c r="DZH25" s="15"/>
      <c r="DZI25" s="15"/>
      <c r="DZJ25" s="98"/>
      <c r="DZK25" s="98"/>
      <c r="DZL25" s="13"/>
      <c r="DZM25" s="79"/>
      <c r="DZN25" s="79"/>
      <c r="DZO25" s="79"/>
      <c r="DZP25" s="79"/>
      <c r="DZQ25" s="79"/>
      <c r="DZR25" s="79"/>
      <c r="DZS25" s="79"/>
      <c r="DZT25" s="79"/>
      <c r="DZU25" s="79"/>
      <c r="DZV25" s="79"/>
      <c r="DZW25" s="79"/>
      <c r="DZX25" s="79"/>
      <c r="DZY25" s="79"/>
      <c r="DZZ25" s="79"/>
      <c r="EAA25" s="79"/>
      <c r="EAB25" s="79"/>
      <c r="EAC25" s="79"/>
      <c r="EAD25" s="79"/>
      <c r="EAE25" s="79"/>
      <c r="EAF25" s="79"/>
      <c r="EAG25" s="79"/>
      <c r="EAH25" s="79"/>
      <c r="EAI25" s="79"/>
      <c r="EAJ25" s="79"/>
      <c r="EAK25" s="19"/>
      <c r="EAL25" s="15"/>
      <c r="EAM25" s="15"/>
      <c r="EAN25" s="15"/>
      <c r="EAO25" s="15"/>
      <c r="EAP25" s="15"/>
      <c r="EAQ25" s="15"/>
      <c r="EAR25" s="15"/>
      <c r="EAS25" s="15"/>
      <c r="EAT25" s="15"/>
      <c r="EAU25" s="15"/>
      <c r="EAV25" s="15"/>
      <c r="EAW25" s="15"/>
      <c r="EAX25" s="15"/>
      <c r="EAY25" s="15"/>
      <c r="EAZ25" s="15"/>
      <c r="EBA25" s="15"/>
      <c r="EBB25" s="15"/>
      <c r="EBC25" s="15"/>
      <c r="EBD25" s="15"/>
      <c r="EBE25" s="15"/>
      <c r="EBF25" s="15"/>
      <c r="EBG25" s="98"/>
      <c r="EBH25" s="98"/>
      <c r="EBI25" s="13"/>
      <c r="EBJ25" s="79"/>
      <c r="EBK25" s="79"/>
      <c r="EBL25" s="79"/>
      <c r="EBM25" s="79"/>
      <c r="EBN25" s="79"/>
      <c r="EBO25" s="79"/>
      <c r="EBP25" s="79"/>
      <c r="EBQ25" s="79"/>
      <c r="EBR25" s="79"/>
      <c r="EBS25" s="79"/>
      <c r="EBT25" s="79"/>
      <c r="EBU25" s="79"/>
      <c r="EBV25" s="79"/>
      <c r="EBW25" s="79"/>
      <c r="EBX25" s="79"/>
      <c r="EBY25" s="79"/>
      <c r="EBZ25" s="79"/>
      <c r="ECA25" s="79"/>
      <c r="ECB25" s="79"/>
      <c r="ECC25" s="79"/>
      <c r="ECD25" s="79"/>
      <c r="ECE25" s="79"/>
      <c r="ECF25" s="79"/>
      <c r="ECG25" s="79"/>
      <c r="ECH25" s="19"/>
      <c r="ECI25" s="15"/>
      <c r="ECJ25" s="15"/>
      <c r="ECK25" s="15"/>
      <c r="ECL25" s="15"/>
      <c r="ECM25" s="15"/>
      <c r="ECN25" s="15"/>
      <c r="ECO25" s="15"/>
      <c r="ECP25" s="15"/>
      <c r="ECQ25" s="15"/>
      <c r="ECR25" s="15"/>
      <c r="ECS25" s="15"/>
      <c r="ECT25" s="15"/>
      <c r="ECU25" s="15"/>
      <c r="ECV25" s="15"/>
      <c r="ECW25" s="15"/>
      <c r="ECX25" s="15"/>
      <c r="ECY25" s="15"/>
      <c r="ECZ25" s="15"/>
      <c r="EDA25" s="15"/>
      <c r="EDB25" s="15"/>
      <c r="EDC25" s="15"/>
      <c r="EDD25" s="98"/>
      <c r="EDE25" s="98"/>
      <c r="EDF25" s="13"/>
      <c r="EDG25" s="79"/>
      <c r="EDH25" s="79"/>
      <c r="EDI25" s="79"/>
      <c r="EDJ25" s="79"/>
      <c r="EDK25" s="79"/>
      <c r="EDL25" s="79"/>
      <c r="EDM25" s="79"/>
      <c r="EDN25" s="79"/>
      <c r="EDO25" s="79"/>
      <c r="EDP25" s="79"/>
      <c r="EDQ25" s="79"/>
      <c r="EDR25" s="79"/>
      <c r="EDS25" s="79"/>
      <c r="EDT25" s="79"/>
      <c r="EDU25" s="79"/>
      <c r="EDV25" s="79"/>
      <c r="EDW25" s="79"/>
      <c r="EDX25" s="79"/>
      <c r="EDY25" s="79"/>
      <c r="EDZ25" s="79"/>
      <c r="EEA25" s="79"/>
      <c r="EEB25" s="79"/>
      <c r="EEC25" s="79"/>
      <c r="EED25" s="79"/>
      <c r="EEE25" s="19"/>
      <c r="EEF25" s="15"/>
      <c r="EEG25" s="15"/>
      <c r="EEH25" s="15"/>
      <c r="EEI25" s="15"/>
      <c r="EEJ25" s="15"/>
      <c r="EEK25" s="15"/>
      <c r="EEL25" s="15"/>
      <c r="EEM25" s="15"/>
      <c r="EEN25" s="15"/>
      <c r="EEO25" s="15"/>
      <c r="EEP25" s="15"/>
      <c r="EEQ25" s="15"/>
      <c r="EER25" s="15"/>
      <c r="EES25" s="15"/>
      <c r="EET25" s="15"/>
      <c r="EEU25" s="15"/>
      <c r="EEV25" s="15"/>
      <c r="EEW25" s="15"/>
      <c r="EEX25" s="15"/>
      <c r="EEY25" s="15"/>
      <c r="EEZ25" s="15"/>
      <c r="EFA25" s="98"/>
      <c r="EFB25" s="98"/>
      <c r="EFC25" s="13"/>
      <c r="EFD25" s="79"/>
      <c r="EFE25" s="79"/>
      <c r="EFF25" s="79"/>
      <c r="EFG25" s="79"/>
      <c r="EFH25" s="79"/>
      <c r="EFI25" s="79"/>
      <c r="EFJ25" s="79"/>
      <c r="EFK25" s="79"/>
      <c r="EFL25" s="79"/>
      <c r="EFM25" s="79"/>
      <c r="EFN25" s="79"/>
      <c r="EFO25" s="79"/>
      <c r="EFP25" s="79"/>
      <c r="EFQ25" s="79"/>
      <c r="EFR25" s="79"/>
      <c r="EFS25" s="79"/>
      <c r="EFT25" s="79"/>
      <c r="EFU25" s="79"/>
      <c r="EFV25" s="79"/>
      <c r="EFW25" s="79"/>
      <c r="EFX25" s="79"/>
      <c r="EFY25" s="79"/>
      <c r="EFZ25" s="79"/>
      <c r="EGA25" s="79"/>
      <c r="EGB25" s="19"/>
      <c r="EGC25" s="15"/>
      <c r="EGD25" s="15"/>
      <c r="EGE25" s="15"/>
      <c r="EGF25" s="15"/>
      <c r="EGG25" s="15"/>
      <c r="EGH25" s="15"/>
      <c r="EGI25" s="15"/>
      <c r="EGJ25" s="15"/>
      <c r="EGK25" s="15"/>
      <c r="EGL25" s="15"/>
      <c r="EGM25" s="15"/>
      <c r="EGN25" s="15"/>
      <c r="EGO25" s="15"/>
      <c r="EGP25" s="15"/>
      <c r="EGQ25" s="15"/>
      <c r="EGR25" s="15"/>
      <c r="EGS25" s="15"/>
      <c r="EGT25" s="15"/>
      <c r="EGU25" s="15"/>
      <c r="EGV25" s="15"/>
      <c r="EGW25" s="15"/>
      <c r="EGX25" s="98"/>
      <c r="EGY25" s="98"/>
      <c r="EGZ25" s="13"/>
      <c r="EHA25" s="79"/>
      <c r="EHB25" s="79"/>
      <c r="EHC25" s="79"/>
      <c r="EHD25" s="79"/>
      <c r="EHE25" s="79"/>
      <c r="EHF25" s="79"/>
      <c r="EHG25" s="79"/>
      <c r="EHH25" s="79"/>
      <c r="EHI25" s="79"/>
      <c r="EHJ25" s="79"/>
      <c r="EHK25" s="79"/>
      <c r="EHL25" s="79"/>
      <c r="EHM25" s="79"/>
      <c r="EHN25" s="79"/>
      <c r="EHO25" s="79"/>
      <c r="EHP25" s="79"/>
      <c r="EHQ25" s="79"/>
      <c r="EHR25" s="79"/>
      <c r="EHS25" s="79"/>
      <c r="EHT25" s="79"/>
      <c r="EHU25" s="79"/>
      <c r="EHV25" s="79"/>
      <c r="EHW25" s="79"/>
      <c r="EHX25" s="79"/>
      <c r="EHY25" s="19"/>
      <c r="EHZ25" s="15"/>
      <c r="EIA25" s="15"/>
      <c r="EIB25" s="15"/>
      <c r="EIC25" s="15"/>
      <c r="EID25" s="15"/>
      <c r="EIE25" s="15"/>
      <c r="EIF25" s="15"/>
      <c r="EIG25" s="15"/>
      <c r="EIH25" s="15"/>
      <c r="EII25" s="15"/>
      <c r="EIJ25" s="15"/>
      <c r="EIK25" s="15"/>
      <c r="EIL25" s="15"/>
      <c r="EIM25" s="15"/>
      <c r="EIN25" s="15"/>
      <c r="EIO25" s="15"/>
      <c r="EIP25" s="15"/>
      <c r="EIQ25" s="15"/>
      <c r="EIR25" s="15"/>
      <c r="EIS25" s="15"/>
      <c r="EIT25" s="15"/>
      <c r="EIU25" s="98"/>
      <c r="EIV25" s="98"/>
      <c r="EIW25" s="13"/>
      <c r="EIX25" s="79"/>
      <c r="EIY25" s="79"/>
      <c r="EIZ25" s="79"/>
      <c r="EJA25" s="79"/>
      <c r="EJB25" s="79"/>
      <c r="EJC25" s="79"/>
      <c r="EJD25" s="79"/>
      <c r="EJE25" s="79"/>
      <c r="EJF25" s="79"/>
      <c r="EJG25" s="79"/>
      <c r="EJH25" s="79"/>
      <c r="EJI25" s="79"/>
      <c r="EJJ25" s="79"/>
      <c r="EJK25" s="79"/>
      <c r="EJL25" s="79"/>
      <c r="EJM25" s="79"/>
      <c r="EJN25" s="79"/>
      <c r="EJO25" s="79"/>
      <c r="EJP25" s="79"/>
      <c r="EJQ25" s="79"/>
      <c r="EJR25" s="79"/>
      <c r="EJS25" s="79"/>
      <c r="EJT25" s="79"/>
      <c r="EJU25" s="79"/>
      <c r="EJV25" s="19"/>
      <c r="EJW25" s="15"/>
      <c r="EJX25" s="15"/>
      <c r="EJY25" s="15"/>
      <c r="EJZ25" s="15"/>
      <c r="EKA25" s="15"/>
      <c r="EKB25" s="15"/>
      <c r="EKC25" s="15"/>
      <c r="EKD25" s="15"/>
      <c r="EKE25" s="15"/>
      <c r="EKF25" s="15"/>
      <c r="EKG25" s="15"/>
      <c r="EKH25" s="15"/>
      <c r="EKI25" s="15"/>
      <c r="EKJ25" s="15"/>
      <c r="EKK25" s="15"/>
      <c r="EKL25" s="15"/>
      <c r="EKM25" s="15"/>
      <c r="EKN25" s="15"/>
      <c r="EKO25" s="15"/>
      <c r="EKP25" s="15"/>
      <c r="EKQ25" s="15"/>
      <c r="EKR25" s="98"/>
      <c r="EKS25" s="98"/>
      <c r="EKT25" s="13"/>
      <c r="EKU25" s="79"/>
      <c r="EKV25" s="79"/>
      <c r="EKW25" s="79"/>
      <c r="EKX25" s="79"/>
      <c r="EKY25" s="79"/>
      <c r="EKZ25" s="79"/>
      <c r="ELA25" s="79"/>
      <c r="ELB25" s="79"/>
      <c r="ELC25" s="79"/>
      <c r="ELD25" s="79"/>
      <c r="ELE25" s="79"/>
      <c r="ELF25" s="79"/>
      <c r="ELG25" s="79"/>
      <c r="ELH25" s="79"/>
      <c r="ELI25" s="79"/>
      <c r="ELJ25" s="79"/>
      <c r="ELK25" s="79"/>
      <c r="ELL25" s="79"/>
      <c r="ELM25" s="79"/>
      <c r="ELN25" s="79"/>
      <c r="ELO25" s="79"/>
      <c r="ELP25" s="79"/>
      <c r="ELQ25" s="79"/>
      <c r="ELR25" s="79"/>
      <c r="ELS25" s="19"/>
      <c r="ELT25" s="15"/>
      <c r="ELU25" s="15"/>
      <c r="ELV25" s="15"/>
      <c r="ELW25" s="15"/>
      <c r="ELX25" s="15"/>
      <c r="ELY25" s="15"/>
      <c r="ELZ25" s="15"/>
      <c r="EMA25" s="15"/>
      <c r="EMB25" s="15"/>
      <c r="EMC25" s="15"/>
      <c r="EMD25" s="15"/>
      <c r="EME25" s="15"/>
      <c r="EMF25" s="15"/>
      <c r="EMG25" s="15"/>
      <c r="EMH25" s="15"/>
      <c r="EMI25" s="15"/>
      <c r="EMJ25" s="15"/>
      <c r="EMK25" s="15"/>
      <c r="EML25" s="15"/>
      <c r="EMM25" s="15"/>
      <c r="EMN25" s="15"/>
      <c r="EMO25" s="98"/>
      <c r="EMP25" s="98"/>
      <c r="EMQ25" s="13"/>
      <c r="EMR25" s="79"/>
      <c r="EMS25" s="79"/>
      <c r="EMT25" s="79"/>
      <c r="EMU25" s="79"/>
      <c r="EMV25" s="79"/>
      <c r="EMW25" s="79"/>
      <c r="EMX25" s="79"/>
      <c r="EMY25" s="79"/>
      <c r="EMZ25" s="79"/>
      <c r="ENA25" s="79"/>
      <c r="ENB25" s="79"/>
      <c r="ENC25" s="79"/>
      <c r="END25" s="79"/>
      <c r="ENE25" s="79"/>
      <c r="ENF25" s="79"/>
      <c r="ENG25" s="79"/>
      <c r="ENH25" s="79"/>
      <c r="ENI25" s="79"/>
      <c r="ENJ25" s="79"/>
      <c r="ENK25" s="79"/>
      <c r="ENL25" s="79"/>
      <c r="ENM25" s="79"/>
      <c r="ENN25" s="79"/>
      <c r="ENO25" s="79"/>
      <c r="ENP25" s="19"/>
      <c r="ENQ25" s="15"/>
      <c r="ENR25" s="15"/>
      <c r="ENS25" s="15"/>
      <c r="ENT25" s="15"/>
      <c r="ENU25" s="15"/>
      <c r="ENV25" s="15"/>
      <c r="ENW25" s="15"/>
      <c r="ENX25" s="15"/>
      <c r="ENY25" s="15"/>
      <c r="ENZ25" s="15"/>
      <c r="EOA25" s="15"/>
      <c r="EOB25" s="15"/>
      <c r="EOC25" s="15"/>
      <c r="EOD25" s="15"/>
      <c r="EOE25" s="15"/>
      <c r="EOF25" s="15"/>
      <c r="EOG25" s="15"/>
      <c r="EOH25" s="15"/>
      <c r="EOI25" s="15"/>
      <c r="EOJ25" s="15"/>
      <c r="EOK25" s="15"/>
      <c r="EOL25" s="98"/>
      <c r="EOM25" s="98"/>
      <c r="EON25" s="13"/>
      <c r="EOO25" s="79"/>
      <c r="EOP25" s="79"/>
      <c r="EOQ25" s="79"/>
      <c r="EOR25" s="79"/>
      <c r="EOS25" s="79"/>
      <c r="EOT25" s="79"/>
      <c r="EOU25" s="79"/>
      <c r="EOV25" s="79"/>
      <c r="EOW25" s="79"/>
      <c r="EOX25" s="79"/>
      <c r="EOY25" s="79"/>
      <c r="EOZ25" s="79"/>
      <c r="EPA25" s="79"/>
      <c r="EPB25" s="79"/>
      <c r="EPC25" s="79"/>
      <c r="EPD25" s="79"/>
      <c r="EPE25" s="79"/>
      <c r="EPF25" s="79"/>
      <c r="EPG25" s="79"/>
      <c r="EPH25" s="79"/>
      <c r="EPI25" s="79"/>
      <c r="EPJ25" s="79"/>
      <c r="EPK25" s="79"/>
      <c r="EPL25" s="79"/>
      <c r="EPM25" s="19"/>
      <c r="EPN25" s="15"/>
      <c r="EPO25" s="15"/>
      <c r="EPP25" s="15"/>
      <c r="EPQ25" s="15"/>
      <c r="EPR25" s="15"/>
      <c r="EPS25" s="15"/>
      <c r="EPT25" s="15"/>
      <c r="EPU25" s="15"/>
      <c r="EPV25" s="15"/>
      <c r="EPW25" s="15"/>
      <c r="EPX25" s="15"/>
      <c r="EPY25" s="15"/>
      <c r="EPZ25" s="15"/>
      <c r="EQA25" s="15"/>
      <c r="EQB25" s="15"/>
      <c r="EQC25" s="15"/>
      <c r="EQD25" s="15"/>
      <c r="EQE25" s="15"/>
      <c r="EQF25" s="15"/>
      <c r="EQG25" s="15"/>
      <c r="EQH25" s="15"/>
      <c r="EQI25" s="98"/>
      <c r="EQJ25" s="98"/>
      <c r="EQK25" s="13"/>
      <c r="EQL25" s="79"/>
      <c r="EQM25" s="79"/>
      <c r="EQN25" s="79"/>
      <c r="EQO25" s="79"/>
      <c r="EQP25" s="79"/>
      <c r="EQQ25" s="79"/>
      <c r="EQR25" s="79"/>
      <c r="EQS25" s="79"/>
      <c r="EQT25" s="79"/>
      <c r="EQU25" s="79"/>
      <c r="EQV25" s="79"/>
      <c r="EQW25" s="79"/>
      <c r="EQX25" s="79"/>
      <c r="EQY25" s="79"/>
      <c r="EQZ25" s="79"/>
      <c r="ERA25" s="79"/>
      <c r="ERB25" s="79"/>
      <c r="ERC25" s="79"/>
      <c r="ERD25" s="79"/>
      <c r="ERE25" s="79"/>
      <c r="ERF25" s="79"/>
      <c r="ERG25" s="79"/>
      <c r="ERH25" s="79"/>
      <c r="ERI25" s="79"/>
      <c r="ERJ25" s="19"/>
      <c r="ERK25" s="15"/>
      <c r="ERL25" s="15"/>
      <c r="ERM25" s="15"/>
      <c r="ERN25" s="15"/>
      <c r="ERO25" s="15"/>
      <c r="ERP25" s="15"/>
      <c r="ERQ25" s="15"/>
      <c r="ERR25" s="15"/>
      <c r="ERS25" s="15"/>
      <c r="ERT25" s="15"/>
      <c r="ERU25" s="15"/>
      <c r="ERV25" s="15"/>
      <c r="ERW25" s="15"/>
      <c r="ERX25" s="15"/>
      <c r="ERY25" s="15"/>
      <c r="ERZ25" s="15"/>
      <c r="ESA25" s="15"/>
      <c r="ESB25" s="15"/>
      <c r="ESC25" s="15"/>
      <c r="ESD25" s="15"/>
      <c r="ESE25" s="15"/>
      <c r="ESF25" s="98"/>
      <c r="ESG25" s="98"/>
      <c r="ESH25" s="13"/>
      <c r="ESI25" s="79"/>
      <c r="ESJ25" s="79"/>
      <c r="ESK25" s="79"/>
      <c r="ESL25" s="79"/>
      <c r="ESM25" s="79"/>
      <c r="ESN25" s="79"/>
      <c r="ESO25" s="79"/>
      <c r="ESP25" s="79"/>
      <c r="ESQ25" s="79"/>
      <c r="ESR25" s="79"/>
      <c r="ESS25" s="79"/>
      <c r="EST25" s="79"/>
      <c r="ESU25" s="79"/>
      <c r="ESV25" s="79"/>
      <c r="ESW25" s="79"/>
      <c r="ESX25" s="79"/>
      <c r="ESY25" s="79"/>
      <c r="ESZ25" s="79"/>
      <c r="ETA25" s="79"/>
      <c r="ETB25" s="79"/>
      <c r="ETC25" s="79"/>
      <c r="ETD25" s="79"/>
      <c r="ETE25" s="79"/>
      <c r="ETF25" s="79"/>
      <c r="ETG25" s="19"/>
      <c r="ETH25" s="15"/>
      <c r="ETI25" s="15"/>
      <c r="ETJ25" s="15"/>
      <c r="ETK25" s="15"/>
      <c r="ETL25" s="15"/>
      <c r="ETM25" s="15"/>
      <c r="ETN25" s="15"/>
      <c r="ETO25" s="15"/>
      <c r="ETP25" s="15"/>
      <c r="ETQ25" s="15"/>
      <c r="ETR25" s="15"/>
      <c r="ETS25" s="15"/>
      <c r="ETT25" s="15"/>
      <c r="ETU25" s="15"/>
      <c r="ETV25" s="15"/>
      <c r="ETW25" s="15"/>
      <c r="ETX25" s="15"/>
      <c r="ETY25" s="15"/>
      <c r="ETZ25" s="15"/>
      <c r="EUA25" s="15"/>
      <c r="EUB25" s="15"/>
      <c r="EUC25" s="98"/>
      <c r="EUD25" s="98"/>
      <c r="EUE25" s="13"/>
      <c r="EUF25" s="79"/>
      <c r="EUG25" s="79"/>
      <c r="EUH25" s="79"/>
      <c r="EUI25" s="79"/>
      <c r="EUJ25" s="79"/>
      <c r="EUK25" s="79"/>
      <c r="EUL25" s="79"/>
      <c r="EUM25" s="79"/>
      <c r="EUN25" s="79"/>
      <c r="EUO25" s="79"/>
      <c r="EUP25" s="79"/>
      <c r="EUQ25" s="79"/>
      <c r="EUR25" s="79"/>
      <c r="EUS25" s="79"/>
      <c r="EUT25" s="79"/>
      <c r="EUU25" s="79"/>
      <c r="EUV25" s="79"/>
      <c r="EUW25" s="79"/>
      <c r="EUX25" s="79"/>
      <c r="EUY25" s="79"/>
      <c r="EUZ25" s="79"/>
      <c r="EVA25" s="79"/>
      <c r="EVB25" s="79"/>
      <c r="EVC25" s="79"/>
      <c r="EVD25" s="19"/>
      <c r="EVE25" s="15"/>
      <c r="EVF25" s="15"/>
      <c r="EVG25" s="15"/>
      <c r="EVH25" s="15"/>
      <c r="EVI25" s="15"/>
      <c r="EVJ25" s="15"/>
      <c r="EVK25" s="15"/>
      <c r="EVL25" s="15"/>
      <c r="EVM25" s="15"/>
      <c r="EVN25" s="15"/>
      <c r="EVO25" s="15"/>
      <c r="EVP25" s="15"/>
      <c r="EVQ25" s="15"/>
      <c r="EVR25" s="15"/>
      <c r="EVS25" s="15"/>
      <c r="EVT25" s="15"/>
      <c r="EVU25" s="15"/>
      <c r="EVV25" s="15"/>
      <c r="EVW25" s="15"/>
      <c r="EVX25" s="15"/>
      <c r="EVY25" s="15"/>
      <c r="EVZ25" s="98"/>
      <c r="EWA25" s="98"/>
      <c r="EWB25" s="13"/>
      <c r="EWC25" s="79"/>
      <c r="EWD25" s="79"/>
      <c r="EWE25" s="79"/>
      <c r="EWF25" s="79"/>
      <c r="EWG25" s="79"/>
      <c r="EWH25" s="79"/>
      <c r="EWI25" s="79"/>
      <c r="EWJ25" s="79"/>
      <c r="EWK25" s="79"/>
      <c r="EWL25" s="79"/>
      <c r="EWM25" s="79"/>
      <c r="EWN25" s="79"/>
      <c r="EWO25" s="79"/>
      <c r="EWP25" s="79"/>
      <c r="EWQ25" s="79"/>
      <c r="EWR25" s="79"/>
      <c r="EWS25" s="79"/>
      <c r="EWT25" s="79"/>
      <c r="EWU25" s="79"/>
      <c r="EWV25" s="79"/>
      <c r="EWW25" s="79"/>
      <c r="EWX25" s="79"/>
      <c r="EWY25" s="79"/>
      <c r="EWZ25" s="79"/>
      <c r="EXA25" s="19"/>
      <c r="EXB25" s="15"/>
      <c r="EXC25" s="15"/>
      <c r="EXD25" s="15"/>
      <c r="EXE25" s="15"/>
      <c r="EXF25" s="15"/>
      <c r="EXG25" s="15"/>
      <c r="EXH25" s="15"/>
      <c r="EXI25" s="15"/>
      <c r="EXJ25" s="15"/>
      <c r="EXK25" s="15"/>
      <c r="EXL25" s="15"/>
      <c r="EXM25" s="15"/>
      <c r="EXN25" s="15"/>
      <c r="EXO25" s="15"/>
      <c r="EXP25" s="15"/>
      <c r="EXQ25" s="15"/>
      <c r="EXR25" s="15"/>
      <c r="EXS25" s="15"/>
      <c r="EXT25" s="15"/>
      <c r="EXU25" s="15"/>
      <c r="EXV25" s="15"/>
      <c r="EXW25" s="98"/>
      <c r="EXX25" s="98"/>
      <c r="EXY25" s="13"/>
      <c r="EXZ25" s="79"/>
      <c r="EYA25" s="79"/>
      <c r="EYB25" s="79"/>
      <c r="EYC25" s="79"/>
      <c r="EYD25" s="79"/>
      <c r="EYE25" s="79"/>
      <c r="EYF25" s="79"/>
      <c r="EYG25" s="79"/>
      <c r="EYH25" s="79"/>
      <c r="EYI25" s="79"/>
      <c r="EYJ25" s="79"/>
      <c r="EYK25" s="79"/>
      <c r="EYL25" s="79"/>
      <c r="EYM25" s="79"/>
      <c r="EYN25" s="79"/>
      <c r="EYO25" s="79"/>
      <c r="EYP25" s="79"/>
      <c r="EYQ25" s="79"/>
      <c r="EYR25" s="79"/>
      <c r="EYS25" s="79"/>
      <c r="EYT25" s="79"/>
      <c r="EYU25" s="79"/>
      <c r="EYV25" s="79"/>
      <c r="EYW25" s="79"/>
      <c r="EYX25" s="19"/>
      <c r="EYY25" s="15"/>
      <c r="EYZ25" s="15"/>
      <c r="EZA25" s="15"/>
      <c r="EZB25" s="15"/>
      <c r="EZC25" s="15"/>
      <c r="EZD25" s="15"/>
      <c r="EZE25" s="15"/>
      <c r="EZF25" s="15"/>
      <c r="EZG25" s="15"/>
      <c r="EZH25" s="15"/>
      <c r="EZI25" s="15"/>
      <c r="EZJ25" s="15"/>
      <c r="EZK25" s="15"/>
      <c r="EZL25" s="15"/>
      <c r="EZM25" s="15"/>
      <c r="EZN25" s="15"/>
      <c r="EZO25" s="15"/>
      <c r="EZP25" s="15"/>
      <c r="EZQ25" s="15"/>
      <c r="EZR25" s="15"/>
      <c r="EZS25" s="15"/>
      <c r="EZT25" s="98"/>
      <c r="EZU25" s="98"/>
      <c r="EZV25" s="13"/>
      <c r="EZW25" s="79"/>
      <c r="EZX25" s="79"/>
      <c r="EZY25" s="79"/>
      <c r="EZZ25" s="79"/>
      <c r="FAA25" s="79"/>
      <c r="FAB25" s="79"/>
      <c r="FAC25" s="79"/>
      <c r="FAD25" s="79"/>
      <c r="FAE25" s="79"/>
      <c r="FAF25" s="79"/>
      <c r="FAG25" s="79"/>
      <c r="FAH25" s="79"/>
      <c r="FAI25" s="79"/>
      <c r="FAJ25" s="79"/>
      <c r="FAK25" s="79"/>
      <c r="FAL25" s="79"/>
      <c r="FAM25" s="79"/>
      <c r="FAN25" s="79"/>
      <c r="FAO25" s="79"/>
      <c r="FAP25" s="79"/>
      <c r="FAQ25" s="79"/>
      <c r="FAR25" s="79"/>
      <c r="FAS25" s="79"/>
      <c r="FAT25" s="79"/>
      <c r="FAU25" s="19"/>
      <c r="FAV25" s="15"/>
      <c r="FAW25" s="15"/>
      <c r="FAX25" s="15"/>
      <c r="FAY25" s="15"/>
      <c r="FAZ25" s="15"/>
      <c r="FBA25" s="15"/>
      <c r="FBB25" s="15"/>
      <c r="FBC25" s="15"/>
      <c r="FBD25" s="15"/>
      <c r="FBE25" s="15"/>
      <c r="FBF25" s="15"/>
      <c r="FBG25" s="15"/>
      <c r="FBH25" s="15"/>
      <c r="FBI25" s="15"/>
      <c r="FBJ25" s="15"/>
      <c r="FBK25" s="15"/>
      <c r="FBL25" s="15"/>
      <c r="FBM25" s="15"/>
      <c r="FBN25" s="15"/>
      <c r="FBO25" s="15"/>
      <c r="FBP25" s="15"/>
      <c r="FBQ25" s="98"/>
      <c r="FBR25" s="98"/>
      <c r="FBS25" s="13"/>
      <c r="FBT25" s="79"/>
      <c r="FBU25" s="79"/>
      <c r="FBV25" s="79"/>
      <c r="FBW25" s="79"/>
      <c r="FBX25" s="79"/>
      <c r="FBY25" s="79"/>
      <c r="FBZ25" s="79"/>
      <c r="FCA25" s="79"/>
      <c r="FCB25" s="79"/>
      <c r="FCC25" s="79"/>
      <c r="FCD25" s="79"/>
      <c r="FCE25" s="79"/>
      <c r="FCF25" s="79"/>
      <c r="FCG25" s="79"/>
      <c r="FCH25" s="79"/>
      <c r="FCI25" s="79"/>
      <c r="FCJ25" s="79"/>
      <c r="FCK25" s="79"/>
      <c r="FCL25" s="79"/>
      <c r="FCM25" s="79"/>
      <c r="FCN25" s="79"/>
      <c r="FCO25" s="79"/>
      <c r="FCP25" s="79"/>
      <c r="FCQ25" s="79"/>
      <c r="FCR25" s="19"/>
      <c r="FCS25" s="15"/>
      <c r="FCT25" s="15"/>
      <c r="FCU25" s="15"/>
      <c r="FCV25" s="15"/>
      <c r="FCW25" s="15"/>
      <c r="FCX25" s="15"/>
      <c r="FCY25" s="15"/>
      <c r="FCZ25" s="15"/>
      <c r="FDA25" s="15"/>
      <c r="FDB25" s="15"/>
      <c r="FDC25" s="15"/>
      <c r="FDD25" s="15"/>
      <c r="FDE25" s="15"/>
      <c r="FDF25" s="15"/>
      <c r="FDG25" s="15"/>
      <c r="FDH25" s="15"/>
      <c r="FDI25" s="15"/>
      <c r="FDJ25" s="15"/>
      <c r="FDK25" s="15"/>
      <c r="FDL25" s="15"/>
      <c r="FDM25" s="15"/>
      <c r="FDN25" s="98"/>
      <c r="FDO25" s="98"/>
      <c r="FDP25" s="13"/>
      <c r="FDQ25" s="79"/>
      <c r="FDR25" s="79"/>
      <c r="FDS25" s="79"/>
      <c r="FDT25" s="79"/>
      <c r="FDU25" s="79"/>
      <c r="FDV25" s="79"/>
      <c r="FDW25" s="79"/>
      <c r="FDX25" s="79"/>
      <c r="FDY25" s="79"/>
      <c r="FDZ25" s="79"/>
      <c r="FEA25" s="79"/>
      <c r="FEB25" s="79"/>
      <c r="FEC25" s="79"/>
      <c r="FED25" s="79"/>
      <c r="FEE25" s="79"/>
      <c r="FEF25" s="79"/>
      <c r="FEG25" s="79"/>
      <c r="FEH25" s="79"/>
      <c r="FEI25" s="79"/>
      <c r="FEJ25" s="79"/>
      <c r="FEK25" s="79"/>
      <c r="FEL25" s="79"/>
      <c r="FEM25" s="79"/>
      <c r="FEN25" s="79"/>
      <c r="FEO25" s="19"/>
      <c r="FEP25" s="15"/>
      <c r="FEQ25" s="15"/>
      <c r="FER25" s="15"/>
      <c r="FES25" s="15"/>
      <c r="FET25" s="15"/>
      <c r="FEU25" s="15"/>
      <c r="FEV25" s="15"/>
      <c r="FEW25" s="15"/>
      <c r="FEX25" s="15"/>
      <c r="FEY25" s="15"/>
      <c r="FEZ25" s="15"/>
      <c r="FFA25" s="15"/>
      <c r="FFB25" s="15"/>
      <c r="FFC25" s="15"/>
      <c r="FFD25" s="15"/>
      <c r="FFE25" s="15"/>
      <c r="FFF25" s="15"/>
      <c r="FFG25" s="15"/>
      <c r="FFH25" s="15"/>
      <c r="FFI25" s="15"/>
      <c r="FFJ25" s="15"/>
      <c r="FFK25" s="98"/>
      <c r="FFL25" s="98"/>
      <c r="FFM25" s="13"/>
      <c r="FFN25" s="79"/>
      <c r="FFO25" s="79"/>
      <c r="FFP25" s="79"/>
      <c r="FFQ25" s="79"/>
      <c r="FFR25" s="79"/>
      <c r="FFS25" s="79"/>
      <c r="FFT25" s="79"/>
      <c r="FFU25" s="79"/>
      <c r="FFV25" s="79"/>
      <c r="FFW25" s="79"/>
      <c r="FFX25" s="79"/>
      <c r="FFY25" s="79"/>
      <c r="FFZ25" s="79"/>
      <c r="FGA25" s="79"/>
      <c r="FGB25" s="79"/>
      <c r="FGC25" s="79"/>
      <c r="FGD25" s="79"/>
      <c r="FGE25" s="79"/>
      <c r="FGF25" s="79"/>
      <c r="FGG25" s="79"/>
      <c r="FGH25" s="79"/>
      <c r="FGI25" s="79"/>
      <c r="FGJ25" s="79"/>
      <c r="FGK25" s="79"/>
      <c r="FGL25" s="19"/>
      <c r="FGM25" s="15"/>
      <c r="FGN25" s="15"/>
      <c r="FGO25" s="15"/>
      <c r="FGP25" s="15"/>
      <c r="FGQ25" s="15"/>
      <c r="FGR25" s="15"/>
      <c r="FGS25" s="15"/>
      <c r="FGT25" s="15"/>
      <c r="FGU25" s="15"/>
      <c r="FGV25" s="15"/>
      <c r="FGW25" s="15"/>
      <c r="FGX25" s="15"/>
      <c r="FGY25" s="15"/>
      <c r="FGZ25" s="15"/>
      <c r="FHA25" s="15"/>
      <c r="FHB25" s="15"/>
      <c r="FHC25" s="15"/>
      <c r="FHD25" s="15"/>
      <c r="FHE25" s="15"/>
      <c r="FHF25" s="15"/>
      <c r="FHG25" s="15"/>
      <c r="FHH25" s="98"/>
      <c r="FHI25" s="98"/>
      <c r="FHJ25" s="13"/>
      <c r="FHK25" s="79"/>
      <c r="FHL25" s="79"/>
      <c r="FHM25" s="79"/>
      <c r="FHN25" s="79"/>
      <c r="FHO25" s="79"/>
      <c r="FHP25" s="79"/>
      <c r="FHQ25" s="79"/>
      <c r="FHR25" s="79"/>
      <c r="FHS25" s="79"/>
      <c r="FHT25" s="79"/>
      <c r="FHU25" s="79"/>
      <c r="FHV25" s="79"/>
      <c r="FHW25" s="79"/>
      <c r="FHX25" s="79"/>
      <c r="FHY25" s="79"/>
      <c r="FHZ25" s="79"/>
      <c r="FIA25" s="79"/>
      <c r="FIB25" s="79"/>
      <c r="FIC25" s="79"/>
      <c r="FID25" s="79"/>
      <c r="FIE25" s="79"/>
      <c r="FIF25" s="79"/>
      <c r="FIG25" s="79"/>
      <c r="FIH25" s="79"/>
      <c r="FII25" s="19"/>
      <c r="FIJ25" s="15"/>
      <c r="FIK25" s="15"/>
      <c r="FIL25" s="15"/>
      <c r="FIM25" s="15"/>
      <c r="FIN25" s="15"/>
      <c r="FIO25" s="15"/>
      <c r="FIP25" s="15"/>
      <c r="FIQ25" s="15"/>
      <c r="FIR25" s="15"/>
      <c r="FIS25" s="15"/>
      <c r="FIT25" s="15"/>
      <c r="FIU25" s="15"/>
      <c r="FIV25" s="15"/>
      <c r="FIW25" s="15"/>
      <c r="FIX25" s="15"/>
      <c r="FIY25" s="15"/>
      <c r="FIZ25" s="15"/>
      <c r="FJA25" s="15"/>
      <c r="FJB25" s="15"/>
      <c r="FJC25" s="15"/>
      <c r="FJD25" s="15"/>
      <c r="FJE25" s="98"/>
      <c r="FJF25" s="98"/>
      <c r="FJG25" s="13"/>
      <c r="FJH25" s="79"/>
      <c r="FJI25" s="79"/>
      <c r="FJJ25" s="79"/>
      <c r="FJK25" s="79"/>
      <c r="FJL25" s="79"/>
      <c r="FJM25" s="79"/>
      <c r="FJN25" s="79"/>
      <c r="FJO25" s="79"/>
      <c r="FJP25" s="79"/>
      <c r="FJQ25" s="79"/>
      <c r="FJR25" s="79"/>
      <c r="FJS25" s="79"/>
      <c r="FJT25" s="79"/>
      <c r="FJU25" s="79"/>
      <c r="FJV25" s="79"/>
      <c r="FJW25" s="79"/>
      <c r="FJX25" s="79"/>
      <c r="FJY25" s="79"/>
      <c r="FJZ25" s="79"/>
      <c r="FKA25" s="79"/>
      <c r="FKB25" s="79"/>
      <c r="FKC25" s="79"/>
      <c r="FKD25" s="79"/>
      <c r="FKE25" s="79"/>
      <c r="FKF25" s="19"/>
      <c r="FKG25" s="15"/>
      <c r="FKH25" s="15"/>
      <c r="FKI25" s="15"/>
      <c r="FKJ25" s="15"/>
      <c r="FKK25" s="15"/>
      <c r="FKL25" s="15"/>
      <c r="FKM25" s="15"/>
      <c r="FKN25" s="15"/>
      <c r="FKO25" s="15"/>
      <c r="FKP25" s="15"/>
      <c r="FKQ25" s="15"/>
      <c r="FKR25" s="15"/>
      <c r="FKS25" s="15"/>
      <c r="FKT25" s="15"/>
      <c r="FKU25" s="15"/>
      <c r="FKV25" s="15"/>
      <c r="FKW25" s="15"/>
      <c r="FKX25" s="15"/>
      <c r="FKY25" s="15"/>
      <c r="FKZ25" s="15"/>
      <c r="FLA25" s="15"/>
      <c r="FLB25" s="98"/>
      <c r="FLC25" s="98"/>
      <c r="FLD25" s="13"/>
      <c r="FLE25" s="79"/>
      <c r="FLF25" s="79"/>
      <c r="FLG25" s="79"/>
      <c r="FLH25" s="79"/>
      <c r="FLI25" s="79"/>
      <c r="FLJ25" s="79"/>
      <c r="FLK25" s="79"/>
      <c r="FLL25" s="79"/>
      <c r="FLM25" s="79"/>
      <c r="FLN25" s="79"/>
      <c r="FLO25" s="79"/>
      <c r="FLP25" s="79"/>
      <c r="FLQ25" s="79"/>
      <c r="FLR25" s="79"/>
      <c r="FLS25" s="79"/>
      <c r="FLT25" s="79"/>
      <c r="FLU25" s="79"/>
      <c r="FLV25" s="79"/>
      <c r="FLW25" s="79"/>
      <c r="FLX25" s="79"/>
      <c r="FLY25" s="79"/>
      <c r="FLZ25" s="79"/>
      <c r="FMA25" s="79"/>
      <c r="FMB25" s="79"/>
      <c r="FMC25" s="19"/>
      <c r="FMD25" s="15"/>
      <c r="FME25" s="15"/>
      <c r="FMF25" s="15"/>
      <c r="FMG25" s="15"/>
      <c r="FMH25" s="15"/>
      <c r="FMI25" s="15"/>
      <c r="FMJ25" s="15"/>
      <c r="FMK25" s="15"/>
      <c r="FML25" s="15"/>
      <c r="FMM25" s="15"/>
      <c r="FMN25" s="15"/>
      <c r="FMO25" s="15"/>
      <c r="FMP25" s="15"/>
      <c r="FMQ25" s="15"/>
      <c r="FMR25" s="15"/>
      <c r="FMS25" s="15"/>
      <c r="FMT25" s="15"/>
      <c r="FMU25" s="15"/>
      <c r="FMV25" s="15"/>
      <c r="FMW25" s="15"/>
      <c r="FMX25" s="15"/>
      <c r="FMY25" s="98"/>
      <c r="FMZ25" s="98"/>
      <c r="FNA25" s="13"/>
      <c r="FNB25" s="79"/>
      <c r="FNC25" s="79"/>
      <c r="FND25" s="79"/>
      <c r="FNE25" s="79"/>
      <c r="FNF25" s="79"/>
      <c r="FNG25" s="79"/>
      <c r="FNH25" s="79"/>
      <c r="FNI25" s="79"/>
      <c r="FNJ25" s="79"/>
      <c r="FNK25" s="79"/>
      <c r="FNL25" s="79"/>
      <c r="FNM25" s="79"/>
      <c r="FNN25" s="79"/>
      <c r="FNO25" s="79"/>
      <c r="FNP25" s="79"/>
      <c r="FNQ25" s="79"/>
      <c r="FNR25" s="79"/>
      <c r="FNS25" s="79"/>
      <c r="FNT25" s="79"/>
      <c r="FNU25" s="79"/>
      <c r="FNV25" s="79"/>
      <c r="FNW25" s="79"/>
      <c r="FNX25" s="79"/>
      <c r="FNY25" s="79"/>
      <c r="FNZ25" s="19"/>
      <c r="FOA25" s="15"/>
      <c r="FOB25" s="15"/>
      <c r="FOC25" s="15"/>
      <c r="FOD25" s="15"/>
      <c r="FOE25" s="15"/>
      <c r="FOF25" s="15"/>
      <c r="FOG25" s="15"/>
      <c r="FOH25" s="15"/>
      <c r="FOI25" s="15"/>
      <c r="FOJ25" s="15"/>
      <c r="FOK25" s="15"/>
      <c r="FOL25" s="15"/>
      <c r="FOM25" s="15"/>
      <c r="FON25" s="15"/>
      <c r="FOO25" s="15"/>
      <c r="FOP25" s="15"/>
      <c r="FOQ25" s="15"/>
      <c r="FOR25" s="15"/>
      <c r="FOS25" s="15"/>
      <c r="FOT25" s="15"/>
      <c r="FOU25" s="15"/>
      <c r="FOV25" s="98"/>
      <c r="FOW25" s="98"/>
      <c r="FOX25" s="13"/>
      <c r="FOY25" s="79"/>
      <c r="FOZ25" s="79"/>
      <c r="FPA25" s="79"/>
      <c r="FPB25" s="79"/>
      <c r="FPC25" s="79"/>
      <c r="FPD25" s="79"/>
      <c r="FPE25" s="79"/>
      <c r="FPF25" s="79"/>
      <c r="FPG25" s="79"/>
      <c r="FPH25" s="79"/>
      <c r="FPI25" s="79"/>
      <c r="FPJ25" s="79"/>
      <c r="FPK25" s="79"/>
      <c r="FPL25" s="79"/>
      <c r="FPM25" s="79"/>
      <c r="FPN25" s="79"/>
      <c r="FPO25" s="79"/>
      <c r="FPP25" s="79"/>
      <c r="FPQ25" s="79"/>
      <c r="FPR25" s="79"/>
      <c r="FPS25" s="79"/>
      <c r="FPT25" s="79"/>
      <c r="FPU25" s="79"/>
      <c r="FPV25" s="79"/>
      <c r="FPW25" s="19"/>
      <c r="FPX25" s="15"/>
      <c r="FPY25" s="15"/>
      <c r="FPZ25" s="15"/>
      <c r="FQA25" s="15"/>
      <c r="FQB25" s="15"/>
      <c r="FQC25" s="15"/>
      <c r="FQD25" s="15"/>
      <c r="FQE25" s="15"/>
      <c r="FQF25" s="15"/>
      <c r="FQG25" s="15"/>
      <c r="FQH25" s="15"/>
      <c r="FQI25" s="15"/>
      <c r="FQJ25" s="15"/>
      <c r="FQK25" s="15"/>
      <c r="FQL25" s="15"/>
      <c r="FQM25" s="15"/>
      <c r="FQN25" s="15"/>
      <c r="FQO25" s="15"/>
      <c r="FQP25" s="15"/>
      <c r="FQQ25" s="15"/>
      <c r="FQR25" s="15"/>
      <c r="FQS25" s="98"/>
      <c r="FQT25" s="98"/>
      <c r="FQU25" s="13"/>
      <c r="FQV25" s="79"/>
      <c r="FQW25" s="79"/>
      <c r="FQX25" s="79"/>
      <c r="FQY25" s="79"/>
      <c r="FQZ25" s="79"/>
      <c r="FRA25" s="79"/>
      <c r="FRB25" s="79"/>
      <c r="FRC25" s="79"/>
      <c r="FRD25" s="79"/>
      <c r="FRE25" s="79"/>
      <c r="FRF25" s="79"/>
      <c r="FRG25" s="79"/>
      <c r="FRH25" s="79"/>
      <c r="FRI25" s="79"/>
      <c r="FRJ25" s="79"/>
      <c r="FRK25" s="79"/>
      <c r="FRL25" s="79"/>
      <c r="FRM25" s="79"/>
      <c r="FRN25" s="79"/>
      <c r="FRO25" s="79"/>
      <c r="FRP25" s="79"/>
      <c r="FRQ25" s="79"/>
      <c r="FRR25" s="79"/>
      <c r="FRS25" s="79"/>
      <c r="FRT25" s="19"/>
      <c r="FRU25" s="15"/>
      <c r="FRV25" s="15"/>
      <c r="FRW25" s="15"/>
      <c r="FRX25" s="15"/>
      <c r="FRY25" s="15"/>
      <c r="FRZ25" s="15"/>
      <c r="FSA25" s="15"/>
      <c r="FSB25" s="15"/>
      <c r="FSC25" s="15"/>
      <c r="FSD25" s="15"/>
      <c r="FSE25" s="15"/>
      <c r="FSF25" s="15"/>
      <c r="FSG25" s="15"/>
      <c r="FSH25" s="15"/>
      <c r="FSI25" s="15"/>
      <c r="FSJ25" s="15"/>
      <c r="FSK25" s="15"/>
      <c r="FSL25" s="15"/>
      <c r="FSM25" s="15"/>
      <c r="FSN25" s="15"/>
      <c r="FSO25" s="15"/>
      <c r="FSP25" s="98"/>
      <c r="FSQ25" s="98"/>
      <c r="FSR25" s="13"/>
      <c r="FSS25" s="79"/>
      <c r="FST25" s="79"/>
      <c r="FSU25" s="79"/>
      <c r="FSV25" s="79"/>
      <c r="FSW25" s="79"/>
      <c r="FSX25" s="79"/>
      <c r="FSY25" s="79"/>
      <c r="FSZ25" s="79"/>
      <c r="FTA25" s="79"/>
      <c r="FTB25" s="79"/>
      <c r="FTC25" s="79"/>
      <c r="FTD25" s="79"/>
      <c r="FTE25" s="79"/>
      <c r="FTF25" s="79"/>
      <c r="FTG25" s="79"/>
      <c r="FTH25" s="79"/>
      <c r="FTI25" s="79"/>
      <c r="FTJ25" s="79"/>
      <c r="FTK25" s="79"/>
      <c r="FTL25" s="79"/>
      <c r="FTM25" s="79"/>
      <c r="FTN25" s="79"/>
      <c r="FTO25" s="79"/>
      <c r="FTP25" s="79"/>
      <c r="FTQ25" s="19"/>
      <c r="FTR25" s="15"/>
      <c r="FTS25" s="15"/>
      <c r="FTT25" s="15"/>
      <c r="FTU25" s="15"/>
      <c r="FTV25" s="15"/>
      <c r="FTW25" s="15"/>
      <c r="FTX25" s="15"/>
      <c r="FTY25" s="15"/>
      <c r="FTZ25" s="15"/>
      <c r="FUA25" s="15"/>
      <c r="FUB25" s="15"/>
      <c r="FUC25" s="15"/>
      <c r="FUD25" s="15"/>
      <c r="FUE25" s="15"/>
      <c r="FUF25" s="15"/>
      <c r="FUG25" s="15"/>
      <c r="FUH25" s="15"/>
      <c r="FUI25" s="15"/>
      <c r="FUJ25" s="15"/>
      <c r="FUK25" s="15"/>
      <c r="FUL25" s="15"/>
      <c r="FUM25" s="98"/>
      <c r="FUN25" s="98"/>
      <c r="FUO25" s="13"/>
      <c r="FUP25" s="79"/>
      <c r="FUQ25" s="79"/>
      <c r="FUR25" s="79"/>
      <c r="FUS25" s="79"/>
      <c r="FUT25" s="79"/>
      <c r="FUU25" s="79"/>
      <c r="FUV25" s="79"/>
      <c r="FUW25" s="79"/>
      <c r="FUX25" s="79"/>
      <c r="FUY25" s="79"/>
      <c r="FUZ25" s="79"/>
      <c r="FVA25" s="79"/>
      <c r="FVB25" s="79"/>
      <c r="FVC25" s="79"/>
      <c r="FVD25" s="79"/>
      <c r="FVE25" s="79"/>
      <c r="FVF25" s="79"/>
      <c r="FVG25" s="79"/>
      <c r="FVH25" s="79"/>
      <c r="FVI25" s="79"/>
      <c r="FVJ25" s="79"/>
      <c r="FVK25" s="79"/>
      <c r="FVL25" s="79"/>
      <c r="FVM25" s="79"/>
      <c r="FVN25" s="19"/>
      <c r="FVO25" s="15"/>
      <c r="FVP25" s="15"/>
      <c r="FVQ25" s="15"/>
      <c r="FVR25" s="15"/>
      <c r="FVS25" s="15"/>
      <c r="FVT25" s="15"/>
      <c r="FVU25" s="15"/>
      <c r="FVV25" s="15"/>
      <c r="FVW25" s="15"/>
      <c r="FVX25" s="15"/>
      <c r="FVY25" s="15"/>
      <c r="FVZ25" s="15"/>
      <c r="FWA25" s="15"/>
      <c r="FWB25" s="15"/>
      <c r="FWC25" s="15"/>
      <c r="FWD25" s="15"/>
      <c r="FWE25" s="15"/>
      <c r="FWF25" s="15"/>
      <c r="FWG25" s="15"/>
      <c r="FWH25" s="15"/>
      <c r="FWI25" s="15"/>
      <c r="FWJ25" s="98"/>
      <c r="FWK25" s="98"/>
      <c r="FWL25" s="13"/>
      <c r="FWM25" s="79"/>
      <c r="FWN25" s="79"/>
      <c r="FWO25" s="79"/>
      <c r="FWP25" s="79"/>
      <c r="FWQ25" s="79"/>
      <c r="FWR25" s="79"/>
      <c r="FWS25" s="79"/>
      <c r="FWT25" s="79"/>
      <c r="FWU25" s="79"/>
      <c r="FWV25" s="79"/>
      <c r="FWW25" s="79"/>
      <c r="FWX25" s="79"/>
      <c r="FWY25" s="79"/>
      <c r="FWZ25" s="79"/>
      <c r="FXA25" s="79"/>
      <c r="FXB25" s="79"/>
      <c r="FXC25" s="79"/>
      <c r="FXD25" s="79"/>
      <c r="FXE25" s="79"/>
      <c r="FXF25" s="79"/>
      <c r="FXG25" s="79"/>
      <c r="FXH25" s="79"/>
      <c r="FXI25" s="79"/>
      <c r="FXJ25" s="79"/>
      <c r="FXK25" s="19"/>
      <c r="FXL25" s="15"/>
      <c r="FXM25" s="15"/>
      <c r="FXN25" s="15"/>
      <c r="FXO25" s="15"/>
      <c r="FXP25" s="15"/>
      <c r="FXQ25" s="15"/>
      <c r="FXR25" s="15"/>
      <c r="FXS25" s="15"/>
      <c r="FXT25" s="15"/>
      <c r="FXU25" s="15"/>
      <c r="FXV25" s="15"/>
      <c r="FXW25" s="15"/>
      <c r="FXX25" s="15"/>
      <c r="FXY25" s="15"/>
      <c r="FXZ25" s="15"/>
      <c r="FYA25" s="15"/>
      <c r="FYB25" s="15"/>
      <c r="FYC25" s="15"/>
      <c r="FYD25" s="15"/>
      <c r="FYE25" s="15"/>
      <c r="FYF25" s="15"/>
      <c r="FYG25" s="98"/>
      <c r="FYH25" s="98"/>
      <c r="FYI25" s="13"/>
      <c r="FYJ25" s="79"/>
      <c r="FYK25" s="79"/>
      <c r="FYL25" s="79"/>
      <c r="FYM25" s="79"/>
      <c r="FYN25" s="79"/>
      <c r="FYO25" s="79"/>
      <c r="FYP25" s="79"/>
      <c r="FYQ25" s="79"/>
      <c r="FYR25" s="79"/>
      <c r="FYS25" s="79"/>
      <c r="FYT25" s="79"/>
      <c r="FYU25" s="79"/>
      <c r="FYV25" s="79"/>
      <c r="FYW25" s="79"/>
      <c r="FYX25" s="79"/>
      <c r="FYY25" s="79"/>
      <c r="FYZ25" s="79"/>
      <c r="FZA25" s="79"/>
      <c r="FZB25" s="79"/>
      <c r="FZC25" s="79"/>
      <c r="FZD25" s="79"/>
      <c r="FZE25" s="79"/>
      <c r="FZF25" s="79"/>
      <c r="FZG25" s="79"/>
      <c r="FZH25" s="19"/>
      <c r="FZI25" s="15"/>
      <c r="FZJ25" s="15"/>
      <c r="FZK25" s="15"/>
      <c r="FZL25" s="15"/>
      <c r="FZM25" s="15"/>
      <c r="FZN25" s="15"/>
      <c r="FZO25" s="15"/>
      <c r="FZP25" s="15"/>
      <c r="FZQ25" s="15"/>
      <c r="FZR25" s="15"/>
      <c r="FZS25" s="15"/>
      <c r="FZT25" s="15"/>
      <c r="FZU25" s="15"/>
      <c r="FZV25" s="15"/>
      <c r="FZW25" s="15"/>
      <c r="FZX25" s="15"/>
      <c r="FZY25" s="15"/>
      <c r="FZZ25" s="15"/>
      <c r="GAA25" s="15"/>
      <c r="GAB25" s="15"/>
      <c r="GAC25" s="15"/>
      <c r="GAD25" s="98"/>
      <c r="GAE25" s="98"/>
      <c r="GAF25" s="13"/>
      <c r="GAG25" s="79"/>
      <c r="GAH25" s="79"/>
      <c r="GAI25" s="79"/>
      <c r="GAJ25" s="79"/>
      <c r="GAK25" s="79"/>
      <c r="GAL25" s="79"/>
      <c r="GAM25" s="79"/>
      <c r="GAN25" s="79"/>
      <c r="GAO25" s="79"/>
      <c r="GAP25" s="79"/>
      <c r="GAQ25" s="79"/>
      <c r="GAR25" s="79"/>
      <c r="GAS25" s="79"/>
      <c r="GAT25" s="79"/>
      <c r="GAU25" s="79"/>
      <c r="GAV25" s="79"/>
      <c r="GAW25" s="79"/>
      <c r="GAX25" s="79"/>
      <c r="GAY25" s="79"/>
      <c r="GAZ25" s="79"/>
      <c r="GBA25" s="79"/>
      <c r="GBB25" s="79"/>
      <c r="GBC25" s="79"/>
      <c r="GBD25" s="79"/>
      <c r="GBE25" s="19"/>
      <c r="GBF25" s="15"/>
      <c r="GBG25" s="15"/>
      <c r="GBH25" s="15"/>
      <c r="GBI25" s="15"/>
      <c r="GBJ25" s="15"/>
      <c r="GBK25" s="15"/>
      <c r="GBL25" s="15"/>
      <c r="GBM25" s="15"/>
      <c r="GBN25" s="15"/>
      <c r="GBO25" s="15"/>
      <c r="GBP25" s="15"/>
      <c r="GBQ25" s="15"/>
      <c r="GBR25" s="15"/>
      <c r="GBS25" s="15"/>
      <c r="GBT25" s="15"/>
      <c r="GBU25" s="15"/>
      <c r="GBV25" s="15"/>
      <c r="GBW25" s="15"/>
      <c r="GBX25" s="15"/>
      <c r="GBY25" s="15"/>
      <c r="GBZ25" s="15"/>
      <c r="GCA25" s="98"/>
      <c r="GCB25" s="98"/>
      <c r="GCC25" s="13"/>
      <c r="GCD25" s="79"/>
      <c r="GCE25" s="79"/>
      <c r="GCF25" s="79"/>
      <c r="GCG25" s="79"/>
      <c r="GCH25" s="79"/>
      <c r="GCI25" s="79"/>
      <c r="GCJ25" s="79"/>
      <c r="GCK25" s="79"/>
      <c r="GCL25" s="79"/>
      <c r="GCM25" s="79"/>
      <c r="GCN25" s="79"/>
      <c r="GCO25" s="79"/>
      <c r="GCP25" s="79"/>
      <c r="GCQ25" s="79"/>
      <c r="GCR25" s="79"/>
      <c r="GCS25" s="79"/>
      <c r="GCT25" s="79"/>
      <c r="GCU25" s="79"/>
      <c r="GCV25" s="79"/>
      <c r="GCW25" s="79"/>
      <c r="GCX25" s="79"/>
      <c r="GCY25" s="79"/>
      <c r="GCZ25" s="79"/>
      <c r="GDA25" s="79"/>
      <c r="GDB25" s="19"/>
      <c r="GDC25" s="15"/>
      <c r="GDD25" s="15"/>
      <c r="GDE25" s="15"/>
      <c r="GDF25" s="15"/>
      <c r="GDG25" s="15"/>
      <c r="GDH25" s="15"/>
      <c r="GDI25" s="15"/>
      <c r="GDJ25" s="15"/>
      <c r="GDK25" s="15"/>
      <c r="GDL25" s="15"/>
      <c r="GDM25" s="15"/>
      <c r="GDN25" s="15"/>
      <c r="GDO25" s="15"/>
      <c r="GDP25" s="15"/>
      <c r="GDQ25" s="15"/>
      <c r="GDR25" s="15"/>
      <c r="GDS25" s="15"/>
      <c r="GDT25" s="15"/>
      <c r="GDU25" s="15"/>
      <c r="GDV25" s="15"/>
      <c r="GDW25" s="15"/>
      <c r="GDX25" s="98"/>
      <c r="GDY25" s="98"/>
      <c r="GDZ25" s="13"/>
      <c r="GEA25" s="79"/>
      <c r="GEB25" s="79"/>
      <c r="GEC25" s="79"/>
      <c r="GED25" s="79"/>
      <c r="GEE25" s="79"/>
      <c r="GEF25" s="79"/>
      <c r="GEG25" s="79"/>
      <c r="GEH25" s="79"/>
      <c r="GEI25" s="79"/>
      <c r="GEJ25" s="79"/>
      <c r="GEK25" s="79"/>
      <c r="GEL25" s="79"/>
      <c r="GEM25" s="79"/>
      <c r="GEN25" s="79"/>
      <c r="GEO25" s="79"/>
      <c r="GEP25" s="79"/>
      <c r="GEQ25" s="79"/>
      <c r="GER25" s="79"/>
      <c r="GES25" s="79"/>
      <c r="GET25" s="79"/>
      <c r="GEU25" s="79"/>
      <c r="GEV25" s="79"/>
      <c r="GEW25" s="79"/>
      <c r="GEX25" s="79"/>
      <c r="GEY25" s="19"/>
      <c r="GEZ25" s="15"/>
      <c r="GFA25" s="15"/>
      <c r="GFB25" s="15"/>
      <c r="GFC25" s="15"/>
      <c r="GFD25" s="15"/>
      <c r="GFE25" s="15"/>
      <c r="GFF25" s="15"/>
      <c r="GFG25" s="15"/>
      <c r="GFH25" s="15"/>
      <c r="GFI25" s="15"/>
      <c r="GFJ25" s="15"/>
      <c r="GFK25" s="15"/>
      <c r="GFL25" s="15"/>
      <c r="GFM25" s="15"/>
      <c r="GFN25" s="15"/>
      <c r="GFO25" s="15"/>
      <c r="GFP25" s="15"/>
      <c r="GFQ25" s="15"/>
      <c r="GFR25" s="15"/>
      <c r="GFS25" s="15"/>
      <c r="GFT25" s="15"/>
      <c r="GFU25" s="98"/>
      <c r="GFV25" s="98"/>
      <c r="GFW25" s="13"/>
      <c r="GFX25" s="79"/>
      <c r="GFY25" s="79"/>
      <c r="GFZ25" s="79"/>
      <c r="GGA25" s="79"/>
      <c r="GGB25" s="79"/>
      <c r="GGC25" s="79"/>
      <c r="GGD25" s="79"/>
      <c r="GGE25" s="79"/>
      <c r="GGF25" s="79"/>
      <c r="GGG25" s="79"/>
      <c r="GGH25" s="79"/>
      <c r="GGI25" s="79"/>
      <c r="GGJ25" s="79"/>
      <c r="GGK25" s="79"/>
      <c r="GGL25" s="79"/>
      <c r="GGM25" s="79"/>
      <c r="GGN25" s="79"/>
      <c r="GGO25" s="79"/>
      <c r="GGP25" s="79"/>
      <c r="GGQ25" s="79"/>
      <c r="GGR25" s="79"/>
      <c r="GGS25" s="79"/>
      <c r="GGT25" s="79"/>
      <c r="GGU25" s="79"/>
      <c r="GGV25" s="19"/>
      <c r="GGW25" s="15"/>
      <c r="GGX25" s="15"/>
      <c r="GGY25" s="15"/>
      <c r="GGZ25" s="15"/>
      <c r="GHA25" s="15"/>
      <c r="GHB25" s="15"/>
      <c r="GHC25" s="15"/>
      <c r="GHD25" s="15"/>
      <c r="GHE25" s="15"/>
      <c r="GHF25" s="15"/>
      <c r="GHG25" s="15"/>
      <c r="GHH25" s="15"/>
      <c r="GHI25" s="15"/>
      <c r="GHJ25" s="15"/>
      <c r="GHK25" s="15"/>
      <c r="GHL25" s="15"/>
      <c r="GHM25" s="15"/>
      <c r="GHN25" s="15"/>
      <c r="GHO25" s="15"/>
      <c r="GHP25" s="15"/>
      <c r="GHQ25" s="15"/>
      <c r="GHR25" s="98"/>
      <c r="GHS25" s="98"/>
      <c r="GHT25" s="13"/>
      <c r="GHU25" s="79"/>
      <c r="GHV25" s="79"/>
      <c r="GHW25" s="79"/>
      <c r="GHX25" s="79"/>
      <c r="GHY25" s="79"/>
      <c r="GHZ25" s="79"/>
      <c r="GIA25" s="79"/>
      <c r="GIB25" s="79"/>
      <c r="GIC25" s="79"/>
      <c r="GID25" s="79"/>
      <c r="GIE25" s="79"/>
      <c r="GIF25" s="79"/>
      <c r="GIG25" s="79"/>
      <c r="GIH25" s="79"/>
      <c r="GII25" s="79"/>
      <c r="GIJ25" s="79"/>
      <c r="GIK25" s="79"/>
      <c r="GIL25" s="79"/>
      <c r="GIM25" s="79"/>
      <c r="GIN25" s="79"/>
      <c r="GIO25" s="79"/>
      <c r="GIP25" s="79"/>
      <c r="GIQ25" s="79"/>
      <c r="GIR25" s="79"/>
      <c r="GIS25" s="19"/>
      <c r="GIT25" s="15"/>
      <c r="GIU25" s="15"/>
      <c r="GIV25" s="15"/>
      <c r="GIW25" s="15"/>
      <c r="GIX25" s="15"/>
      <c r="GIY25" s="15"/>
      <c r="GIZ25" s="15"/>
      <c r="GJA25" s="15"/>
      <c r="GJB25" s="15"/>
      <c r="GJC25" s="15"/>
      <c r="GJD25" s="15"/>
      <c r="GJE25" s="15"/>
      <c r="GJF25" s="15"/>
      <c r="GJG25" s="15"/>
      <c r="GJH25" s="15"/>
      <c r="GJI25" s="15"/>
      <c r="GJJ25" s="15"/>
      <c r="GJK25" s="15"/>
      <c r="GJL25" s="15"/>
      <c r="GJM25" s="15"/>
      <c r="GJN25" s="15"/>
      <c r="GJO25" s="98"/>
      <c r="GJP25" s="98"/>
      <c r="GJQ25" s="13"/>
      <c r="GJR25" s="79"/>
      <c r="GJS25" s="79"/>
      <c r="GJT25" s="79"/>
      <c r="GJU25" s="79"/>
      <c r="GJV25" s="79"/>
      <c r="GJW25" s="79"/>
      <c r="GJX25" s="79"/>
      <c r="GJY25" s="79"/>
      <c r="GJZ25" s="79"/>
      <c r="GKA25" s="79"/>
      <c r="GKB25" s="79"/>
      <c r="GKC25" s="79"/>
      <c r="GKD25" s="79"/>
      <c r="GKE25" s="79"/>
      <c r="GKF25" s="79"/>
      <c r="GKG25" s="79"/>
      <c r="GKH25" s="79"/>
      <c r="GKI25" s="79"/>
      <c r="GKJ25" s="79"/>
      <c r="GKK25" s="79"/>
      <c r="GKL25" s="79"/>
      <c r="GKM25" s="79"/>
      <c r="GKN25" s="79"/>
      <c r="GKO25" s="79"/>
      <c r="GKP25" s="19"/>
      <c r="GKQ25" s="15"/>
      <c r="GKR25" s="15"/>
      <c r="GKS25" s="15"/>
      <c r="GKT25" s="15"/>
      <c r="GKU25" s="15"/>
      <c r="GKV25" s="15"/>
      <c r="GKW25" s="15"/>
      <c r="GKX25" s="15"/>
      <c r="GKY25" s="15"/>
      <c r="GKZ25" s="15"/>
      <c r="GLA25" s="15"/>
      <c r="GLB25" s="15"/>
      <c r="GLC25" s="15"/>
      <c r="GLD25" s="15"/>
      <c r="GLE25" s="15"/>
      <c r="GLF25" s="15"/>
      <c r="GLG25" s="15"/>
      <c r="GLH25" s="15"/>
      <c r="GLI25" s="15"/>
      <c r="GLJ25" s="15"/>
      <c r="GLK25" s="15"/>
      <c r="GLL25" s="98"/>
      <c r="GLM25" s="98"/>
      <c r="GLN25" s="13"/>
      <c r="GLO25" s="79"/>
      <c r="GLP25" s="79"/>
      <c r="GLQ25" s="79"/>
      <c r="GLR25" s="79"/>
      <c r="GLS25" s="79"/>
      <c r="GLT25" s="79"/>
      <c r="GLU25" s="79"/>
      <c r="GLV25" s="79"/>
      <c r="GLW25" s="79"/>
      <c r="GLX25" s="79"/>
      <c r="GLY25" s="79"/>
      <c r="GLZ25" s="79"/>
      <c r="GMA25" s="79"/>
      <c r="GMB25" s="79"/>
      <c r="GMC25" s="79"/>
      <c r="GMD25" s="79"/>
      <c r="GME25" s="79"/>
      <c r="GMF25" s="79"/>
      <c r="GMG25" s="79"/>
      <c r="GMH25" s="79"/>
      <c r="GMI25" s="79"/>
      <c r="GMJ25" s="79"/>
      <c r="GMK25" s="79"/>
      <c r="GML25" s="79"/>
      <c r="GMM25" s="19"/>
      <c r="GMN25" s="15"/>
      <c r="GMO25" s="15"/>
      <c r="GMP25" s="15"/>
      <c r="GMQ25" s="15"/>
      <c r="GMR25" s="15"/>
      <c r="GMS25" s="15"/>
      <c r="GMT25" s="15"/>
      <c r="GMU25" s="15"/>
      <c r="GMV25" s="15"/>
      <c r="GMW25" s="15"/>
      <c r="GMX25" s="15"/>
      <c r="GMY25" s="15"/>
      <c r="GMZ25" s="15"/>
      <c r="GNA25" s="15"/>
      <c r="GNB25" s="15"/>
      <c r="GNC25" s="15"/>
      <c r="GND25" s="15"/>
      <c r="GNE25" s="15"/>
      <c r="GNF25" s="15"/>
      <c r="GNG25" s="15"/>
      <c r="GNH25" s="15"/>
      <c r="GNI25" s="98"/>
      <c r="GNJ25" s="98"/>
      <c r="GNK25" s="13"/>
      <c r="GNL25" s="79"/>
      <c r="GNM25" s="79"/>
      <c r="GNN25" s="79"/>
      <c r="GNO25" s="79"/>
      <c r="GNP25" s="79"/>
      <c r="GNQ25" s="79"/>
      <c r="GNR25" s="79"/>
      <c r="GNS25" s="79"/>
      <c r="GNT25" s="79"/>
      <c r="GNU25" s="79"/>
      <c r="GNV25" s="79"/>
      <c r="GNW25" s="79"/>
      <c r="GNX25" s="79"/>
      <c r="GNY25" s="79"/>
      <c r="GNZ25" s="79"/>
      <c r="GOA25" s="79"/>
      <c r="GOB25" s="79"/>
      <c r="GOC25" s="79"/>
      <c r="GOD25" s="79"/>
      <c r="GOE25" s="79"/>
      <c r="GOF25" s="79"/>
      <c r="GOG25" s="79"/>
      <c r="GOH25" s="79"/>
      <c r="GOI25" s="79"/>
      <c r="GOJ25" s="19"/>
      <c r="GOK25" s="15"/>
      <c r="GOL25" s="15"/>
      <c r="GOM25" s="15"/>
      <c r="GON25" s="15"/>
      <c r="GOO25" s="15"/>
      <c r="GOP25" s="15"/>
      <c r="GOQ25" s="15"/>
      <c r="GOR25" s="15"/>
      <c r="GOS25" s="15"/>
      <c r="GOT25" s="15"/>
      <c r="GOU25" s="15"/>
      <c r="GOV25" s="15"/>
      <c r="GOW25" s="15"/>
      <c r="GOX25" s="15"/>
      <c r="GOY25" s="15"/>
      <c r="GOZ25" s="15"/>
      <c r="GPA25" s="15"/>
      <c r="GPB25" s="15"/>
      <c r="GPC25" s="15"/>
      <c r="GPD25" s="15"/>
      <c r="GPE25" s="15"/>
      <c r="GPF25" s="98"/>
      <c r="GPG25" s="98"/>
      <c r="GPH25" s="13"/>
      <c r="GPI25" s="79"/>
      <c r="GPJ25" s="79"/>
      <c r="GPK25" s="79"/>
      <c r="GPL25" s="79"/>
      <c r="GPM25" s="79"/>
      <c r="GPN25" s="79"/>
      <c r="GPO25" s="79"/>
      <c r="GPP25" s="79"/>
      <c r="GPQ25" s="79"/>
      <c r="GPR25" s="79"/>
      <c r="GPS25" s="79"/>
      <c r="GPT25" s="79"/>
      <c r="GPU25" s="79"/>
      <c r="GPV25" s="79"/>
      <c r="GPW25" s="79"/>
      <c r="GPX25" s="79"/>
      <c r="GPY25" s="79"/>
      <c r="GPZ25" s="79"/>
      <c r="GQA25" s="79"/>
      <c r="GQB25" s="79"/>
      <c r="GQC25" s="79"/>
      <c r="GQD25" s="79"/>
      <c r="GQE25" s="79"/>
      <c r="GQF25" s="79"/>
      <c r="GQG25" s="19"/>
      <c r="GQH25" s="15"/>
      <c r="GQI25" s="15"/>
      <c r="GQJ25" s="15"/>
      <c r="GQK25" s="15"/>
      <c r="GQL25" s="15"/>
      <c r="GQM25" s="15"/>
      <c r="GQN25" s="15"/>
      <c r="GQO25" s="15"/>
      <c r="GQP25" s="15"/>
      <c r="GQQ25" s="15"/>
      <c r="GQR25" s="15"/>
      <c r="GQS25" s="15"/>
      <c r="GQT25" s="15"/>
      <c r="GQU25" s="15"/>
      <c r="GQV25" s="15"/>
      <c r="GQW25" s="15"/>
      <c r="GQX25" s="15"/>
      <c r="GQY25" s="15"/>
      <c r="GQZ25" s="15"/>
      <c r="GRA25" s="15"/>
      <c r="GRB25" s="15"/>
      <c r="GRC25" s="98"/>
      <c r="GRD25" s="98"/>
      <c r="GRE25" s="13"/>
      <c r="GRF25" s="79"/>
      <c r="GRG25" s="79"/>
      <c r="GRH25" s="79"/>
      <c r="GRI25" s="79"/>
      <c r="GRJ25" s="79"/>
      <c r="GRK25" s="79"/>
      <c r="GRL25" s="79"/>
      <c r="GRM25" s="79"/>
      <c r="GRN25" s="79"/>
      <c r="GRO25" s="79"/>
      <c r="GRP25" s="79"/>
      <c r="GRQ25" s="79"/>
      <c r="GRR25" s="79"/>
      <c r="GRS25" s="79"/>
      <c r="GRT25" s="79"/>
      <c r="GRU25" s="79"/>
      <c r="GRV25" s="79"/>
      <c r="GRW25" s="79"/>
      <c r="GRX25" s="79"/>
      <c r="GRY25" s="79"/>
      <c r="GRZ25" s="79"/>
      <c r="GSA25" s="79"/>
      <c r="GSB25" s="79"/>
      <c r="GSC25" s="79"/>
      <c r="GSD25" s="19"/>
      <c r="GSE25" s="15"/>
      <c r="GSF25" s="15"/>
      <c r="GSG25" s="15"/>
      <c r="GSH25" s="15"/>
      <c r="GSI25" s="15"/>
      <c r="GSJ25" s="15"/>
      <c r="GSK25" s="15"/>
      <c r="GSL25" s="15"/>
      <c r="GSM25" s="15"/>
      <c r="GSN25" s="15"/>
      <c r="GSO25" s="15"/>
      <c r="GSP25" s="15"/>
      <c r="GSQ25" s="15"/>
      <c r="GSR25" s="15"/>
      <c r="GSS25" s="15"/>
      <c r="GST25" s="15"/>
      <c r="GSU25" s="15"/>
      <c r="GSV25" s="15"/>
      <c r="GSW25" s="15"/>
      <c r="GSX25" s="15"/>
      <c r="GSY25" s="15"/>
      <c r="GSZ25" s="98"/>
      <c r="GTA25" s="98"/>
      <c r="GTB25" s="13"/>
      <c r="GTC25" s="79"/>
      <c r="GTD25" s="79"/>
      <c r="GTE25" s="79"/>
      <c r="GTF25" s="79"/>
      <c r="GTG25" s="79"/>
      <c r="GTH25" s="79"/>
      <c r="GTI25" s="79"/>
      <c r="GTJ25" s="79"/>
      <c r="GTK25" s="79"/>
      <c r="GTL25" s="79"/>
      <c r="GTM25" s="79"/>
      <c r="GTN25" s="79"/>
      <c r="GTO25" s="79"/>
      <c r="GTP25" s="79"/>
      <c r="GTQ25" s="79"/>
      <c r="GTR25" s="79"/>
      <c r="GTS25" s="79"/>
      <c r="GTT25" s="79"/>
      <c r="GTU25" s="79"/>
      <c r="GTV25" s="79"/>
      <c r="GTW25" s="79"/>
      <c r="GTX25" s="79"/>
      <c r="GTY25" s="79"/>
      <c r="GTZ25" s="79"/>
      <c r="GUA25" s="19"/>
      <c r="GUB25" s="15"/>
      <c r="GUC25" s="15"/>
      <c r="GUD25" s="15"/>
      <c r="GUE25" s="15"/>
      <c r="GUF25" s="15"/>
      <c r="GUG25" s="15"/>
      <c r="GUH25" s="15"/>
      <c r="GUI25" s="15"/>
      <c r="GUJ25" s="15"/>
      <c r="GUK25" s="15"/>
      <c r="GUL25" s="15"/>
      <c r="GUM25" s="15"/>
      <c r="GUN25" s="15"/>
      <c r="GUO25" s="15"/>
      <c r="GUP25" s="15"/>
      <c r="GUQ25" s="15"/>
      <c r="GUR25" s="15"/>
      <c r="GUS25" s="15"/>
      <c r="GUT25" s="15"/>
      <c r="GUU25" s="15"/>
      <c r="GUV25" s="15"/>
      <c r="GUW25" s="98"/>
      <c r="GUX25" s="98"/>
      <c r="GUY25" s="13"/>
      <c r="GUZ25" s="79"/>
      <c r="GVA25" s="79"/>
      <c r="GVB25" s="79"/>
      <c r="GVC25" s="79"/>
      <c r="GVD25" s="79"/>
      <c r="GVE25" s="79"/>
      <c r="GVF25" s="79"/>
      <c r="GVG25" s="79"/>
      <c r="GVH25" s="79"/>
      <c r="GVI25" s="79"/>
      <c r="GVJ25" s="79"/>
      <c r="GVK25" s="79"/>
      <c r="GVL25" s="79"/>
      <c r="GVM25" s="79"/>
      <c r="GVN25" s="79"/>
      <c r="GVO25" s="79"/>
      <c r="GVP25" s="79"/>
      <c r="GVQ25" s="79"/>
      <c r="GVR25" s="79"/>
      <c r="GVS25" s="79"/>
      <c r="GVT25" s="79"/>
      <c r="GVU25" s="79"/>
      <c r="GVV25" s="79"/>
      <c r="GVW25" s="79"/>
      <c r="GVX25" s="19"/>
      <c r="GVY25" s="15"/>
      <c r="GVZ25" s="15"/>
      <c r="GWA25" s="15"/>
      <c r="GWB25" s="15"/>
      <c r="GWC25" s="15"/>
      <c r="GWD25" s="15"/>
      <c r="GWE25" s="15"/>
      <c r="GWF25" s="15"/>
      <c r="GWG25" s="15"/>
      <c r="GWH25" s="15"/>
      <c r="GWI25" s="15"/>
      <c r="GWJ25" s="15"/>
      <c r="GWK25" s="15"/>
      <c r="GWL25" s="15"/>
      <c r="GWM25" s="15"/>
      <c r="GWN25" s="15"/>
      <c r="GWO25" s="15"/>
      <c r="GWP25" s="15"/>
      <c r="GWQ25" s="15"/>
      <c r="GWR25" s="15"/>
      <c r="GWS25" s="15"/>
      <c r="GWT25" s="98"/>
      <c r="GWU25" s="98"/>
      <c r="GWV25" s="13"/>
      <c r="GWW25" s="79"/>
      <c r="GWX25" s="79"/>
      <c r="GWY25" s="79"/>
      <c r="GWZ25" s="79"/>
      <c r="GXA25" s="79"/>
      <c r="GXB25" s="79"/>
      <c r="GXC25" s="79"/>
      <c r="GXD25" s="79"/>
      <c r="GXE25" s="79"/>
      <c r="GXF25" s="79"/>
      <c r="GXG25" s="79"/>
      <c r="GXH25" s="79"/>
      <c r="GXI25" s="79"/>
      <c r="GXJ25" s="79"/>
      <c r="GXK25" s="79"/>
      <c r="GXL25" s="79"/>
      <c r="GXM25" s="79"/>
      <c r="GXN25" s="79"/>
      <c r="GXO25" s="79"/>
      <c r="GXP25" s="79"/>
      <c r="GXQ25" s="79"/>
      <c r="GXR25" s="79"/>
      <c r="GXS25" s="79"/>
      <c r="GXT25" s="79"/>
      <c r="GXU25" s="19"/>
      <c r="GXV25" s="15"/>
      <c r="GXW25" s="15"/>
      <c r="GXX25" s="15"/>
      <c r="GXY25" s="15"/>
      <c r="GXZ25" s="15"/>
      <c r="GYA25" s="15"/>
      <c r="GYB25" s="15"/>
      <c r="GYC25" s="15"/>
      <c r="GYD25" s="15"/>
      <c r="GYE25" s="15"/>
      <c r="GYF25" s="15"/>
      <c r="GYG25" s="15"/>
      <c r="GYH25" s="15"/>
      <c r="GYI25" s="15"/>
      <c r="GYJ25" s="15"/>
      <c r="GYK25" s="15"/>
      <c r="GYL25" s="15"/>
      <c r="GYM25" s="15"/>
      <c r="GYN25" s="15"/>
      <c r="GYO25" s="15"/>
      <c r="GYP25" s="15"/>
      <c r="GYQ25" s="98"/>
      <c r="GYR25" s="98"/>
      <c r="GYS25" s="13"/>
      <c r="GYT25" s="79"/>
      <c r="GYU25" s="79"/>
      <c r="GYV25" s="79"/>
      <c r="GYW25" s="79"/>
      <c r="GYX25" s="79"/>
      <c r="GYY25" s="79"/>
      <c r="GYZ25" s="79"/>
      <c r="GZA25" s="79"/>
      <c r="GZB25" s="79"/>
      <c r="GZC25" s="79"/>
      <c r="GZD25" s="79"/>
      <c r="GZE25" s="79"/>
      <c r="GZF25" s="79"/>
      <c r="GZG25" s="79"/>
      <c r="GZH25" s="79"/>
      <c r="GZI25" s="79"/>
      <c r="GZJ25" s="79"/>
      <c r="GZK25" s="79"/>
      <c r="GZL25" s="79"/>
      <c r="GZM25" s="79"/>
      <c r="GZN25" s="79"/>
      <c r="GZO25" s="79"/>
      <c r="GZP25" s="79"/>
      <c r="GZQ25" s="79"/>
      <c r="GZR25" s="19"/>
      <c r="GZS25" s="15"/>
      <c r="GZT25" s="15"/>
      <c r="GZU25" s="15"/>
      <c r="GZV25" s="15"/>
      <c r="GZW25" s="15"/>
      <c r="GZX25" s="15"/>
      <c r="GZY25" s="15"/>
      <c r="GZZ25" s="15"/>
      <c r="HAA25" s="15"/>
      <c r="HAB25" s="15"/>
      <c r="HAC25" s="15"/>
      <c r="HAD25" s="15"/>
      <c r="HAE25" s="15"/>
      <c r="HAF25" s="15"/>
      <c r="HAG25" s="15"/>
      <c r="HAH25" s="15"/>
      <c r="HAI25" s="15"/>
      <c r="HAJ25" s="15"/>
      <c r="HAK25" s="15"/>
      <c r="HAL25" s="15"/>
      <c r="HAM25" s="15"/>
      <c r="HAN25" s="98"/>
      <c r="HAO25" s="98"/>
      <c r="HAP25" s="13"/>
      <c r="HAQ25" s="79"/>
      <c r="HAR25" s="79"/>
      <c r="HAS25" s="79"/>
      <c r="HAT25" s="79"/>
      <c r="HAU25" s="79"/>
      <c r="HAV25" s="79"/>
      <c r="HAW25" s="79"/>
      <c r="HAX25" s="79"/>
      <c r="HAY25" s="79"/>
      <c r="HAZ25" s="79"/>
      <c r="HBA25" s="79"/>
      <c r="HBB25" s="79"/>
      <c r="HBC25" s="79"/>
      <c r="HBD25" s="79"/>
      <c r="HBE25" s="79"/>
      <c r="HBF25" s="79"/>
      <c r="HBG25" s="79"/>
      <c r="HBH25" s="79"/>
      <c r="HBI25" s="79"/>
      <c r="HBJ25" s="79"/>
      <c r="HBK25" s="79"/>
      <c r="HBL25" s="79"/>
      <c r="HBM25" s="79"/>
      <c r="HBN25" s="79"/>
      <c r="HBO25" s="19"/>
      <c r="HBP25" s="15"/>
      <c r="HBQ25" s="15"/>
      <c r="HBR25" s="15"/>
      <c r="HBS25" s="15"/>
      <c r="HBT25" s="15"/>
      <c r="HBU25" s="15"/>
      <c r="HBV25" s="15"/>
      <c r="HBW25" s="15"/>
      <c r="HBX25" s="15"/>
      <c r="HBY25" s="15"/>
      <c r="HBZ25" s="15"/>
      <c r="HCA25" s="15"/>
      <c r="HCB25" s="15"/>
      <c r="HCC25" s="15"/>
      <c r="HCD25" s="15"/>
      <c r="HCE25" s="15"/>
      <c r="HCF25" s="15"/>
      <c r="HCG25" s="15"/>
      <c r="HCH25" s="15"/>
      <c r="HCI25" s="15"/>
      <c r="HCJ25" s="15"/>
      <c r="HCK25" s="98"/>
      <c r="HCL25" s="98"/>
      <c r="HCM25" s="13"/>
      <c r="HCN25" s="79"/>
      <c r="HCO25" s="79"/>
      <c r="HCP25" s="79"/>
      <c r="HCQ25" s="79"/>
      <c r="HCR25" s="79"/>
      <c r="HCS25" s="79"/>
      <c r="HCT25" s="79"/>
      <c r="HCU25" s="79"/>
      <c r="HCV25" s="79"/>
      <c r="HCW25" s="79"/>
      <c r="HCX25" s="79"/>
      <c r="HCY25" s="79"/>
      <c r="HCZ25" s="79"/>
      <c r="HDA25" s="79"/>
      <c r="HDB25" s="79"/>
      <c r="HDC25" s="79"/>
      <c r="HDD25" s="79"/>
      <c r="HDE25" s="79"/>
      <c r="HDF25" s="79"/>
      <c r="HDG25" s="79"/>
      <c r="HDH25" s="79"/>
      <c r="HDI25" s="79"/>
      <c r="HDJ25" s="79"/>
      <c r="HDK25" s="79"/>
      <c r="HDL25" s="19"/>
      <c r="HDM25" s="15"/>
      <c r="HDN25" s="15"/>
      <c r="HDO25" s="15"/>
      <c r="HDP25" s="15"/>
      <c r="HDQ25" s="15"/>
      <c r="HDR25" s="15"/>
      <c r="HDS25" s="15"/>
      <c r="HDT25" s="15"/>
      <c r="HDU25" s="15"/>
      <c r="HDV25" s="15"/>
      <c r="HDW25" s="15"/>
      <c r="HDX25" s="15"/>
      <c r="HDY25" s="15"/>
      <c r="HDZ25" s="15"/>
      <c r="HEA25" s="15"/>
      <c r="HEB25" s="15"/>
      <c r="HEC25" s="15"/>
      <c r="HED25" s="15"/>
      <c r="HEE25" s="15"/>
      <c r="HEF25" s="15"/>
      <c r="HEG25" s="15"/>
      <c r="HEH25" s="98"/>
      <c r="HEI25" s="98"/>
      <c r="HEJ25" s="13"/>
      <c r="HEK25" s="79"/>
      <c r="HEL25" s="79"/>
      <c r="HEM25" s="79"/>
      <c r="HEN25" s="79"/>
      <c r="HEO25" s="79"/>
      <c r="HEP25" s="79"/>
      <c r="HEQ25" s="79"/>
      <c r="HER25" s="79"/>
      <c r="HES25" s="79"/>
      <c r="HET25" s="79"/>
      <c r="HEU25" s="79"/>
      <c r="HEV25" s="79"/>
      <c r="HEW25" s="79"/>
      <c r="HEX25" s="79"/>
      <c r="HEY25" s="79"/>
      <c r="HEZ25" s="79"/>
      <c r="HFA25" s="79"/>
      <c r="HFB25" s="79"/>
      <c r="HFC25" s="79"/>
      <c r="HFD25" s="79"/>
      <c r="HFE25" s="79"/>
      <c r="HFF25" s="79"/>
      <c r="HFG25" s="79"/>
      <c r="HFH25" s="79"/>
      <c r="HFI25" s="19"/>
      <c r="HFJ25" s="15"/>
      <c r="HFK25" s="15"/>
      <c r="HFL25" s="15"/>
      <c r="HFM25" s="15"/>
      <c r="HFN25" s="15"/>
      <c r="HFO25" s="15"/>
      <c r="HFP25" s="15"/>
      <c r="HFQ25" s="15"/>
      <c r="HFR25" s="15"/>
      <c r="HFS25" s="15"/>
      <c r="HFT25" s="15"/>
      <c r="HFU25" s="15"/>
      <c r="HFV25" s="15"/>
      <c r="HFW25" s="15"/>
      <c r="HFX25" s="15"/>
      <c r="HFY25" s="15"/>
      <c r="HFZ25" s="15"/>
      <c r="HGA25" s="15"/>
      <c r="HGB25" s="15"/>
      <c r="HGC25" s="15"/>
      <c r="HGD25" s="15"/>
      <c r="HGE25" s="98"/>
      <c r="HGF25" s="98"/>
      <c r="HGG25" s="13"/>
      <c r="HGH25" s="79"/>
      <c r="HGI25" s="79"/>
      <c r="HGJ25" s="79"/>
      <c r="HGK25" s="79"/>
      <c r="HGL25" s="79"/>
      <c r="HGM25" s="79"/>
      <c r="HGN25" s="79"/>
      <c r="HGO25" s="79"/>
      <c r="HGP25" s="79"/>
      <c r="HGQ25" s="79"/>
      <c r="HGR25" s="79"/>
      <c r="HGS25" s="79"/>
      <c r="HGT25" s="79"/>
      <c r="HGU25" s="79"/>
      <c r="HGV25" s="79"/>
      <c r="HGW25" s="79"/>
      <c r="HGX25" s="79"/>
      <c r="HGY25" s="79"/>
      <c r="HGZ25" s="79"/>
      <c r="HHA25" s="79"/>
      <c r="HHB25" s="79"/>
      <c r="HHC25" s="79"/>
      <c r="HHD25" s="79"/>
      <c r="HHE25" s="79"/>
      <c r="HHF25" s="19"/>
      <c r="HHG25" s="15"/>
      <c r="HHH25" s="15"/>
      <c r="HHI25" s="15"/>
      <c r="HHJ25" s="15"/>
      <c r="HHK25" s="15"/>
      <c r="HHL25" s="15"/>
      <c r="HHM25" s="15"/>
      <c r="HHN25" s="15"/>
      <c r="HHO25" s="15"/>
      <c r="HHP25" s="15"/>
      <c r="HHQ25" s="15"/>
      <c r="HHR25" s="15"/>
      <c r="HHS25" s="15"/>
      <c r="HHT25" s="15"/>
      <c r="HHU25" s="15"/>
      <c r="HHV25" s="15"/>
      <c r="HHW25" s="15"/>
      <c r="HHX25" s="15"/>
      <c r="HHY25" s="15"/>
      <c r="HHZ25" s="15"/>
      <c r="HIA25" s="15"/>
      <c r="HIB25" s="98"/>
      <c r="HIC25" s="98"/>
      <c r="HID25" s="13"/>
      <c r="HIE25" s="79"/>
      <c r="HIF25" s="79"/>
      <c r="HIG25" s="79"/>
      <c r="HIH25" s="79"/>
      <c r="HII25" s="79"/>
      <c r="HIJ25" s="79"/>
      <c r="HIK25" s="79"/>
      <c r="HIL25" s="79"/>
      <c r="HIM25" s="79"/>
      <c r="HIN25" s="79"/>
      <c r="HIO25" s="79"/>
      <c r="HIP25" s="79"/>
      <c r="HIQ25" s="79"/>
      <c r="HIR25" s="79"/>
      <c r="HIS25" s="79"/>
      <c r="HIT25" s="79"/>
      <c r="HIU25" s="79"/>
      <c r="HIV25" s="79"/>
      <c r="HIW25" s="79"/>
      <c r="HIX25" s="79"/>
      <c r="HIY25" s="79"/>
      <c r="HIZ25" s="79"/>
      <c r="HJA25" s="79"/>
      <c r="HJB25" s="79"/>
      <c r="HJC25" s="19"/>
      <c r="HJD25" s="15"/>
      <c r="HJE25" s="15"/>
      <c r="HJF25" s="15"/>
      <c r="HJG25" s="15"/>
      <c r="HJH25" s="15"/>
      <c r="HJI25" s="15"/>
      <c r="HJJ25" s="15"/>
      <c r="HJK25" s="15"/>
      <c r="HJL25" s="15"/>
      <c r="HJM25" s="15"/>
      <c r="HJN25" s="15"/>
      <c r="HJO25" s="15"/>
      <c r="HJP25" s="15"/>
      <c r="HJQ25" s="15"/>
      <c r="HJR25" s="15"/>
      <c r="HJS25" s="15"/>
      <c r="HJT25" s="15"/>
      <c r="HJU25" s="15"/>
      <c r="HJV25" s="15"/>
      <c r="HJW25" s="15"/>
      <c r="HJX25" s="15"/>
      <c r="HJY25" s="98"/>
      <c r="HJZ25" s="98"/>
      <c r="HKA25" s="13"/>
      <c r="HKB25" s="79"/>
      <c r="HKC25" s="79"/>
      <c r="HKD25" s="79"/>
      <c r="HKE25" s="79"/>
      <c r="HKF25" s="79"/>
      <c r="HKG25" s="79"/>
      <c r="HKH25" s="79"/>
      <c r="HKI25" s="79"/>
      <c r="HKJ25" s="79"/>
      <c r="HKK25" s="79"/>
      <c r="HKL25" s="79"/>
      <c r="HKM25" s="79"/>
      <c r="HKN25" s="79"/>
      <c r="HKO25" s="79"/>
      <c r="HKP25" s="79"/>
      <c r="HKQ25" s="79"/>
      <c r="HKR25" s="79"/>
      <c r="HKS25" s="79"/>
      <c r="HKT25" s="79"/>
      <c r="HKU25" s="79"/>
      <c r="HKV25" s="79"/>
      <c r="HKW25" s="79"/>
      <c r="HKX25" s="79"/>
      <c r="HKY25" s="79"/>
      <c r="HKZ25" s="19"/>
      <c r="HLA25" s="15"/>
      <c r="HLB25" s="15"/>
      <c r="HLC25" s="15"/>
      <c r="HLD25" s="15"/>
      <c r="HLE25" s="15"/>
      <c r="HLF25" s="15"/>
      <c r="HLG25" s="15"/>
      <c r="HLH25" s="15"/>
      <c r="HLI25" s="15"/>
      <c r="HLJ25" s="15"/>
      <c r="HLK25" s="15"/>
      <c r="HLL25" s="15"/>
      <c r="HLM25" s="15"/>
      <c r="HLN25" s="15"/>
      <c r="HLO25" s="15"/>
      <c r="HLP25" s="15"/>
      <c r="HLQ25" s="15"/>
      <c r="HLR25" s="15"/>
      <c r="HLS25" s="15"/>
      <c r="HLT25" s="15"/>
      <c r="HLU25" s="15"/>
      <c r="HLV25" s="98"/>
      <c r="HLW25" s="98"/>
      <c r="HLX25" s="13"/>
      <c r="HLY25" s="79"/>
      <c r="HLZ25" s="79"/>
      <c r="HMA25" s="79"/>
      <c r="HMB25" s="79"/>
      <c r="HMC25" s="79"/>
      <c r="HMD25" s="79"/>
      <c r="HME25" s="79"/>
      <c r="HMF25" s="79"/>
      <c r="HMG25" s="79"/>
      <c r="HMH25" s="79"/>
      <c r="HMI25" s="79"/>
      <c r="HMJ25" s="79"/>
      <c r="HMK25" s="79"/>
      <c r="HML25" s="79"/>
      <c r="HMM25" s="79"/>
      <c r="HMN25" s="79"/>
      <c r="HMO25" s="79"/>
      <c r="HMP25" s="79"/>
      <c r="HMQ25" s="79"/>
      <c r="HMR25" s="79"/>
      <c r="HMS25" s="79"/>
      <c r="HMT25" s="79"/>
      <c r="HMU25" s="79"/>
      <c r="HMV25" s="79"/>
      <c r="HMW25" s="19"/>
      <c r="HMX25" s="15"/>
      <c r="HMY25" s="15"/>
      <c r="HMZ25" s="15"/>
      <c r="HNA25" s="15"/>
      <c r="HNB25" s="15"/>
      <c r="HNC25" s="15"/>
      <c r="HND25" s="15"/>
      <c r="HNE25" s="15"/>
      <c r="HNF25" s="15"/>
      <c r="HNG25" s="15"/>
      <c r="HNH25" s="15"/>
      <c r="HNI25" s="15"/>
      <c r="HNJ25" s="15"/>
      <c r="HNK25" s="15"/>
      <c r="HNL25" s="15"/>
      <c r="HNM25" s="15"/>
      <c r="HNN25" s="15"/>
      <c r="HNO25" s="15"/>
      <c r="HNP25" s="15"/>
      <c r="HNQ25" s="15"/>
      <c r="HNR25" s="15"/>
      <c r="HNS25" s="98"/>
      <c r="HNT25" s="98"/>
      <c r="HNU25" s="13"/>
      <c r="HNV25" s="79"/>
      <c r="HNW25" s="79"/>
      <c r="HNX25" s="79"/>
      <c r="HNY25" s="79"/>
      <c r="HNZ25" s="79"/>
      <c r="HOA25" s="79"/>
      <c r="HOB25" s="79"/>
      <c r="HOC25" s="79"/>
      <c r="HOD25" s="79"/>
      <c r="HOE25" s="79"/>
      <c r="HOF25" s="79"/>
      <c r="HOG25" s="79"/>
      <c r="HOH25" s="79"/>
      <c r="HOI25" s="79"/>
      <c r="HOJ25" s="79"/>
      <c r="HOK25" s="79"/>
      <c r="HOL25" s="79"/>
      <c r="HOM25" s="79"/>
      <c r="HON25" s="79"/>
      <c r="HOO25" s="79"/>
      <c r="HOP25" s="79"/>
      <c r="HOQ25" s="79"/>
      <c r="HOR25" s="79"/>
      <c r="HOS25" s="79"/>
      <c r="HOT25" s="19"/>
      <c r="HOU25" s="15"/>
      <c r="HOV25" s="15"/>
      <c r="HOW25" s="15"/>
      <c r="HOX25" s="15"/>
      <c r="HOY25" s="15"/>
      <c r="HOZ25" s="15"/>
      <c r="HPA25" s="15"/>
      <c r="HPB25" s="15"/>
      <c r="HPC25" s="15"/>
      <c r="HPD25" s="15"/>
      <c r="HPE25" s="15"/>
      <c r="HPF25" s="15"/>
      <c r="HPG25" s="15"/>
      <c r="HPH25" s="15"/>
      <c r="HPI25" s="15"/>
      <c r="HPJ25" s="15"/>
      <c r="HPK25" s="15"/>
      <c r="HPL25" s="15"/>
      <c r="HPM25" s="15"/>
      <c r="HPN25" s="15"/>
      <c r="HPO25" s="15"/>
      <c r="HPP25" s="98"/>
      <c r="HPQ25" s="98"/>
      <c r="HPR25" s="13"/>
      <c r="HPS25" s="79"/>
      <c r="HPT25" s="79"/>
      <c r="HPU25" s="79"/>
      <c r="HPV25" s="79"/>
      <c r="HPW25" s="79"/>
      <c r="HPX25" s="79"/>
      <c r="HPY25" s="79"/>
      <c r="HPZ25" s="79"/>
      <c r="HQA25" s="79"/>
      <c r="HQB25" s="79"/>
      <c r="HQC25" s="79"/>
      <c r="HQD25" s="79"/>
      <c r="HQE25" s="79"/>
      <c r="HQF25" s="79"/>
      <c r="HQG25" s="79"/>
      <c r="HQH25" s="79"/>
      <c r="HQI25" s="79"/>
      <c r="HQJ25" s="79"/>
      <c r="HQK25" s="79"/>
      <c r="HQL25" s="79"/>
      <c r="HQM25" s="79"/>
      <c r="HQN25" s="79"/>
      <c r="HQO25" s="79"/>
      <c r="HQP25" s="79"/>
      <c r="HQQ25" s="19"/>
      <c r="HQR25" s="15"/>
      <c r="HQS25" s="15"/>
      <c r="HQT25" s="15"/>
      <c r="HQU25" s="15"/>
      <c r="HQV25" s="15"/>
      <c r="HQW25" s="15"/>
      <c r="HQX25" s="15"/>
      <c r="HQY25" s="15"/>
      <c r="HQZ25" s="15"/>
      <c r="HRA25" s="15"/>
      <c r="HRB25" s="15"/>
      <c r="HRC25" s="15"/>
      <c r="HRD25" s="15"/>
      <c r="HRE25" s="15"/>
      <c r="HRF25" s="15"/>
      <c r="HRG25" s="15"/>
      <c r="HRH25" s="15"/>
      <c r="HRI25" s="15"/>
      <c r="HRJ25" s="15"/>
      <c r="HRK25" s="15"/>
      <c r="HRL25" s="15"/>
      <c r="HRM25" s="98"/>
      <c r="HRN25" s="98"/>
      <c r="HRO25" s="13"/>
      <c r="HRP25" s="79"/>
      <c r="HRQ25" s="79"/>
      <c r="HRR25" s="79"/>
      <c r="HRS25" s="79"/>
      <c r="HRT25" s="79"/>
      <c r="HRU25" s="79"/>
      <c r="HRV25" s="79"/>
      <c r="HRW25" s="79"/>
      <c r="HRX25" s="79"/>
      <c r="HRY25" s="79"/>
      <c r="HRZ25" s="79"/>
      <c r="HSA25" s="79"/>
      <c r="HSB25" s="79"/>
      <c r="HSC25" s="79"/>
      <c r="HSD25" s="79"/>
      <c r="HSE25" s="79"/>
      <c r="HSF25" s="79"/>
      <c r="HSG25" s="79"/>
      <c r="HSH25" s="79"/>
      <c r="HSI25" s="79"/>
      <c r="HSJ25" s="79"/>
      <c r="HSK25" s="79"/>
      <c r="HSL25" s="79"/>
      <c r="HSM25" s="79"/>
      <c r="HSN25" s="19"/>
      <c r="HSO25" s="15"/>
      <c r="HSP25" s="15"/>
      <c r="HSQ25" s="15"/>
      <c r="HSR25" s="15"/>
      <c r="HSS25" s="15"/>
      <c r="HST25" s="15"/>
      <c r="HSU25" s="15"/>
      <c r="HSV25" s="15"/>
      <c r="HSW25" s="15"/>
      <c r="HSX25" s="15"/>
      <c r="HSY25" s="15"/>
      <c r="HSZ25" s="15"/>
      <c r="HTA25" s="15"/>
      <c r="HTB25" s="15"/>
      <c r="HTC25" s="15"/>
      <c r="HTD25" s="15"/>
      <c r="HTE25" s="15"/>
      <c r="HTF25" s="15"/>
      <c r="HTG25" s="15"/>
      <c r="HTH25" s="15"/>
      <c r="HTI25" s="15"/>
      <c r="HTJ25" s="98"/>
      <c r="HTK25" s="98"/>
      <c r="HTL25" s="13"/>
      <c r="HTM25" s="79"/>
      <c r="HTN25" s="79"/>
      <c r="HTO25" s="79"/>
      <c r="HTP25" s="79"/>
      <c r="HTQ25" s="79"/>
      <c r="HTR25" s="79"/>
      <c r="HTS25" s="79"/>
      <c r="HTT25" s="79"/>
      <c r="HTU25" s="79"/>
      <c r="HTV25" s="79"/>
      <c r="HTW25" s="79"/>
      <c r="HTX25" s="79"/>
      <c r="HTY25" s="79"/>
      <c r="HTZ25" s="79"/>
      <c r="HUA25" s="79"/>
      <c r="HUB25" s="79"/>
      <c r="HUC25" s="79"/>
      <c r="HUD25" s="79"/>
      <c r="HUE25" s="79"/>
      <c r="HUF25" s="79"/>
      <c r="HUG25" s="79"/>
      <c r="HUH25" s="79"/>
      <c r="HUI25" s="79"/>
      <c r="HUJ25" s="79"/>
      <c r="HUK25" s="19"/>
      <c r="HUL25" s="15"/>
      <c r="HUM25" s="15"/>
      <c r="HUN25" s="15"/>
      <c r="HUO25" s="15"/>
      <c r="HUP25" s="15"/>
      <c r="HUQ25" s="15"/>
      <c r="HUR25" s="15"/>
      <c r="HUS25" s="15"/>
      <c r="HUT25" s="15"/>
      <c r="HUU25" s="15"/>
      <c r="HUV25" s="15"/>
      <c r="HUW25" s="15"/>
      <c r="HUX25" s="15"/>
      <c r="HUY25" s="15"/>
      <c r="HUZ25" s="15"/>
      <c r="HVA25" s="15"/>
      <c r="HVB25" s="15"/>
      <c r="HVC25" s="15"/>
      <c r="HVD25" s="15"/>
      <c r="HVE25" s="15"/>
      <c r="HVF25" s="15"/>
      <c r="HVG25" s="98"/>
      <c r="HVH25" s="98"/>
      <c r="HVI25" s="13"/>
      <c r="HVJ25" s="79"/>
      <c r="HVK25" s="79"/>
      <c r="HVL25" s="79"/>
      <c r="HVM25" s="79"/>
      <c r="HVN25" s="79"/>
      <c r="HVO25" s="79"/>
      <c r="HVP25" s="79"/>
      <c r="HVQ25" s="79"/>
      <c r="HVR25" s="79"/>
      <c r="HVS25" s="79"/>
      <c r="HVT25" s="79"/>
      <c r="HVU25" s="79"/>
      <c r="HVV25" s="79"/>
      <c r="HVW25" s="79"/>
      <c r="HVX25" s="79"/>
      <c r="HVY25" s="79"/>
      <c r="HVZ25" s="79"/>
      <c r="HWA25" s="79"/>
      <c r="HWB25" s="79"/>
      <c r="HWC25" s="79"/>
      <c r="HWD25" s="79"/>
      <c r="HWE25" s="79"/>
      <c r="HWF25" s="79"/>
      <c r="HWG25" s="79"/>
      <c r="HWH25" s="19"/>
      <c r="HWI25" s="15"/>
      <c r="HWJ25" s="15"/>
      <c r="HWK25" s="15"/>
      <c r="HWL25" s="15"/>
      <c r="HWM25" s="15"/>
      <c r="HWN25" s="15"/>
      <c r="HWO25" s="15"/>
      <c r="HWP25" s="15"/>
      <c r="HWQ25" s="15"/>
      <c r="HWR25" s="15"/>
      <c r="HWS25" s="15"/>
      <c r="HWT25" s="15"/>
      <c r="HWU25" s="15"/>
      <c r="HWV25" s="15"/>
      <c r="HWW25" s="15"/>
      <c r="HWX25" s="15"/>
      <c r="HWY25" s="15"/>
      <c r="HWZ25" s="15"/>
      <c r="HXA25" s="15"/>
      <c r="HXB25" s="15"/>
      <c r="HXC25" s="15"/>
      <c r="HXD25" s="98"/>
      <c r="HXE25" s="98"/>
      <c r="HXF25" s="13"/>
      <c r="HXG25" s="79"/>
      <c r="HXH25" s="79"/>
      <c r="HXI25" s="79"/>
      <c r="HXJ25" s="79"/>
      <c r="HXK25" s="79"/>
      <c r="HXL25" s="79"/>
      <c r="HXM25" s="79"/>
      <c r="HXN25" s="79"/>
      <c r="HXO25" s="79"/>
      <c r="HXP25" s="79"/>
      <c r="HXQ25" s="79"/>
      <c r="HXR25" s="79"/>
      <c r="HXS25" s="79"/>
      <c r="HXT25" s="79"/>
      <c r="HXU25" s="79"/>
      <c r="HXV25" s="79"/>
      <c r="HXW25" s="79"/>
      <c r="HXX25" s="79"/>
      <c r="HXY25" s="79"/>
      <c r="HXZ25" s="79"/>
      <c r="HYA25" s="79"/>
      <c r="HYB25" s="79"/>
      <c r="HYC25" s="79"/>
      <c r="HYD25" s="79"/>
      <c r="HYE25" s="19"/>
      <c r="HYF25" s="15"/>
      <c r="HYG25" s="15"/>
      <c r="HYH25" s="15"/>
      <c r="HYI25" s="15"/>
      <c r="HYJ25" s="15"/>
      <c r="HYK25" s="15"/>
      <c r="HYL25" s="15"/>
      <c r="HYM25" s="15"/>
      <c r="HYN25" s="15"/>
      <c r="HYO25" s="15"/>
      <c r="HYP25" s="15"/>
      <c r="HYQ25" s="15"/>
      <c r="HYR25" s="15"/>
      <c r="HYS25" s="15"/>
      <c r="HYT25" s="15"/>
      <c r="HYU25" s="15"/>
      <c r="HYV25" s="15"/>
      <c r="HYW25" s="15"/>
      <c r="HYX25" s="15"/>
      <c r="HYY25" s="15"/>
      <c r="HYZ25" s="15"/>
      <c r="HZA25" s="98"/>
      <c r="HZB25" s="98"/>
      <c r="HZC25" s="13"/>
      <c r="HZD25" s="79"/>
      <c r="HZE25" s="79"/>
      <c r="HZF25" s="79"/>
      <c r="HZG25" s="79"/>
      <c r="HZH25" s="79"/>
      <c r="HZI25" s="79"/>
      <c r="HZJ25" s="79"/>
      <c r="HZK25" s="79"/>
      <c r="HZL25" s="79"/>
      <c r="HZM25" s="79"/>
      <c r="HZN25" s="79"/>
      <c r="HZO25" s="79"/>
      <c r="HZP25" s="79"/>
      <c r="HZQ25" s="79"/>
      <c r="HZR25" s="79"/>
      <c r="HZS25" s="79"/>
      <c r="HZT25" s="79"/>
      <c r="HZU25" s="79"/>
      <c r="HZV25" s="79"/>
      <c r="HZW25" s="79"/>
      <c r="HZX25" s="79"/>
      <c r="HZY25" s="79"/>
      <c r="HZZ25" s="79"/>
      <c r="IAA25" s="79"/>
      <c r="IAB25" s="19"/>
      <c r="IAC25" s="15"/>
      <c r="IAD25" s="15"/>
      <c r="IAE25" s="15"/>
      <c r="IAF25" s="15"/>
      <c r="IAG25" s="15"/>
      <c r="IAH25" s="15"/>
      <c r="IAI25" s="15"/>
      <c r="IAJ25" s="15"/>
      <c r="IAK25" s="15"/>
      <c r="IAL25" s="15"/>
      <c r="IAM25" s="15"/>
      <c r="IAN25" s="15"/>
      <c r="IAO25" s="15"/>
      <c r="IAP25" s="15"/>
      <c r="IAQ25" s="15"/>
      <c r="IAR25" s="15"/>
      <c r="IAS25" s="15"/>
      <c r="IAT25" s="15"/>
      <c r="IAU25" s="15"/>
      <c r="IAV25" s="15"/>
      <c r="IAW25" s="15"/>
      <c r="IAX25" s="98"/>
      <c r="IAY25" s="98"/>
      <c r="IAZ25" s="13"/>
      <c r="IBA25" s="79"/>
      <c r="IBB25" s="79"/>
      <c r="IBC25" s="79"/>
      <c r="IBD25" s="79"/>
      <c r="IBE25" s="79"/>
      <c r="IBF25" s="79"/>
      <c r="IBG25" s="79"/>
      <c r="IBH25" s="79"/>
      <c r="IBI25" s="79"/>
      <c r="IBJ25" s="79"/>
      <c r="IBK25" s="79"/>
      <c r="IBL25" s="79"/>
      <c r="IBM25" s="79"/>
      <c r="IBN25" s="79"/>
      <c r="IBO25" s="79"/>
      <c r="IBP25" s="79"/>
      <c r="IBQ25" s="79"/>
      <c r="IBR25" s="79"/>
      <c r="IBS25" s="79"/>
      <c r="IBT25" s="79"/>
      <c r="IBU25" s="79"/>
      <c r="IBV25" s="79"/>
      <c r="IBW25" s="79"/>
      <c r="IBX25" s="79"/>
      <c r="IBY25" s="19"/>
      <c r="IBZ25" s="15"/>
      <c r="ICA25" s="15"/>
      <c r="ICB25" s="15"/>
      <c r="ICC25" s="15"/>
      <c r="ICD25" s="15"/>
      <c r="ICE25" s="15"/>
      <c r="ICF25" s="15"/>
      <c r="ICG25" s="15"/>
      <c r="ICH25" s="15"/>
      <c r="ICI25" s="15"/>
      <c r="ICJ25" s="15"/>
      <c r="ICK25" s="15"/>
      <c r="ICL25" s="15"/>
      <c r="ICM25" s="15"/>
      <c r="ICN25" s="15"/>
      <c r="ICO25" s="15"/>
      <c r="ICP25" s="15"/>
      <c r="ICQ25" s="15"/>
      <c r="ICR25" s="15"/>
      <c r="ICS25" s="15"/>
      <c r="ICT25" s="15"/>
      <c r="ICU25" s="98"/>
      <c r="ICV25" s="98"/>
      <c r="ICW25" s="13"/>
      <c r="ICX25" s="79"/>
      <c r="ICY25" s="79"/>
      <c r="ICZ25" s="79"/>
      <c r="IDA25" s="79"/>
      <c r="IDB25" s="79"/>
      <c r="IDC25" s="79"/>
      <c r="IDD25" s="79"/>
      <c r="IDE25" s="79"/>
      <c r="IDF25" s="79"/>
      <c r="IDG25" s="79"/>
      <c r="IDH25" s="79"/>
      <c r="IDI25" s="79"/>
      <c r="IDJ25" s="79"/>
      <c r="IDK25" s="79"/>
      <c r="IDL25" s="79"/>
      <c r="IDM25" s="79"/>
      <c r="IDN25" s="79"/>
      <c r="IDO25" s="79"/>
      <c r="IDP25" s="79"/>
      <c r="IDQ25" s="79"/>
      <c r="IDR25" s="79"/>
      <c r="IDS25" s="79"/>
      <c r="IDT25" s="79"/>
      <c r="IDU25" s="79"/>
      <c r="IDV25" s="19"/>
      <c r="IDW25" s="15"/>
      <c r="IDX25" s="15"/>
      <c r="IDY25" s="15"/>
      <c r="IDZ25" s="15"/>
      <c r="IEA25" s="15"/>
      <c r="IEB25" s="15"/>
      <c r="IEC25" s="15"/>
      <c r="IED25" s="15"/>
      <c r="IEE25" s="15"/>
      <c r="IEF25" s="15"/>
      <c r="IEG25" s="15"/>
      <c r="IEH25" s="15"/>
      <c r="IEI25" s="15"/>
      <c r="IEJ25" s="15"/>
      <c r="IEK25" s="15"/>
      <c r="IEL25" s="15"/>
      <c r="IEM25" s="15"/>
      <c r="IEN25" s="15"/>
      <c r="IEO25" s="15"/>
      <c r="IEP25" s="15"/>
      <c r="IEQ25" s="15"/>
      <c r="IER25" s="98"/>
      <c r="IES25" s="98"/>
      <c r="IET25" s="13"/>
      <c r="IEU25" s="79"/>
      <c r="IEV25" s="79"/>
      <c r="IEW25" s="79"/>
      <c r="IEX25" s="79"/>
      <c r="IEY25" s="79"/>
      <c r="IEZ25" s="79"/>
      <c r="IFA25" s="79"/>
      <c r="IFB25" s="79"/>
      <c r="IFC25" s="79"/>
      <c r="IFD25" s="79"/>
      <c r="IFE25" s="79"/>
      <c r="IFF25" s="79"/>
      <c r="IFG25" s="79"/>
      <c r="IFH25" s="79"/>
      <c r="IFI25" s="79"/>
      <c r="IFJ25" s="79"/>
      <c r="IFK25" s="79"/>
      <c r="IFL25" s="79"/>
      <c r="IFM25" s="79"/>
      <c r="IFN25" s="79"/>
      <c r="IFO25" s="79"/>
      <c r="IFP25" s="79"/>
      <c r="IFQ25" s="79"/>
      <c r="IFR25" s="79"/>
      <c r="IFS25" s="19"/>
      <c r="IFT25" s="15"/>
      <c r="IFU25" s="15"/>
      <c r="IFV25" s="15"/>
      <c r="IFW25" s="15"/>
      <c r="IFX25" s="15"/>
      <c r="IFY25" s="15"/>
      <c r="IFZ25" s="15"/>
      <c r="IGA25" s="15"/>
      <c r="IGB25" s="15"/>
      <c r="IGC25" s="15"/>
      <c r="IGD25" s="15"/>
      <c r="IGE25" s="15"/>
      <c r="IGF25" s="15"/>
      <c r="IGG25" s="15"/>
      <c r="IGH25" s="15"/>
      <c r="IGI25" s="15"/>
      <c r="IGJ25" s="15"/>
      <c r="IGK25" s="15"/>
      <c r="IGL25" s="15"/>
      <c r="IGM25" s="15"/>
      <c r="IGN25" s="15"/>
      <c r="IGO25" s="98"/>
      <c r="IGP25" s="98"/>
      <c r="IGQ25" s="13"/>
      <c r="IGR25" s="79"/>
      <c r="IGS25" s="79"/>
      <c r="IGT25" s="79"/>
      <c r="IGU25" s="79"/>
      <c r="IGV25" s="79"/>
      <c r="IGW25" s="79"/>
      <c r="IGX25" s="79"/>
      <c r="IGY25" s="79"/>
      <c r="IGZ25" s="79"/>
      <c r="IHA25" s="79"/>
      <c r="IHB25" s="79"/>
      <c r="IHC25" s="79"/>
      <c r="IHD25" s="79"/>
      <c r="IHE25" s="79"/>
      <c r="IHF25" s="79"/>
      <c r="IHG25" s="79"/>
      <c r="IHH25" s="79"/>
      <c r="IHI25" s="79"/>
      <c r="IHJ25" s="79"/>
      <c r="IHK25" s="79"/>
      <c r="IHL25" s="79"/>
      <c r="IHM25" s="79"/>
      <c r="IHN25" s="79"/>
      <c r="IHO25" s="79"/>
      <c r="IHP25" s="19"/>
      <c r="IHQ25" s="15"/>
      <c r="IHR25" s="15"/>
      <c r="IHS25" s="15"/>
      <c r="IHT25" s="15"/>
      <c r="IHU25" s="15"/>
      <c r="IHV25" s="15"/>
      <c r="IHW25" s="15"/>
      <c r="IHX25" s="15"/>
      <c r="IHY25" s="15"/>
      <c r="IHZ25" s="15"/>
      <c r="IIA25" s="15"/>
      <c r="IIB25" s="15"/>
      <c r="IIC25" s="15"/>
      <c r="IID25" s="15"/>
      <c r="IIE25" s="15"/>
      <c r="IIF25" s="15"/>
      <c r="IIG25" s="15"/>
      <c r="IIH25" s="15"/>
      <c r="III25" s="15"/>
      <c r="IIJ25" s="15"/>
      <c r="IIK25" s="15"/>
      <c r="IIL25" s="98"/>
      <c r="IIM25" s="98"/>
      <c r="IIN25" s="13"/>
      <c r="IIO25" s="79"/>
      <c r="IIP25" s="79"/>
      <c r="IIQ25" s="79"/>
      <c r="IIR25" s="79"/>
      <c r="IIS25" s="79"/>
      <c r="IIT25" s="79"/>
      <c r="IIU25" s="79"/>
      <c r="IIV25" s="79"/>
      <c r="IIW25" s="79"/>
      <c r="IIX25" s="79"/>
      <c r="IIY25" s="79"/>
      <c r="IIZ25" s="79"/>
      <c r="IJA25" s="79"/>
      <c r="IJB25" s="79"/>
      <c r="IJC25" s="79"/>
      <c r="IJD25" s="79"/>
      <c r="IJE25" s="79"/>
      <c r="IJF25" s="79"/>
      <c r="IJG25" s="79"/>
      <c r="IJH25" s="79"/>
      <c r="IJI25" s="79"/>
      <c r="IJJ25" s="79"/>
      <c r="IJK25" s="79"/>
      <c r="IJL25" s="79"/>
      <c r="IJM25" s="19"/>
      <c r="IJN25" s="15"/>
      <c r="IJO25" s="15"/>
      <c r="IJP25" s="15"/>
      <c r="IJQ25" s="15"/>
      <c r="IJR25" s="15"/>
      <c r="IJS25" s="15"/>
      <c r="IJT25" s="15"/>
      <c r="IJU25" s="15"/>
      <c r="IJV25" s="15"/>
      <c r="IJW25" s="15"/>
      <c r="IJX25" s="15"/>
      <c r="IJY25" s="15"/>
      <c r="IJZ25" s="15"/>
      <c r="IKA25" s="15"/>
      <c r="IKB25" s="15"/>
      <c r="IKC25" s="15"/>
      <c r="IKD25" s="15"/>
      <c r="IKE25" s="15"/>
      <c r="IKF25" s="15"/>
      <c r="IKG25" s="15"/>
      <c r="IKH25" s="15"/>
      <c r="IKI25" s="98"/>
      <c r="IKJ25" s="98"/>
      <c r="IKK25" s="13"/>
      <c r="IKL25" s="79"/>
      <c r="IKM25" s="79"/>
      <c r="IKN25" s="79"/>
      <c r="IKO25" s="79"/>
      <c r="IKP25" s="79"/>
      <c r="IKQ25" s="79"/>
      <c r="IKR25" s="79"/>
      <c r="IKS25" s="79"/>
      <c r="IKT25" s="79"/>
      <c r="IKU25" s="79"/>
      <c r="IKV25" s="79"/>
      <c r="IKW25" s="79"/>
      <c r="IKX25" s="79"/>
      <c r="IKY25" s="79"/>
      <c r="IKZ25" s="79"/>
      <c r="ILA25" s="79"/>
      <c r="ILB25" s="79"/>
      <c r="ILC25" s="79"/>
      <c r="ILD25" s="79"/>
      <c r="ILE25" s="79"/>
      <c r="ILF25" s="79"/>
      <c r="ILG25" s="79"/>
      <c r="ILH25" s="79"/>
      <c r="ILI25" s="79"/>
      <c r="ILJ25" s="19"/>
      <c r="ILK25" s="15"/>
      <c r="ILL25" s="15"/>
      <c r="ILM25" s="15"/>
      <c r="ILN25" s="15"/>
      <c r="ILO25" s="15"/>
      <c r="ILP25" s="15"/>
      <c r="ILQ25" s="15"/>
      <c r="ILR25" s="15"/>
      <c r="ILS25" s="15"/>
      <c r="ILT25" s="15"/>
      <c r="ILU25" s="15"/>
      <c r="ILV25" s="15"/>
      <c r="ILW25" s="15"/>
      <c r="ILX25" s="15"/>
      <c r="ILY25" s="15"/>
      <c r="ILZ25" s="15"/>
      <c r="IMA25" s="15"/>
      <c r="IMB25" s="15"/>
      <c r="IMC25" s="15"/>
      <c r="IMD25" s="15"/>
      <c r="IME25" s="15"/>
      <c r="IMF25" s="98"/>
      <c r="IMG25" s="98"/>
      <c r="IMH25" s="13"/>
      <c r="IMI25" s="79"/>
      <c r="IMJ25" s="79"/>
      <c r="IMK25" s="79"/>
      <c r="IML25" s="79"/>
      <c r="IMM25" s="79"/>
      <c r="IMN25" s="79"/>
      <c r="IMO25" s="79"/>
      <c r="IMP25" s="79"/>
      <c r="IMQ25" s="79"/>
      <c r="IMR25" s="79"/>
      <c r="IMS25" s="79"/>
      <c r="IMT25" s="79"/>
      <c r="IMU25" s="79"/>
      <c r="IMV25" s="79"/>
      <c r="IMW25" s="79"/>
      <c r="IMX25" s="79"/>
      <c r="IMY25" s="79"/>
      <c r="IMZ25" s="79"/>
      <c r="INA25" s="79"/>
      <c r="INB25" s="79"/>
      <c r="INC25" s="79"/>
      <c r="IND25" s="79"/>
      <c r="INE25" s="79"/>
      <c r="INF25" s="79"/>
      <c r="ING25" s="19"/>
      <c r="INH25" s="15"/>
      <c r="INI25" s="15"/>
      <c r="INJ25" s="15"/>
      <c r="INK25" s="15"/>
      <c r="INL25" s="15"/>
      <c r="INM25" s="15"/>
      <c r="INN25" s="15"/>
      <c r="INO25" s="15"/>
      <c r="INP25" s="15"/>
      <c r="INQ25" s="15"/>
      <c r="INR25" s="15"/>
      <c r="INS25" s="15"/>
      <c r="INT25" s="15"/>
      <c r="INU25" s="15"/>
      <c r="INV25" s="15"/>
      <c r="INW25" s="15"/>
      <c r="INX25" s="15"/>
      <c r="INY25" s="15"/>
      <c r="INZ25" s="15"/>
      <c r="IOA25" s="15"/>
      <c r="IOB25" s="15"/>
      <c r="IOC25" s="98"/>
      <c r="IOD25" s="98"/>
      <c r="IOE25" s="13"/>
      <c r="IOF25" s="79"/>
      <c r="IOG25" s="79"/>
      <c r="IOH25" s="79"/>
      <c r="IOI25" s="79"/>
      <c r="IOJ25" s="79"/>
      <c r="IOK25" s="79"/>
      <c r="IOL25" s="79"/>
      <c r="IOM25" s="79"/>
      <c r="ION25" s="79"/>
      <c r="IOO25" s="79"/>
      <c r="IOP25" s="79"/>
      <c r="IOQ25" s="79"/>
      <c r="IOR25" s="79"/>
      <c r="IOS25" s="79"/>
      <c r="IOT25" s="79"/>
      <c r="IOU25" s="79"/>
      <c r="IOV25" s="79"/>
      <c r="IOW25" s="79"/>
      <c r="IOX25" s="79"/>
      <c r="IOY25" s="79"/>
      <c r="IOZ25" s="79"/>
      <c r="IPA25" s="79"/>
      <c r="IPB25" s="79"/>
      <c r="IPC25" s="79"/>
      <c r="IPD25" s="19"/>
      <c r="IPE25" s="15"/>
      <c r="IPF25" s="15"/>
      <c r="IPG25" s="15"/>
      <c r="IPH25" s="15"/>
      <c r="IPI25" s="15"/>
      <c r="IPJ25" s="15"/>
      <c r="IPK25" s="15"/>
      <c r="IPL25" s="15"/>
      <c r="IPM25" s="15"/>
      <c r="IPN25" s="15"/>
      <c r="IPO25" s="15"/>
      <c r="IPP25" s="15"/>
      <c r="IPQ25" s="15"/>
      <c r="IPR25" s="15"/>
      <c r="IPS25" s="15"/>
      <c r="IPT25" s="15"/>
      <c r="IPU25" s="15"/>
      <c r="IPV25" s="15"/>
      <c r="IPW25" s="15"/>
      <c r="IPX25" s="15"/>
      <c r="IPY25" s="15"/>
      <c r="IPZ25" s="98"/>
      <c r="IQA25" s="98"/>
      <c r="IQB25" s="13"/>
      <c r="IQC25" s="79"/>
      <c r="IQD25" s="79"/>
      <c r="IQE25" s="79"/>
      <c r="IQF25" s="79"/>
      <c r="IQG25" s="79"/>
      <c r="IQH25" s="79"/>
      <c r="IQI25" s="79"/>
      <c r="IQJ25" s="79"/>
      <c r="IQK25" s="79"/>
      <c r="IQL25" s="79"/>
      <c r="IQM25" s="79"/>
      <c r="IQN25" s="79"/>
      <c r="IQO25" s="79"/>
      <c r="IQP25" s="79"/>
      <c r="IQQ25" s="79"/>
      <c r="IQR25" s="79"/>
      <c r="IQS25" s="79"/>
      <c r="IQT25" s="79"/>
      <c r="IQU25" s="79"/>
      <c r="IQV25" s="79"/>
      <c r="IQW25" s="79"/>
      <c r="IQX25" s="79"/>
      <c r="IQY25" s="79"/>
      <c r="IQZ25" s="79"/>
      <c r="IRA25" s="19"/>
      <c r="IRB25" s="15"/>
      <c r="IRC25" s="15"/>
      <c r="IRD25" s="15"/>
      <c r="IRE25" s="15"/>
      <c r="IRF25" s="15"/>
      <c r="IRG25" s="15"/>
      <c r="IRH25" s="15"/>
      <c r="IRI25" s="15"/>
      <c r="IRJ25" s="15"/>
      <c r="IRK25" s="15"/>
      <c r="IRL25" s="15"/>
      <c r="IRM25" s="15"/>
      <c r="IRN25" s="15"/>
      <c r="IRO25" s="15"/>
      <c r="IRP25" s="15"/>
      <c r="IRQ25" s="15"/>
      <c r="IRR25" s="15"/>
      <c r="IRS25" s="15"/>
      <c r="IRT25" s="15"/>
      <c r="IRU25" s="15"/>
      <c r="IRV25" s="15"/>
      <c r="IRW25" s="98"/>
      <c r="IRX25" s="98"/>
      <c r="IRY25" s="13"/>
      <c r="IRZ25" s="79"/>
      <c r="ISA25" s="79"/>
      <c r="ISB25" s="79"/>
      <c r="ISC25" s="79"/>
      <c r="ISD25" s="79"/>
      <c r="ISE25" s="79"/>
      <c r="ISF25" s="79"/>
      <c r="ISG25" s="79"/>
      <c r="ISH25" s="79"/>
      <c r="ISI25" s="79"/>
      <c r="ISJ25" s="79"/>
      <c r="ISK25" s="79"/>
      <c r="ISL25" s="79"/>
      <c r="ISM25" s="79"/>
      <c r="ISN25" s="79"/>
      <c r="ISO25" s="79"/>
      <c r="ISP25" s="79"/>
      <c r="ISQ25" s="79"/>
      <c r="ISR25" s="79"/>
      <c r="ISS25" s="79"/>
      <c r="IST25" s="79"/>
      <c r="ISU25" s="79"/>
      <c r="ISV25" s="79"/>
      <c r="ISW25" s="79"/>
      <c r="ISX25" s="19"/>
      <c r="ISY25" s="15"/>
      <c r="ISZ25" s="15"/>
      <c r="ITA25" s="15"/>
      <c r="ITB25" s="15"/>
      <c r="ITC25" s="15"/>
      <c r="ITD25" s="15"/>
      <c r="ITE25" s="15"/>
      <c r="ITF25" s="15"/>
      <c r="ITG25" s="15"/>
      <c r="ITH25" s="15"/>
      <c r="ITI25" s="15"/>
      <c r="ITJ25" s="15"/>
      <c r="ITK25" s="15"/>
      <c r="ITL25" s="15"/>
      <c r="ITM25" s="15"/>
      <c r="ITN25" s="15"/>
      <c r="ITO25" s="15"/>
      <c r="ITP25" s="15"/>
      <c r="ITQ25" s="15"/>
      <c r="ITR25" s="15"/>
      <c r="ITS25" s="15"/>
      <c r="ITT25" s="98"/>
      <c r="ITU25" s="98"/>
      <c r="ITV25" s="13"/>
      <c r="ITW25" s="79"/>
      <c r="ITX25" s="79"/>
      <c r="ITY25" s="79"/>
      <c r="ITZ25" s="79"/>
      <c r="IUA25" s="79"/>
      <c r="IUB25" s="79"/>
      <c r="IUC25" s="79"/>
      <c r="IUD25" s="79"/>
      <c r="IUE25" s="79"/>
      <c r="IUF25" s="79"/>
      <c r="IUG25" s="79"/>
      <c r="IUH25" s="79"/>
      <c r="IUI25" s="79"/>
      <c r="IUJ25" s="79"/>
      <c r="IUK25" s="79"/>
      <c r="IUL25" s="79"/>
      <c r="IUM25" s="79"/>
      <c r="IUN25" s="79"/>
      <c r="IUO25" s="79"/>
      <c r="IUP25" s="79"/>
      <c r="IUQ25" s="79"/>
      <c r="IUR25" s="79"/>
      <c r="IUS25" s="79"/>
      <c r="IUT25" s="79"/>
      <c r="IUU25" s="19"/>
      <c r="IUV25" s="15"/>
      <c r="IUW25" s="15"/>
      <c r="IUX25" s="15"/>
      <c r="IUY25" s="15"/>
      <c r="IUZ25" s="15"/>
      <c r="IVA25" s="15"/>
      <c r="IVB25" s="15"/>
      <c r="IVC25" s="15"/>
      <c r="IVD25" s="15"/>
      <c r="IVE25" s="15"/>
      <c r="IVF25" s="15"/>
      <c r="IVG25" s="15"/>
      <c r="IVH25" s="15"/>
      <c r="IVI25" s="15"/>
      <c r="IVJ25" s="15"/>
      <c r="IVK25" s="15"/>
      <c r="IVL25" s="15"/>
      <c r="IVM25" s="15"/>
      <c r="IVN25" s="15"/>
      <c r="IVO25" s="15"/>
      <c r="IVP25" s="15"/>
      <c r="IVQ25" s="98"/>
      <c r="IVR25" s="98"/>
      <c r="IVS25" s="13"/>
      <c r="IVT25" s="79"/>
      <c r="IVU25" s="79"/>
      <c r="IVV25" s="79"/>
      <c r="IVW25" s="79"/>
      <c r="IVX25" s="79"/>
      <c r="IVY25" s="79"/>
      <c r="IVZ25" s="79"/>
      <c r="IWA25" s="79"/>
      <c r="IWB25" s="79"/>
      <c r="IWC25" s="79"/>
      <c r="IWD25" s="79"/>
      <c r="IWE25" s="79"/>
      <c r="IWF25" s="79"/>
      <c r="IWG25" s="79"/>
      <c r="IWH25" s="79"/>
      <c r="IWI25" s="79"/>
      <c r="IWJ25" s="79"/>
      <c r="IWK25" s="79"/>
      <c r="IWL25" s="79"/>
      <c r="IWM25" s="79"/>
      <c r="IWN25" s="79"/>
      <c r="IWO25" s="79"/>
      <c r="IWP25" s="79"/>
      <c r="IWQ25" s="79"/>
      <c r="IWR25" s="19"/>
      <c r="IWS25" s="15"/>
      <c r="IWT25" s="15"/>
      <c r="IWU25" s="15"/>
      <c r="IWV25" s="15"/>
      <c r="IWW25" s="15"/>
      <c r="IWX25" s="15"/>
      <c r="IWY25" s="15"/>
      <c r="IWZ25" s="15"/>
      <c r="IXA25" s="15"/>
      <c r="IXB25" s="15"/>
      <c r="IXC25" s="15"/>
      <c r="IXD25" s="15"/>
      <c r="IXE25" s="15"/>
      <c r="IXF25" s="15"/>
      <c r="IXG25" s="15"/>
      <c r="IXH25" s="15"/>
      <c r="IXI25" s="15"/>
      <c r="IXJ25" s="15"/>
      <c r="IXK25" s="15"/>
      <c r="IXL25" s="15"/>
      <c r="IXM25" s="15"/>
      <c r="IXN25" s="98"/>
      <c r="IXO25" s="98"/>
      <c r="IXP25" s="13"/>
      <c r="IXQ25" s="79"/>
      <c r="IXR25" s="79"/>
      <c r="IXS25" s="79"/>
      <c r="IXT25" s="79"/>
      <c r="IXU25" s="79"/>
      <c r="IXV25" s="79"/>
      <c r="IXW25" s="79"/>
      <c r="IXX25" s="79"/>
      <c r="IXY25" s="79"/>
      <c r="IXZ25" s="79"/>
      <c r="IYA25" s="79"/>
      <c r="IYB25" s="79"/>
      <c r="IYC25" s="79"/>
      <c r="IYD25" s="79"/>
      <c r="IYE25" s="79"/>
      <c r="IYF25" s="79"/>
      <c r="IYG25" s="79"/>
      <c r="IYH25" s="79"/>
      <c r="IYI25" s="79"/>
      <c r="IYJ25" s="79"/>
      <c r="IYK25" s="79"/>
      <c r="IYL25" s="79"/>
      <c r="IYM25" s="79"/>
      <c r="IYN25" s="79"/>
      <c r="IYO25" s="19"/>
      <c r="IYP25" s="15"/>
      <c r="IYQ25" s="15"/>
      <c r="IYR25" s="15"/>
      <c r="IYS25" s="15"/>
      <c r="IYT25" s="15"/>
      <c r="IYU25" s="15"/>
      <c r="IYV25" s="15"/>
      <c r="IYW25" s="15"/>
      <c r="IYX25" s="15"/>
      <c r="IYY25" s="15"/>
      <c r="IYZ25" s="15"/>
      <c r="IZA25" s="15"/>
      <c r="IZB25" s="15"/>
      <c r="IZC25" s="15"/>
      <c r="IZD25" s="15"/>
      <c r="IZE25" s="15"/>
      <c r="IZF25" s="15"/>
      <c r="IZG25" s="15"/>
      <c r="IZH25" s="15"/>
      <c r="IZI25" s="15"/>
      <c r="IZJ25" s="15"/>
      <c r="IZK25" s="98"/>
      <c r="IZL25" s="98"/>
      <c r="IZM25" s="13"/>
      <c r="IZN25" s="79"/>
      <c r="IZO25" s="79"/>
      <c r="IZP25" s="79"/>
      <c r="IZQ25" s="79"/>
      <c r="IZR25" s="79"/>
      <c r="IZS25" s="79"/>
      <c r="IZT25" s="79"/>
      <c r="IZU25" s="79"/>
      <c r="IZV25" s="79"/>
      <c r="IZW25" s="79"/>
      <c r="IZX25" s="79"/>
      <c r="IZY25" s="79"/>
      <c r="IZZ25" s="79"/>
      <c r="JAA25" s="79"/>
      <c r="JAB25" s="79"/>
      <c r="JAC25" s="79"/>
      <c r="JAD25" s="79"/>
      <c r="JAE25" s="79"/>
      <c r="JAF25" s="79"/>
      <c r="JAG25" s="79"/>
      <c r="JAH25" s="79"/>
      <c r="JAI25" s="79"/>
      <c r="JAJ25" s="79"/>
      <c r="JAK25" s="79"/>
      <c r="JAL25" s="19"/>
      <c r="JAM25" s="15"/>
      <c r="JAN25" s="15"/>
      <c r="JAO25" s="15"/>
      <c r="JAP25" s="15"/>
      <c r="JAQ25" s="15"/>
      <c r="JAR25" s="15"/>
      <c r="JAS25" s="15"/>
      <c r="JAT25" s="15"/>
      <c r="JAU25" s="15"/>
      <c r="JAV25" s="15"/>
      <c r="JAW25" s="15"/>
      <c r="JAX25" s="15"/>
      <c r="JAY25" s="15"/>
      <c r="JAZ25" s="15"/>
      <c r="JBA25" s="15"/>
      <c r="JBB25" s="15"/>
      <c r="JBC25" s="15"/>
      <c r="JBD25" s="15"/>
      <c r="JBE25" s="15"/>
      <c r="JBF25" s="15"/>
      <c r="JBG25" s="15"/>
      <c r="JBH25" s="98"/>
      <c r="JBI25" s="98"/>
      <c r="JBJ25" s="13"/>
      <c r="JBK25" s="79"/>
      <c r="JBL25" s="79"/>
      <c r="JBM25" s="79"/>
      <c r="JBN25" s="79"/>
      <c r="JBO25" s="79"/>
      <c r="JBP25" s="79"/>
      <c r="JBQ25" s="79"/>
      <c r="JBR25" s="79"/>
      <c r="JBS25" s="79"/>
      <c r="JBT25" s="79"/>
      <c r="JBU25" s="79"/>
      <c r="JBV25" s="79"/>
      <c r="JBW25" s="79"/>
      <c r="JBX25" s="79"/>
      <c r="JBY25" s="79"/>
      <c r="JBZ25" s="79"/>
      <c r="JCA25" s="79"/>
      <c r="JCB25" s="79"/>
      <c r="JCC25" s="79"/>
      <c r="JCD25" s="79"/>
      <c r="JCE25" s="79"/>
      <c r="JCF25" s="79"/>
      <c r="JCG25" s="79"/>
      <c r="JCH25" s="79"/>
      <c r="JCI25" s="19"/>
      <c r="JCJ25" s="15"/>
      <c r="JCK25" s="15"/>
      <c r="JCL25" s="15"/>
      <c r="JCM25" s="15"/>
      <c r="JCN25" s="15"/>
      <c r="JCO25" s="15"/>
      <c r="JCP25" s="15"/>
      <c r="JCQ25" s="15"/>
      <c r="JCR25" s="15"/>
      <c r="JCS25" s="15"/>
      <c r="JCT25" s="15"/>
      <c r="JCU25" s="15"/>
      <c r="JCV25" s="15"/>
      <c r="JCW25" s="15"/>
      <c r="JCX25" s="15"/>
      <c r="JCY25" s="15"/>
      <c r="JCZ25" s="15"/>
      <c r="JDA25" s="15"/>
      <c r="JDB25" s="15"/>
      <c r="JDC25" s="15"/>
      <c r="JDD25" s="15"/>
      <c r="JDE25" s="98"/>
      <c r="JDF25" s="98"/>
      <c r="JDG25" s="13"/>
      <c r="JDH25" s="79"/>
      <c r="JDI25" s="79"/>
      <c r="JDJ25" s="79"/>
      <c r="JDK25" s="79"/>
      <c r="JDL25" s="79"/>
      <c r="JDM25" s="79"/>
      <c r="JDN25" s="79"/>
      <c r="JDO25" s="79"/>
      <c r="JDP25" s="79"/>
      <c r="JDQ25" s="79"/>
      <c r="JDR25" s="79"/>
      <c r="JDS25" s="79"/>
      <c r="JDT25" s="79"/>
      <c r="JDU25" s="79"/>
      <c r="JDV25" s="79"/>
      <c r="JDW25" s="79"/>
      <c r="JDX25" s="79"/>
      <c r="JDY25" s="79"/>
      <c r="JDZ25" s="79"/>
      <c r="JEA25" s="79"/>
      <c r="JEB25" s="79"/>
      <c r="JEC25" s="79"/>
      <c r="JED25" s="79"/>
      <c r="JEE25" s="79"/>
      <c r="JEF25" s="19"/>
      <c r="JEG25" s="15"/>
      <c r="JEH25" s="15"/>
      <c r="JEI25" s="15"/>
      <c r="JEJ25" s="15"/>
      <c r="JEK25" s="15"/>
      <c r="JEL25" s="15"/>
      <c r="JEM25" s="15"/>
      <c r="JEN25" s="15"/>
      <c r="JEO25" s="15"/>
      <c r="JEP25" s="15"/>
      <c r="JEQ25" s="15"/>
      <c r="JER25" s="15"/>
      <c r="JES25" s="15"/>
      <c r="JET25" s="15"/>
      <c r="JEU25" s="15"/>
      <c r="JEV25" s="15"/>
      <c r="JEW25" s="15"/>
      <c r="JEX25" s="15"/>
      <c r="JEY25" s="15"/>
      <c r="JEZ25" s="15"/>
      <c r="JFA25" s="15"/>
      <c r="JFB25" s="98"/>
      <c r="JFC25" s="98"/>
      <c r="JFD25" s="13"/>
      <c r="JFE25" s="79"/>
      <c r="JFF25" s="79"/>
      <c r="JFG25" s="79"/>
      <c r="JFH25" s="79"/>
      <c r="JFI25" s="79"/>
      <c r="JFJ25" s="79"/>
      <c r="JFK25" s="79"/>
      <c r="JFL25" s="79"/>
      <c r="JFM25" s="79"/>
      <c r="JFN25" s="79"/>
      <c r="JFO25" s="79"/>
      <c r="JFP25" s="79"/>
      <c r="JFQ25" s="79"/>
      <c r="JFR25" s="79"/>
      <c r="JFS25" s="79"/>
      <c r="JFT25" s="79"/>
      <c r="JFU25" s="79"/>
      <c r="JFV25" s="79"/>
      <c r="JFW25" s="79"/>
      <c r="JFX25" s="79"/>
      <c r="JFY25" s="79"/>
      <c r="JFZ25" s="79"/>
      <c r="JGA25" s="79"/>
      <c r="JGB25" s="79"/>
      <c r="JGC25" s="19"/>
      <c r="JGD25" s="15"/>
      <c r="JGE25" s="15"/>
      <c r="JGF25" s="15"/>
      <c r="JGG25" s="15"/>
      <c r="JGH25" s="15"/>
      <c r="JGI25" s="15"/>
      <c r="JGJ25" s="15"/>
      <c r="JGK25" s="15"/>
      <c r="JGL25" s="15"/>
      <c r="JGM25" s="15"/>
      <c r="JGN25" s="15"/>
      <c r="JGO25" s="15"/>
      <c r="JGP25" s="15"/>
      <c r="JGQ25" s="15"/>
      <c r="JGR25" s="15"/>
      <c r="JGS25" s="15"/>
      <c r="JGT25" s="15"/>
      <c r="JGU25" s="15"/>
      <c r="JGV25" s="15"/>
      <c r="JGW25" s="15"/>
      <c r="JGX25" s="15"/>
      <c r="JGY25" s="98"/>
      <c r="JGZ25" s="98"/>
      <c r="JHA25" s="13"/>
      <c r="JHB25" s="79"/>
      <c r="JHC25" s="79"/>
      <c r="JHD25" s="79"/>
      <c r="JHE25" s="79"/>
      <c r="JHF25" s="79"/>
      <c r="JHG25" s="79"/>
      <c r="JHH25" s="79"/>
      <c r="JHI25" s="79"/>
      <c r="JHJ25" s="79"/>
      <c r="JHK25" s="79"/>
      <c r="JHL25" s="79"/>
      <c r="JHM25" s="79"/>
      <c r="JHN25" s="79"/>
      <c r="JHO25" s="79"/>
      <c r="JHP25" s="79"/>
      <c r="JHQ25" s="79"/>
      <c r="JHR25" s="79"/>
      <c r="JHS25" s="79"/>
      <c r="JHT25" s="79"/>
      <c r="JHU25" s="79"/>
      <c r="JHV25" s="79"/>
      <c r="JHW25" s="79"/>
      <c r="JHX25" s="79"/>
      <c r="JHY25" s="79"/>
      <c r="JHZ25" s="19"/>
      <c r="JIA25" s="15"/>
      <c r="JIB25" s="15"/>
      <c r="JIC25" s="15"/>
      <c r="JID25" s="15"/>
      <c r="JIE25" s="15"/>
      <c r="JIF25" s="15"/>
      <c r="JIG25" s="15"/>
      <c r="JIH25" s="15"/>
      <c r="JII25" s="15"/>
      <c r="JIJ25" s="15"/>
      <c r="JIK25" s="15"/>
      <c r="JIL25" s="15"/>
      <c r="JIM25" s="15"/>
      <c r="JIN25" s="15"/>
      <c r="JIO25" s="15"/>
      <c r="JIP25" s="15"/>
      <c r="JIQ25" s="15"/>
      <c r="JIR25" s="15"/>
      <c r="JIS25" s="15"/>
      <c r="JIT25" s="15"/>
      <c r="JIU25" s="15"/>
      <c r="JIV25" s="98"/>
      <c r="JIW25" s="98"/>
      <c r="JIX25" s="13"/>
      <c r="JIY25" s="79"/>
      <c r="JIZ25" s="79"/>
      <c r="JJA25" s="79"/>
      <c r="JJB25" s="79"/>
      <c r="JJC25" s="79"/>
      <c r="JJD25" s="79"/>
      <c r="JJE25" s="79"/>
      <c r="JJF25" s="79"/>
      <c r="JJG25" s="79"/>
      <c r="JJH25" s="79"/>
      <c r="JJI25" s="79"/>
      <c r="JJJ25" s="79"/>
      <c r="JJK25" s="79"/>
      <c r="JJL25" s="79"/>
      <c r="JJM25" s="79"/>
      <c r="JJN25" s="79"/>
      <c r="JJO25" s="79"/>
      <c r="JJP25" s="79"/>
      <c r="JJQ25" s="79"/>
      <c r="JJR25" s="79"/>
      <c r="JJS25" s="79"/>
      <c r="JJT25" s="79"/>
      <c r="JJU25" s="79"/>
      <c r="JJV25" s="79"/>
      <c r="JJW25" s="19"/>
      <c r="JJX25" s="15"/>
      <c r="JJY25" s="15"/>
      <c r="JJZ25" s="15"/>
      <c r="JKA25" s="15"/>
      <c r="JKB25" s="15"/>
      <c r="JKC25" s="15"/>
      <c r="JKD25" s="15"/>
      <c r="JKE25" s="15"/>
      <c r="JKF25" s="15"/>
      <c r="JKG25" s="15"/>
      <c r="JKH25" s="15"/>
      <c r="JKI25" s="15"/>
      <c r="JKJ25" s="15"/>
      <c r="JKK25" s="15"/>
      <c r="JKL25" s="15"/>
      <c r="JKM25" s="15"/>
      <c r="JKN25" s="15"/>
      <c r="JKO25" s="15"/>
      <c r="JKP25" s="15"/>
      <c r="JKQ25" s="15"/>
      <c r="JKR25" s="15"/>
      <c r="JKS25" s="98"/>
      <c r="JKT25" s="98"/>
      <c r="JKU25" s="13"/>
      <c r="JKV25" s="79"/>
      <c r="JKW25" s="79"/>
      <c r="JKX25" s="79"/>
      <c r="JKY25" s="79"/>
      <c r="JKZ25" s="79"/>
      <c r="JLA25" s="79"/>
      <c r="JLB25" s="79"/>
      <c r="JLC25" s="79"/>
      <c r="JLD25" s="79"/>
      <c r="JLE25" s="79"/>
      <c r="JLF25" s="79"/>
      <c r="JLG25" s="79"/>
      <c r="JLH25" s="79"/>
      <c r="JLI25" s="79"/>
      <c r="JLJ25" s="79"/>
      <c r="JLK25" s="79"/>
      <c r="JLL25" s="79"/>
      <c r="JLM25" s="79"/>
      <c r="JLN25" s="79"/>
      <c r="JLO25" s="79"/>
      <c r="JLP25" s="79"/>
      <c r="JLQ25" s="79"/>
      <c r="JLR25" s="79"/>
      <c r="JLS25" s="79"/>
      <c r="JLT25" s="19"/>
      <c r="JLU25" s="15"/>
      <c r="JLV25" s="15"/>
      <c r="JLW25" s="15"/>
      <c r="JLX25" s="15"/>
      <c r="JLY25" s="15"/>
      <c r="JLZ25" s="15"/>
      <c r="JMA25" s="15"/>
      <c r="JMB25" s="15"/>
      <c r="JMC25" s="15"/>
      <c r="JMD25" s="15"/>
      <c r="JME25" s="15"/>
      <c r="JMF25" s="15"/>
      <c r="JMG25" s="15"/>
      <c r="JMH25" s="15"/>
      <c r="JMI25" s="15"/>
      <c r="JMJ25" s="15"/>
      <c r="JMK25" s="15"/>
      <c r="JML25" s="15"/>
      <c r="JMM25" s="15"/>
      <c r="JMN25" s="15"/>
      <c r="JMO25" s="15"/>
      <c r="JMP25" s="98"/>
      <c r="JMQ25" s="98"/>
      <c r="JMR25" s="13"/>
      <c r="JMS25" s="79"/>
      <c r="JMT25" s="79"/>
      <c r="JMU25" s="79"/>
      <c r="JMV25" s="79"/>
      <c r="JMW25" s="79"/>
      <c r="JMX25" s="79"/>
      <c r="JMY25" s="79"/>
      <c r="JMZ25" s="79"/>
      <c r="JNA25" s="79"/>
      <c r="JNB25" s="79"/>
      <c r="JNC25" s="79"/>
      <c r="JND25" s="79"/>
      <c r="JNE25" s="79"/>
      <c r="JNF25" s="79"/>
      <c r="JNG25" s="79"/>
      <c r="JNH25" s="79"/>
      <c r="JNI25" s="79"/>
      <c r="JNJ25" s="79"/>
      <c r="JNK25" s="79"/>
      <c r="JNL25" s="79"/>
      <c r="JNM25" s="79"/>
      <c r="JNN25" s="79"/>
      <c r="JNO25" s="79"/>
      <c r="JNP25" s="79"/>
      <c r="JNQ25" s="19"/>
      <c r="JNR25" s="15"/>
      <c r="JNS25" s="15"/>
      <c r="JNT25" s="15"/>
      <c r="JNU25" s="15"/>
      <c r="JNV25" s="15"/>
      <c r="JNW25" s="15"/>
      <c r="JNX25" s="15"/>
      <c r="JNY25" s="15"/>
      <c r="JNZ25" s="15"/>
      <c r="JOA25" s="15"/>
      <c r="JOB25" s="15"/>
      <c r="JOC25" s="15"/>
      <c r="JOD25" s="15"/>
      <c r="JOE25" s="15"/>
      <c r="JOF25" s="15"/>
      <c r="JOG25" s="15"/>
      <c r="JOH25" s="15"/>
      <c r="JOI25" s="15"/>
      <c r="JOJ25" s="15"/>
      <c r="JOK25" s="15"/>
      <c r="JOL25" s="15"/>
      <c r="JOM25" s="98"/>
      <c r="JON25" s="98"/>
      <c r="JOO25" s="13"/>
      <c r="JOP25" s="79"/>
      <c r="JOQ25" s="79"/>
      <c r="JOR25" s="79"/>
      <c r="JOS25" s="79"/>
      <c r="JOT25" s="79"/>
      <c r="JOU25" s="79"/>
      <c r="JOV25" s="79"/>
      <c r="JOW25" s="79"/>
      <c r="JOX25" s="79"/>
      <c r="JOY25" s="79"/>
      <c r="JOZ25" s="79"/>
      <c r="JPA25" s="79"/>
      <c r="JPB25" s="79"/>
      <c r="JPC25" s="79"/>
      <c r="JPD25" s="79"/>
      <c r="JPE25" s="79"/>
      <c r="JPF25" s="79"/>
      <c r="JPG25" s="79"/>
      <c r="JPH25" s="79"/>
      <c r="JPI25" s="79"/>
      <c r="JPJ25" s="79"/>
      <c r="JPK25" s="79"/>
      <c r="JPL25" s="79"/>
      <c r="JPM25" s="79"/>
      <c r="JPN25" s="19"/>
      <c r="JPO25" s="15"/>
      <c r="JPP25" s="15"/>
      <c r="JPQ25" s="15"/>
      <c r="JPR25" s="15"/>
      <c r="JPS25" s="15"/>
      <c r="JPT25" s="15"/>
      <c r="JPU25" s="15"/>
      <c r="JPV25" s="15"/>
      <c r="JPW25" s="15"/>
      <c r="JPX25" s="15"/>
      <c r="JPY25" s="15"/>
      <c r="JPZ25" s="15"/>
      <c r="JQA25" s="15"/>
      <c r="JQB25" s="15"/>
      <c r="JQC25" s="15"/>
      <c r="JQD25" s="15"/>
      <c r="JQE25" s="15"/>
      <c r="JQF25" s="15"/>
      <c r="JQG25" s="15"/>
      <c r="JQH25" s="15"/>
      <c r="JQI25" s="15"/>
      <c r="JQJ25" s="98"/>
      <c r="JQK25" s="98"/>
      <c r="JQL25" s="13"/>
      <c r="JQM25" s="79"/>
      <c r="JQN25" s="79"/>
      <c r="JQO25" s="79"/>
      <c r="JQP25" s="79"/>
      <c r="JQQ25" s="79"/>
      <c r="JQR25" s="79"/>
      <c r="JQS25" s="79"/>
      <c r="JQT25" s="79"/>
      <c r="JQU25" s="79"/>
      <c r="JQV25" s="79"/>
      <c r="JQW25" s="79"/>
      <c r="JQX25" s="79"/>
      <c r="JQY25" s="79"/>
      <c r="JQZ25" s="79"/>
      <c r="JRA25" s="79"/>
      <c r="JRB25" s="79"/>
      <c r="JRC25" s="79"/>
      <c r="JRD25" s="79"/>
      <c r="JRE25" s="79"/>
      <c r="JRF25" s="79"/>
      <c r="JRG25" s="79"/>
      <c r="JRH25" s="79"/>
      <c r="JRI25" s="79"/>
      <c r="JRJ25" s="79"/>
      <c r="JRK25" s="19"/>
      <c r="JRL25" s="15"/>
      <c r="JRM25" s="15"/>
      <c r="JRN25" s="15"/>
      <c r="JRO25" s="15"/>
      <c r="JRP25" s="15"/>
      <c r="JRQ25" s="15"/>
      <c r="JRR25" s="15"/>
      <c r="JRS25" s="15"/>
      <c r="JRT25" s="15"/>
      <c r="JRU25" s="15"/>
      <c r="JRV25" s="15"/>
      <c r="JRW25" s="15"/>
      <c r="JRX25" s="15"/>
      <c r="JRY25" s="15"/>
      <c r="JRZ25" s="15"/>
      <c r="JSA25" s="15"/>
      <c r="JSB25" s="15"/>
      <c r="JSC25" s="15"/>
      <c r="JSD25" s="15"/>
      <c r="JSE25" s="15"/>
      <c r="JSF25" s="15"/>
      <c r="JSG25" s="98"/>
      <c r="JSH25" s="98"/>
      <c r="JSI25" s="13"/>
      <c r="JSJ25" s="79"/>
      <c r="JSK25" s="79"/>
      <c r="JSL25" s="79"/>
      <c r="JSM25" s="79"/>
      <c r="JSN25" s="79"/>
      <c r="JSO25" s="79"/>
      <c r="JSP25" s="79"/>
      <c r="JSQ25" s="79"/>
      <c r="JSR25" s="79"/>
      <c r="JSS25" s="79"/>
      <c r="JST25" s="79"/>
      <c r="JSU25" s="79"/>
      <c r="JSV25" s="79"/>
      <c r="JSW25" s="79"/>
      <c r="JSX25" s="79"/>
      <c r="JSY25" s="79"/>
      <c r="JSZ25" s="79"/>
      <c r="JTA25" s="79"/>
      <c r="JTB25" s="79"/>
      <c r="JTC25" s="79"/>
      <c r="JTD25" s="79"/>
      <c r="JTE25" s="79"/>
      <c r="JTF25" s="79"/>
      <c r="JTG25" s="79"/>
      <c r="JTH25" s="19"/>
      <c r="JTI25" s="15"/>
      <c r="JTJ25" s="15"/>
      <c r="JTK25" s="15"/>
      <c r="JTL25" s="15"/>
      <c r="JTM25" s="15"/>
      <c r="JTN25" s="15"/>
      <c r="JTO25" s="15"/>
      <c r="JTP25" s="15"/>
      <c r="JTQ25" s="15"/>
      <c r="JTR25" s="15"/>
      <c r="JTS25" s="15"/>
      <c r="JTT25" s="15"/>
      <c r="JTU25" s="15"/>
      <c r="JTV25" s="15"/>
      <c r="JTW25" s="15"/>
      <c r="JTX25" s="15"/>
      <c r="JTY25" s="15"/>
      <c r="JTZ25" s="15"/>
      <c r="JUA25" s="15"/>
      <c r="JUB25" s="15"/>
      <c r="JUC25" s="15"/>
      <c r="JUD25" s="98"/>
      <c r="JUE25" s="98"/>
      <c r="JUF25" s="13"/>
      <c r="JUG25" s="79"/>
      <c r="JUH25" s="79"/>
      <c r="JUI25" s="79"/>
      <c r="JUJ25" s="79"/>
      <c r="JUK25" s="79"/>
      <c r="JUL25" s="79"/>
      <c r="JUM25" s="79"/>
      <c r="JUN25" s="79"/>
      <c r="JUO25" s="79"/>
      <c r="JUP25" s="79"/>
      <c r="JUQ25" s="79"/>
      <c r="JUR25" s="79"/>
      <c r="JUS25" s="79"/>
      <c r="JUT25" s="79"/>
      <c r="JUU25" s="79"/>
      <c r="JUV25" s="79"/>
      <c r="JUW25" s="79"/>
      <c r="JUX25" s="79"/>
      <c r="JUY25" s="79"/>
      <c r="JUZ25" s="79"/>
      <c r="JVA25" s="79"/>
      <c r="JVB25" s="79"/>
      <c r="JVC25" s="79"/>
      <c r="JVD25" s="79"/>
      <c r="JVE25" s="19"/>
      <c r="JVF25" s="15"/>
      <c r="JVG25" s="15"/>
      <c r="JVH25" s="15"/>
      <c r="JVI25" s="15"/>
      <c r="JVJ25" s="15"/>
      <c r="JVK25" s="15"/>
      <c r="JVL25" s="15"/>
      <c r="JVM25" s="15"/>
      <c r="JVN25" s="15"/>
      <c r="JVO25" s="15"/>
      <c r="JVP25" s="15"/>
      <c r="JVQ25" s="15"/>
      <c r="JVR25" s="15"/>
      <c r="JVS25" s="15"/>
      <c r="JVT25" s="15"/>
      <c r="JVU25" s="15"/>
      <c r="JVV25" s="15"/>
      <c r="JVW25" s="15"/>
      <c r="JVX25" s="15"/>
      <c r="JVY25" s="15"/>
      <c r="JVZ25" s="15"/>
      <c r="JWA25" s="98"/>
      <c r="JWB25" s="98"/>
      <c r="JWC25" s="13"/>
      <c r="JWD25" s="79"/>
      <c r="JWE25" s="79"/>
      <c r="JWF25" s="79"/>
      <c r="JWG25" s="79"/>
      <c r="JWH25" s="79"/>
      <c r="JWI25" s="79"/>
      <c r="JWJ25" s="79"/>
      <c r="JWK25" s="79"/>
      <c r="JWL25" s="79"/>
      <c r="JWM25" s="79"/>
      <c r="JWN25" s="79"/>
      <c r="JWO25" s="79"/>
      <c r="JWP25" s="79"/>
      <c r="JWQ25" s="79"/>
      <c r="JWR25" s="79"/>
      <c r="JWS25" s="79"/>
      <c r="JWT25" s="79"/>
      <c r="JWU25" s="79"/>
      <c r="JWV25" s="79"/>
      <c r="JWW25" s="79"/>
      <c r="JWX25" s="79"/>
      <c r="JWY25" s="79"/>
      <c r="JWZ25" s="79"/>
      <c r="JXA25" s="79"/>
      <c r="JXB25" s="19"/>
      <c r="JXC25" s="15"/>
      <c r="JXD25" s="15"/>
      <c r="JXE25" s="15"/>
      <c r="JXF25" s="15"/>
      <c r="JXG25" s="15"/>
      <c r="JXH25" s="15"/>
      <c r="JXI25" s="15"/>
      <c r="JXJ25" s="15"/>
      <c r="JXK25" s="15"/>
      <c r="JXL25" s="15"/>
      <c r="JXM25" s="15"/>
      <c r="JXN25" s="15"/>
      <c r="JXO25" s="15"/>
      <c r="JXP25" s="15"/>
      <c r="JXQ25" s="15"/>
      <c r="JXR25" s="15"/>
      <c r="JXS25" s="15"/>
      <c r="JXT25" s="15"/>
      <c r="JXU25" s="15"/>
      <c r="JXV25" s="15"/>
      <c r="JXW25" s="15"/>
      <c r="JXX25" s="98"/>
      <c r="JXY25" s="98"/>
      <c r="JXZ25" s="13"/>
      <c r="JYA25" s="79"/>
      <c r="JYB25" s="79"/>
      <c r="JYC25" s="79"/>
      <c r="JYD25" s="79"/>
      <c r="JYE25" s="79"/>
      <c r="JYF25" s="79"/>
      <c r="JYG25" s="79"/>
      <c r="JYH25" s="79"/>
      <c r="JYI25" s="79"/>
      <c r="JYJ25" s="79"/>
      <c r="JYK25" s="79"/>
      <c r="JYL25" s="79"/>
      <c r="JYM25" s="79"/>
      <c r="JYN25" s="79"/>
      <c r="JYO25" s="79"/>
      <c r="JYP25" s="79"/>
      <c r="JYQ25" s="79"/>
      <c r="JYR25" s="79"/>
      <c r="JYS25" s="79"/>
      <c r="JYT25" s="79"/>
      <c r="JYU25" s="79"/>
      <c r="JYV25" s="79"/>
      <c r="JYW25" s="79"/>
      <c r="JYX25" s="79"/>
      <c r="JYY25" s="19"/>
      <c r="JYZ25" s="15"/>
      <c r="JZA25" s="15"/>
      <c r="JZB25" s="15"/>
      <c r="JZC25" s="15"/>
      <c r="JZD25" s="15"/>
      <c r="JZE25" s="15"/>
      <c r="JZF25" s="15"/>
      <c r="JZG25" s="15"/>
      <c r="JZH25" s="15"/>
      <c r="JZI25" s="15"/>
      <c r="JZJ25" s="15"/>
      <c r="JZK25" s="15"/>
      <c r="JZL25" s="15"/>
      <c r="JZM25" s="15"/>
      <c r="JZN25" s="15"/>
      <c r="JZO25" s="15"/>
      <c r="JZP25" s="15"/>
      <c r="JZQ25" s="15"/>
      <c r="JZR25" s="15"/>
      <c r="JZS25" s="15"/>
      <c r="JZT25" s="15"/>
      <c r="JZU25" s="98"/>
      <c r="JZV25" s="98"/>
      <c r="JZW25" s="13"/>
      <c r="JZX25" s="79"/>
      <c r="JZY25" s="79"/>
      <c r="JZZ25" s="79"/>
      <c r="KAA25" s="79"/>
      <c r="KAB25" s="79"/>
      <c r="KAC25" s="79"/>
      <c r="KAD25" s="79"/>
      <c r="KAE25" s="79"/>
      <c r="KAF25" s="79"/>
      <c r="KAG25" s="79"/>
      <c r="KAH25" s="79"/>
      <c r="KAI25" s="79"/>
      <c r="KAJ25" s="79"/>
      <c r="KAK25" s="79"/>
      <c r="KAL25" s="79"/>
      <c r="KAM25" s="79"/>
      <c r="KAN25" s="79"/>
      <c r="KAO25" s="79"/>
      <c r="KAP25" s="79"/>
      <c r="KAQ25" s="79"/>
      <c r="KAR25" s="79"/>
      <c r="KAS25" s="79"/>
      <c r="KAT25" s="79"/>
      <c r="KAU25" s="79"/>
      <c r="KAV25" s="19"/>
      <c r="KAW25" s="15"/>
      <c r="KAX25" s="15"/>
      <c r="KAY25" s="15"/>
      <c r="KAZ25" s="15"/>
      <c r="KBA25" s="15"/>
      <c r="KBB25" s="15"/>
      <c r="KBC25" s="15"/>
      <c r="KBD25" s="15"/>
      <c r="KBE25" s="15"/>
      <c r="KBF25" s="15"/>
      <c r="KBG25" s="15"/>
      <c r="KBH25" s="15"/>
      <c r="KBI25" s="15"/>
      <c r="KBJ25" s="15"/>
      <c r="KBK25" s="15"/>
      <c r="KBL25" s="15"/>
      <c r="KBM25" s="15"/>
      <c r="KBN25" s="15"/>
      <c r="KBO25" s="15"/>
      <c r="KBP25" s="15"/>
      <c r="KBQ25" s="15"/>
      <c r="KBR25" s="98"/>
      <c r="KBS25" s="98"/>
      <c r="KBT25" s="13"/>
      <c r="KBU25" s="79"/>
      <c r="KBV25" s="79"/>
      <c r="KBW25" s="79"/>
      <c r="KBX25" s="79"/>
      <c r="KBY25" s="79"/>
      <c r="KBZ25" s="79"/>
      <c r="KCA25" s="79"/>
      <c r="KCB25" s="79"/>
      <c r="KCC25" s="79"/>
      <c r="KCD25" s="79"/>
      <c r="KCE25" s="79"/>
      <c r="KCF25" s="79"/>
      <c r="KCG25" s="79"/>
      <c r="KCH25" s="79"/>
      <c r="KCI25" s="79"/>
      <c r="KCJ25" s="79"/>
      <c r="KCK25" s="79"/>
      <c r="KCL25" s="79"/>
      <c r="KCM25" s="79"/>
      <c r="KCN25" s="79"/>
      <c r="KCO25" s="79"/>
      <c r="KCP25" s="79"/>
      <c r="KCQ25" s="79"/>
      <c r="KCR25" s="79"/>
      <c r="KCS25" s="19"/>
      <c r="KCT25" s="15"/>
      <c r="KCU25" s="15"/>
      <c r="KCV25" s="15"/>
      <c r="KCW25" s="15"/>
      <c r="KCX25" s="15"/>
      <c r="KCY25" s="15"/>
      <c r="KCZ25" s="15"/>
      <c r="KDA25" s="15"/>
      <c r="KDB25" s="15"/>
      <c r="KDC25" s="15"/>
      <c r="KDD25" s="15"/>
      <c r="KDE25" s="15"/>
      <c r="KDF25" s="15"/>
      <c r="KDG25" s="15"/>
      <c r="KDH25" s="15"/>
      <c r="KDI25" s="15"/>
      <c r="KDJ25" s="15"/>
      <c r="KDK25" s="15"/>
      <c r="KDL25" s="15"/>
      <c r="KDM25" s="15"/>
      <c r="KDN25" s="15"/>
      <c r="KDO25" s="98"/>
      <c r="KDP25" s="98"/>
      <c r="KDQ25" s="13"/>
      <c r="KDR25" s="79"/>
      <c r="KDS25" s="79"/>
      <c r="KDT25" s="79"/>
      <c r="KDU25" s="79"/>
      <c r="KDV25" s="79"/>
      <c r="KDW25" s="79"/>
      <c r="KDX25" s="79"/>
      <c r="KDY25" s="79"/>
      <c r="KDZ25" s="79"/>
      <c r="KEA25" s="79"/>
      <c r="KEB25" s="79"/>
      <c r="KEC25" s="79"/>
      <c r="KED25" s="79"/>
      <c r="KEE25" s="79"/>
      <c r="KEF25" s="79"/>
      <c r="KEG25" s="79"/>
      <c r="KEH25" s="79"/>
      <c r="KEI25" s="79"/>
      <c r="KEJ25" s="79"/>
      <c r="KEK25" s="79"/>
      <c r="KEL25" s="79"/>
      <c r="KEM25" s="79"/>
      <c r="KEN25" s="79"/>
      <c r="KEO25" s="79"/>
      <c r="KEP25" s="19"/>
      <c r="KEQ25" s="15"/>
      <c r="KER25" s="15"/>
      <c r="KES25" s="15"/>
      <c r="KET25" s="15"/>
      <c r="KEU25" s="15"/>
      <c r="KEV25" s="15"/>
      <c r="KEW25" s="15"/>
      <c r="KEX25" s="15"/>
      <c r="KEY25" s="15"/>
      <c r="KEZ25" s="15"/>
      <c r="KFA25" s="15"/>
      <c r="KFB25" s="15"/>
      <c r="KFC25" s="15"/>
      <c r="KFD25" s="15"/>
      <c r="KFE25" s="15"/>
      <c r="KFF25" s="15"/>
      <c r="KFG25" s="15"/>
      <c r="KFH25" s="15"/>
      <c r="KFI25" s="15"/>
      <c r="KFJ25" s="15"/>
      <c r="KFK25" s="15"/>
      <c r="KFL25" s="98"/>
      <c r="KFM25" s="98"/>
      <c r="KFN25" s="13"/>
      <c r="KFO25" s="79"/>
      <c r="KFP25" s="79"/>
      <c r="KFQ25" s="79"/>
      <c r="KFR25" s="79"/>
      <c r="KFS25" s="79"/>
      <c r="KFT25" s="79"/>
      <c r="KFU25" s="79"/>
      <c r="KFV25" s="79"/>
      <c r="KFW25" s="79"/>
      <c r="KFX25" s="79"/>
      <c r="KFY25" s="79"/>
      <c r="KFZ25" s="79"/>
      <c r="KGA25" s="79"/>
      <c r="KGB25" s="79"/>
      <c r="KGC25" s="79"/>
      <c r="KGD25" s="79"/>
      <c r="KGE25" s="79"/>
      <c r="KGF25" s="79"/>
      <c r="KGG25" s="79"/>
      <c r="KGH25" s="79"/>
      <c r="KGI25" s="79"/>
      <c r="KGJ25" s="79"/>
      <c r="KGK25" s="79"/>
      <c r="KGL25" s="79"/>
      <c r="KGM25" s="19"/>
      <c r="KGN25" s="15"/>
      <c r="KGO25" s="15"/>
      <c r="KGP25" s="15"/>
      <c r="KGQ25" s="15"/>
      <c r="KGR25" s="15"/>
      <c r="KGS25" s="15"/>
      <c r="KGT25" s="15"/>
      <c r="KGU25" s="15"/>
      <c r="KGV25" s="15"/>
      <c r="KGW25" s="15"/>
      <c r="KGX25" s="15"/>
      <c r="KGY25" s="15"/>
      <c r="KGZ25" s="15"/>
      <c r="KHA25" s="15"/>
      <c r="KHB25" s="15"/>
      <c r="KHC25" s="15"/>
      <c r="KHD25" s="15"/>
      <c r="KHE25" s="15"/>
      <c r="KHF25" s="15"/>
      <c r="KHG25" s="15"/>
      <c r="KHH25" s="15"/>
      <c r="KHI25" s="98"/>
      <c r="KHJ25" s="98"/>
      <c r="KHK25" s="13"/>
      <c r="KHL25" s="79"/>
      <c r="KHM25" s="79"/>
      <c r="KHN25" s="79"/>
      <c r="KHO25" s="79"/>
      <c r="KHP25" s="79"/>
      <c r="KHQ25" s="79"/>
      <c r="KHR25" s="79"/>
      <c r="KHS25" s="79"/>
      <c r="KHT25" s="79"/>
      <c r="KHU25" s="79"/>
      <c r="KHV25" s="79"/>
      <c r="KHW25" s="79"/>
      <c r="KHX25" s="79"/>
      <c r="KHY25" s="79"/>
      <c r="KHZ25" s="79"/>
      <c r="KIA25" s="79"/>
      <c r="KIB25" s="79"/>
      <c r="KIC25" s="79"/>
      <c r="KID25" s="79"/>
      <c r="KIE25" s="79"/>
      <c r="KIF25" s="79"/>
      <c r="KIG25" s="79"/>
      <c r="KIH25" s="79"/>
      <c r="KII25" s="79"/>
      <c r="KIJ25" s="19"/>
      <c r="KIK25" s="15"/>
      <c r="KIL25" s="15"/>
      <c r="KIM25" s="15"/>
      <c r="KIN25" s="15"/>
      <c r="KIO25" s="15"/>
      <c r="KIP25" s="15"/>
      <c r="KIQ25" s="15"/>
      <c r="KIR25" s="15"/>
      <c r="KIS25" s="15"/>
      <c r="KIT25" s="15"/>
      <c r="KIU25" s="15"/>
      <c r="KIV25" s="15"/>
      <c r="KIW25" s="15"/>
      <c r="KIX25" s="15"/>
      <c r="KIY25" s="15"/>
      <c r="KIZ25" s="15"/>
      <c r="KJA25" s="15"/>
      <c r="KJB25" s="15"/>
      <c r="KJC25" s="15"/>
      <c r="KJD25" s="15"/>
      <c r="KJE25" s="15"/>
      <c r="KJF25" s="98"/>
      <c r="KJG25" s="98"/>
      <c r="KJH25" s="13"/>
      <c r="KJI25" s="79"/>
      <c r="KJJ25" s="79"/>
      <c r="KJK25" s="79"/>
      <c r="KJL25" s="79"/>
      <c r="KJM25" s="79"/>
      <c r="KJN25" s="79"/>
      <c r="KJO25" s="79"/>
      <c r="KJP25" s="79"/>
      <c r="KJQ25" s="79"/>
      <c r="KJR25" s="79"/>
      <c r="KJS25" s="79"/>
      <c r="KJT25" s="79"/>
      <c r="KJU25" s="79"/>
      <c r="KJV25" s="79"/>
      <c r="KJW25" s="79"/>
      <c r="KJX25" s="79"/>
      <c r="KJY25" s="79"/>
      <c r="KJZ25" s="79"/>
      <c r="KKA25" s="79"/>
      <c r="KKB25" s="79"/>
      <c r="KKC25" s="79"/>
      <c r="KKD25" s="79"/>
      <c r="KKE25" s="79"/>
      <c r="KKF25" s="79"/>
      <c r="KKG25" s="19"/>
      <c r="KKH25" s="15"/>
      <c r="KKI25" s="15"/>
      <c r="KKJ25" s="15"/>
      <c r="KKK25" s="15"/>
      <c r="KKL25" s="15"/>
      <c r="KKM25" s="15"/>
      <c r="KKN25" s="15"/>
      <c r="KKO25" s="15"/>
      <c r="KKP25" s="15"/>
      <c r="KKQ25" s="15"/>
      <c r="KKR25" s="15"/>
      <c r="KKS25" s="15"/>
      <c r="KKT25" s="15"/>
      <c r="KKU25" s="15"/>
      <c r="KKV25" s="15"/>
      <c r="KKW25" s="15"/>
      <c r="KKX25" s="15"/>
      <c r="KKY25" s="15"/>
      <c r="KKZ25" s="15"/>
      <c r="KLA25" s="15"/>
      <c r="KLB25" s="15"/>
      <c r="KLC25" s="98"/>
      <c r="KLD25" s="98"/>
      <c r="KLE25" s="13"/>
      <c r="KLF25" s="79"/>
      <c r="KLG25" s="79"/>
      <c r="KLH25" s="79"/>
      <c r="KLI25" s="79"/>
      <c r="KLJ25" s="79"/>
      <c r="KLK25" s="79"/>
      <c r="KLL25" s="79"/>
      <c r="KLM25" s="79"/>
      <c r="KLN25" s="79"/>
      <c r="KLO25" s="79"/>
      <c r="KLP25" s="79"/>
      <c r="KLQ25" s="79"/>
      <c r="KLR25" s="79"/>
      <c r="KLS25" s="79"/>
      <c r="KLT25" s="79"/>
      <c r="KLU25" s="79"/>
      <c r="KLV25" s="79"/>
      <c r="KLW25" s="79"/>
      <c r="KLX25" s="79"/>
      <c r="KLY25" s="79"/>
      <c r="KLZ25" s="79"/>
      <c r="KMA25" s="79"/>
      <c r="KMB25" s="79"/>
      <c r="KMC25" s="79"/>
      <c r="KMD25" s="19"/>
      <c r="KME25" s="15"/>
      <c r="KMF25" s="15"/>
      <c r="KMG25" s="15"/>
      <c r="KMH25" s="15"/>
      <c r="KMI25" s="15"/>
      <c r="KMJ25" s="15"/>
      <c r="KMK25" s="15"/>
      <c r="KML25" s="15"/>
      <c r="KMM25" s="15"/>
      <c r="KMN25" s="15"/>
      <c r="KMO25" s="15"/>
      <c r="KMP25" s="15"/>
      <c r="KMQ25" s="15"/>
      <c r="KMR25" s="15"/>
      <c r="KMS25" s="15"/>
      <c r="KMT25" s="15"/>
      <c r="KMU25" s="15"/>
      <c r="KMV25" s="15"/>
      <c r="KMW25" s="15"/>
      <c r="KMX25" s="15"/>
      <c r="KMY25" s="15"/>
      <c r="KMZ25" s="98"/>
      <c r="KNA25" s="98"/>
      <c r="KNB25" s="13"/>
      <c r="KNC25" s="79"/>
      <c r="KND25" s="79"/>
      <c r="KNE25" s="79"/>
      <c r="KNF25" s="79"/>
      <c r="KNG25" s="79"/>
      <c r="KNH25" s="79"/>
      <c r="KNI25" s="79"/>
      <c r="KNJ25" s="79"/>
      <c r="KNK25" s="79"/>
      <c r="KNL25" s="79"/>
      <c r="KNM25" s="79"/>
      <c r="KNN25" s="79"/>
      <c r="KNO25" s="79"/>
      <c r="KNP25" s="79"/>
      <c r="KNQ25" s="79"/>
      <c r="KNR25" s="79"/>
      <c r="KNS25" s="79"/>
      <c r="KNT25" s="79"/>
      <c r="KNU25" s="79"/>
      <c r="KNV25" s="79"/>
      <c r="KNW25" s="79"/>
      <c r="KNX25" s="79"/>
      <c r="KNY25" s="79"/>
      <c r="KNZ25" s="79"/>
      <c r="KOA25" s="19"/>
      <c r="KOB25" s="15"/>
      <c r="KOC25" s="15"/>
      <c r="KOD25" s="15"/>
      <c r="KOE25" s="15"/>
      <c r="KOF25" s="15"/>
      <c r="KOG25" s="15"/>
      <c r="KOH25" s="15"/>
      <c r="KOI25" s="15"/>
      <c r="KOJ25" s="15"/>
      <c r="KOK25" s="15"/>
      <c r="KOL25" s="15"/>
      <c r="KOM25" s="15"/>
      <c r="KON25" s="15"/>
      <c r="KOO25" s="15"/>
      <c r="KOP25" s="15"/>
      <c r="KOQ25" s="15"/>
      <c r="KOR25" s="15"/>
      <c r="KOS25" s="15"/>
      <c r="KOT25" s="15"/>
      <c r="KOU25" s="15"/>
      <c r="KOV25" s="15"/>
      <c r="KOW25" s="98"/>
      <c r="KOX25" s="98"/>
      <c r="KOY25" s="13"/>
      <c r="KOZ25" s="79"/>
      <c r="KPA25" s="79"/>
      <c r="KPB25" s="79"/>
      <c r="KPC25" s="79"/>
      <c r="KPD25" s="79"/>
      <c r="KPE25" s="79"/>
      <c r="KPF25" s="79"/>
      <c r="KPG25" s="79"/>
      <c r="KPH25" s="79"/>
      <c r="KPI25" s="79"/>
      <c r="KPJ25" s="79"/>
      <c r="KPK25" s="79"/>
      <c r="KPL25" s="79"/>
      <c r="KPM25" s="79"/>
      <c r="KPN25" s="79"/>
      <c r="KPO25" s="79"/>
      <c r="KPP25" s="79"/>
      <c r="KPQ25" s="79"/>
      <c r="KPR25" s="79"/>
      <c r="KPS25" s="79"/>
      <c r="KPT25" s="79"/>
      <c r="KPU25" s="79"/>
      <c r="KPV25" s="79"/>
      <c r="KPW25" s="79"/>
      <c r="KPX25" s="19"/>
      <c r="KPY25" s="15"/>
      <c r="KPZ25" s="15"/>
      <c r="KQA25" s="15"/>
      <c r="KQB25" s="15"/>
      <c r="KQC25" s="15"/>
      <c r="KQD25" s="15"/>
      <c r="KQE25" s="15"/>
      <c r="KQF25" s="15"/>
      <c r="KQG25" s="15"/>
      <c r="KQH25" s="15"/>
      <c r="KQI25" s="15"/>
      <c r="KQJ25" s="15"/>
      <c r="KQK25" s="15"/>
      <c r="KQL25" s="15"/>
      <c r="KQM25" s="15"/>
      <c r="KQN25" s="15"/>
      <c r="KQO25" s="15"/>
      <c r="KQP25" s="15"/>
      <c r="KQQ25" s="15"/>
      <c r="KQR25" s="15"/>
      <c r="KQS25" s="15"/>
      <c r="KQT25" s="98"/>
      <c r="KQU25" s="98"/>
      <c r="KQV25" s="13"/>
      <c r="KQW25" s="79"/>
      <c r="KQX25" s="79"/>
      <c r="KQY25" s="79"/>
      <c r="KQZ25" s="79"/>
      <c r="KRA25" s="79"/>
      <c r="KRB25" s="79"/>
      <c r="KRC25" s="79"/>
      <c r="KRD25" s="79"/>
      <c r="KRE25" s="79"/>
      <c r="KRF25" s="79"/>
      <c r="KRG25" s="79"/>
      <c r="KRH25" s="79"/>
      <c r="KRI25" s="79"/>
      <c r="KRJ25" s="79"/>
      <c r="KRK25" s="79"/>
      <c r="KRL25" s="79"/>
      <c r="KRM25" s="79"/>
      <c r="KRN25" s="79"/>
      <c r="KRO25" s="79"/>
      <c r="KRP25" s="79"/>
      <c r="KRQ25" s="79"/>
      <c r="KRR25" s="79"/>
      <c r="KRS25" s="79"/>
      <c r="KRT25" s="79"/>
      <c r="KRU25" s="19"/>
      <c r="KRV25" s="15"/>
      <c r="KRW25" s="15"/>
      <c r="KRX25" s="15"/>
      <c r="KRY25" s="15"/>
      <c r="KRZ25" s="15"/>
      <c r="KSA25" s="15"/>
      <c r="KSB25" s="15"/>
      <c r="KSC25" s="15"/>
      <c r="KSD25" s="15"/>
      <c r="KSE25" s="15"/>
      <c r="KSF25" s="15"/>
      <c r="KSG25" s="15"/>
      <c r="KSH25" s="15"/>
      <c r="KSI25" s="15"/>
      <c r="KSJ25" s="15"/>
      <c r="KSK25" s="15"/>
      <c r="KSL25" s="15"/>
      <c r="KSM25" s="15"/>
      <c r="KSN25" s="15"/>
      <c r="KSO25" s="15"/>
      <c r="KSP25" s="15"/>
      <c r="KSQ25" s="98"/>
      <c r="KSR25" s="98"/>
      <c r="KSS25" s="13"/>
      <c r="KST25" s="79"/>
      <c r="KSU25" s="79"/>
      <c r="KSV25" s="79"/>
      <c r="KSW25" s="79"/>
      <c r="KSX25" s="79"/>
      <c r="KSY25" s="79"/>
      <c r="KSZ25" s="79"/>
      <c r="KTA25" s="79"/>
      <c r="KTB25" s="79"/>
      <c r="KTC25" s="79"/>
      <c r="KTD25" s="79"/>
      <c r="KTE25" s="79"/>
      <c r="KTF25" s="79"/>
      <c r="KTG25" s="79"/>
      <c r="KTH25" s="79"/>
      <c r="KTI25" s="79"/>
      <c r="KTJ25" s="79"/>
      <c r="KTK25" s="79"/>
      <c r="KTL25" s="79"/>
      <c r="KTM25" s="79"/>
      <c r="KTN25" s="79"/>
      <c r="KTO25" s="79"/>
      <c r="KTP25" s="79"/>
      <c r="KTQ25" s="79"/>
      <c r="KTR25" s="19"/>
      <c r="KTS25" s="15"/>
      <c r="KTT25" s="15"/>
      <c r="KTU25" s="15"/>
      <c r="KTV25" s="15"/>
      <c r="KTW25" s="15"/>
      <c r="KTX25" s="15"/>
      <c r="KTY25" s="15"/>
      <c r="KTZ25" s="15"/>
      <c r="KUA25" s="15"/>
      <c r="KUB25" s="15"/>
      <c r="KUC25" s="15"/>
      <c r="KUD25" s="15"/>
      <c r="KUE25" s="15"/>
      <c r="KUF25" s="15"/>
      <c r="KUG25" s="15"/>
      <c r="KUH25" s="15"/>
      <c r="KUI25" s="15"/>
      <c r="KUJ25" s="15"/>
      <c r="KUK25" s="15"/>
      <c r="KUL25" s="15"/>
      <c r="KUM25" s="15"/>
      <c r="KUN25" s="98"/>
      <c r="KUO25" s="98"/>
      <c r="KUP25" s="13"/>
      <c r="KUQ25" s="79"/>
      <c r="KUR25" s="79"/>
      <c r="KUS25" s="79"/>
      <c r="KUT25" s="79"/>
      <c r="KUU25" s="79"/>
      <c r="KUV25" s="79"/>
      <c r="KUW25" s="79"/>
      <c r="KUX25" s="79"/>
      <c r="KUY25" s="79"/>
      <c r="KUZ25" s="79"/>
      <c r="KVA25" s="79"/>
      <c r="KVB25" s="79"/>
      <c r="KVC25" s="79"/>
      <c r="KVD25" s="79"/>
      <c r="KVE25" s="79"/>
      <c r="KVF25" s="79"/>
      <c r="KVG25" s="79"/>
      <c r="KVH25" s="79"/>
      <c r="KVI25" s="79"/>
      <c r="KVJ25" s="79"/>
      <c r="KVK25" s="79"/>
      <c r="KVL25" s="79"/>
      <c r="KVM25" s="79"/>
      <c r="KVN25" s="79"/>
      <c r="KVO25" s="19"/>
      <c r="KVP25" s="15"/>
      <c r="KVQ25" s="15"/>
      <c r="KVR25" s="15"/>
      <c r="KVS25" s="15"/>
      <c r="KVT25" s="15"/>
      <c r="KVU25" s="15"/>
      <c r="KVV25" s="15"/>
      <c r="KVW25" s="15"/>
      <c r="KVX25" s="15"/>
      <c r="KVY25" s="15"/>
      <c r="KVZ25" s="15"/>
      <c r="KWA25" s="15"/>
      <c r="KWB25" s="15"/>
      <c r="KWC25" s="15"/>
      <c r="KWD25" s="15"/>
      <c r="KWE25" s="15"/>
      <c r="KWF25" s="15"/>
      <c r="KWG25" s="15"/>
      <c r="KWH25" s="15"/>
      <c r="KWI25" s="15"/>
      <c r="KWJ25" s="15"/>
      <c r="KWK25" s="98"/>
      <c r="KWL25" s="98"/>
      <c r="KWM25" s="13"/>
      <c r="KWN25" s="79"/>
      <c r="KWO25" s="79"/>
      <c r="KWP25" s="79"/>
      <c r="KWQ25" s="79"/>
      <c r="KWR25" s="79"/>
      <c r="KWS25" s="79"/>
      <c r="KWT25" s="79"/>
      <c r="KWU25" s="79"/>
      <c r="KWV25" s="79"/>
      <c r="KWW25" s="79"/>
      <c r="KWX25" s="79"/>
      <c r="KWY25" s="79"/>
      <c r="KWZ25" s="79"/>
      <c r="KXA25" s="79"/>
      <c r="KXB25" s="79"/>
      <c r="KXC25" s="79"/>
      <c r="KXD25" s="79"/>
      <c r="KXE25" s="79"/>
      <c r="KXF25" s="79"/>
      <c r="KXG25" s="79"/>
      <c r="KXH25" s="79"/>
      <c r="KXI25" s="79"/>
      <c r="KXJ25" s="79"/>
      <c r="KXK25" s="79"/>
      <c r="KXL25" s="19"/>
      <c r="KXM25" s="15"/>
      <c r="KXN25" s="15"/>
      <c r="KXO25" s="15"/>
      <c r="KXP25" s="15"/>
      <c r="KXQ25" s="15"/>
      <c r="KXR25" s="15"/>
      <c r="KXS25" s="15"/>
      <c r="KXT25" s="15"/>
      <c r="KXU25" s="15"/>
      <c r="KXV25" s="15"/>
      <c r="KXW25" s="15"/>
      <c r="KXX25" s="15"/>
      <c r="KXY25" s="15"/>
      <c r="KXZ25" s="15"/>
      <c r="KYA25" s="15"/>
      <c r="KYB25" s="15"/>
      <c r="KYC25" s="15"/>
      <c r="KYD25" s="15"/>
      <c r="KYE25" s="15"/>
      <c r="KYF25" s="15"/>
      <c r="KYG25" s="15"/>
      <c r="KYH25" s="98"/>
      <c r="KYI25" s="98"/>
      <c r="KYJ25" s="13"/>
      <c r="KYK25" s="79"/>
      <c r="KYL25" s="79"/>
      <c r="KYM25" s="79"/>
      <c r="KYN25" s="79"/>
      <c r="KYO25" s="79"/>
      <c r="KYP25" s="79"/>
      <c r="KYQ25" s="79"/>
      <c r="KYR25" s="79"/>
      <c r="KYS25" s="79"/>
      <c r="KYT25" s="79"/>
      <c r="KYU25" s="79"/>
      <c r="KYV25" s="79"/>
      <c r="KYW25" s="79"/>
      <c r="KYX25" s="79"/>
      <c r="KYY25" s="79"/>
      <c r="KYZ25" s="79"/>
      <c r="KZA25" s="79"/>
      <c r="KZB25" s="79"/>
      <c r="KZC25" s="79"/>
      <c r="KZD25" s="79"/>
      <c r="KZE25" s="79"/>
      <c r="KZF25" s="79"/>
      <c r="KZG25" s="79"/>
      <c r="KZH25" s="79"/>
      <c r="KZI25" s="19"/>
      <c r="KZJ25" s="15"/>
      <c r="KZK25" s="15"/>
      <c r="KZL25" s="15"/>
      <c r="KZM25" s="15"/>
      <c r="KZN25" s="15"/>
      <c r="KZO25" s="15"/>
      <c r="KZP25" s="15"/>
      <c r="KZQ25" s="15"/>
      <c r="KZR25" s="15"/>
      <c r="KZS25" s="15"/>
      <c r="KZT25" s="15"/>
      <c r="KZU25" s="15"/>
      <c r="KZV25" s="15"/>
      <c r="KZW25" s="15"/>
      <c r="KZX25" s="15"/>
      <c r="KZY25" s="15"/>
      <c r="KZZ25" s="15"/>
      <c r="LAA25" s="15"/>
      <c r="LAB25" s="15"/>
      <c r="LAC25" s="15"/>
      <c r="LAD25" s="15"/>
      <c r="LAE25" s="98"/>
      <c r="LAF25" s="98"/>
      <c r="LAG25" s="13"/>
      <c r="LAH25" s="79"/>
      <c r="LAI25" s="79"/>
      <c r="LAJ25" s="79"/>
      <c r="LAK25" s="79"/>
      <c r="LAL25" s="79"/>
      <c r="LAM25" s="79"/>
      <c r="LAN25" s="79"/>
      <c r="LAO25" s="79"/>
      <c r="LAP25" s="79"/>
      <c r="LAQ25" s="79"/>
      <c r="LAR25" s="79"/>
      <c r="LAS25" s="79"/>
      <c r="LAT25" s="79"/>
      <c r="LAU25" s="79"/>
      <c r="LAV25" s="79"/>
      <c r="LAW25" s="79"/>
      <c r="LAX25" s="79"/>
      <c r="LAY25" s="79"/>
      <c r="LAZ25" s="79"/>
      <c r="LBA25" s="79"/>
      <c r="LBB25" s="79"/>
      <c r="LBC25" s="79"/>
      <c r="LBD25" s="79"/>
      <c r="LBE25" s="79"/>
      <c r="LBF25" s="19"/>
      <c r="LBG25" s="15"/>
      <c r="LBH25" s="15"/>
      <c r="LBI25" s="15"/>
      <c r="LBJ25" s="15"/>
      <c r="LBK25" s="15"/>
      <c r="LBL25" s="15"/>
      <c r="LBM25" s="15"/>
      <c r="LBN25" s="15"/>
      <c r="LBO25" s="15"/>
      <c r="LBP25" s="15"/>
      <c r="LBQ25" s="15"/>
      <c r="LBR25" s="15"/>
      <c r="LBS25" s="15"/>
      <c r="LBT25" s="15"/>
      <c r="LBU25" s="15"/>
      <c r="LBV25" s="15"/>
      <c r="LBW25" s="15"/>
      <c r="LBX25" s="15"/>
      <c r="LBY25" s="15"/>
      <c r="LBZ25" s="15"/>
      <c r="LCA25" s="15"/>
      <c r="LCB25" s="98"/>
      <c r="LCC25" s="98"/>
      <c r="LCD25" s="13"/>
      <c r="LCE25" s="79"/>
      <c r="LCF25" s="79"/>
      <c r="LCG25" s="79"/>
      <c r="LCH25" s="79"/>
      <c r="LCI25" s="79"/>
      <c r="LCJ25" s="79"/>
      <c r="LCK25" s="79"/>
      <c r="LCL25" s="79"/>
      <c r="LCM25" s="79"/>
      <c r="LCN25" s="79"/>
      <c r="LCO25" s="79"/>
      <c r="LCP25" s="79"/>
      <c r="LCQ25" s="79"/>
      <c r="LCR25" s="79"/>
      <c r="LCS25" s="79"/>
      <c r="LCT25" s="79"/>
      <c r="LCU25" s="79"/>
      <c r="LCV25" s="79"/>
      <c r="LCW25" s="79"/>
      <c r="LCX25" s="79"/>
      <c r="LCY25" s="79"/>
      <c r="LCZ25" s="79"/>
      <c r="LDA25" s="79"/>
      <c r="LDB25" s="79"/>
      <c r="LDC25" s="19"/>
      <c r="LDD25" s="15"/>
      <c r="LDE25" s="15"/>
      <c r="LDF25" s="15"/>
      <c r="LDG25" s="15"/>
      <c r="LDH25" s="15"/>
      <c r="LDI25" s="15"/>
      <c r="LDJ25" s="15"/>
      <c r="LDK25" s="15"/>
      <c r="LDL25" s="15"/>
      <c r="LDM25" s="15"/>
      <c r="LDN25" s="15"/>
      <c r="LDO25" s="15"/>
      <c r="LDP25" s="15"/>
      <c r="LDQ25" s="15"/>
      <c r="LDR25" s="15"/>
      <c r="LDS25" s="15"/>
      <c r="LDT25" s="15"/>
      <c r="LDU25" s="15"/>
      <c r="LDV25" s="15"/>
      <c r="LDW25" s="15"/>
      <c r="LDX25" s="15"/>
      <c r="LDY25" s="98"/>
      <c r="LDZ25" s="98"/>
      <c r="LEA25" s="13"/>
      <c r="LEB25" s="79"/>
      <c r="LEC25" s="79"/>
      <c r="LED25" s="79"/>
      <c r="LEE25" s="79"/>
      <c r="LEF25" s="79"/>
      <c r="LEG25" s="79"/>
      <c r="LEH25" s="79"/>
      <c r="LEI25" s="79"/>
      <c r="LEJ25" s="79"/>
      <c r="LEK25" s="79"/>
      <c r="LEL25" s="79"/>
      <c r="LEM25" s="79"/>
      <c r="LEN25" s="79"/>
      <c r="LEO25" s="79"/>
      <c r="LEP25" s="79"/>
      <c r="LEQ25" s="79"/>
      <c r="LER25" s="79"/>
      <c r="LES25" s="79"/>
      <c r="LET25" s="79"/>
      <c r="LEU25" s="79"/>
      <c r="LEV25" s="79"/>
      <c r="LEW25" s="79"/>
      <c r="LEX25" s="79"/>
      <c r="LEY25" s="79"/>
      <c r="LEZ25" s="19"/>
      <c r="LFA25" s="15"/>
      <c r="LFB25" s="15"/>
      <c r="LFC25" s="15"/>
      <c r="LFD25" s="15"/>
      <c r="LFE25" s="15"/>
      <c r="LFF25" s="15"/>
      <c r="LFG25" s="15"/>
      <c r="LFH25" s="15"/>
      <c r="LFI25" s="15"/>
      <c r="LFJ25" s="15"/>
      <c r="LFK25" s="15"/>
      <c r="LFL25" s="15"/>
      <c r="LFM25" s="15"/>
      <c r="LFN25" s="15"/>
      <c r="LFO25" s="15"/>
      <c r="LFP25" s="15"/>
      <c r="LFQ25" s="15"/>
      <c r="LFR25" s="15"/>
      <c r="LFS25" s="15"/>
      <c r="LFT25" s="15"/>
      <c r="LFU25" s="15"/>
      <c r="LFV25" s="98"/>
      <c r="LFW25" s="98"/>
      <c r="LFX25" s="13"/>
      <c r="LFY25" s="79"/>
      <c r="LFZ25" s="79"/>
      <c r="LGA25" s="79"/>
      <c r="LGB25" s="79"/>
      <c r="LGC25" s="79"/>
      <c r="LGD25" s="79"/>
      <c r="LGE25" s="79"/>
      <c r="LGF25" s="79"/>
      <c r="LGG25" s="79"/>
      <c r="LGH25" s="79"/>
      <c r="LGI25" s="79"/>
      <c r="LGJ25" s="79"/>
      <c r="LGK25" s="79"/>
      <c r="LGL25" s="79"/>
      <c r="LGM25" s="79"/>
      <c r="LGN25" s="79"/>
      <c r="LGO25" s="79"/>
      <c r="LGP25" s="79"/>
      <c r="LGQ25" s="79"/>
      <c r="LGR25" s="79"/>
      <c r="LGS25" s="79"/>
      <c r="LGT25" s="79"/>
      <c r="LGU25" s="79"/>
      <c r="LGV25" s="79"/>
      <c r="LGW25" s="19"/>
      <c r="LGX25" s="15"/>
      <c r="LGY25" s="15"/>
      <c r="LGZ25" s="15"/>
      <c r="LHA25" s="15"/>
      <c r="LHB25" s="15"/>
      <c r="LHC25" s="15"/>
      <c r="LHD25" s="15"/>
      <c r="LHE25" s="15"/>
      <c r="LHF25" s="15"/>
      <c r="LHG25" s="15"/>
      <c r="LHH25" s="15"/>
      <c r="LHI25" s="15"/>
      <c r="LHJ25" s="15"/>
      <c r="LHK25" s="15"/>
      <c r="LHL25" s="15"/>
      <c r="LHM25" s="15"/>
      <c r="LHN25" s="15"/>
      <c r="LHO25" s="15"/>
      <c r="LHP25" s="15"/>
      <c r="LHQ25" s="15"/>
      <c r="LHR25" s="15"/>
      <c r="LHS25" s="98"/>
      <c r="LHT25" s="98"/>
      <c r="LHU25" s="13"/>
      <c r="LHV25" s="79"/>
      <c r="LHW25" s="79"/>
      <c r="LHX25" s="79"/>
      <c r="LHY25" s="79"/>
      <c r="LHZ25" s="79"/>
      <c r="LIA25" s="79"/>
      <c r="LIB25" s="79"/>
      <c r="LIC25" s="79"/>
      <c r="LID25" s="79"/>
      <c r="LIE25" s="79"/>
      <c r="LIF25" s="79"/>
      <c r="LIG25" s="79"/>
      <c r="LIH25" s="79"/>
      <c r="LII25" s="79"/>
      <c r="LIJ25" s="79"/>
      <c r="LIK25" s="79"/>
      <c r="LIL25" s="79"/>
      <c r="LIM25" s="79"/>
      <c r="LIN25" s="79"/>
      <c r="LIO25" s="79"/>
      <c r="LIP25" s="79"/>
      <c r="LIQ25" s="79"/>
      <c r="LIR25" s="79"/>
      <c r="LIS25" s="79"/>
      <c r="LIT25" s="19"/>
      <c r="LIU25" s="15"/>
      <c r="LIV25" s="15"/>
      <c r="LIW25" s="15"/>
      <c r="LIX25" s="15"/>
      <c r="LIY25" s="15"/>
      <c r="LIZ25" s="15"/>
      <c r="LJA25" s="15"/>
      <c r="LJB25" s="15"/>
      <c r="LJC25" s="15"/>
      <c r="LJD25" s="15"/>
      <c r="LJE25" s="15"/>
      <c r="LJF25" s="15"/>
      <c r="LJG25" s="15"/>
      <c r="LJH25" s="15"/>
      <c r="LJI25" s="15"/>
      <c r="LJJ25" s="15"/>
      <c r="LJK25" s="15"/>
      <c r="LJL25" s="15"/>
      <c r="LJM25" s="15"/>
      <c r="LJN25" s="15"/>
      <c r="LJO25" s="15"/>
      <c r="LJP25" s="98"/>
      <c r="LJQ25" s="98"/>
      <c r="LJR25" s="13"/>
      <c r="LJS25" s="79"/>
      <c r="LJT25" s="79"/>
      <c r="LJU25" s="79"/>
      <c r="LJV25" s="79"/>
      <c r="LJW25" s="79"/>
      <c r="LJX25" s="79"/>
      <c r="LJY25" s="79"/>
      <c r="LJZ25" s="79"/>
      <c r="LKA25" s="79"/>
      <c r="LKB25" s="79"/>
      <c r="LKC25" s="79"/>
      <c r="LKD25" s="79"/>
      <c r="LKE25" s="79"/>
      <c r="LKF25" s="79"/>
      <c r="LKG25" s="79"/>
      <c r="LKH25" s="79"/>
      <c r="LKI25" s="79"/>
      <c r="LKJ25" s="79"/>
      <c r="LKK25" s="79"/>
      <c r="LKL25" s="79"/>
      <c r="LKM25" s="79"/>
      <c r="LKN25" s="79"/>
      <c r="LKO25" s="79"/>
      <c r="LKP25" s="79"/>
      <c r="LKQ25" s="19"/>
      <c r="LKR25" s="15"/>
      <c r="LKS25" s="15"/>
      <c r="LKT25" s="15"/>
      <c r="LKU25" s="15"/>
      <c r="LKV25" s="15"/>
      <c r="LKW25" s="15"/>
      <c r="LKX25" s="15"/>
      <c r="LKY25" s="15"/>
      <c r="LKZ25" s="15"/>
      <c r="LLA25" s="15"/>
      <c r="LLB25" s="15"/>
      <c r="LLC25" s="15"/>
      <c r="LLD25" s="15"/>
      <c r="LLE25" s="15"/>
      <c r="LLF25" s="15"/>
      <c r="LLG25" s="15"/>
      <c r="LLH25" s="15"/>
      <c r="LLI25" s="15"/>
      <c r="LLJ25" s="15"/>
      <c r="LLK25" s="15"/>
      <c r="LLL25" s="15"/>
      <c r="LLM25" s="98"/>
      <c r="LLN25" s="98"/>
      <c r="LLO25" s="13"/>
      <c r="LLP25" s="79"/>
      <c r="LLQ25" s="79"/>
      <c r="LLR25" s="79"/>
      <c r="LLS25" s="79"/>
      <c r="LLT25" s="79"/>
      <c r="LLU25" s="79"/>
      <c r="LLV25" s="79"/>
      <c r="LLW25" s="79"/>
      <c r="LLX25" s="79"/>
      <c r="LLY25" s="79"/>
      <c r="LLZ25" s="79"/>
      <c r="LMA25" s="79"/>
      <c r="LMB25" s="79"/>
      <c r="LMC25" s="79"/>
      <c r="LMD25" s="79"/>
      <c r="LME25" s="79"/>
      <c r="LMF25" s="79"/>
      <c r="LMG25" s="79"/>
      <c r="LMH25" s="79"/>
      <c r="LMI25" s="79"/>
      <c r="LMJ25" s="79"/>
      <c r="LMK25" s="79"/>
      <c r="LML25" s="79"/>
      <c r="LMM25" s="79"/>
      <c r="LMN25" s="19"/>
      <c r="LMO25" s="15"/>
      <c r="LMP25" s="15"/>
      <c r="LMQ25" s="15"/>
      <c r="LMR25" s="15"/>
      <c r="LMS25" s="15"/>
      <c r="LMT25" s="15"/>
      <c r="LMU25" s="15"/>
      <c r="LMV25" s="15"/>
      <c r="LMW25" s="15"/>
      <c r="LMX25" s="15"/>
      <c r="LMY25" s="15"/>
      <c r="LMZ25" s="15"/>
      <c r="LNA25" s="15"/>
      <c r="LNB25" s="15"/>
      <c r="LNC25" s="15"/>
      <c r="LND25" s="15"/>
      <c r="LNE25" s="15"/>
      <c r="LNF25" s="15"/>
      <c r="LNG25" s="15"/>
      <c r="LNH25" s="15"/>
      <c r="LNI25" s="15"/>
      <c r="LNJ25" s="98"/>
      <c r="LNK25" s="98"/>
      <c r="LNL25" s="13"/>
      <c r="LNM25" s="79"/>
      <c r="LNN25" s="79"/>
      <c r="LNO25" s="79"/>
      <c r="LNP25" s="79"/>
      <c r="LNQ25" s="79"/>
      <c r="LNR25" s="79"/>
      <c r="LNS25" s="79"/>
      <c r="LNT25" s="79"/>
      <c r="LNU25" s="79"/>
      <c r="LNV25" s="79"/>
      <c r="LNW25" s="79"/>
      <c r="LNX25" s="79"/>
      <c r="LNY25" s="79"/>
      <c r="LNZ25" s="79"/>
      <c r="LOA25" s="79"/>
      <c r="LOB25" s="79"/>
      <c r="LOC25" s="79"/>
      <c r="LOD25" s="79"/>
      <c r="LOE25" s="79"/>
      <c r="LOF25" s="79"/>
      <c r="LOG25" s="79"/>
      <c r="LOH25" s="79"/>
      <c r="LOI25" s="79"/>
      <c r="LOJ25" s="79"/>
      <c r="LOK25" s="19"/>
      <c r="LOL25" s="15"/>
      <c r="LOM25" s="15"/>
      <c r="LON25" s="15"/>
      <c r="LOO25" s="15"/>
      <c r="LOP25" s="15"/>
      <c r="LOQ25" s="15"/>
      <c r="LOR25" s="15"/>
      <c r="LOS25" s="15"/>
      <c r="LOT25" s="15"/>
      <c r="LOU25" s="15"/>
      <c r="LOV25" s="15"/>
      <c r="LOW25" s="15"/>
      <c r="LOX25" s="15"/>
      <c r="LOY25" s="15"/>
      <c r="LOZ25" s="15"/>
      <c r="LPA25" s="15"/>
      <c r="LPB25" s="15"/>
      <c r="LPC25" s="15"/>
      <c r="LPD25" s="15"/>
      <c r="LPE25" s="15"/>
      <c r="LPF25" s="15"/>
      <c r="LPG25" s="98"/>
      <c r="LPH25" s="98"/>
      <c r="LPI25" s="13"/>
      <c r="LPJ25" s="79"/>
      <c r="LPK25" s="79"/>
      <c r="LPL25" s="79"/>
      <c r="LPM25" s="79"/>
      <c r="LPN25" s="79"/>
      <c r="LPO25" s="79"/>
      <c r="LPP25" s="79"/>
      <c r="LPQ25" s="79"/>
      <c r="LPR25" s="79"/>
      <c r="LPS25" s="79"/>
      <c r="LPT25" s="79"/>
      <c r="LPU25" s="79"/>
      <c r="LPV25" s="79"/>
      <c r="LPW25" s="79"/>
      <c r="LPX25" s="79"/>
      <c r="LPY25" s="79"/>
      <c r="LPZ25" s="79"/>
      <c r="LQA25" s="79"/>
      <c r="LQB25" s="79"/>
      <c r="LQC25" s="79"/>
      <c r="LQD25" s="79"/>
      <c r="LQE25" s="79"/>
      <c r="LQF25" s="79"/>
      <c r="LQG25" s="79"/>
      <c r="LQH25" s="19"/>
      <c r="LQI25" s="15"/>
      <c r="LQJ25" s="15"/>
      <c r="LQK25" s="15"/>
      <c r="LQL25" s="15"/>
      <c r="LQM25" s="15"/>
      <c r="LQN25" s="15"/>
      <c r="LQO25" s="15"/>
      <c r="LQP25" s="15"/>
      <c r="LQQ25" s="15"/>
      <c r="LQR25" s="15"/>
      <c r="LQS25" s="15"/>
      <c r="LQT25" s="15"/>
      <c r="LQU25" s="15"/>
      <c r="LQV25" s="15"/>
      <c r="LQW25" s="15"/>
      <c r="LQX25" s="15"/>
      <c r="LQY25" s="15"/>
      <c r="LQZ25" s="15"/>
      <c r="LRA25" s="15"/>
      <c r="LRB25" s="15"/>
      <c r="LRC25" s="15"/>
      <c r="LRD25" s="98"/>
      <c r="LRE25" s="98"/>
      <c r="LRF25" s="13"/>
      <c r="LRG25" s="79"/>
      <c r="LRH25" s="79"/>
      <c r="LRI25" s="79"/>
      <c r="LRJ25" s="79"/>
      <c r="LRK25" s="79"/>
      <c r="LRL25" s="79"/>
      <c r="LRM25" s="79"/>
      <c r="LRN25" s="79"/>
      <c r="LRO25" s="79"/>
      <c r="LRP25" s="79"/>
      <c r="LRQ25" s="79"/>
      <c r="LRR25" s="79"/>
      <c r="LRS25" s="79"/>
      <c r="LRT25" s="79"/>
      <c r="LRU25" s="79"/>
      <c r="LRV25" s="79"/>
      <c r="LRW25" s="79"/>
      <c r="LRX25" s="79"/>
      <c r="LRY25" s="79"/>
      <c r="LRZ25" s="79"/>
      <c r="LSA25" s="79"/>
      <c r="LSB25" s="79"/>
      <c r="LSC25" s="79"/>
      <c r="LSD25" s="79"/>
      <c r="LSE25" s="19"/>
      <c r="LSF25" s="15"/>
      <c r="LSG25" s="15"/>
      <c r="LSH25" s="15"/>
      <c r="LSI25" s="15"/>
      <c r="LSJ25" s="15"/>
      <c r="LSK25" s="15"/>
      <c r="LSL25" s="15"/>
      <c r="LSM25" s="15"/>
      <c r="LSN25" s="15"/>
      <c r="LSO25" s="15"/>
      <c r="LSP25" s="15"/>
      <c r="LSQ25" s="15"/>
      <c r="LSR25" s="15"/>
      <c r="LSS25" s="15"/>
      <c r="LST25" s="15"/>
      <c r="LSU25" s="15"/>
      <c r="LSV25" s="15"/>
      <c r="LSW25" s="15"/>
      <c r="LSX25" s="15"/>
      <c r="LSY25" s="15"/>
      <c r="LSZ25" s="15"/>
      <c r="LTA25" s="98"/>
      <c r="LTB25" s="98"/>
      <c r="LTC25" s="13"/>
      <c r="LTD25" s="79"/>
      <c r="LTE25" s="79"/>
      <c r="LTF25" s="79"/>
      <c r="LTG25" s="79"/>
      <c r="LTH25" s="79"/>
      <c r="LTI25" s="79"/>
      <c r="LTJ25" s="79"/>
      <c r="LTK25" s="79"/>
      <c r="LTL25" s="79"/>
      <c r="LTM25" s="79"/>
      <c r="LTN25" s="79"/>
      <c r="LTO25" s="79"/>
      <c r="LTP25" s="79"/>
      <c r="LTQ25" s="79"/>
      <c r="LTR25" s="79"/>
      <c r="LTS25" s="79"/>
      <c r="LTT25" s="79"/>
      <c r="LTU25" s="79"/>
      <c r="LTV25" s="79"/>
      <c r="LTW25" s="79"/>
      <c r="LTX25" s="79"/>
      <c r="LTY25" s="79"/>
      <c r="LTZ25" s="79"/>
      <c r="LUA25" s="79"/>
      <c r="LUB25" s="19"/>
      <c r="LUC25" s="15"/>
      <c r="LUD25" s="15"/>
      <c r="LUE25" s="15"/>
      <c r="LUF25" s="15"/>
      <c r="LUG25" s="15"/>
      <c r="LUH25" s="15"/>
      <c r="LUI25" s="15"/>
      <c r="LUJ25" s="15"/>
      <c r="LUK25" s="15"/>
      <c r="LUL25" s="15"/>
      <c r="LUM25" s="15"/>
      <c r="LUN25" s="15"/>
      <c r="LUO25" s="15"/>
      <c r="LUP25" s="15"/>
      <c r="LUQ25" s="15"/>
      <c r="LUR25" s="15"/>
      <c r="LUS25" s="15"/>
      <c r="LUT25" s="15"/>
      <c r="LUU25" s="15"/>
      <c r="LUV25" s="15"/>
      <c r="LUW25" s="15"/>
      <c r="LUX25" s="98"/>
      <c r="LUY25" s="98"/>
      <c r="LUZ25" s="13"/>
      <c r="LVA25" s="79"/>
      <c r="LVB25" s="79"/>
      <c r="LVC25" s="79"/>
      <c r="LVD25" s="79"/>
      <c r="LVE25" s="79"/>
      <c r="LVF25" s="79"/>
      <c r="LVG25" s="79"/>
      <c r="LVH25" s="79"/>
      <c r="LVI25" s="79"/>
      <c r="LVJ25" s="79"/>
      <c r="LVK25" s="79"/>
      <c r="LVL25" s="79"/>
      <c r="LVM25" s="79"/>
      <c r="LVN25" s="79"/>
      <c r="LVO25" s="79"/>
      <c r="LVP25" s="79"/>
      <c r="LVQ25" s="79"/>
      <c r="LVR25" s="79"/>
      <c r="LVS25" s="79"/>
      <c r="LVT25" s="79"/>
      <c r="LVU25" s="79"/>
      <c r="LVV25" s="79"/>
      <c r="LVW25" s="79"/>
      <c r="LVX25" s="79"/>
      <c r="LVY25" s="19"/>
      <c r="LVZ25" s="15"/>
      <c r="LWA25" s="15"/>
      <c r="LWB25" s="15"/>
      <c r="LWC25" s="15"/>
      <c r="LWD25" s="15"/>
      <c r="LWE25" s="15"/>
      <c r="LWF25" s="15"/>
      <c r="LWG25" s="15"/>
      <c r="LWH25" s="15"/>
      <c r="LWI25" s="15"/>
      <c r="LWJ25" s="15"/>
      <c r="LWK25" s="15"/>
      <c r="LWL25" s="15"/>
      <c r="LWM25" s="15"/>
      <c r="LWN25" s="15"/>
      <c r="LWO25" s="15"/>
      <c r="LWP25" s="15"/>
      <c r="LWQ25" s="15"/>
      <c r="LWR25" s="15"/>
      <c r="LWS25" s="15"/>
      <c r="LWT25" s="15"/>
      <c r="LWU25" s="98"/>
      <c r="LWV25" s="98"/>
      <c r="LWW25" s="13"/>
      <c r="LWX25" s="79"/>
      <c r="LWY25" s="79"/>
      <c r="LWZ25" s="79"/>
      <c r="LXA25" s="79"/>
      <c r="LXB25" s="79"/>
      <c r="LXC25" s="79"/>
      <c r="LXD25" s="79"/>
      <c r="LXE25" s="79"/>
      <c r="LXF25" s="79"/>
      <c r="LXG25" s="79"/>
      <c r="LXH25" s="79"/>
      <c r="LXI25" s="79"/>
      <c r="LXJ25" s="79"/>
      <c r="LXK25" s="79"/>
      <c r="LXL25" s="79"/>
      <c r="LXM25" s="79"/>
      <c r="LXN25" s="79"/>
      <c r="LXO25" s="79"/>
      <c r="LXP25" s="79"/>
      <c r="LXQ25" s="79"/>
      <c r="LXR25" s="79"/>
      <c r="LXS25" s="79"/>
      <c r="LXT25" s="79"/>
      <c r="LXU25" s="79"/>
      <c r="LXV25" s="19"/>
      <c r="LXW25" s="15"/>
      <c r="LXX25" s="15"/>
      <c r="LXY25" s="15"/>
      <c r="LXZ25" s="15"/>
      <c r="LYA25" s="15"/>
      <c r="LYB25" s="15"/>
      <c r="LYC25" s="15"/>
      <c r="LYD25" s="15"/>
      <c r="LYE25" s="15"/>
      <c r="LYF25" s="15"/>
      <c r="LYG25" s="15"/>
      <c r="LYH25" s="15"/>
      <c r="LYI25" s="15"/>
      <c r="LYJ25" s="15"/>
      <c r="LYK25" s="15"/>
      <c r="LYL25" s="15"/>
      <c r="LYM25" s="15"/>
      <c r="LYN25" s="15"/>
      <c r="LYO25" s="15"/>
      <c r="LYP25" s="15"/>
      <c r="LYQ25" s="15"/>
      <c r="LYR25" s="98"/>
      <c r="LYS25" s="98"/>
      <c r="LYT25" s="13"/>
      <c r="LYU25" s="79"/>
      <c r="LYV25" s="79"/>
      <c r="LYW25" s="79"/>
      <c r="LYX25" s="79"/>
      <c r="LYY25" s="79"/>
      <c r="LYZ25" s="79"/>
      <c r="LZA25" s="79"/>
      <c r="LZB25" s="79"/>
      <c r="LZC25" s="79"/>
      <c r="LZD25" s="79"/>
      <c r="LZE25" s="79"/>
      <c r="LZF25" s="79"/>
      <c r="LZG25" s="79"/>
      <c r="LZH25" s="79"/>
      <c r="LZI25" s="79"/>
      <c r="LZJ25" s="79"/>
      <c r="LZK25" s="79"/>
      <c r="LZL25" s="79"/>
      <c r="LZM25" s="79"/>
      <c r="LZN25" s="79"/>
      <c r="LZO25" s="79"/>
      <c r="LZP25" s="79"/>
      <c r="LZQ25" s="79"/>
      <c r="LZR25" s="79"/>
      <c r="LZS25" s="19"/>
      <c r="LZT25" s="15"/>
      <c r="LZU25" s="15"/>
      <c r="LZV25" s="15"/>
      <c r="LZW25" s="15"/>
      <c r="LZX25" s="15"/>
      <c r="LZY25" s="15"/>
      <c r="LZZ25" s="15"/>
      <c r="MAA25" s="15"/>
      <c r="MAB25" s="15"/>
      <c r="MAC25" s="15"/>
      <c r="MAD25" s="15"/>
      <c r="MAE25" s="15"/>
      <c r="MAF25" s="15"/>
      <c r="MAG25" s="15"/>
      <c r="MAH25" s="15"/>
      <c r="MAI25" s="15"/>
      <c r="MAJ25" s="15"/>
      <c r="MAK25" s="15"/>
      <c r="MAL25" s="15"/>
      <c r="MAM25" s="15"/>
      <c r="MAN25" s="15"/>
      <c r="MAO25" s="98"/>
      <c r="MAP25" s="98"/>
      <c r="MAQ25" s="13"/>
      <c r="MAR25" s="79"/>
      <c r="MAS25" s="79"/>
      <c r="MAT25" s="79"/>
      <c r="MAU25" s="79"/>
      <c r="MAV25" s="79"/>
      <c r="MAW25" s="79"/>
      <c r="MAX25" s="79"/>
      <c r="MAY25" s="79"/>
      <c r="MAZ25" s="79"/>
      <c r="MBA25" s="79"/>
      <c r="MBB25" s="79"/>
      <c r="MBC25" s="79"/>
      <c r="MBD25" s="79"/>
      <c r="MBE25" s="79"/>
      <c r="MBF25" s="79"/>
      <c r="MBG25" s="79"/>
      <c r="MBH25" s="79"/>
      <c r="MBI25" s="79"/>
      <c r="MBJ25" s="79"/>
      <c r="MBK25" s="79"/>
      <c r="MBL25" s="79"/>
      <c r="MBM25" s="79"/>
      <c r="MBN25" s="79"/>
      <c r="MBO25" s="79"/>
      <c r="MBP25" s="19"/>
      <c r="MBQ25" s="15"/>
      <c r="MBR25" s="15"/>
      <c r="MBS25" s="15"/>
      <c r="MBT25" s="15"/>
      <c r="MBU25" s="15"/>
      <c r="MBV25" s="15"/>
      <c r="MBW25" s="15"/>
      <c r="MBX25" s="15"/>
      <c r="MBY25" s="15"/>
      <c r="MBZ25" s="15"/>
      <c r="MCA25" s="15"/>
      <c r="MCB25" s="15"/>
      <c r="MCC25" s="15"/>
      <c r="MCD25" s="15"/>
      <c r="MCE25" s="15"/>
      <c r="MCF25" s="15"/>
      <c r="MCG25" s="15"/>
      <c r="MCH25" s="15"/>
      <c r="MCI25" s="15"/>
      <c r="MCJ25" s="15"/>
      <c r="MCK25" s="15"/>
      <c r="MCL25" s="98"/>
      <c r="MCM25" s="98"/>
      <c r="MCN25" s="13"/>
      <c r="MCO25" s="79"/>
      <c r="MCP25" s="79"/>
      <c r="MCQ25" s="79"/>
      <c r="MCR25" s="79"/>
      <c r="MCS25" s="79"/>
      <c r="MCT25" s="79"/>
      <c r="MCU25" s="79"/>
      <c r="MCV25" s="79"/>
      <c r="MCW25" s="79"/>
      <c r="MCX25" s="79"/>
      <c r="MCY25" s="79"/>
      <c r="MCZ25" s="79"/>
      <c r="MDA25" s="79"/>
      <c r="MDB25" s="79"/>
      <c r="MDC25" s="79"/>
      <c r="MDD25" s="79"/>
      <c r="MDE25" s="79"/>
      <c r="MDF25" s="79"/>
      <c r="MDG25" s="79"/>
      <c r="MDH25" s="79"/>
      <c r="MDI25" s="79"/>
      <c r="MDJ25" s="79"/>
      <c r="MDK25" s="79"/>
      <c r="MDL25" s="79"/>
      <c r="MDM25" s="19"/>
      <c r="MDN25" s="15"/>
      <c r="MDO25" s="15"/>
      <c r="MDP25" s="15"/>
      <c r="MDQ25" s="15"/>
      <c r="MDR25" s="15"/>
      <c r="MDS25" s="15"/>
      <c r="MDT25" s="15"/>
      <c r="MDU25" s="15"/>
      <c r="MDV25" s="15"/>
      <c r="MDW25" s="15"/>
      <c r="MDX25" s="15"/>
      <c r="MDY25" s="15"/>
      <c r="MDZ25" s="15"/>
      <c r="MEA25" s="15"/>
      <c r="MEB25" s="15"/>
      <c r="MEC25" s="15"/>
      <c r="MED25" s="15"/>
      <c r="MEE25" s="15"/>
      <c r="MEF25" s="15"/>
      <c r="MEG25" s="15"/>
      <c r="MEH25" s="15"/>
      <c r="MEI25" s="98"/>
      <c r="MEJ25" s="98"/>
      <c r="MEK25" s="13"/>
      <c r="MEL25" s="79"/>
      <c r="MEM25" s="79"/>
      <c r="MEN25" s="79"/>
      <c r="MEO25" s="79"/>
      <c r="MEP25" s="79"/>
      <c r="MEQ25" s="79"/>
      <c r="MER25" s="79"/>
      <c r="MES25" s="79"/>
      <c r="MET25" s="79"/>
      <c r="MEU25" s="79"/>
      <c r="MEV25" s="79"/>
      <c r="MEW25" s="79"/>
      <c r="MEX25" s="79"/>
      <c r="MEY25" s="79"/>
      <c r="MEZ25" s="79"/>
      <c r="MFA25" s="79"/>
      <c r="MFB25" s="79"/>
      <c r="MFC25" s="79"/>
      <c r="MFD25" s="79"/>
      <c r="MFE25" s="79"/>
      <c r="MFF25" s="79"/>
      <c r="MFG25" s="79"/>
      <c r="MFH25" s="79"/>
      <c r="MFI25" s="79"/>
      <c r="MFJ25" s="19"/>
      <c r="MFK25" s="15"/>
      <c r="MFL25" s="15"/>
      <c r="MFM25" s="15"/>
      <c r="MFN25" s="15"/>
      <c r="MFO25" s="15"/>
      <c r="MFP25" s="15"/>
      <c r="MFQ25" s="15"/>
      <c r="MFR25" s="15"/>
      <c r="MFS25" s="15"/>
      <c r="MFT25" s="15"/>
      <c r="MFU25" s="15"/>
      <c r="MFV25" s="15"/>
      <c r="MFW25" s="15"/>
      <c r="MFX25" s="15"/>
      <c r="MFY25" s="15"/>
      <c r="MFZ25" s="15"/>
      <c r="MGA25" s="15"/>
      <c r="MGB25" s="15"/>
      <c r="MGC25" s="15"/>
      <c r="MGD25" s="15"/>
      <c r="MGE25" s="15"/>
      <c r="MGF25" s="98"/>
      <c r="MGG25" s="98"/>
      <c r="MGH25" s="13"/>
      <c r="MGI25" s="79"/>
      <c r="MGJ25" s="79"/>
      <c r="MGK25" s="79"/>
      <c r="MGL25" s="79"/>
      <c r="MGM25" s="79"/>
      <c r="MGN25" s="79"/>
      <c r="MGO25" s="79"/>
      <c r="MGP25" s="79"/>
      <c r="MGQ25" s="79"/>
      <c r="MGR25" s="79"/>
      <c r="MGS25" s="79"/>
      <c r="MGT25" s="79"/>
      <c r="MGU25" s="79"/>
      <c r="MGV25" s="79"/>
      <c r="MGW25" s="79"/>
      <c r="MGX25" s="79"/>
      <c r="MGY25" s="79"/>
      <c r="MGZ25" s="79"/>
      <c r="MHA25" s="79"/>
      <c r="MHB25" s="79"/>
      <c r="MHC25" s="79"/>
      <c r="MHD25" s="79"/>
      <c r="MHE25" s="79"/>
      <c r="MHF25" s="79"/>
      <c r="MHG25" s="19"/>
      <c r="MHH25" s="15"/>
      <c r="MHI25" s="15"/>
      <c r="MHJ25" s="15"/>
      <c r="MHK25" s="15"/>
      <c r="MHL25" s="15"/>
      <c r="MHM25" s="15"/>
      <c r="MHN25" s="15"/>
      <c r="MHO25" s="15"/>
      <c r="MHP25" s="15"/>
      <c r="MHQ25" s="15"/>
      <c r="MHR25" s="15"/>
      <c r="MHS25" s="15"/>
      <c r="MHT25" s="15"/>
      <c r="MHU25" s="15"/>
      <c r="MHV25" s="15"/>
      <c r="MHW25" s="15"/>
      <c r="MHX25" s="15"/>
      <c r="MHY25" s="15"/>
      <c r="MHZ25" s="15"/>
      <c r="MIA25" s="15"/>
      <c r="MIB25" s="15"/>
      <c r="MIC25" s="98"/>
      <c r="MID25" s="98"/>
      <c r="MIE25" s="13"/>
      <c r="MIF25" s="79"/>
      <c r="MIG25" s="79"/>
      <c r="MIH25" s="79"/>
      <c r="MII25" s="79"/>
      <c r="MIJ25" s="79"/>
      <c r="MIK25" s="79"/>
      <c r="MIL25" s="79"/>
      <c r="MIM25" s="79"/>
      <c r="MIN25" s="79"/>
      <c r="MIO25" s="79"/>
      <c r="MIP25" s="79"/>
      <c r="MIQ25" s="79"/>
      <c r="MIR25" s="79"/>
      <c r="MIS25" s="79"/>
      <c r="MIT25" s="79"/>
      <c r="MIU25" s="79"/>
      <c r="MIV25" s="79"/>
      <c r="MIW25" s="79"/>
      <c r="MIX25" s="79"/>
      <c r="MIY25" s="79"/>
      <c r="MIZ25" s="79"/>
      <c r="MJA25" s="79"/>
      <c r="MJB25" s="79"/>
      <c r="MJC25" s="79"/>
      <c r="MJD25" s="19"/>
      <c r="MJE25" s="15"/>
      <c r="MJF25" s="15"/>
      <c r="MJG25" s="15"/>
      <c r="MJH25" s="15"/>
      <c r="MJI25" s="15"/>
      <c r="MJJ25" s="15"/>
      <c r="MJK25" s="15"/>
      <c r="MJL25" s="15"/>
      <c r="MJM25" s="15"/>
      <c r="MJN25" s="15"/>
      <c r="MJO25" s="15"/>
      <c r="MJP25" s="15"/>
      <c r="MJQ25" s="15"/>
      <c r="MJR25" s="15"/>
      <c r="MJS25" s="15"/>
      <c r="MJT25" s="15"/>
      <c r="MJU25" s="15"/>
      <c r="MJV25" s="15"/>
      <c r="MJW25" s="15"/>
      <c r="MJX25" s="15"/>
      <c r="MJY25" s="15"/>
      <c r="MJZ25" s="98"/>
      <c r="MKA25" s="98"/>
      <c r="MKB25" s="13"/>
      <c r="MKC25" s="79"/>
      <c r="MKD25" s="79"/>
      <c r="MKE25" s="79"/>
      <c r="MKF25" s="79"/>
      <c r="MKG25" s="79"/>
      <c r="MKH25" s="79"/>
      <c r="MKI25" s="79"/>
      <c r="MKJ25" s="79"/>
      <c r="MKK25" s="79"/>
      <c r="MKL25" s="79"/>
      <c r="MKM25" s="79"/>
      <c r="MKN25" s="79"/>
      <c r="MKO25" s="79"/>
      <c r="MKP25" s="79"/>
      <c r="MKQ25" s="79"/>
      <c r="MKR25" s="79"/>
      <c r="MKS25" s="79"/>
      <c r="MKT25" s="79"/>
      <c r="MKU25" s="79"/>
      <c r="MKV25" s="79"/>
      <c r="MKW25" s="79"/>
      <c r="MKX25" s="79"/>
      <c r="MKY25" s="79"/>
      <c r="MKZ25" s="79"/>
      <c r="MLA25" s="19"/>
      <c r="MLB25" s="15"/>
      <c r="MLC25" s="15"/>
      <c r="MLD25" s="15"/>
      <c r="MLE25" s="15"/>
      <c r="MLF25" s="15"/>
      <c r="MLG25" s="15"/>
      <c r="MLH25" s="15"/>
      <c r="MLI25" s="15"/>
      <c r="MLJ25" s="15"/>
      <c r="MLK25" s="15"/>
      <c r="MLL25" s="15"/>
      <c r="MLM25" s="15"/>
      <c r="MLN25" s="15"/>
      <c r="MLO25" s="15"/>
      <c r="MLP25" s="15"/>
      <c r="MLQ25" s="15"/>
      <c r="MLR25" s="15"/>
      <c r="MLS25" s="15"/>
      <c r="MLT25" s="15"/>
      <c r="MLU25" s="15"/>
      <c r="MLV25" s="15"/>
      <c r="MLW25" s="98"/>
      <c r="MLX25" s="98"/>
      <c r="MLY25" s="13"/>
      <c r="MLZ25" s="79"/>
      <c r="MMA25" s="79"/>
      <c r="MMB25" s="79"/>
      <c r="MMC25" s="79"/>
      <c r="MMD25" s="79"/>
      <c r="MME25" s="79"/>
      <c r="MMF25" s="79"/>
      <c r="MMG25" s="79"/>
      <c r="MMH25" s="79"/>
      <c r="MMI25" s="79"/>
      <c r="MMJ25" s="79"/>
      <c r="MMK25" s="79"/>
      <c r="MML25" s="79"/>
      <c r="MMM25" s="79"/>
      <c r="MMN25" s="79"/>
      <c r="MMO25" s="79"/>
      <c r="MMP25" s="79"/>
      <c r="MMQ25" s="79"/>
      <c r="MMR25" s="79"/>
      <c r="MMS25" s="79"/>
      <c r="MMT25" s="79"/>
      <c r="MMU25" s="79"/>
      <c r="MMV25" s="79"/>
      <c r="MMW25" s="79"/>
      <c r="MMX25" s="19"/>
      <c r="MMY25" s="15"/>
      <c r="MMZ25" s="15"/>
      <c r="MNA25" s="15"/>
      <c r="MNB25" s="15"/>
      <c r="MNC25" s="15"/>
      <c r="MND25" s="15"/>
      <c r="MNE25" s="15"/>
      <c r="MNF25" s="15"/>
      <c r="MNG25" s="15"/>
      <c r="MNH25" s="15"/>
      <c r="MNI25" s="15"/>
      <c r="MNJ25" s="15"/>
      <c r="MNK25" s="15"/>
      <c r="MNL25" s="15"/>
      <c r="MNM25" s="15"/>
      <c r="MNN25" s="15"/>
      <c r="MNO25" s="15"/>
      <c r="MNP25" s="15"/>
      <c r="MNQ25" s="15"/>
      <c r="MNR25" s="15"/>
      <c r="MNS25" s="15"/>
      <c r="MNT25" s="98"/>
      <c r="MNU25" s="98"/>
      <c r="MNV25" s="13"/>
      <c r="MNW25" s="79"/>
      <c r="MNX25" s="79"/>
      <c r="MNY25" s="79"/>
      <c r="MNZ25" s="79"/>
      <c r="MOA25" s="79"/>
      <c r="MOB25" s="79"/>
      <c r="MOC25" s="79"/>
      <c r="MOD25" s="79"/>
      <c r="MOE25" s="79"/>
      <c r="MOF25" s="79"/>
      <c r="MOG25" s="79"/>
      <c r="MOH25" s="79"/>
      <c r="MOI25" s="79"/>
      <c r="MOJ25" s="79"/>
      <c r="MOK25" s="79"/>
      <c r="MOL25" s="79"/>
      <c r="MOM25" s="79"/>
      <c r="MON25" s="79"/>
      <c r="MOO25" s="79"/>
      <c r="MOP25" s="79"/>
      <c r="MOQ25" s="79"/>
      <c r="MOR25" s="79"/>
      <c r="MOS25" s="79"/>
      <c r="MOT25" s="79"/>
      <c r="MOU25" s="19"/>
      <c r="MOV25" s="15"/>
      <c r="MOW25" s="15"/>
      <c r="MOX25" s="15"/>
      <c r="MOY25" s="15"/>
      <c r="MOZ25" s="15"/>
      <c r="MPA25" s="15"/>
      <c r="MPB25" s="15"/>
      <c r="MPC25" s="15"/>
      <c r="MPD25" s="15"/>
      <c r="MPE25" s="15"/>
      <c r="MPF25" s="15"/>
      <c r="MPG25" s="15"/>
      <c r="MPH25" s="15"/>
      <c r="MPI25" s="15"/>
      <c r="MPJ25" s="15"/>
      <c r="MPK25" s="15"/>
      <c r="MPL25" s="15"/>
      <c r="MPM25" s="15"/>
      <c r="MPN25" s="15"/>
      <c r="MPO25" s="15"/>
      <c r="MPP25" s="15"/>
      <c r="MPQ25" s="98"/>
      <c r="MPR25" s="98"/>
      <c r="MPS25" s="13"/>
      <c r="MPT25" s="79"/>
      <c r="MPU25" s="79"/>
      <c r="MPV25" s="79"/>
      <c r="MPW25" s="79"/>
      <c r="MPX25" s="79"/>
      <c r="MPY25" s="79"/>
      <c r="MPZ25" s="79"/>
      <c r="MQA25" s="79"/>
      <c r="MQB25" s="79"/>
      <c r="MQC25" s="79"/>
      <c r="MQD25" s="79"/>
      <c r="MQE25" s="79"/>
      <c r="MQF25" s="79"/>
      <c r="MQG25" s="79"/>
      <c r="MQH25" s="79"/>
      <c r="MQI25" s="79"/>
      <c r="MQJ25" s="79"/>
      <c r="MQK25" s="79"/>
      <c r="MQL25" s="79"/>
      <c r="MQM25" s="79"/>
      <c r="MQN25" s="79"/>
      <c r="MQO25" s="79"/>
      <c r="MQP25" s="79"/>
      <c r="MQQ25" s="79"/>
      <c r="MQR25" s="19"/>
      <c r="MQS25" s="15"/>
      <c r="MQT25" s="15"/>
      <c r="MQU25" s="15"/>
      <c r="MQV25" s="15"/>
      <c r="MQW25" s="15"/>
      <c r="MQX25" s="15"/>
      <c r="MQY25" s="15"/>
      <c r="MQZ25" s="15"/>
      <c r="MRA25" s="15"/>
      <c r="MRB25" s="15"/>
      <c r="MRC25" s="15"/>
      <c r="MRD25" s="15"/>
      <c r="MRE25" s="15"/>
      <c r="MRF25" s="15"/>
      <c r="MRG25" s="15"/>
      <c r="MRH25" s="15"/>
      <c r="MRI25" s="15"/>
      <c r="MRJ25" s="15"/>
      <c r="MRK25" s="15"/>
      <c r="MRL25" s="15"/>
      <c r="MRM25" s="15"/>
      <c r="MRN25" s="98"/>
      <c r="MRO25" s="98"/>
      <c r="MRP25" s="13"/>
      <c r="MRQ25" s="79"/>
      <c r="MRR25" s="79"/>
      <c r="MRS25" s="79"/>
      <c r="MRT25" s="79"/>
      <c r="MRU25" s="79"/>
      <c r="MRV25" s="79"/>
      <c r="MRW25" s="79"/>
      <c r="MRX25" s="79"/>
      <c r="MRY25" s="79"/>
      <c r="MRZ25" s="79"/>
      <c r="MSA25" s="79"/>
      <c r="MSB25" s="79"/>
      <c r="MSC25" s="79"/>
      <c r="MSD25" s="79"/>
      <c r="MSE25" s="79"/>
      <c r="MSF25" s="79"/>
      <c r="MSG25" s="79"/>
      <c r="MSH25" s="79"/>
      <c r="MSI25" s="79"/>
      <c r="MSJ25" s="79"/>
      <c r="MSK25" s="79"/>
      <c r="MSL25" s="79"/>
      <c r="MSM25" s="79"/>
      <c r="MSN25" s="79"/>
      <c r="MSO25" s="19"/>
      <c r="MSP25" s="15"/>
      <c r="MSQ25" s="15"/>
      <c r="MSR25" s="15"/>
      <c r="MSS25" s="15"/>
      <c r="MST25" s="15"/>
      <c r="MSU25" s="15"/>
      <c r="MSV25" s="15"/>
      <c r="MSW25" s="15"/>
      <c r="MSX25" s="15"/>
      <c r="MSY25" s="15"/>
      <c r="MSZ25" s="15"/>
      <c r="MTA25" s="15"/>
      <c r="MTB25" s="15"/>
      <c r="MTC25" s="15"/>
      <c r="MTD25" s="15"/>
      <c r="MTE25" s="15"/>
      <c r="MTF25" s="15"/>
      <c r="MTG25" s="15"/>
      <c r="MTH25" s="15"/>
      <c r="MTI25" s="15"/>
      <c r="MTJ25" s="15"/>
      <c r="MTK25" s="98"/>
      <c r="MTL25" s="98"/>
      <c r="MTM25" s="13"/>
      <c r="MTN25" s="79"/>
      <c r="MTO25" s="79"/>
      <c r="MTP25" s="79"/>
      <c r="MTQ25" s="79"/>
      <c r="MTR25" s="79"/>
      <c r="MTS25" s="79"/>
      <c r="MTT25" s="79"/>
      <c r="MTU25" s="79"/>
      <c r="MTV25" s="79"/>
      <c r="MTW25" s="79"/>
      <c r="MTX25" s="79"/>
      <c r="MTY25" s="79"/>
      <c r="MTZ25" s="79"/>
      <c r="MUA25" s="79"/>
      <c r="MUB25" s="79"/>
      <c r="MUC25" s="79"/>
      <c r="MUD25" s="79"/>
      <c r="MUE25" s="79"/>
      <c r="MUF25" s="79"/>
      <c r="MUG25" s="79"/>
      <c r="MUH25" s="79"/>
      <c r="MUI25" s="79"/>
      <c r="MUJ25" s="79"/>
      <c r="MUK25" s="79"/>
      <c r="MUL25" s="19"/>
      <c r="MUM25" s="15"/>
      <c r="MUN25" s="15"/>
      <c r="MUO25" s="15"/>
      <c r="MUP25" s="15"/>
      <c r="MUQ25" s="15"/>
      <c r="MUR25" s="15"/>
      <c r="MUS25" s="15"/>
      <c r="MUT25" s="15"/>
      <c r="MUU25" s="15"/>
      <c r="MUV25" s="15"/>
      <c r="MUW25" s="15"/>
      <c r="MUX25" s="15"/>
      <c r="MUY25" s="15"/>
      <c r="MUZ25" s="15"/>
      <c r="MVA25" s="15"/>
      <c r="MVB25" s="15"/>
      <c r="MVC25" s="15"/>
      <c r="MVD25" s="15"/>
      <c r="MVE25" s="15"/>
      <c r="MVF25" s="15"/>
      <c r="MVG25" s="15"/>
      <c r="MVH25" s="98"/>
      <c r="MVI25" s="98"/>
      <c r="MVJ25" s="13"/>
      <c r="MVK25" s="79"/>
      <c r="MVL25" s="79"/>
      <c r="MVM25" s="79"/>
      <c r="MVN25" s="79"/>
      <c r="MVO25" s="79"/>
      <c r="MVP25" s="79"/>
      <c r="MVQ25" s="79"/>
      <c r="MVR25" s="79"/>
      <c r="MVS25" s="79"/>
      <c r="MVT25" s="79"/>
      <c r="MVU25" s="79"/>
      <c r="MVV25" s="79"/>
      <c r="MVW25" s="79"/>
      <c r="MVX25" s="79"/>
      <c r="MVY25" s="79"/>
      <c r="MVZ25" s="79"/>
      <c r="MWA25" s="79"/>
      <c r="MWB25" s="79"/>
      <c r="MWC25" s="79"/>
      <c r="MWD25" s="79"/>
      <c r="MWE25" s="79"/>
      <c r="MWF25" s="79"/>
      <c r="MWG25" s="79"/>
      <c r="MWH25" s="79"/>
      <c r="MWI25" s="19"/>
      <c r="MWJ25" s="15"/>
      <c r="MWK25" s="15"/>
      <c r="MWL25" s="15"/>
      <c r="MWM25" s="15"/>
      <c r="MWN25" s="15"/>
      <c r="MWO25" s="15"/>
      <c r="MWP25" s="15"/>
      <c r="MWQ25" s="15"/>
      <c r="MWR25" s="15"/>
      <c r="MWS25" s="15"/>
      <c r="MWT25" s="15"/>
      <c r="MWU25" s="15"/>
      <c r="MWV25" s="15"/>
      <c r="MWW25" s="15"/>
      <c r="MWX25" s="15"/>
      <c r="MWY25" s="15"/>
      <c r="MWZ25" s="15"/>
      <c r="MXA25" s="15"/>
      <c r="MXB25" s="15"/>
      <c r="MXC25" s="15"/>
      <c r="MXD25" s="15"/>
      <c r="MXE25" s="98"/>
      <c r="MXF25" s="98"/>
      <c r="MXG25" s="13"/>
      <c r="MXH25" s="79"/>
      <c r="MXI25" s="79"/>
      <c r="MXJ25" s="79"/>
      <c r="MXK25" s="79"/>
      <c r="MXL25" s="79"/>
      <c r="MXM25" s="79"/>
      <c r="MXN25" s="79"/>
      <c r="MXO25" s="79"/>
      <c r="MXP25" s="79"/>
      <c r="MXQ25" s="79"/>
      <c r="MXR25" s="79"/>
      <c r="MXS25" s="79"/>
      <c r="MXT25" s="79"/>
      <c r="MXU25" s="79"/>
      <c r="MXV25" s="79"/>
      <c r="MXW25" s="79"/>
      <c r="MXX25" s="79"/>
      <c r="MXY25" s="79"/>
      <c r="MXZ25" s="79"/>
      <c r="MYA25" s="79"/>
      <c r="MYB25" s="79"/>
      <c r="MYC25" s="79"/>
      <c r="MYD25" s="79"/>
      <c r="MYE25" s="79"/>
      <c r="MYF25" s="19"/>
      <c r="MYG25" s="15"/>
      <c r="MYH25" s="15"/>
      <c r="MYI25" s="15"/>
      <c r="MYJ25" s="15"/>
      <c r="MYK25" s="15"/>
      <c r="MYL25" s="15"/>
      <c r="MYM25" s="15"/>
      <c r="MYN25" s="15"/>
      <c r="MYO25" s="15"/>
      <c r="MYP25" s="15"/>
      <c r="MYQ25" s="15"/>
      <c r="MYR25" s="15"/>
      <c r="MYS25" s="15"/>
      <c r="MYT25" s="15"/>
      <c r="MYU25" s="15"/>
      <c r="MYV25" s="15"/>
      <c r="MYW25" s="15"/>
      <c r="MYX25" s="15"/>
      <c r="MYY25" s="15"/>
      <c r="MYZ25" s="15"/>
      <c r="MZA25" s="15"/>
      <c r="MZB25" s="98"/>
      <c r="MZC25" s="98"/>
      <c r="MZD25" s="13"/>
      <c r="MZE25" s="79"/>
      <c r="MZF25" s="79"/>
      <c r="MZG25" s="79"/>
      <c r="MZH25" s="79"/>
      <c r="MZI25" s="79"/>
      <c r="MZJ25" s="79"/>
      <c r="MZK25" s="79"/>
      <c r="MZL25" s="79"/>
      <c r="MZM25" s="79"/>
      <c r="MZN25" s="79"/>
      <c r="MZO25" s="79"/>
      <c r="MZP25" s="79"/>
      <c r="MZQ25" s="79"/>
      <c r="MZR25" s="79"/>
      <c r="MZS25" s="79"/>
      <c r="MZT25" s="79"/>
      <c r="MZU25" s="79"/>
      <c r="MZV25" s="79"/>
      <c r="MZW25" s="79"/>
      <c r="MZX25" s="79"/>
      <c r="MZY25" s="79"/>
      <c r="MZZ25" s="79"/>
      <c r="NAA25" s="79"/>
      <c r="NAB25" s="79"/>
      <c r="NAC25" s="19"/>
      <c r="NAD25" s="15"/>
      <c r="NAE25" s="15"/>
      <c r="NAF25" s="15"/>
      <c r="NAG25" s="15"/>
      <c r="NAH25" s="15"/>
      <c r="NAI25" s="15"/>
      <c r="NAJ25" s="15"/>
      <c r="NAK25" s="15"/>
      <c r="NAL25" s="15"/>
      <c r="NAM25" s="15"/>
      <c r="NAN25" s="15"/>
      <c r="NAO25" s="15"/>
      <c r="NAP25" s="15"/>
      <c r="NAQ25" s="15"/>
      <c r="NAR25" s="15"/>
      <c r="NAS25" s="15"/>
      <c r="NAT25" s="15"/>
      <c r="NAU25" s="15"/>
      <c r="NAV25" s="15"/>
      <c r="NAW25" s="15"/>
      <c r="NAX25" s="15"/>
      <c r="NAY25" s="98"/>
      <c r="NAZ25" s="98"/>
      <c r="NBA25" s="13"/>
      <c r="NBB25" s="79"/>
      <c r="NBC25" s="79"/>
      <c r="NBD25" s="79"/>
      <c r="NBE25" s="79"/>
      <c r="NBF25" s="79"/>
      <c r="NBG25" s="79"/>
      <c r="NBH25" s="79"/>
      <c r="NBI25" s="79"/>
      <c r="NBJ25" s="79"/>
      <c r="NBK25" s="79"/>
      <c r="NBL25" s="79"/>
      <c r="NBM25" s="79"/>
      <c r="NBN25" s="79"/>
      <c r="NBO25" s="79"/>
      <c r="NBP25" s="79"/>
      <c r="NBQ25" s="79"/>
      <c r="NBR25" s="79"/>
      <c r="NBS25" s="79"/>
      <c r="NBT25" s="79"/>
      <c r="NBU25" s="79"/>
      <c r="NBV25" s="79"/>
      <c r="NBW25" s="79"/>
      <c r="NBX25" s="79"/>
      <c r="NBY25" s="79"/>
      <c r="NBZ25" s="19"/>
      <c r="NCA25" s="15"/>
      <c r="NCB25" s="15"/>
      <c r="NCC25" s="15"/>
      <c r="NCD25" s="15"/>
      <c r="NCE25" s="15"/>
      <c r="NCF25" s="15"/>
      <c r="NCG25" s="15"/>
      <c r="NCH25" s="15"/>
      <c r="NCI25" s="15"/>
      <c r="NCJ25" s="15"/>
      <c r="NCK25" s="15"/>
      <c r="NCL25" s="15"/>
      <c r="NCM25" s="15"/>
      <c r="NCN25" s="15"/>
      <c r="NCO25" s="15"/>
      <c r="NCP25" s="15"/>
      <c r="NCQ25" s="15"/>
      <c r="NCR25" s="15"/>
      <c r="NCS25" s="15"/>
      <c r="NCT25" s="15"/>
      <c r="NCU25" s="15"/>
      <c r="NCV25" s="98"/>
      <c r="NCW25" s="98"/>
      <c r="NCX25" s="13"/>
      <c r="NCY25" s="79"/>
      <c r="NCZ25" s="79"/>
      <c r="NDA25" s="79"/>
      <c r="NDB25" s="79"/>
      <c r="NDC25" s="79"/>
      <c r="NDD25" s="79"/>
      <c r="NDE25" s="79"/>
      <c r="NDF25" s="79"/>
      <c r="NDG25" s="79"/>
      <c r="NDH25" s="79"/>
      <c r="NDI25" s="79"/>
      <c r="NDJ25" s="79"/>
      <c r="NDK25" s="79"/>
      <c r="NDL25" s="79"/>
      <c r="NDM25" s="79"/>
      <c r="NDN25" s="79"/>
      <c r="NDO25" s="79"/>
      <c r="NDP25" s="79"/>
      <c r="NDQ25" s="79"/>
      <c r="NDR25" s="79"/>
      <c r="NDS25" s="79"/>
      <c r="NDT25" s="79"/>
      <c r="NDU25" s="79"/>
      <c r="NDV25" s="79"/>
      <c r="NDW25" s="19"/>
      <c r="NDX25" s="15"/>
      <c r="NDY25" s="15"/>
      <c r="NDZ25" s="15"/>
      <c r="NEA25" s="15"/>
      <c r="NEB25" s="15"/>
      <c r="NEC25" s="15"/>
      <c r="NED25" s="15"/>
      <c r="NEE25" s="15"/>
      <c r="NEF25" s="15"/>
      <c r="NEG25" s="15"/>
      <c r="NEH25" s="15"/>
      <c r="NEI25" s="15"/>
      <c r="NEJ25" s="15"/>
      <c r="NEK25" s="15"/>
      <c r="NEL25" s="15"/>
      <c r="NEM25" s="15"/>
      <c r="NEN25" s="15"/>
      <c r="NEO25" s="15"/>
      <c r="NEP25" s="15"/>
      <c r="NEQ25" s="15"/>
      <c r="NER25" s="15"/>
      <c r="NES25" s="98"/>
      <c r="NET25" s="98"/>
      <c r="NEU25" s="13"/>
      <c r="NEV25" s="79"/>
      <c r="NEW25" s="79"/>
      <c r="NEX25" s="79"/>
      <c r="NEY25" s="79"/>
      <c r="NEZ25" s="79"/>
      <c r="NFA25" s="79"/>
      <c r="NFB25" s="79"/>
      <c r="NFC25" s="79"/>
      <c r="NFD25" s="79"/>
      <c r="NFE25" s="79"/>
      <c r="NFF25" s="79"/>
      <c r="NFG25" s="79"/>
      <c r="NFH25" s="79"/>
      <c r="NFI25" s="79"/>
      <c r="NFJ25" s="79"/>
      <c r="NFK25" s="79"/>
      <c r="NFL25" s="79"/>
      <c r="NFM25" s="79"/>
      <c r="NFN25" s="79"/>
      <c r="NFO25" s="79"/>
      <c r="NFP25" s="79"/>
      <c r="NFQ25" s="79"/>
      <c r="NFR25" s="79"/>
      <c r="NFS25" s="79"/>
      <c r="NFT25" s="19"/>
      <c r="NFU25" s="15"/>
      <c r="NFV25" s="15"/>
      <c r="NFW25" s="15"/>
      <c r="NFX25" s="15"/>
      <c r="NFY25" s="15"/>
      <c r="NFZ25" s="15"/>
      <c r="NGA25" s="15"/>
      <c r="NGB25" s="15"/>
      <c r="NGC25" s="15"/>
      <c r="NGD25" s="15"/>
      <c r="NGE25" s="15"/>
      <c r="NGF25" s="15"/>
      <c r="NGG25" s="15"/>
      <c r="NGH25" s="15"/>
      <c r="NGI25" s="15"/>
      <c r="NGJ25" s="15"/>
      <c r="NGK25" s="15"/>
      <c r="NGL25" s="15"/>
      <c r="NGM25" s="15"/>
      <c r="NGN25" s="15"/>
      <c r="NGO25" s="15"/>
      <c r="NGP25" s="98"/>
      <c r="NGQ25" s="98"/>
      <c r="NGR25" s="13"/>
      <c r="NGS25" s="79"/>
      <c r="NGT25" s="79"/>
      <c r="NGU25" s="79"/>
      <c r="NGV25" s="79"/>
      <c r="NGW25" s="79"/>
      <c r="NGX25" s="79"/>
      <c r="NGY25" s="79"/>
      <c r="NGZ25" s="79"/>
      <c r="NHA25" s="79"/>
      <c r="NHB25" s="79"/>
      <c r="NHC25" s="79"/>
      <c r="NHD25" s="79"/>
      <c r="NHE25" s="79"/>
      <c r="NHF25" s="79"/>
      <c r="NHG25" s="79"/>
      <c r="NHH25" s="79"/>
      <c r="NHI25" s="79"/>
      <c r="NHJ25" s="79"/>
      <c r="NHK25" s="79"/>
      <c r="NHL25" s="79"/>
      <c r="NHM25" s="79"/>
      <c r="NHN25" s="79"/>
      <c r="NHO25" s="79"/>
      <c r="NHP25" s="79"/>
      <c r="NHQ25" s="19"/>
      <c r="NHR25" s="15"/>
      <c r="NHS25" s="15"/>
      <c r="NHT25" s="15"/>
      <c r="NHU25" s="15"/>
      <c r="NHV25" s="15"/>
      <c r="NHW25" s="15"/>
      <c r="NHX25" s="15"/>
      <c r="NHY25" s="15"/>
      <c r="NHZ25" s="15"/>
      <c r="NIA25" s="15"/>
      <c r="NIB25" s="15"/>
      <c r="NIC25" s="15"/>
      <c r="NID25" s="15"/>
      <c r="NIE25" s="15"/>
      <c r="NIF25" s="15"/>
      <c r="NIG25" s="15"/>
      <c r="NIH25" s="15"/>
      <c r="NII25" s="15"/>
      <c r="NIJ25" s="15"/>
      <c r="NIK25" s="15"/>
      <c r="NIL25" s="15"/>
      <c r="NIM25" s="98"/>
      <c r="NIN25" s="98"/>
      <c r="NIO25" s="13"/>
      <c r="NIP25" s="79"/>
      <c r="NIQ25" s="79"/>
      <c r="NIR25" s="79"/>
      <c r="NIS25" s="79"/>
      <c r="NIT25" s="79"/>
      <c r="NIU25" s="79"/>
      <c r="NIV25" s="79"/>
      <c r="NIW25" s="79"/>
      <c r="NIX25" s="79"/>
      <c r="NIY25" s="79"/>
      <c r="NIZ25" s="79"/>
      <c r="NJA25" s="79"/>
      <c r="NJB25" s="79"/>
      <c r="NJC25" s="79"/>
      <c r="NJD25" s="79"/>
      <c r="NJE25" s="79"/>
      <c r="NJF25" s="79"/>
      <c r="NJG25" s="79"/>
      <c r="NJH25" s="79"/>
      <c r="NJI25" s="79"/>
      <c r="NJJ25" s="79"/>
      <c r="NJK25" s="79"/>
      <c r="NJL25" s="79"/>
      <c r="NJM25" s="79"/>
      <c r="NJN25" s="19"/>
      <c r="NJO25" s="15"/>
      <c r="NJP25" s="15"/>
      <c r="NJQ25" s="15"/>
      <c r="NJR25" s="15"/>
      <c r="NJS25" s="15"/>
      <c r="NJT25" s="15"/>
      <c r="NJU25" s="15"/>
      <c r="NJV25" s="15"/>
      <c r="NJW25" s="15"/>
      <c r="NJX25" s="15"/>
      <c r="NJY25" s="15"/>
      <c r="NJZ25" s="15"/>
      <c r="NKA25" s="15"/>
      <c r="NKB25" s="15"/>
      <c r="NKC25" s="15"/>
      <c r="NKD25" s="15"/>
      <c r="NKE25" s="15"/>
      <c r="NKF25" s="15"/>
      <c r="NKG25" s="15"/>
      <c r="NKH25" s="15"/>
      <c r="NKI25" s="15"/>
      <c r="NKJ25" s="98"/>
      <c r="NKK25" s="98"/>
      <c r="NKL25" s="13"/>
      <c r="NKM25" s="79"/>
      <c r="NKN25" s="79"/>
      <c r="NKO25" s="79"/>
      <c r="NKP25" s="79"/>
      <c r="NKQ25" s="79"/>
      <c r="NKR25" s="79"/>
      <c r="NKS25" s="79"/>
      <c r="NKT25" s="79"/>
      <c r="NKU25" s="79"/>
      <c r="NKV25" s="79"/>
      <c r="NKW25" s="79"/>
      <c r="NKX25" s="79"/>
      <c r="NKY25" s="79"/>
      <c r="NKZ25" s="79"/>
      <c r="NLA25" s="79"/>
      <c r="NLB25" s="79"/>
      <c r="NLC25" s="79"/>
      <c r="NLD25" s="79"/>
      <c r="NLE25" s="79"/>
      <c r="NLF25" s="79"/>
      <c r="NLG25" s="79"/>
      <c r="NLH25" s="79"/>
      <c r="NLI25" s="79"/>
      <c r="NLJ25" s="79"/>
      <c r="NLK25" s="19"/>
      <c r="NLL25" s="15"/>
      <c r="NLM25" s="15"/>
      <c r="NLN25" s="15"/>
      <c r="NLO25" s="15"/>
      <c r="NLP25" s="15"/>
      <c r="NLQ25" s="15"/>
      <c r="NLR25" s="15"/>
      <c r="NLS25" s="15"/>
      <c r="NLT25" s="15"/>
      <c r="NLU25" s="15"/>
      <c r="NLV25" s="15"/>
      <c r="NLW25" s="15"/>
      <c r="NLX25" s="15"/>
      <c r="NLY25" s="15"/>
      <c r="NLZ25" s="15"/>
      <c r="NMA25" s="15"/>
      <c r="NMB25" s="15"/>
      <c r="NMC25" s="15"/>
      <c r="NMD25" s="15"/>
      <c r="NME25" s="15"/>
      <c r="NMF25" s="15"/>
      <c r="NMG25" s="98"/>
      <c r="NMH25" s="98"/>
      <c r="NMI25" s="13"/>
      <c r="NMJ25" s="79"/>
      <c r="NMK25" s="79"/>
      <c r="NML25" s="79"/>
      <c r="NMM25" s="79"/>
      <c r="NMN25" s="79"/>
      <c r="NMO25" s="79"/>
      <c r="NMP25" s="79"/>
      <c r="NMQ25" s="79"/>
      <c r="NMR25" s="79"/>
      <c r="NMS25" s="79"/>
      <c r="NMT25" s="79"/>
      <c r="NMU25" s="79"/>
      <c r="NMV25" s="79"/>
      <c r="NMW25" s="79"/>
      <c r="NMX25" s="79"/>
      <c r="NMY25" s="79"/>
      <c r="NMZ25" s="79"/>
      <c r="NNA25" s="79"/>
      <c r="NNB25" s="79"/>
      <c r="NNC25" s="79"/>
      <c r="NND25" s="79"/>
      <c r="NNE25" s="79"/>
      <c r="NNF25" s="79"/>
      <c r="NNG25" s="79"/>
      <c r="NNH25" s="19"/>
      <c r="NNI25" s="15"/>
      <c r="NNJ25" s="15"/>
      <c r="NNK25" s="15"/>
      <c r="NNL25" s="15"/>
      <c r="NNM25" s="15"/>
      <c r="NNN25" s="15"/>
      <c r="NNO25" s="15"/>
      <c r="NNP25" s="15"/>
      <c r="NNQ25" s="15"/>
      <c r="NNR25" s="15"/>
      <c r="NNS25" s="15"/>
      <c r="NNT25" s="15"/>
      <c r="NNU25" s="15"/>
      <c r="NNV25" s="15"/>
      <c r="NNW25" s="15"/>
      <c r="NNX25" s="15"/>
      <c r="NNY25" s="15"/>
      <c r="NNZ25" s="15"/>
      <c r="NOA25" s="15"/>
      <c r="NOB25" s="15"/>
      <c r="NOC25" s="15"/>
      <c r="NOD25" s="98"/>
      <c r="NOE25" s="98"/>
      <c r="NOF25" s="13"/>
      <c r="NOG25" s="79"/>
      <c r="NOH25" s="79"/>
      <c r="NOI25" s="79"/>
      <c r="NOJ25" s="79"/>
      <c r="NOK25" s="79"/>
      <c r="NOL25" s="79"/>
      <c r="NOM25" s="79"/>
      <c r="NON25" s="79"/>
      <c r="NOO25" s="79"/>
      <c r="NOP25" s="79"/>
      <c r="NOQ25" s="79"/>
      <c r="NOR25" s="79"/>
      <c r="NOS25" s="79"/>
      <c r="NOT25" s="79"/>
      <c r="NOU25" s="79"/>
      <c r="NOV25" s="79"/>
      <c r="NOW25" s="79"/>
      <c r="NOX25" s="79"/>
      <c r="NOY25" s="79"/>
      <c r="NOZ25" s="79"/>
      <c r="NPA25" s="79"/>
      <c r="NPB25" s="79"/>
      <c r="NPC25" s="79"/>
      <c r="NPD25" s="79"/>
      <c r="NPE25" s="19"/>
      <c r="NPF25" s="15"/>
      <c r="NPG25" s="15"/>
      <c r="NPH25" s="15"/>
      <c r="NPI25" s="15"/>
      <c r="NPJ25" s="15"/>
      <c r="NPK25" s="15"/>
      <c r="NPL25" s="15"/>
      <c r="NPM25" s="15"/>
      <c r="NPN25" s="15"/>
      <c r="NPO25" s="15"/>
      <c r="NPP25" s="15"/>
      <c r="NPQ25" s="15"/>
      <c r="NPR25" s="15"/>
      <c r="NPS25" s="15"/>
      <c r="NPT25" s="15"/>
      <c r="NPU25" s="15"/>
      <c r="NPV25" s="15"/>
      <c r="NPW25" s="15"/>
      <c r="NPX25" s="15"/>
      <c r="NPY25" s="15"/>
      <c r="NPZ25" s="15"/>
      <c r="NQA25" s="98"/>
      <c r="NQB25" s="98"/>
      <c r="NQC25" s="13"/>
      <c r="NQD25" s="79"/>
      <c r="NQE25" s="79"/>
      <c r="NQF25" s="79"/>
      <c r="NQG25" s="79"/>
      <c r="NQH25" s="79"/>
      <c r="NQI25" s="79"/>
      <c r="NQJ25" s="79"/>
      <c r="NQK25" s="79"/>
      <c r="NQL25" s="79"/>
      <c r="NQM25" s="79"/>
      <c r="NQN25" s="79"/>
      <c r="NQO25" s="79"/>
      <c r="NQP25" s="79"/>
      <c r="NQQ25" s="79"/>
      <c r="NQR25" s="79"/>
      <c r="NQS25" s="79"/>
      <c r="NQT25" s="79"/>
      <c r="NQU25" s="79"/>
      <c r="NQV25" s="79"/>
      <c r="NQW25" s="79"/>
      <c r="NQX25" s="79"/>
      <c r="NQY25" s="79"/>
      <c r="NQZ25" s="79"/>
      <c r="NRA25" s="79"/>
      <c r="NRB25" s="19"/>
      <c r="NRC25" s="15"/>
      <c r="NRD25" s="15"/>
      <c r="NRE25" s="15"/>
      <c r="NRF25" s="15"/>
      <c r="NRG25" s="15"/>
      <c r="NRH25" s="15"/>
      <c r="NRI25" s="15"/>
      <c r="NRJ25" s="15"/>
      <c r="NRK25" s="15"/>
      <c r="NRL25" s="15"/>
      <c r="NRM25" s="15"/>
      <c r="NRN25" s="15"/>
      <c r="NRO25" s="15"/>
      <c r="NRP25" s="15"/>
      <c r="NRQ25" s="15"/>
      <c r="NRR25" s="15"/>
      <c r="NRS25" s="15"/>
      <c r="NRT25" s="15"/>
      <c r="NRU25" s="15"/>
      <c r="NRV25" s="15"/>
      <c r="NRW25" s="15"/>
      <c r="NRX25" s="98"/>
      <c r="NRY25" s="98"/>
      <c r="NRZ25" s="13"/>
      <c r="NSA25" s="79"/>
      <c r="NSB25" s="79"/>
      <c r="NSC25" s="79"/>
      <c r="NSD25" s="79"/>
      <c r="NSE25" s="79"/>
      <c r="NSF25" s="79"/>
      <c r="NSG25" s="79"/>
      <c r="NSH25" s="79"/>
      <c r="NSI25" s="79"/>
      <c r="NSJ25" s="79"/>
      <c r="NSK25" s="79"/>
      <c r="NSL25" s="79"/>
      <c r="NSM25" s="79"/>
      <c r="NSN25" s="79"/>
      <c r="NSO25" s="79"/>
      <c r="NSP25" s="79"/>
      <c r="NSQ25" s="79"/>
      <c r="NSR25" s="79"/>
      <c r="NSS25" s="79"/>
      <c r="NST25" s="79"/>
      <c r="NSU25" s="79"/>
      <c r="NSV25" s="79"/>
      <c r="NSW25" s="79"/>
      <c r="NSX25" s="79"/>
      <c r="NSY25" s="19"/>
      <c r="NSZ25" s="15"/>
      <c r="NTA25" s="15"/>
      <c r="NTB25" s="15"/>
      <c r="NTC25" s="15"/>
      <c r="NTD25" s="15"/>
      <c r="NTE25" s="15"/>
      <c r="NTF25" s="15"/>
      <c r="NTG25" s="15"/>
      <c r="NTH25" s="15"/>
      <c r="NTI25" s="15"/>
      <c r="NTJ25" s="15"/>
      <c r="NTK25" s="15"/>
      <c r="NTL25" s="15"/>
      <c r="NTM25" s="15"/>
      <c r="NTN25" s="15"/>
      <c r="NTO25" s="15"/>
      <c r="NTP25" s="15"/>
      <c r="NTQ25" s="15"/>
      <c r="NTR25" s="15"/>
      <c r="NTS25" s="15"/>
      <c r="NTT25" s="15"/>
      <c r="NTU25" s="98"/>
      <c r="NTV25" s="98"/>
      <c r="NTW25" s="13"/>
      <c r="NTX25" s="79"/>
      <c r="NTY25" s="79"/>
      <c r="NTZ25" s="79"/>
      <c r="NUA25" s="79"/>
      <c r="NUB25" s="79"/>
      <c r="NUC25" s="79"/>
      <c r="NUD25" s="79"/>
      <c r="NUE25" s="79"/>
      <c r="NUF25" s="79"/>
      <c r="NUG25" s="79"/>
      <c r="NUH25" s="79"/>
      <c r="NUI25" s="79"/>
      <c r="NUJ25" s="79"/>
      <c r="NUK25" s="79"/>
      <c r="NUL25" s="79"/>
      <c r="NUM25" s="79"/>
      <c r="NUN25" s="79"/>
      <c r="NUO25" s="79"/>
      <c r="NUP25" s="79"/>
      <c r="NUQ25" s="79"/>
      <c r="NUR25" s="79"/>
      <c r="NUS25" s="79"/>
      <c r="NUT25" s="79"/>
      <c r="NUU25" s="79"/>
      <c r="NUV25" s="19"/>
      <c r="NUW25" s="15"/>
      <c r="NUX25" s="15"/>
      <c r="NUY25" s="15"/>
      <c r="NUZ25" s="15"/>
      <c r="NVA25" s="15"/>
      <c r="NVB25" s="15"/>
      <c r="NVC25" s="15"/>
      <c r="NVD25" s="15"/>
      <c r="NVE25" s="15"/>
      <c r="NVF25" s="15"/>
      <c r="NVG25" s="15"/>
      <c r="NVH25" s="15"/>
      <c r="NVI25" s="15"/>
      <c r="NVJ25" s="15"/>
      <c r="NVK25" s="15"/>
      <c r="NVL25" s="15"/>
      <c r="NVM25" s="15"/>
      <c r="NVN25" s="15"/>
      <c r="NVO25" s="15"/>
      <c r="NVP25" s="15"/>
      <c r="NVQ25" s="15"/>
      <c r="NVR25" s="98"/>
      <c r="NVS25" s="98"/>
      <c r="NVT25" s="13"/>
      <c r="NVU25" s="79"/>
      <c r="NVV25" s="79"/>
      <c r="NVW25" s="79"/>
      <c r="NVX25" s="79"/>
      <c r="NVY25" s="79"/>
      <c r="NVZ25" s="79"/>
      <c r="NWA25" s="79"/>
      <c r="NWB25" s="79"/>
      <c r="NWC25" s="79"/>
      <c r="NWD25" s="79"/>
      <c r="NWE25" s="79"/>
      <c r="NWF25" s="79"/>
      <c r="NWG25" s="79"/>
      <c r="NWH25" s="79"/>
      <c r="NWI25" s="79"/>
      <c r="NWJ25" s="79"/>
      <c r="NWK25" s="79"/>
      <c r="NWL25" s="79"/>
      <c r="NWM25" s="79"/>
      <c r="NWN25" s="79"/>
      <c r="NWO25" s="79"/>
      <c r="NWP25" s="79"/>
      <c r="NWQ25" s="79"/>
      <c r="NWR25" s="79"/>
      <c r="NWS25" s="19"/>
      <c r="NWT25" s="15"/>
      <c r="NWU25" s="15"/>
      <c r="NWV25" s="15"/>
      <c r="NWW25" s="15"/>
      <c r="NWX25" s="15"/>
      <c r="NWY25" s="15"/>
      <c r="NWZ25" s="15"/>
      <c r="NXA25" s="15"/>
      <c r="NXB25" s="15"/>
      <c r="NXC25" s="15"/>
      <c r="NXD25" s="15"/>
      <c r="NXE25" s="15"/>
      <c r="NXF25" s="15"/>
      <c r="NXG25" s="15"/>
      <c r="NXH25" s="15"/>
      <c r="NXI25" s="15"/>
      <c r="NXJ25" s="15"/>
      <c r="NXK25" s="15"/>
      <c r="NXL25" s="15"/>
      <c r="NXM25" s="15"/>
      <c r="NXN25" s="15"/>
      <c r="NXO25" s="98"/>
      <c r="NXP25" s="98"/>
      <c r="NXQ25" s="13"/>
      <c r="NXR25" s="79"/>
      <c r="NXS25" s="79"/>
      <c r="NXT25" s="79"/>
      <c r="NXU25" s="79"/>
      <c r="NXV25" s="79"/>
      <c r="NXW25" s="79"/>
      <c r="NXX25" s="79"/>
      <c r="NXY25" s="79"/>
      <c r="NXZ25" s="79"/>
      <c r="NYA25" s="79"/>
      <c r="NYB25" s="79"/>
      <c r="NYC25" s="79"/>
      <c r="NYD25" s="79"/>
      <c r="NYE25" s="79"/>
      <c r="NYF25" s="79"/>
      <c r="NYG25" s="79"/>
      <c r="NYH25" s="79"/>
      <c r="NYI25" s="79"/>
      <c r="NYJ25" s="79"/>
      <c r="NYK25" s="79"/>
      <c r="NYL25" s="79"/>
      <c r="NYM25" s="79"/>
      <c r="NYN25" s="79"/>
      <c r="NYO25" s="79"/>
      <c r="NYP25" s="19"/>
      <c r="NYQ25" s="15"/>
      <c r="NYR25" s="15"/>
      <c r="NYS25" s="15"/>
      <c r="NYT25" s="15"/>
      <c r="NYU25" s="15"/>
      <c r="NYV25" s="15"/>
      <c r="NYW25" s="15"/>
      <c r="NYX25" s="15"/>
      <c r="NYY25" s="15"/>
      <c r="NYZ25" s="15"/>
      <c r="NZA25" s="15"/>
      <c r="NZB25" s="15"/>
      <c r="NZC25" s="15"/>
      <c r="NZD25" s="15"/>
      <c r="NZE25" s="15"/>
      <c r="NZF25" s="15"/>
      <c r="NZG25" s="15"/>
      <c r="NZH25" s="15"/>
      <c r="NZI25" s="15"/>
      <c r="NZJ25" s="15"/>
      <c r="NZK25" s="15"/>
      <c r="NZL25" s="98"/>
      <c r="NZM25" s="98"/>
      <c r="NZN25" s="13"/>
      <c r="NZO25" s="79"/>
      <c r="NZP25" s="79"/>
      <c r="NZQ25" s="79"/>
      <c r="NZR25" s="79"/>
      <c r="NZS25" s="79"/>
      <c r="NZT25" s="79"/>
      <c r="NZU25" s="79"/>
      <c r="NZV25" s="79"/>
      <c r="NZW25" s="79"/>
      <c r="NZX25" s="79"/>
      <c r="NZY25" s="79"/>
      <c r="NZZ25" s="79"/>
      <c r="OAA25" s="79"/>
      <c r="OAB25" s="79"/>
      <c r="OAC25" s="79"/>
      <c r="OAD25" s="79"/>
      <c r="OAE25" s="79"/>
      <c r="OAF25" s="79"/>
      <c r="OAG25" s="79"/>
      <c r="OAH25" s="79"/>
      <c r="OAI25" s="79"/>
      <c r="OAJ25" s="79"/>
      <c r="OAK25" s="79"/>
      <c r="OAL25" s="79"/>
      <c r="OAM25" s="19"/>
      <c r="OAN25" s="15"/>
      <c r="OAO25" s="15"/>
      <c r="OAP25" s="15"/>
      <c r="OAQ25" s="15"/>
      <c r="OAR25" s="15"/>
      <c r="OAS25" s="15"/>
      <c r="OAT25" s="15"/>
      <c r="OAU25" s="15"/>
      <c r="OAV25" s="15"/>
      <c r="OAW25" s="15"/>
      <c r="OAX25" s="15"/>
      <c r="OAY25" s="15"/>
      <c r="OAZ25" s="15"/>
      <c r="OBA25" s="15"/>
      <c r="OBB25" s="15"/>
      <c r="OBC25" s="15"/>
      <c r="OBD25" s="15"/>
      <c r="OBE25" s="15"/>
      <c r="OBF25" s="15"/>
      <c r="OBG25" s="15"/>
      <c r="OBH25" s="15"/>
      <c r="OBI25" s="98"/>
      <c r="OBJ25" s="98"/>
      <c r="OBK25" s="13"/>
      <c r="OBL25" s="79"/>
      <c r="OBM25" s="79"/>
      <c r="OBN25" s="79"/>
      <c r="OBO25" s="79"/>
      <c r="OBP25" s="79"/>
      <c r="OBQ25" s="79"/>
      <c r="OBR25" s="79"/>
      <c r="OBS25" s="79"/>
      <c r="OBT25" s="79"/>
      <c r="OBU25" s="79"/>
      <c r="OBV25" s="79"/>
      <c r="OBW25" s="79"/>
      <c r="OBX25" s="79"/>
      <c r="OBY25" s="79"/>
      <c r="OBZ25" s="79"/>
      <c r="OCA25" s="79"/>
      <c r="OCB25" s="79"/>
      <c r="OCC25" s="79"/>
      <c r="OCD25" s="79"/>
      <c r="OCE25" s="79"/>
      <c r="OCF25" s="79"/>
      <c r="OCG25" s="79"/>
      <c r="OCH25" s="79"/>
      <c r="OCI25" s="79"/>
      <c r="OCJ25" s="19"/>
      <c r="OCK25" s="15"/>
      <c r="OCL25" s="15"/>
      <c r="OCM25" s="15"/>
      <c r="OCN25" s="15"/>
      <c r="OCO25" s="15"/>
      <c r="OCP25" s="15"/>
      <c r="OCQ25" s="15"/>
      <c r="OCR25" s="15"/>
      <c r="OCS25" s="15"/>
      <c r="OCT25" s="15"/>
      <c r="OCU25" s="15"/>
      <c r="OCV25" s="15"/>
      <c r="OCW25" s="15"/>
      <c r="OCX25" s="15"/>
      <c r="OCY25" s="15"/>
      <c r="OCZ25" s="15"/>
      <c r="ODA25" s="15"/>
      <c r="ODB25" s="15"/>
      <c r="ODC25" s="15"/>
      <c r="ODD25" s="15"/>
      <c r="ODE25" s="15"/>
      <c r="ODF25" s="98"/>
      <c r="ODG25" s="98"/>
      <c r="ODH25" s="13"/>
      <c r="ODI25" s="79"/>
      <c r="ODJ25" s="79"/>
      <c r="ODK25" s="79"/>
      <c r="ODL25" s="79"/>
      <c r="ODM25" s="79"/>
      <c r="ODN25" s="79"/>
      <c r="ODO25" s="79"/>
      <c r="ODP25" s="79"/>
      <c r="ODQ25" s="79"/>
      <c r="ODR25" s="79"/>
      <c r="ODS25" s="79"/>
      <c r="ODT25" s="79"/>
      <c r="ODU25" s="79"/>
      <c r="ODV25" s="79"/>
      <c r="ODW25" s="79"/>
      <c r="ODX25" s="79"/>
      <c r="ODY25" s="79"/>
      <c r="ODZ25" s="79"/>
      <c r="OEA25" s="79"/>
      <c r="OEB25" s="79"/>
      <c r="OEC25" s="79"/>
      <c r="OED25" s="79"/>
      <c r="OEE25" s="79"/>
      <c r="OEF25" s="79"/>
      <c r="OEG25" s="19"/>
      <c r="OEH25" s="15"/>
      <c r="OEI25" s="15"/>
      <c r="OEJ25" s="15"/>
      <c r="OEK25" s="15"/>
      <c r="OEL25" s="15"/>
      <c r="OEM25" s="15"/>
      <c r="OEN25" s="15"/>
      <c r="OEO25" s="15"/>
      <c r="OEP25" s="15"/>
      <c r="OEQ25" s="15"/>
      <c r="OER25" s="15"/>
      <c r="OES25" s="15"/>
      <c r="OET25" s="15"/>
      <c r="OEU25" s="15"/>
      <c r="OEV25" s="15"/>
      <c r="OEW25" s="15"/>
      <c r="OEX25" s="15"/>
      <c r="OEY25" s="15"/>
      <c r="OEZ25" s="15"/>
      <c r="OFA25" s="15"/>
      <c r="OFB25" s="15"/>
      <c r="OFC25" s="98"/>
      <c r="OFD25" s="98"/>
      <c r="OFE25" s="13"/>
      <c r="OFF25" s="79"/>
      <c r="OFG25" s="79"/>
      <c r="OFH25" s="79"/>
      <c r="OFI25" s="79"/>
      <c r="OFJ25" s="79"/>
      <c r="OFK25" s="79"/>
      <c r="OFL25" s="79"/>
      <c r="OFM25" s="79"/>
      <c r="OFN25" s="79"/>
      <c r="OFO25" s="79"/>
      <c r="OFP25" s="79"/>
      <c r="OFQ25" s="79"/>
      <c r="OFR25" s="79"/>
      <c r="OFS25" s="79"/>
      <c r="OFT25" s="79"/>
      <c r="OFU25" s="79"/>
      <c r="OFV25" s="79"/>
      <c r="OFW25" s="79"/>
      <c r="OFX25" s="79"/>
      <c r="OFY25" s="79"/>
      <c r="OFZ25" s="79"/>
      <c r="OGA25" s="79"/>
      <c r="OGB25" s="79"/>
      <c r="OGC25" s="79"/>
      <c r="OGD25" s="19"/>
      <c r="OGE25" s="15"/>
      <c r="OGF25" s="15"/>
      <c r="OGG25" s="15"/>
      <c r="OGH25" s="15"/>
      <c r="OGI25" s="15"/>
      <c r="OGJ25" s="15"/>
      <c r="OGK25" s="15"/>
      <c r="OGL25" s="15"/>
      <c r="OGM25" s="15"/>
      <c r="OGN25" s="15"/>
      <c r="OGO25" s="15"/>
      <c r="OGP25" s="15"/>
      <c r="OGQ25" s="15"/>
      <c r="OGR25" s="15"/>
      <c r="OGS25" s="15"/>
      <c r="OGT25" s="15"/>
      <c r="OGU25" s="15"/>
      <c r="OGV25" s="15"/>
      <c r="OGW25" s="15"/>
      <c r="OGX25" s="15"/>
      <c r="OGY25" s="15"/>
      <c r="OGZ25" s="98"/>
      <c r="OHA25" s="98"/>
      <c r="OHB25" s="13"/>
      <c r="OHC25" s="79"/>
      <c r="OHD25" s="79"/>
      <c r="OHE25" s="79"/>
      <c r="OHF25" s="79"/>
      <c r="OHG25" s="79"/>
      <c r="OHH25" s="79"/>
      <c r="OHI25" s="79"/>
      <c r="OHJ25" s="79"/>
      <c r="OHK25" s="79"/>
      <c r="OHL25" s="79"/>
      <c r="OHM25" s="79"/>
      <c r="OHN25" s="79"/>
      <c r="OHO25" s="79"/>
      <c r="OHP25" s="79"/>
      <c r="OHQ25" s="79"/>
      <c r="OHR25" s="79"/>
      <c r="OHS25" s="79"/>
      <c r="OHT25" s="79"/>
      <c r="OHU25" s="79"/>
      <c r="OHV25" s="79"/>
      <c r="OHW25" s="79"/>
      <c r="OHX25" s="79"/>
      <c r="OHY25" s="79"/>
      <c r="OHZ25" s="79"/>
      <c r="OIA25" s="19"/>
      <c r="OIB25" s="15"/>
      <c r="OIC25" s="15"/>
      <c r="OID25" s="15"/>
      <c r="OIE25" s="15"/>
      <c r="OIF25" s="15"/>
      <c r="OIG25" s="15"/>
      <c r="OIH25" s="15"/>
      <c r="OII25" s="15"/>
      <c r="OIJ25" s="15"/>
      <c r="OIK25" s="15"/>
      <c r="OIL25" s="15"/>
      <c r="OIM25" s="15"/>
      <c r="OIN25" s="15"/>
      <c r="OIO25" s="15"/>
      <c r="OIP25" s="15"/>
      <c r="OIQ25" s="15"/>
      <c r="OIR25" s="15"/>
      <c r="OIS25" s="15"/>
      <c r="OIT25" s="15"/>
      <c r="OIU25" s="15"/>
      <c r="OIV25" s="15"/>
      <c r="OIW25" s="98"/>
      <c r="OIX25" s="98"/>
      <c r="OIY25" s="13"/>
      <c r="OIZ25" s="79"/>
      <c r="OJA25" s="79"/>
      <c r="OJB25" s="79"/>
      <c r="OJC25" s="79"/>
      <c r="OJD25" s="79"/>
      <c r="OJE25" s="79"/>
      <c r="OJF25" s="79"/>
      <c r="OJG25" s="79"/>
      <c r="OJH25" s="79"/>
      <c r="OJI25" s="79"/>
      <c r="OJJ25" s="79"/>
      <c r="OJK25" s="79"/>
      <c r="OJL25" s="79"/>
      <c r="OJM25" s="79"/>
      <c r="OJN25" s="79"/>
      <c r="OJO25" s="79"/>
      <c r="OJP25" s="79"/>
      <c r="OJQ25" s="79"/>
      <c r="OJR25" s="79"/>
      <c r="OJS25" s="79"/>
      <c r="OJT25" s="79"/>
      <c r="OJU25" s="79"/>
      <c r="OJV25" s="79"/>
      <c r="OJW25" s="79"/>
      <c r="OJX25" s="19"/>
      <c r="OJY25" s="15"/>
      <c r="OJZ25" s="15"/>
      <c r="OKA25" s="15"/>
      <c r="OKB25" s="15"/>
      <c r="OKC25" s="15"/>
      <c r="OKD25" s="15"/>
      <c r="OKE25" s="15"/>
      <c r="OKF25" s="15"/>
      <c r="OKG25" s="15"/>
      <c r="OKH25" s="15"/>
      <c r="OKI25" s="15"/>
      <c r="OKJ25" s="15"/>
      <c r="OKK25" s="15"/>
      <c r="OKL25" s="15"/>
      <c r="OKM25" s="15"/>
      <c r="OKN25" s="15"/>
      <c r="OKO25" s="15"/>
      <c r="OKP25" s="15"/>
      <c r="OKQ25" s="15"/>
      <c r="OKR25" s="15"/>
      <c r="OKS25" s="15"/>
      <c r="OKT25" s="98"/>
      <c r="OKU25" s="98"/>
      <c r="OKV25" s="13"/>
      <c r="OKW25" s="79"/>
      <c r="OKX25" s="79"/>
      <c r="OKY25" s="79"/>
      <c r="OKZ25" s="79"/>
      <c r="OLA25" s="79"/>
      <c r="OLB25" s="79"/>
      <c r="OLC25" s="79"/>
      <c r="OLD25" s="79"/>
      <c r="OLE25" s="79"/>
      <c r="OLF25" s="79"/>
      <c r="OLG25" s="79"/>
      <c r="OLH25" s="79"/>
      <c r="OLI25" s="79"/>
      <c r="OLJ25" s="79"/>
      <c r="OLK25" s="79"/>
      <c r="OLL25" s="79"/>
      <c r="OLM25" s="79"/>
      <c r="OLN25" s="79"/>
      <c r="OLO25" s="79"/>
      <c r="OLP25" s="79"/>
      <c r="OLQ25" s="79"/>
      <c r="OLR25" s="79"/>
      <c r="OLS25" s="79"/>
      <c r="OLT25" s="79"/>
      <c r="OLU25" s="19"/>
      <c r="OLV25" s="15"/>
      <c r="OLW25" s="15"/>
      <c r="OLX25" s="15"/>
      <c r="OLY25" s="15"/>
      <c r="OLZ25" s="15"/>
      <c r="OMA25" s="15"/>
      <c r="OMB25" s="15"/>
      <c r="OMC25" s="15"/>
      <c r="OMD25" s="15"/>
      <c r="OME25" s="15"/>
      <c r="OMF25" s="15"/>
      <c r="OMG25" s="15"/>
      <c r="OMH25" s="15"/>
      <c r="OMI25" s="15"/>
      <c r="OMJ25" s="15"/>
      <c r="OMK25" s="15"/>
      <c r="OML25" s="15"/>
      <c r="OMM25" s="15"/>
      <c r="OMN25" s="15"/>
      <c r="OMO25" s="15"/>
      <c r="OMP25" s="15"/>
      <c r="OMQ25" s="98"/>
      <c r="OMR25" s="98"/>
      <c r="OMS25" s="13"/>
      <c r="OMT25" s="79"/>
      <c r="OMU25" s="79"/>
      <c r="OMV25" s="79"/>
      <c r="OMW25" s="79"/>
      <c r="OMX25" s="79"/>
      <c r="OMY25" s="79"/>
      <c r="OMZ25" s="79"/>
      <c r="ONA25" s="79"/>
      <c r="ONB25" s="79"/>
      <c r="ONC25" s="79"/>
      <c r="OND25" s="79"/>
      <c r="ONE25" s="79"/>
      <c r="ONF25" s="79"/>
      <c r="ONG25" s="79"/>
      <c r="ONH25" s="79"/>
      <c r="ONI25" s="79"/>
      <c r="ONJ25" s="79"/>
      <c r="ONK25" s="79"/>
      <c r="ONL25" s="79"/>
      <c r="ONM25" s="79"/>
      <c r="ONN25" s="79"/>
      <c r="ONO25" s="79"/>
      <c r="ONP25" s="79"/>
      <c r="ONQ25" s="79"/>
      <c r="ONR25" s="19"/>
      <c r="ONS25" s="15"/>
      <c r="ONT25" s="15"/>
      <c r="ONU25" s="15"/>
      <c r="ONV25" s="15"/>
      <c r="ONW25" s="15"/>
      <c r="ONX25" s="15"/>
      <c r="ONY25" s="15"/>
      <c r="ONZ25" s="15"/>
      <c r="OOA25" s="15"/>
      <c r="OOB25" s="15"/>
      <c r="OOC25" s="15"/>
      <c r="OOD25" s="15"/>
      <c r="OOE25" s="15"/>
      <c r="OOF25" s="15"/>
      <c r="OOG25" s="15"/>
      <c r="OOH25" s="15"/>
      <c r="OOI25" s="15"/>
      <c r="OOJ25" s="15"/>
      <c r="OOK25" s="15"/>
      <c r="OOL25" s="15"/>
      <c r="OOM25" s="15"/>
      <c r="OON25" s="98"/>
      <c r="OOO25" s="98"/>
      <c r="OOP25" s="13"/>
      <c r="OOQ25" s="79"/>
      <c r="OOR25" s="79"/>
      <c r="OOS25" s="79"/>
      <c r="OOT25" s="79"/>
      <c r="OOU25" s="79"/>
      <c r="OOV25" s="79"/>
      <c r="OOW25" s="79"/>
      <c r="OOX25" s="79"/>
      <c r="OOY25" s="79"/>
      <c r="OOZ25" s="79"/>
      <c r="OPA25" s="79"/>
      <c r="OPB25" s="79"/>
      <c r="OPC25" s="79"/>
      <c r="OPD25" s="79"/>
      <c r="OPE25" s="79"/>
      <c r="OPF25" s="79"/>
      <c r="OPG25" s="79"/>
      <c r="OPH25" s="79"/>
      <c r="OPI25" s="79"/>
      <c r="OPJ25" s="79"/>
      <c r="OPK25" s="79"/>
      <c r="OPL25" s="79"/>
      <c r="OPM25" s="79"/>
      <c r="OPN25" s="79"/>
      <c r="OPO25" s="19"/>
      <c r="OPP25" s="15"/>
      <c r="OPQ25" s="15"/>
      <c r="OPR25" s="15"/>
      <c r="OPS25" s="15"/>
      <c r="OPT25" s="15"/>
      <c r="OPU25" s="15"/>
      <c r="OPV25" s="15"/>
      <c r="OPW25" s="15"/>
      <c r="OPX25" s="15"/>
      <c r="OPY25" s="15"/>
      <c r="OPZ25" s="15"/>
      <c r="OQA25" s="15"/>
      <c r="OQB25" s="15"/>
      <c r="OQC25" s="15"/>
      <c r="OQD25" s="15"/>
      <c r="OQE25" s="15"/>
      <c r="OQF25" s="15"/>
      <c r="OQG25" s="15"/>
      <c r="OQH25" s="15"/>
      <c r="OQI25" s="15"/>
      <c r="OQJ25" s="15"/>
      <c r="OQK25" s="98"/>
      <c r="OQL25" s="98"/>
      <c r="OQM25" s="13"/>
      <c r="OQN25" s="79"/>
      <c r="OQO25" s="79"/>
      <c r="OQP25" s="79"/>
      <c r="OQQ25" s="79"/>
      <c r="OQR25" s="79"/>
      <c r="OQS25" s="79"/>
      <c r="OQT25" s="79"/>
      <c r="OQU25" s="79"/>
      <c r="OQV25" s="79"/>
      <c r="OQW25" s="79"/>
      <c r="OQX25" s="79"/>
      <c r="OQY25" s="79"/>
      <c r="OQZ25" s="79"/>
      <c r="ORA25" s="79"/>
      <c r="ORB25" s="79"/>
      <c r="ORC25" s="79"/>
      <c r="ORD25" s="79"/>
      <c r="ORE25" s="79"/>
      <c r="ORF25" s="79"/>
      <c r="ORG25" s="79"/>
      <c r="ORH25" s="79"/>
      <c r="ORI25" s="79"/>
      <c r="ORJ25" s="79"/>
      <c r="ORK25" s="79"/>
      <c r="ORL25" s="19"/>
      <c r="ORM25" s="15"/>
      <c r="ORN25" s="15"/>
      <c r="ORO25" s="15"/>
      <c r="ORP25" s="15"/>
      <c r="ORQ25" s="15"/>
      <c r="ORR25" s="15"/>
      <c r="ORS25" s="15"/>
      <c r="ORT25" s="15"/>
      <c r="ORU25" s="15"/>
      <c r="ORV25" s="15"/>
      <c r="ORW25" s="15"/>
      <c r="ORX25" s="15"/>
      <c r="ORY25" s="15"/>
      <c r="ORZ25" s="15"/>
      <c r="OSA25" s="15"/>
      <c r="OSB25" s="15"/>
      <c r="OSC25" s="15"/>
      <c r="OSD25" s="15"/>
      <c r="OSE25" s="15"/>
      <c r="OSF25" s="15"/>
      <c r="OSG25" s="15"/>
      <c r="OSH25" s="98"/>
      <c r="OSI25" s="98"/>
      <c r="OSJ25" s="13"/>
      <c r="OSK25" s="79"/>
      <c r="OSL25" s="79"/>
      <c r="OSM25" s="79"/>
      <c r="OSN25" s="79"/>
      <c r="OSO25" s="79"/>
      <c r="OSP25" s="79"/>
      <c r="OSQ25" s="79"/>
      <c r="OSR25" s="79"/>
      <c r="OSS25" s="79"/>
      <c r="OST25" s="79"/>
      <c r="OSU25" s="79"/>
      <c r="OSV25" s="79"/>
      <c r="OSW25" s="79"/>
      <c r="OSX25" s="79"/>
      <c r="OSY25" s="79"/>
      <c r="OSZ25" s="79"/>
      <c r="OTA25" s="79"/>
      <c r="OTB25" s="79"/>
      <c r="OTC25" s="79"/>
      <c r="OTD25" s="79"/>
      <c r="OTE25" s="79"/>
      <c r="OTF25" s="79"/>
      <c r="OTG25" s="79"/>
      <c r="OTH25" s="79"/>
      <c r="OTI25" s="19"/>
      <c r="OTJ25" s="15"/>
      <c r="OTK25" s="15"/>
      <c r="OTL25" s="15"/>
      <c r="OTM25" s="15"/>
      <c r="OTN25" s="15"/>
      <c r="OTO25" s="15"/>
      <c r="OTP25" s="15"/>
      <c r="OTQ25" s="15"/>
      <c r="OTR25" s="15"/>
      <c r="OTS25" s="15"/>
      <c r="OTT25" s="15"/>
      <c r="OTU25" s="15"/>
      <c r="OTV25" s="15"/>
      <c r="OTW25" s="15"/>
      <c r="OTX25" s="15"/>
      <c r="OTY25" s="15"/>
      <c r="OTZ25" s="15"/>
      <c r="OUA25" s="15"/>
      <c r="OUB25" s="15"/>
      <c r="OUC25" s="15"/>
      <c r="OUD25" s="15"/>
      <c r="OUE25" s="98"/>
      <c r="OUF25" s="98"/>
      <c r="OUG25" s="13"/>
      <c r="OUH25" s="79"/>
      <c r="OUI25" s="79"/>
      <c r="OUJ25" s="79"/>
      <c r="OUK25" s="79"/>
      <c r="OUL25" s="79"/>
      <c r="OUM25" s="79"/>
      <c r="OUN25" s="79"/>
      <c r="OUO25" s="79"/>
      <c r="OUP25" s="79"/>
      <c r="OUQ25" s="79"/>
      <c r="OUR25" s="79"/>
      <c r="OUS25" s="79"/>
      <c r="OUT25" s="79"/>
      <c r="OUU25" s="79"/>
      <c r="OUV25" s="79"/>
      <c r="OUW25" s="79"/>
      <c r="OUX25" s="79"/>
      <c r="OUY25" s="79"/>
      <c r="OUZ25" s="79"/>
      <c r="OVA25" s="79"/>
      <c r="OVB25" s="79"/>
      <c r="OVC25" s="79"/>
      <c r="OVD25" s="79"/>
      <c r="OVE25" s="79"/>
      <c r="OVF25" s="19"/>
      <c r="OVG25" s="15"/>
      <c r="OVH25" s="15"/>
      <c r="OVI25" s="15"/>
      <c r="OVJ25" s="15"/>
      <c r="OVK25" s="15"/>
      <c r="OVL25" s="15"/>
      <c r="OVM25" s="15"/>
      <c r="OVN25" s="15"/>
      <c r="OVO25" s="15"/>
      <c r="OVP25" s="15"/>
      <c r="OVQ25" s="15"/>
      <c r="OVR25" s="15"/>
      <c r="OVS25" s="15"/>
      <c r="OVT25" s="15"/>
      <c r="OVU25" s="15"/>
      <c r="OVV25" s="15"/>
      <c r="OVW25" s="15"/>
      <c r="OVX25" s="15"/>
      <c r="OVY25" s="15"/>
      <c r="OVZ25" s="15"/>
      <c r="OWA25" s="15"/>
      <c r="OWB25" s="98"/>
      <c r="OWC25" s="98"/>
      <c r="OWD25" s="13"/>
      <c r="OWE25" s="79"/>
      <c r="OWF25" s="79"/>
      <c r="OWG25" s="79"/>
      <c r="OWH25" s="79"/>
      <c r="OWI25" s="79"/>
      <c r="OWJ25" s="79"/>
      <c r="OWK25" s="79"/>
      <c r="OWL25" s="79"/>
      <c r="OWM25" s="79"/>
      <c r="OWN25" s="79"/>
      <c r="OWO25" s="79"/>
      <c r="OWP25" s="79"/>
      <c r="OWQ25" s="79"/>
      <c r="OWR25" s="79"/>
      <c r="OWS25" s="79"/>
      <c r="OWT25" s="79"/>
      <c r="OWU25" s="79"/>
      <c r="OWV25" s="79"/>
      <c r="OWW25" s="79"/>
      <c r="OWX25" s="79"/>
      <c r="OWY25" s="79"/>
      <c r="OWZ25" s="79"/>
      <c r="OXA25" s="79"/>
      <c r="OXB25" s="79"/>
      <c r="OXC25" s="19"/>
      <c r="OXD25" s="15"/>
      <c r="OXE25" s="15"/>
      <c r="OXF25" s="15"/>
      <c r="OXG25" s="15"/>
      <c r="OXH25" s="15"/>
      <c r="OXI25" s="15"/>
      <c r="OXJ25" s="15"/>
      <c r="OXK25" s="15"/>
      <c r="OXL25" s="15"/>
      <c r="OXM25" s="15"/>
      <c r="OXN25" s="15"/>
      <c r="OXO25" s="15"/>
      <c r="OXP25" s="15"/>
      <c r="OXQ25" s="15"/>
      <c r="OXR25" s="15"/>
      <c r="OXS25" s="15"/>
      <c r="OXT25" s="15"/>
      <c r="OXU25" s="15"/>
      <c r="OXV25" s="15"/>
      <c r="OXW25" s="15"/>
      <c r="OXX25" s="15"/>
      <c r="OXY25" s="98"/>
      <c r="OXZ25" s="98"/>
      <c r="OYA25" s="13"/>
      <c r="OYB25" s="79"/>
      <c r="OYC25" s="79"/>
      <c r="OYD25" s="79"/>
      <c r="OYE25" s="79"/>
      <c r="OYF25" s="79"/>
      <c r="OYG25" s="79"/>
      <c r="OYH25" s="79"/>
      <c r="OYI25" s="79"/>
      <c r="OYJ25" s="79"/>
      <c r="OYK25" s="79"/>
      <c r="OYL25" s="79"/>
      <c r="OYM25" s="79"/>
      <c r="OYN25" s="79"/>
      <c r="OYO25" s="79"/>
      <c r="OYP25" s="79"/>
      <c r="OYQ25" s="79"/>
      <c r="OYR25" s="79"/>
      <c r="OYS25" s="79"/>
      <c r="OYT25" s="79"/>
      <c r="OYU25" s="79"/>
      <c r="OYV25" s="79"/>
      <c r="OYW25" s="79"/>
      <c r="OYX25" s="79"/>
      <c r="OYY25" s="79"/>
      <c r="OYZ25" s="19"/>
      <c r="OZA25" s="15"/>
      <c r="OZB25" s="15"/>
      <c r="OZC25" s="15"/>
      <c r="OZD25" s="15"/>
      <c r="OZE25" s="15"/>
      <c r="OZF25" s="15"/>
      <c r="OZG25" s="15"/>
      <c r="OZH25" s="15"/>
      <c r="OZI25" s="15"/>
      <c r="OZJ25" s="15"/>
      <c r="OZK25" s="15"/>
      <c r="OZL25" s="15"/>
      <c r="OZM25" s="15"/>
      <c r="OZN25" s="15"/>
      <c r="OZO25" s="15"/>
      <c r="OZP25" s="15"/>
      <c r="OZQ25" s="15"/>
      <c r="OZR25" s="15"/>
      <c r="OZS25" s="15"/>
      <c r="OZT25" s="15"/>
      <c r="OZU25" s="15"/>
      <c r="OZV25" s="98"/>
      <c r="OZW25" s="98"/>
      <c r="OZX25" s="13"/>
      <c r="OZY25" s="79"/>
      <c r="OZZ25" s="79"/>
      <c r="PAA25" s="79"/>
      <c r="PAB25" s="79"/>
      <c r="PAC25" s="79"/>
      <c r="PAD25" s="79"/>
      <c r="PAE25" s="79"/>
      <c r="PAF25" s="79"/>
      <c r="PAG25" s="79"/>
      <c r="PAH25" s="79"/>
      <c r="PAI25" s="79"/>
      <c r="PAJ25" s="79"/>
      <c r="PAK25" s="79"/>
      <c r="PAL25" s="79"/>
      <c r="PAM25" s="79"/>
      <c r="PAN25" s="79"/>
      <c r="PAO25" s="79"/>
      <c r="PAP25" s="79"/>
      <c r="PAQ25" s="79"/>
      <c r="PAR25" s="79"/>
      <c r="PAS25" s="79"/>
      <c r="PAT25" s="79"/>
      <c r="PAU25" s="79"/>
      <c r="PAV25" s="79"/>
      <c r="PAW25" s="19"/>
      <c r="PAX25" s="15"/>
      <c r="PAY25" s="15"/>
      <c r="PAZ25" s="15"/>
      <c r="PBA25" s="15"/>
      <c r="PBB25" s="15"/>
      <c r="PBC25" s="15"/>
      <c r="PBD25" s="15"/>
      <c r="PBE25" s="15"/>
      <c r="PBF25" s="15"/>
      <c r="PBG25" s="15"/>
      <c r="PBH25" s="15"/>
      <c r="PBI25" s="15"/>
      <c r="PBJ25" s="15"/>
      <c r="PBK25" s="15"/>
      <c r="PBL25" s="15"/>
      <c r="PBM25" s="15"/>
      <c r="PBN25" s="15"/>
      <c r="PBO25" s="15"/>
      <c r="PBP25" s="15"/>
      <c r="PBQ25" s="15"/>
      <c r="PBR25" s="15"/>
      <c r="PBS25" s="98"/>
      <c r="PBT25" s="98"/>
      <c r="PBU25" s="13"/>
      <c r="PBV25" s="79"/>
      <c r="PBW25" s="79"/>
      <c r="PBX25" s="79"/>
      <c r="PBY25" s="79"/>
      <c r="PBZ25" s="79"/>
      <c r="PCA25" s="79"/>
      <c r="PCB25" s="79"/>
      <c r="PCC25" s="79"/>
      <c r="PCD25" s="79"/>
      <c r="PCE25" s="79"/>
      <c r="PCF25" s="79"/>
      <c r="PCG25" s="79"/>
      <c r="PCH25" s="79"/>
      <c r="PCI25" s="79"/>
      <c r="PCJ25" s="79"/>
      <c r="PCK25" s="79"/>
      <c r="PCL25" s="79"/>
      <c r="PCM25" s="79"/>
      <c r="PCN25" s="79"/>
      <c r="PCO25" s="79"/>
      <c r="PCP25" s="79"/>
      <c r="PCQ25" s="79"/>
      <c r="PCR25" s="79"/>
      <c r="PCS25" s="79"/>
      <c r="PCT25" s="19"/>
      <c r="PCU25" s="15"/>
      <c r="PCV25" s="15"/>
      <c r="PCW25" s="15"/>
      <c r="PCX25" s="15"/>
      <c r="PCY25" s="15"/>
      <c r="PCZ25" s="15"/>
      <c r="PDA25" s="15"/>
      <c r="PDB25" s="15"/>
      <c r="PDC25" s="15"/>
      <c r="PDD25" s="15"/>
      <c r="PDE25" s="15"/>
      <c r="PDF25" s="15"/>
      <c r="PDG25" s="15"/>
      <c r="PDH25" s="15"/>
      <c r="PDI25" s="15"/>
      <c r="PDJ25" s="15"/>
      <c r="PDK25" s="15"/>
      <c r="PDL25" s="15"/>
      <c r="PDM25" s="15"/>
      <c r="PDN25" s="15"/>
      <c r="PDO25" s="15"/>
      <c r="PDP25" s="98"/>
      <c r="PDQ25" s="98"/>
      <c r="PDR25" s="13"/>
      <c r="PDS25" s="79"/>
      <c r="PDT25" s="79"/>
      <c r="PDU25" s="79"/>
      <c r="PDV25" s="79"/>
      <c r="PDW25" s="79"/>
      <c r="PDX25" s="79"/>
      <c r="PDY25" s="79"/>
      <c r="PDZ25" s="79"/>
      <c r="PEA25" s="79"/>
      <c r="PEB25" s="79"/>
      <c r="PEC25" s="79"/>
      <c r="PED25" s="79"/>
      <c r="PEE25" s="79"/>
      <c r="PEF25" s="79"/>
      <c r="PEG25" s="79"/>
      <c r="PEH25" s="79"/>
      <c r="PEI25" s="79"/>
      <c r="PEJ25" s="79"/>
      <c r="PEK25" s="79"/>
      <c r="PEL25" s="79"/>
      <c r="PEM25" s="79"/>
      <c r="PEN25" s="79"/>
      <c r="PEO25" s="79"/>
      <c r="PEP25" s="79"/>
      <c r="PEQ25" s="19"/>
      <c r="PER25" s="15"/>
      <c r="PES25" s="15"/>
      <c r="PET25" s="15"/>
      <c r="PEU25" s="15"/>
      <c r="PEV25" s="15"/>
      <c r="PEW25" s="15"/>
      <c r="PEX25" s="15"/>
      <c r="PEY25" s="15"/>
      <c r="PEZ25" s="15"/>
      <c r="PFA25" s="15"/>
      <c r="PFB25" s="15"/>
      <c r="PFC25" s="15"/>
      <c r="PFD25" s="15"/>
      <c r="PFE25" s="15"/>
      <c r="PFF25" s="15"/>
      <c r="PFG25" s="15"/>
      <c r="PFH25" s="15"/>
      <c r="PFI25" s="15"/>
      <c r="PFJ25" s="15"/>
      <c r="PFK25" s="15"/>
      <c r="PFL25" s="15"/>
      <c r="PFM25" s="98"/>
      <c r="PFN25" s="98"/>
      <c r="PFO25" s="13"/>
      <c r="PFP25" s="79"/>
      <c r="PFQ25" s="79"/>
      <c r="PFR25" s="79"/>
      <c r="PFS25" s="79"/>
      <c r="PFT25" s="79"/>
      <c r="PFU25" s="79"/>
      <c r="PFV25" s="79"/>
      <c r="PFW25" s="79"/>
      <c r="PFX25" s="79"/>
      <c r="PFY25" s="79"/>
      <c r="PFZ25" s="79"/>
      <c r="PGA25" s="79"/>
      <c r="PGB25" s="79"/>
      <c r="PGC25" s="79"/>
      <c r="PGD25" s="79"/>
      <c r="PGE25" s="79"/>
      <c r="PGF25" s="79"/>
      <c r="PGG25" s="79"/>
      <c r="PGH25" s="79"/>
      <c r="PGI25" s="79"/>
      <c r="PGJ25" s="79"/>
      <c r="PGK25" s="79"/>
      <c r="PGL25" s="79"/>
      <c r="PGM25" s="79"/>
      <c r="PGN25" s="19"/>
      <c r="PGO25" s="15"/>
      <c r="PGP25" s="15"/>
      <c r="PGQ25" s="15"/>
      <c r="PGR25" s="15"/>
      <c r="PGS25" s="15"/>
      <c r="PGT25" s="15"/>
      <c r="PGU25" s="15"/>
      <c r="PGV25" s="15"/>
      <c r="PGW25" s="15"/>
      <c r="PGX25" s="15"/>
      <c r="PGY25" s="15"/>
      <c r="PGZ25" s="15"/>
      <c r="PHA25" s="15"/>
      <c r="PHB25" s="15"/>
      <c r="PHC25" s="15"/>
      <c r="PHD25" s="15"/>
      <c r="PHE25" s="15"/>
      <c r="PHF25" s="15"/>
      <c r="PHG25" s="15"/>
      <c r="PHH25" s="15"/>
      <c r="PHI25" s="15"/>
      <c r="PHJ25" s="98"/>
      <c r="PHK25" s="98"/>
      <c r="PHL25" s="13"/>
      <c r="PHM25" s="79"/>
      <c r="PHN25" s="79"/>
      <c r="PHO25" s="79"/>
      <c r="PHP25" s="79"/>
      <c r="PHQ25" s="79"/>
      <c r="PHR25" s="79"/>
      <c r="PHS25" s="79"/>
      <c r="PHT25" s="79"/>
      <c r="PHU25" s="79"/>
      <c r="PHV25" s="79"/>
      <c r="PHW25" s="79"/>
      <c r="PHX25" s="79"/>
      <c r="PHY25" s="79"/>
      <c r="PHZ25" s="79"/>
      <c r="PIA25" s="79"/>
      <c r="PIB25" s="79"/>
      <c r="PIC25" s="79"/>
      <c r="PID25" s="79"/>
      <c r="PIE25" s="79"/>
      <c r="PIF25" s="79"/>
      <c r="PIG25" s="79"/>
      <c r="PIH25" s="79"/>
      <c r="PII25" s="79"/>
      <c r="PIJ25" s="79"/>
      <c r="PIK25" s="19"/>
      <c r="PIL25" s="15"/>
      <c r="PIM25" s="15"/>
      <c r="PIN25" s="15"/>
      <c r="PIO25" s="15"/>
      <c r="PIP25" s="15"/>
      <c r="PIQ25" s="15"/>
      <c r="PIR25" s="15"/>
      <c r="PIS25" s="15"/>
      <c r="PIT25" s="15"/>
      <c r="PIU25" s="15"/>
      <c r="PIV25" s="15"/>
      <c r="PIW25" s="15"/>
      <c r="PIX25" s="15"/>
      <c r="PIY25" s="15"/>
      <c r="PIZ25" s="15"/>
      <c r="PJA25" s="15"/>
      <c r="PJB25" s="15"/>
      <c r="PJC25" s="15"/>
      <c r="PJD25" s="15"/>
      <c r="PJE25" s="15"/>
      <c r="PJF25" s="15"/>
      <c r="PJG25" s="98"/>
      <c r="PJH25" s="98"/>
      <c r="PJI25" s="13"/>
      <c r="PJJ25" s="79"/>
      <c r="PJK25" s="79"/>
      <c r="PJL25" s="79"/>
      <c r="PJM25" s="79"/>
      <c r="PJN25" s="79"/>
      <c r="PJO25" s="79"/>
      <c r="PJP25" s="79"/>
      <c r="PJQ25" s="79"/>
      <c r="PJR25" s="79"/>
      <c r="PJS25" s="79"/>
      <c r="PJT25" s="79"/>
      <c r="PJU25" s="79"/>
      <c r="PJV25" s="79"/>
      <c r="PJW25" s="79"/>
      <c r="PJX25" s="79"/>
      <c r="PJY25" s="79"/>
      <c r="PJZ25" s="79"/>
      <c r="PKA25" s="79"/>
      <c r="PKB25" s="79"/>
      <c r="PKC25" s="79"/>
      <c r="PKD25" s="79"/>
      <c r="PKE25" s="79"/>
      <c r="PKF25" s="79"/>
      <c r="PKG25" s="79"/>
      <c r="PKH25" s="19"/>
      <c r="PKI25" s="15"/>
      <c r="PKJ25" s="15"/>
      <c r="PKK25" s="15"/>
      <c r="PKL25" s="15"/>
      <c r="PKM25" s="15"/>
      <c r="PKN25" s="15"/>
      <c r="PKO25" s="15"/>
      <c r="PKP25" s="15"/>
      <c r="PKQ25" s="15"/>
      <c r="PKR25" s="15"/>
      <c r="PKS25" s="15"/>
      <c r="PKT25" s="15"/>
      <c r="PKU25" s="15"/>
      <c r="PKV25" s="15"/>
      <c r="PKW25" s="15"/>
      <c r="PKX25" s="15"/>
      <c r="PKY25" s="15"/>
      <c r="PKZ25" s="15"/>
      <c r="PLA25" s="15"/>
      <c r="PLB25" s="15"/>
      <c r="PLC25" s="15"/>
      <c r="PLD25" s="98"/>
      <c r="PLE25" s="98"/>
      <c r="PLF25" s="13"/>
      <c r="PLG25" s="79"/>
      <c r="PLH25" s="79"/>
      <c r="PLI25" s="79"/>
      <c r="PLJ25" s="79"/>
      <c r="PLK25" s="79"/>
      <c r="PLL25" s="79"/>
      <c r="PLM25" s="79"/>
      <c r="PLN25" s="79"/>
      <c r="PLO25" s="79"/>
      <c r="PLP25" s="79"/>
      <c r="PLQ25" s="79"/>
      <c r="PLR25" s="79"/>
      <c r="PLS25" s="79"/>
      <c r="PLT25" s="79"/>
      <c r="PLU25" s="79"/>
      <c r="PLV25" s="79"/>
      <c r="PLW25" s="79"/>
      <c r="PLX25" s="79"/>
      <c r="PLY25" s="79"/>
      <c r="PLZ25" s="79"/>
      <c r="PMA25" s="79"/>
      <c r="PMB25" s="79"/>
      <c r="PMC25" s="79"/>
      <c r="PMD25" s="79"/>
      <c r="PME25" s="19"/>
      <c r="PMF25" s="15"/>
      <c r="PMG25" s="15"/>
      <c r="PMH25" s="15"/>
      <c r="PMI25" s="15"/>
      <c r="PMJ25" s="15"/>
      <c r="PMK25" s="15"/>
      <c r="PML25" s="15"/>
      <c r="PMM25" s="15"/>
      <c r="PMN25" s="15"/>
      <c r="PMO25" s="15"/>
      <c r="PMP25" s="15"/>
      <c r="PMQ25" s="15"/>
      <c r="PMR25" s="15"/>
      <c r="PMS25" s="15"/>
      <c r="PMT25" s="15"/>
      <c r="PMU25" s="15"/>
      <c r="PMV25" s="15"/>
      <c r="PMW25" s="15"/>
      <c r="PMX25" s="15"/>
      <c r="PMY25" s="15"/>
      <c r="PMZ25" s="15"/>
      <c r="PNA25" s="98"/>
      <c r="PNB25" s="98"/>
      <c r="PNC25" s="13"/>
      <c r="PND25" s="79"/>
      <c r="PNE25" s="79"/>
      <c r="PNF25" s="79"/>
      <c r="PNG25" s="79"/>
      <c r="PNH25" s="79"/>
      <c r="PNI25" s="79"/>
      <c r="PNJ25" s="79"/>
      <c r="PNK25" s="79"/>
      <c r="PNL25" s="79"/>
      <c r="PNM25" s="79"/>
      <c r="PNN25" s="79"/>
      <c r="PNO25" s="79"/>
      <c r="PNP25" s="79"/>
      <c r="PNQ25" s="79"/>
      <c r="PNR25" s="79"/>
      <c r="PNS25" s="79"/>
      <c r="PNT25" s="79"/>
      <c r="PNU25" s="79"/>
      <c r="PNV25" s="79"/>
      <c r="PNW25" s="79"/>
      <c r="PNX25" s="79"/>
      <c r="PNY25" s="79"/>
      <c r="PNZ25" s="79"/>
      <c r="POA25" s="79"/>
      <c r="POB25" s="19"/>
      <c r="POC25" s="15"/>
      <c r="POD25" s="15"/>
      <c r="POE25" s="15"/>
      <c r="POF25" s="15"/>
      <c r="POG25" s="15"/>
      <c r="POH25" s="15"/>
      <c r="POI25" s="15"/>
      <c r="POJ25" s="15"/>
      <c r="POK25" s="15"/>
      <c r="POL25" s="15"/>
      <c r="POM25" s="15"/>
      <c r="PON25" s="15"/>
      <c r="POO25" s="15"/>
      <c r="POP25" s="15"/>
      <c r="POQ25" s="15"/>
      <c r="POR25" s="15"/>
      <c r="POS25" s="15"/>
      <c r="POT25" s="15"/>
      <c r="POU25" s="15"/>
      <c r="POV25" s="15"/>
      <c r="POW25" s="15"/>
      <c r="POX25" s="98"/>
      <c r="POY25" s="98"/>
      <c r="POZ25" s="13"/>
      <c r="PPA25" s="79"/>
      <c r="PPB25" s="79"/>
      <c r="PPC25" s="79"/>
      <c r="PPD25" s="79"/>
      <c r="PPE25" s="79"/>
      <c r="PPF25" s="79"/>
      <c r="PPG25" s="79"/>
      <c r="PPH25" s="79"/>
      <c r="PPI25" s="79"/>
      <c r="PPJ25" s="79"/>
      <c r="PPK25" s="79"/>
      <c r="PPL25" s="79"/>
      <c r="PPM25" s="79"/>
      <c r="PPN25" s="79"/>
      <c r="PPO25" s="79"/>
      <c r="PPP25" s="79"/>
      <c r="PPQ25" s="79"/>
      <c r="PPR25" s="79"/>
      <c r="PPS25" s="79"/>
      <c r="PPT25" s="79"/>
      <c r="PPU25" s="79"/>
      <c r="PPV25" s="79"/>
      <c r="PPW25" s="79"/>
      <c r="PPX25" s="79"/>
      <c r="PPY25" s="19"/>
      <c r="PPZ25" s="15"/>
      <c r="PQA25" s="15"/>
      <c r="PQB25" s="15"/>
      <c r="PQC25" s="15"/>
      <c r="PQD25" s="15"/>
      <c r="PQE25" s="15"/>
      <c r="PQF25" s="15"/>
      <c r="PQG25" s="15"/>
      <c r="PQH25" s="15"/>
      <c r="PQI25" s="15"/>
      <c r="PQJ25" s="15"/>
      <c r="PQK25" s="15"/>
      <c r="PQL25" s="15"/>
      <c r="PQM25" s="15"/>
      <c r="PQN25" s="15"/>
      <c r="PQO25" s="15"/>
      <c r="PQP25" s="15"/>
      <c r="PQQ25" s="15"/>
      <c r="PQR25" s="15"/>
      <c r="PQS25" s="15"/>
      <c r="PQT25" s="15"/>
      <c r="PQU25" s="98"/>
      <c r="PQV25" s="98"/>
      <c r="PQW25" s="13"/>
      <c r="PQX25" s="79"/>
      <c r="PQY25" s="79"/>
      <c r="PQZ25" s="79"/>
      <c r="PRA25" s="79"/>
      <c r="PRB25" s="79"/>
      <c r="PRC25" s="79"/>
      <c r="PRD25" s="79"/>
      <c r="PRE25" s="79"/>
      <c r="PRF25" s="79"/>
      <c r="PRG25" s="79"/>
      <c r="PRH25" s="79"/>
      <c r="PRI25" s="79"/>
      <c r="PRJ25" s="79"/>
      <c r="PRK25" s="79"/>
      <c r="PRL25" s="79"/>
      <c r="PRM25" s="79"/>
      <c r="PRN25" s="79"/>
      <c r="PRO25" s="79"/>
      <c r="PRP25" s="79"/>
      <c r="PRQ25" s="79"/>
      <c r="PRR25" s="79"/>
      <c r="PRS25" s="79"/>
      <c r="PRT25" s="79"/>
      <c r="PRU25" s="79"/>
      <c r="PRV25" s="19"/>
      <c r="PRW25" s="15"/>
      <c r="PRX25" s="15"/>
      <c r="PRY25" s="15"/>
      <c r="PRZ25" s="15"/>
      <c r="PSA25" s="15"/>
      <c r="PSB25" s="15"/>
      <c r="PSC25" s="15"/>
      <c r="PSD25" s="15"/>
      <c r="PSE25" s="15"/>
      <c r="PSF25" s="15"/>
      <c r="PSG25" s="15"/>
      <c r="PSH25" s="15"/>
      <c r="PSI25" s="15"/>
      <c r="PSJ25" s="15"/>
      <c r="PSK25" s="15"/>
      <c r="PSL25" s="15"/>
      <c r="PSM25" s="15"/>
      <c r="PSN25" s="15"/>
      <c r="PSO25" s="15"/>
      <c r="PSP25" s="15"/>
      <c r="PSQ25" s="15"/>
      <c r="PSR25" s="98"/>
      <c r="PSS25" s="98"/>
      <c r="PST25" s="13"/>
      <c r="PSU25" s="79"/>
      <c r="PSV25" s="79"/>
      <c r="PSW25" s="79"/>
      <c r="PSX25" s="79"/>
      <c r="PSY25" s="79"/>
      <c r="PSZ25" s="79"/>
      <c r="PTA25" s="79"/>
      <c r="PTB25" s="79"/>
      <c r="PTC25" s="79"/>
      <c r="PTD25" s="79"/>
      <c r="PTE25" s="79"/>
      <c r="PTF25" s="79"/>
      <c r="PTG25" s="79"/>
      <c r="PTH25" s="79"/>
      <c r="PTI25" s="79"/>
      <c r="PTJ25" s="79"/>
      <c r="PTK25" s="79"/>
      <c r="PTL25" s="79"/>
      <c r="PTM25" s="79"/>
      <c r="PTN25" s="79"/>
      <c r="PTO25" s="79"/>
      <c r="PTP25" s="79"/>
      <c r="PTQ25" s="79"/>
      <c r="PTR25" s="79"/>
      <c r="PTS25" s="19"/>
      <c r="PTT25" s="15"/>
      <c r="PTU25" s="15"/>
      <c r="PTV25" s="15"/>
      <c r="PTW25" s="15"/>
      <c r="PTX25" s="15"/>
      <c r="PTY25" s="15"/>
      <c r="PTZ25" s="15"/>
      <c r="PUA25" s="15"/>
      <c r="PUB25" s="15"/>
      <c r="PUC25" s="15"/>
      <c r="PUD25" s="15"/>
      <c r="PUE25" s="15"/>
      <c r="PUF25" s="15"/>
      <c r="PUG25" s="15"/>
      <c r="PUH25" s="15"/>
      <c r="PUI25" s="15"/>
      <c r="PUJ25" s="15"/>
      <c r="PUK25" s="15"/>
      <c r="PUL25" s="15"/>
      <c r="PUM25" s="15"/>
      <c r="PUN25" s="15"/>
      <c r="PUO25" s="98"/>
      <c r="PUP25" s="98"/>
      <c r="PUQ25" s="13"/>
      <c r="PUR25" s="79"/>
      <c r="PUS25" s="79"/>
      <c r="PUT25" s="79"/>
      <c r="PUU25" s="79"/>
      <c r="PUV25" s="79"/>
      <c r="PUW25" s="79"/>
      <c r="PUX25" s="79"/>
      <c r="PUY25" s="79"/>
      <c r="PUZ25" s="79"/>
      <c r="PVA25" s="79"/>
      <c r="PVB25" s="79"/>
      <c r="PVC25" s="79"/>
      <c r="PVD25" s="79"/>
      <c r="PVE25" s="79"/>
      <c r="PVF25" s="79"/>
      <c r="PVG25" s="79"/>
      <c r="PVH25" s="79"/>
      <c r="PVI25" s="79"/>
      <c r="PVJ25" s="79"/>
      <c r="PVK25" s="79"/>
      <c r="PVL25" s="79"/>
      <c r="PVM25" s="79"/>
      <c r="PVN25" s="79"/>
      <c r="PVO25" s="79"/>
      <c r="PVP25" s="19"/>
      <c r="PVQ25" s="15"/>
      <c r="PVR25" s="15"/>
      <c r="PVS25" s="15"/>
      <c r="PVT25" s="15"/>
      <c r="PVU25" s="15"/>
      <c r="PVV25" s="15"/>
      <c r="PVW25" s="15"/>
      <c r="PVX25" s="15"/>
      <c r="PVY25" s="15"/>
      <c r="PVZ25" s="15"/>
      <c r="PWA25" s="15"/>
      <c r="PWB25" s="15"/>
      <c r="PWC25" s="15"/>
      <c r="PWD25" s="15"/>
      <c r="PWE25" s="15"/>
      <c r="PWF25" s="15"/>
      <c r="PWG25" s="15"/>
      <c r="PWH25" s="15"/>
      <c r="PWI25" s="15"/>
      <c r="PWJ25" s="15"/>
      <c r="PWK25" s="15"/>
      <c r="PWL25" s="98"/>
      <c r="PWM25" s="98"/>
      <c r="PWN25" s="13"/>
      <c r="PWO25" s="79"/>
      <c r="PWP25" s="79"/>
      <c r="PWQ25" s="79"/>
      <c r="PWR25" s="79"/>
      <c r="PWS25" s="79"/>
      <c r="PWT25" s="79"/>
      <c r="PWU25" s="79"/>
      <c r="PWV25" s="79"/>
      <c r="PWW25" s="79"/>
      <c r="PWX25" s="79"/>
      <c r="PWY25" s="79"/>
      <c r="PWZ25" s="79"/>
      <c r="PXA25" s="79"/>
      <c r="PXB25" s="79"/>
      <c r="PXC25" s="79"/>
      <c r="PXD25" s="79"/>
      <c r="PXE25" s="79"/>
      <c r="PXF25" s="79"/>
      <c r="PXG25" s="79"/>
      <c r="PXH25" s="79"/>
      <c r="PXI25" s="79"/>
      <c r="PXJ25" s="79"/>
      <c r="PXK25" s="79"/>
      <c r="PXL25" s="79"/>
      <c r="PXM25" s="19"/>
      <c r="PXN25" s="15"/>
      <c r="PXO25" s="15"/>
      <c r="PXP25" s="15"/>
      <c r="PXQ25" s="15"/>
      <c r="PXR25" s="15"/>
      <c r="PXS25" s="15"/>
      <c r="PXT25" s="15"/>
      <c r="PXU25" s="15"/>
      <c r="PXV25" s="15"/>
      <c r="PXW25" s="15"/>
      <c r="PXX25" s="15"/>
      <c r="PXY25" s="15"/>
      <c r="PXZ25" s="15"/>
      <c r="PYA25" s="15"/>
      <c r="PYB25" s="15"/>
      <c r="PYC25" s="15"/>
      <c r="PYD25" s="15"/>
      <c r="PYE25" s="15"/>
      <c r="PYF25" s="15"/>
      <c r="PYG25" s="15"/>
      <c r="PYH25" s="15"/>
      <c r="PYI25" s="98"/>
      <c r="PYJ25" s="98"/>
      <c r="PYK25" s="13"/>
      <c r="PYL25" s="79"/>
      <c r="PYM25" s="79"/>
      <c r="PYN25" s="79"/>
      <c r="PYO25" s="79"/>
      <c r="PYP25" s="79"/>
      <c r="PYQ25" s="79"/>
      <c r="PYR25" s="79"/>
      <c r="PYS25" s="79"/>
      <c r="PYT25" s="79"/>
      <c r="PYU25" s="79"/>
      <c r="PYV25" s="79"/>
      <c r="PYW25" s="79"/>
      <c r="PYX25" s="79"/>
      <c r="PYY25" s="79"/>
      <c r="PYZ25" s="79"/>
      <c r="PZA25" s="79"/>
      <c r="PZB25" s="79"/>
      <c r="PZC25" s="79"/>
      <c r="PZD25" s="79"/>
      <c r="PZE25" s="79"/>
      <c r="PZF25" s="79"/>
      <c r="PZG25" s="79"/>
      <c r="PZH25" s="79"/>
      <c r="PZI25" s="79"/>
      <c r="PZJ25" s="19"/>
      <c r="PZK25" s="15"/>
      <c r="PZL25" s="15"/>
      <c r="PZM25" s="15"/>
      <c r="PZN25" s="15"/>
      <c r="PZO25" s="15"/>
      <c r="PZP25" s="15"/>
      <c r="PZQ25" s="15"/>
      <c r="PZR25" s="15"/>
      <c r="PZS25" s="15"/>
      <c r="PZT25" s="15"/>
      <c r="PZU25" s="15"/>
      <c r="PZV25" s="15"/>
      <c r="PZW25" s="15"/>
      <c r="PZX25" s="15"/>
      <c r="PZY25" s="15"/>
      <c r="PZZ25" s="15"/>
      <c r="QAA25" s="15"/>
      <c r="QAB25" s="15"/>
      <c r="QAC25" s="15"/>
      <c r="QAD25" s="15"/>
      <c r="QAE25" s="15"/>
      <c r="QAF25" s="98"/>
      <c r="QAG25" s="98"/>
      <c r="QAH25" s="13"/>
      <c r="QAI25" s="79"/>
      <c r="QAJ25" s="79"/>
      <c r="QAK25" s="79"/>
      <c r="QAL25" s="79"/>
      <c r="QAM25" s="79"/>
      <c r="QAN25" s="79"/>
      <c r="QAO25" s="79"/>
      <c r="QAP25" s="79"/>
      <c r="QAQ25" s="79"/>
      <c r="QAR25" s="79"/>
      <c r="QAS25" s="79"/>
      <c r="QAT25" s="79"/>
      <c r="QAU25" s="79"/>
      <c r="QAV25" s="79"/>
      <c r="QAW25" s="79"/>
      <c r="QAX25" s="79"/>
      <c r="QAY25" s="79"/>
      <c r="QAZ25" s="79"/>
      <c r="QBA25" s="79"/>
      <c r="QBB25" s="79"/>
      <c r="QBC25" s="79"/>
      <c r="QBD25" s="79"/>
      <c r="QBE25" s="79"/>
      <c r="QBF25" s="79"/>
      <c r="QBG25" s="19"/>
      <c r="QBH25" s="15"/>
      <c r="QBI25" s="15"/>
      <c r="QBJ25" s="15"/>
      <c r="QBK25" s="15"/>
      <c r="QBL25" s="15"/>
      <c r="QBM25" s="15"/>
      <c r="QBN25" s="15"/>
      <c r="QBO25" s="15"/>
      <c r="QBP25" s="15"/>
      <c r="QBQ25" s="15"/>
      <c r="QBR25" s="15"/>
      <c r="QBS25" s="15"/>
      <c r="QBT25" s="15"/>
      <c r="QBU25" s="15"/>
      <c r="QBV25" s="15"/>
      <c r="QBW25" s="15"/>
      <c r="QBX25" s="15"/>
      <c r="QBY25" s="15"/>
      <c r="QBZ25" s="15"/>
      <c r="QCA25" s="15"/>
      <c r="QCB25" s="15"/>
      <c r="QCC25" s="98"/>
      <c r="QCD25" s="98"/>
      <c r="QCE25" s="13"/>
      <c r="QCF25" s="79"/>
      <c r="QCG25" s="79"/>
      <c r="QCH25" s="79"/>
      <c r="QCI25" s="79"/>
      <c r="QCJ25" s="79"/>
      <c r="QCK25" s="79"/>
      <c r="QCL25" s="79"/>
      <c r="QCM25" s="79"/>
      <c r="QCN25" s="79"/>
      <c r="QCO25" s="79"/>
      <c r="QCP25" s="79"/>
      <c r="QCQ25" s="79"/>
      <c r="QCR25" s="79"/>
      <c r="QCS25" s="79"/>
      <c r="QCT25" s="79"/>
      <c r="QCU25" s="79"/>
      <c r="QCV25" s="79"/>
      <c r="QCW25" s="79"/>
      <c r="QCX25" s="79"/>
      <c r="QCY25" s="79"/>
      <c r="QCZ25" s="79"/>
      <c r="QDA25" s="79"/>
      <c r="QDB25" s="79"/>
      <c r="QDC25" s="79"/>
      <c r="QDD25" s="19"/>
      <c r="QDE25" s="15"/>
      <c r="QDF25" s="15"/>
      <c r="QDG25" s="15"/>
      <c r="QDH25" s="15"/>
      <c r="QDI25" s="15"/>
      <c r="QDJ25" s="15"/>
      <c r="QDK25" s="15"/>
      <c r="QDL25" s="15"/>
      <c r="QDM25" s="15"/>
      <c r="QDN25" s="15"/>
      <c r="QDO25" s="15"/>
      <c r="QDP25" s="15"/>
      <c r="QDQ25" s="15"/>
      <c r="QDR25" s="15"/>
      <c r="QDS25" s="15"/>
      <c r="QDT25" s="15"/>
      <c r="QDU25" s="15"/>
      <c r="QDV25" s="15"/>
      <c r="QDW25" s="15"/>
      <c r="QDX25" s="15"/>
      <c r="QDY25" s="15"/>
      <c r="QDZ25" s="98"/>
      <c r="QEA25" s="98"/>
      <c r="QEB25" s="13"/>
      <c r="QEC25" s="79"/>
      <c r="QED25" s="79"/>
      <c r="QEE25" s="79"/>
      <c r="QEF25" s="79"/>
      <c r="QEG25" s="79"/>
      <c r="QEH25" s="79"/>
      <c r="QEI25" s="79"/>
      <c r="QEJ25" s="79"/>
      <c r="QEK25" s="79"/>
      <c r="QEL25" s="79"/>
      <c r="QEM25" s="79"/>
      <c r="QEN25" s="79"/>
      <c r="QEO25" s="79"/>
      <c r="QEP25" s="79"/>
      <c r="QEQ25" s="79"/>
      <c r="QER25" s="79"/>
      <c r="QES25" s="79"/>
      <c r="QET25" s="79"/>
      <c r="QEU25" s="79"/>
      <c r="QEV25" s="79"/>
      <c r="QEW25" s="79"/>
      <c r="QEX25" s="79"/>
      <c r="QEY25" s="79"/>
      <c r="QEZ25" s="79"/>
      <c r="QFA25" s="19"/>
      <c r="QFB25" s="15"/>
      <c r="QFC25" s="15"/>
      <c r="QFD25" s="15"/>
      <c r="QFE25" s="15"/>
      <c r="QFF25" s="15"/>
      <c r="QFG25" s="15"/>
      <c r="QFH25" s="15"/>
      <c r="QFI25" s="15"/>
      <c r="QFJ25" s="15"/>
      <c r="QFK25" s="15"/>
      <c r="QFL25" s="15"/>
      <c r="QFM25" s="15"/>
      <c r="QFN25" s="15"/>
      <c r="QFO25" s="15"/>
      <c r="QFP25" s="15"/>
      <c r="QFQ25" s="15"/>
      <c r="QFR25" s="15"/>
      <c r="QFS25" s="15"/>
      <c r="QFT25" s="15"/>
      <c r="QFU25" s="15"/>
      <c r="QFV25" s="15"/>
      <c r="QFW25" s="98"/>
      <c r="QFX25" s="98"/>
      <c r="QFY25" s="13"/>
      <c r="QFZ25" s="79"/>
      <c r="QGA25" s="79"/>
      <c r="QGB25" s="79"/>
      <c r="QGC25" s="79"/>
      <c r="QGD25" s="79"/>
      <c r="QGE25" s="79"/>
      <c r="QGF25" s="79"/>
      <c r="QGG25" s="79"/>
      <c r="QGH25" s="79"/>
      <c r="QGI25" s="79"/>
      <c r="QGJ25" s="79"/>
      <c r="QGK25" s="79"/>
      <c r="QGL25" s="79"/>
      <c r="QGM25" s="79"/>
      <c r="QGN25" s="79"/>
      <c r="QGO25" s="79"/>
      <c r="QGP25" s="79"/>
      <c r="QGQ25" s="79"/>
      <c r="QGR25" s="79"/>
      <c r="QGS25" s="79"/>
      <c r="QGT25" s="79"/>
      <c r="QGU25" s="79"/>
      <c r="QGV25" s="79"/>
      <c r="QGW25" s="79"/>
      <c r="QGX25" s="19"/>
      <c r="QGY25" s="15"/>
      <c r="QGZ25" s="15"/>
      <c r="QHA25" s="15"/>
      <c r="QHB25" s="15"/>
      <c r="QHC25" s="15"/>
      <c r="QHD25" s="15"/>
      <c r="QHE25" s="15"/>
      <c r="QHF25" s="15"/>
      <c r="QHG25" s="15"/>
      <c r="QHH25" s="15"/>
      <c r="QHI25" s="15"/>
      <c r="QHJ25" s="15"/>
      <c r="QHK25" s="15"/>
      <c r="QHL25" s="15"/>
      <c r="QHM25" s="15"/>
      <c r="QHN25" s="15"/>
      <c r="QHO25" s="15"/>
      <c r="QHP25" s="15"/>
      <c r="QHQ25" s="15"/>
      <c r="QHR25" s="15"/>
      <c r="QHS25" s="15"/>
      <c r="QHT25" s="98"/>
      <c r="QHU25" s="98"/>
      <c r="QHV25" s="13"/>
      <c r="QHW25" s="79"/>
      <c r="QHX25" s="79"/>
      <c r="QHY25" s="79"/>
      <c r="QHZ25" s="79"/>
      <c r="QIA25" s="79"/>
      <c r="QIB25" s="79"/>
      <c r="QIC25" s="79"/>
      <c r="QID25" s="79"/>
      <c r="QIE25" s="79"/>
      <c r="QIF25" s="79"/>
      <c r="QIG25" s="79"/>
      <c r="QIH25" s="79"/>
      <c r="QII25" s="79"/>
      <c r="QIJ25" s="79"/>
      <c r="QIK25" s="79"/>
      <c r="QIL25" s="79"/>
      <c r="QIM25" s="79"/>
      <c r="QIN25" s="79"/>
      <c r="QIO25" s="79"/>
      <c r="QIP25" s="79"/>
      <c r="QIQ25" s="79"/>
      <c r="QIR25" s="79"/>
      <c r="QIS25" s="79"/>
      <c r="QIT25" s="79"/>
      <c r="QIU25" s="19"/>
      <c r="QIV25" s="15"/>
      <c r="QIW25" s="15"/>
      <c r="QIX25" s="15"/>
      <c r="QIY25" s="15"/>
      <c r="QIZ25" s="15"/>
      <c r="QJA25" s="15"/>
      <c r="QJB25" s="15"/>
      <c r="QJC25" s="15"/>
      <c r="QJD25" s="15"/>
      <c r="QJE25" s="15"/>
      <c r="QJF25" s="15"/>
      <c r="QJG25" s="15"/>
      <c r="QJH25" s="15"/>
      <c r="QJI25" s="15"/>
      <c r="QJJ25" s="15"/>
      <c r="QJK25" s="15"/>
      <c r="QJL25" s="15"/>
      <c r="QJM25" s="15"/>
      <c r="QJN25" s="15"/>
      <c r="QJO25" s="15"/>
      <c r="QJP25" s="15"/>
      <c r="QJQ25" s="98"/>
      <c r="QJR25" s="98"/>
      <c r="QJS25" s="13"/>
      <c r="QJT25" s="79"/>
      <c r="QJU25" s="79"/>
      <c r="QJV25" s="79"/>
      <c r="QJW25" s="79"/>
      <c r="QJX25" s="79"/>
      <c r="QJY25" s="79"/>
      <c r="QJZ25" s="79"/>
      <c r="QKA25" s="79"/>
      <c r="QKB25" s="79"/>
      <c r="QKC25" s="79"/>
      <c r="QKD25" s="79"/>
      <c r="QKE25" s="79"/>
      <c r="QKF25" s="79"/>
      <c r="QKG25" s="79"/>
      <c r="QKH25" s="79"/>
      <c r="QKI25" s="79"/>
      <c r="QKJ25" s="79"/>
      <c r="QKK25" s="79"/>
      <c r="QKL25" s="79"/>
      <c r="QKM25" s="79"/>
      <c r="QKN25" s="79"/>
      <c r="QKO25" s="79"/>
      <c r="QKP25" s="79"/>
      <c r="QKQ25" s="79"/>
      <c r="QKR25" s="19"/>
      <c r="QKS25" s="15"/>
      <c r="QKT25" s="15"/>
      <c r="QKU25" s="15"/>
      <c r="QKV25" s="15"/>
      <c r="QKW25" s="15"/>
      <c r="QKX25" s="15"/>
      <c r="QKY25" s="15"/>
      <c r="QKZ25" s="15"/>
      <c r="QLA25" s="15"/>
      <c r="QLB25" s="15"/>
      <c r="QLC25" s="15"/>
      <c r="QLD25" s="15"/>
      <c r="QLE25" s="15"/>
      <c r="QLF25" s="15"/>
      <c r="QLG25" s="15"/>
      <c r="QLH25" s="15"/>
      <c r="QLI25" s="15"/>
      <c r="QLJ25" s="15"/>
      <c r="QLK25" s="15"/>
      <c r="QLL25" s="15"/>
      <c r="QLM25" s="15"/>
      <c r="QLN25" s="98"/>
      <c r="QLO25" s="98"/>
      <c r="QLP25" s="13"/>
      <c r="QLQ25" s="79"/>
      <c r="QLR25" s="79"/>
      <c r="QLS25" s="79"/>
      <c r="QLT25" s="79"/>
      <c r="QLU25" s="79"/>
      <c r="QLV25" s="79"/>
      <c r="QLW25" s="79"/>
      <c r="QLX25" s="79"/>
      <c r="QLY25" s="79"/>
      <c r="QLZ25" s="79"/>
      <c r="QMA25" s="79"/>
      <c r="QMB25" s="79"/>
      <c r="QMC25" s="79"/>
      <c r="QMD25" s="79"/>
      <c r="QME25" s="79"/>
      <c r="QMF25" s="79"/>
      <c r="QMG25" s="79"/>
      <c r="QMH25" s="79"/>
      <c r="QMI25" s="79"/>
      <c r="QMJ25" s="79"/>
      <c r="QMK25" s="79"/>
      <c r="QML25" s="79"/>
      <c r="QMM25" s="79"/>
      <c r="QMN25" s="79"/>
      <c r="QMO25" s="19"/>
      <c r="QMP25" s="15"/>
      <c r="QMQ25" s="15"/>
      <c r="QMR25" s="15"/>
      <c r="QMS25" s="15"/>
      <c r="QMT25" s="15"/>
      <c r="QMU25" s="15"/>
      <c r="QMV25" s="15"/>
      <c r="QMW25" s="15"/>
      <c r="QMX25" s="15"/>
      <c r="QMY25" s="15"/>
      <c r="QMZ25" s="15"/>
      <c r="QNA25" s="15"/>
      <c r="QNB25" s="15"/>
      <c r="QNC25" s="15"/>
      <c r="QND25" s="15"/>
      <c r="QNE25" s="15"/>
      <c r="QNF25" s="15"/>
      <c r="QNG25" s="15"/>
      <c r="QNH25" s="15"/>
      <c r="QNI25" s="15"/>
      <c r="QNJ25" s="15"/>
      <c r="QNK25" s="98"/>
      <c r="QNL25" s="98"/>
      <c r="QNM25" s="13"/>
      <c r="QNN25" s="79"/>
      <c r="QNO25" s="79"/>
      <c r="QNP25" s="79"/>
      <c r="QNQ25" s="79"/>
      <c r="QNR25" s="79"/>
      <c r="QNS25" s="79"/>
      <c r="QNT25" s="79"/>
      <c r="QNU25" s="79"/>
      <c r="QNV25" s="79"/>
      <c r="QNW25" s="79"/>
      <c r="QNX25" s="79"/>
      <c r="QNY25" s="79"/>
      <c r="QNZ25" s="79"/>
      <c r="QOA25" s="79"/>
      <c r="QOB25" s="79"/>
      <c r="QOC25" s="79"/>
      <c r="QOD25" s="79"/>
      <c r="QOE25" s="79"/>
      <c r="QOF25" s="79"/>
      <c r="QOG25" s="79"/>
      <c r="QOH25" s="79"/>
      <c r="QOI25" s="79"/>
      <c r="QOJ25" s="79"/>
      <c r="QOK25" s="79"/>
      <c r="QOL25" s="19"/>
      <c r="QOM25" s="15"/>
      <c r="QON25" s="15"/>
      <c r="QOO25" s="15"/>
      <c r="QOP25" s="15"/>
      <c r="QOQ25" s="15"/>
      <c r="QOR25" s="15"/>
      <c r="QOS25" s="15"/>
      <c r="QOT25" s="15"/>
      <c r="QOU25" s="15"/>
      <c r="QOV25" s="15"/>
      <c r="QOW25" s="15"/>
      <c r="QOX25" s="15"/>
      <c r="QOY25" s="15"/>
      <c r="QOZ25" s="15"/>
      <c r="QPA25" s="15"/>
      <c r="QPB25" s="15"/>
      <c r="QPC25" s="15"/>
      <c r="QPD25" s="15"/>
      <c r="QPE25" s="15"/>
      <c r="QPF25" s="15"/>
      <c r="QPG25" s="15"/>
      <c r="QPH25" s="98"/>
      <c r="QPI25" s="98"/>
      <c r="QPJ25" s="13"/>
      <c r="QPK25" s="79"/>
      <c r="QPL25" s="79"/>
      <c r="QPM25" s="79"/>
      <c r="QPN25" s="79"/>
      <c r="QPO25" s="79"/>
      <c r="QPP25" s="79"/>
      <c r="QPQ25" s="79"/>
      <c r="QPR25" s="79"/>
      <c r="QPS25" s="79"/>
      <c r="QPT25" s="79"/>
      <c r="QPU25" s="79"/>
      <c r="QPV25" s="79"/>
      <c r="QPW25" s="79"/>
      <c r="QPX25" s="79"/>
      <c r="QPY25" s="79"/>
      <c r="QPZ25" s="79"/>
      <c r="QQA25" s="79"/>
      <c r="QQB25" s="79"/>
      <c r="QQC25" s="79"/>
      <c r="QQD25" s="79"/>
      <c r="QQE25" s="79"/>
      <c r="QQF25" s="79"/>
      <c r="QQG25" s="79"/>
      <c r="QQH25" s="79"/>
      <c r="QQI25" s="19"/>
      <c r="QQJ25" s="15"/>
      <c r="QQK25" s="15"/>
      <c r="QQL25" s="15"/>
      <c r="QQM25" s="15"/>
      <c r="QQN25" s="15"/>
      <c r="QQO25" s="15"/>
      <c r="QQP25" s="15"/>
      <c r="QQQ25" s="15"/>
      <c r="QQR25" s="15"/>
      <c r="QQS25" s="15"/>
      <c r="QQT25" s="15"/>
      <c r="QQU25" s="15"/>
      <c r="QQV25" s="15"/>
      <c r="QQW25" s="15"/>
      <c r="QQX25" s="15"/>
      <c r="QQY25" s="15"/>
      <c r="QQZ25" s="15"/>
      <c r="QRA25" s="15"/>
      <c r="QRB25" s="15"/>
      <c r="QRC25" s="15"/>
      <c r="QRD25" s="15"/>
      <c r="QRE25" s="98"/>
      <c r="QRF25" s="98"/>
      <c r="QRG25" s="13"/>
      <c r="QRH25" s="79"/>
      <c r="QRI25" s="79"/>
      <c r="QRJ25" s="79"/>
      <c r="QRK25" s="79"/>
      <c r="QRL25" s="79"/>
      <c r="QRM25" s="79"/>
      <c r="QRN25" s="79"/>
      <c r="QRO25" s="79"/>
      <c r="QRP25" s="79"/>
      <c r="QRQ25" s="79"/>
      <c r="QRR25" s="79"/>
      <c r="QRS25" s="79"/>
      <c r="QRT25" s="79"/>
      <c r="QRU25" s="79"/>
      <c r="QRV25" s="79"/>
      <c r="QRW25" s="79"/>
      <c r="QRX25" s="79"/>
      <c r="QRY25" s="79"/>
      <c r="QRZ25" s="79"/>
      <c r="QSA25" s="79"/>
      <c r="QSB25" s="79"/>
      <c r="QSC25" s="79"/>
      <c r="QSD25" s="79"/>
      <c r="QSE25" s="79"/>
      <c r="QSF25" s="19"/>
      <c r="QSG25" s="15"/>
      <c r="QSH25" s="15"/>
      <c r="QSI25" s="15"/>
      <c r="QSJ25" s="15"/>
      <c r="QSK25" s="15"/>
      <c r="QSL25" s="15"/>
      <c r="QSM25" s="15"/>
      <c r="QSN25" s="15"/>
      <c r="QSO25" s="15"/>
      <c r="QSP25" s="15"/>
      <c r="QSQ25" s="15"/>
      <c r="QSR25" s="15"/>
      <c r="QSS25" s="15"/>
      <c r="QST25" s="15"/>
      <c r="QSU25" s="15"/>
      <c r="QSV25" s="15"/>
      <c r="QSW25" s="15"/>
      <c r="QSX25" s="15"/>
      <c r="QSY25" s="15"/>
      <c r="QSZ25" s="15"/>
      <c r="QTA25" s="15"/>
      <c r="QTB25" s="98"/>
      <c r="QTC25" s="98"/>
      <c r="QTD25" s="13"/>
      <c r="QTE25" s="79"/>
      <c r="QTF25" s="79"/>
      <c r="QTG25" s="79"/>
      <c r="QTH25" s="79"/>
      <c r="QTI25" s="79"/>
      <c r="QTJ25" s="79"/>
      <c r="QTK25" s="79"/>
      <c r="QTL25" s="79"/>
      <c r="QTM25" s="79"/>
      <c r="QTN25" s="79"/>
      <c r="QTO25" s="79"/>
      <c r="QTP25" s="79"/>
      <c r="QTQ25" s="79"/>
      <c r="QTR25" s="79"/>
      <c r="QTS25" s="79"/>
      <c r="QTT25" s="79"/>
      <c r="QTU25" s="79"/>
      <c r="QTV25" s="79"/>
      <c r="QTW25" s="79"/>
      <c r="QTX25" s="79"/>
      <c r="QTY25" s="79"/>
      <c r="QTZ25" s="79"/>
      <c r="QUA25" s="79"/>
      <c r="QUB25" s="79"/>
      <c r="QUC25" s="19"/>
      <c r="QUD25" s="15"/>
      <c r="QUE25" s="15"/>
      <c r="QUF25" s="15"/>
      <c r="QUG25" s="15"/>
      <c r="QUH25" s="15"/>
      <c r="QUI25" s="15"/>
      <c r="QUJ25" s="15"/>
      <c r="QUK25" s="15"/>
      <c r="QUL25" s="15"/>
      <c r="QUM25" s="15"/>
      <c r="QUN25" s="15"/>
      <c r="QUO25" s="15"/>
      <c r="QUP25" s="15"/>
      <c r="QUQ25" s="15"/>
      <c r="QUR25" s="15"/>
      <c r="QUS25" s="15"/>
      <c r="QUT25" s="15"/>
      <c r="QUU25" s="15"/>
      <c r="QUV25" s="15"/>
      <c r="QUW25" s="15"/>
      <c r="QUX25" s="15"/>
      <c r="QUY25" s="98"/>
      <c r="QUZ25" s="98"/>
      <c r="QVA25" s="13"/>
      <c r="QVB25" s="79"/>
      <c r="QVC25" s="79"/>
      <c r="QVD25" s="79"/>
      <c r="QVE25" s="79"/>
      <c r="QVF25" s="79"/>
      <c r="QVG25" s="79"/>
      <c r="QVH25" s="79"/>
      <c r="QVI25" s="79"/>
      <c r="QVJ25" s="79"/>
      <c r="QVK25" s="79"/>
      <c r="QVL25" s="79"/>
      <c r="QVM25" s="79"/>
      <c r="QVN25" s="79"/>
      <c r="QVO25" s="79"/>
      <c r="QVP25" s="79"/>
      <c r="QVQ25" s="79"/>
      <c r="QVR25" s="79"/>
      <c r="QVS25" s="79"/>
      <c r="QVT25" s="79"/>
      <c r="QVU25" s="79"/>
      <c r="QVV25" s="79"/>
      <c r="QVW25" s="79"/>
      <c r="QVX25" s="79"/>
      <c r="QVY25" s="79"/>
      <c r="QVZ25" s="19"/>
      <c r="QWA25" s="15"/>
      <c r="QWB25" s="15"/>
      <c r="QWC25" s="15"/>
      <c r="QWD25" s="15"/>
      <c r="QWE25" s="15"/>
      <c r="QWF25" s="15"/>
      <c r="QWG25" s="15"/>
      <c r="QWH25" s="15"/>
      <c r="QWI25" s="15"/>
      <c r="QWJ25" s="15"/>
      <c r="QWK25" s="15"/>
      <c r="QWL25" s="15"/>
      <c r="QWM25" s="15"/>
      <c r="QWN25" s="15"/>
      <c r="QWO25" s="15"/>
      <c r="QWP25" s="15"/>
      <c r="QWQ25" s="15"/>
      <c r="QWR25" s="15"/>
      <c r="QWS25" s="15"/>
      <c r="QWT25" s="15"/>
      <c r="QWU25" s="15"/>
      <c r="QWV25" s="98"/>
      <c r="QWW25" s="98"/>
      <c r="QWX25" s="13"/>
      <c r="QWY25" s="79"/>
      <c r="QWZ25" s="79"/>
      <c r="QXA25" s="79"/>
      <c r="QXB25" s="79"/>
      <c r="QXC25" s="79"/>
      <c r="QXD25" s="79"/>
      <c r="QXE25" s="79"/>
      <c r="QXF25" s="79"/>
      <c r="QXG25" s="79"/>
      <c r="QXH25" s="79"/>
      <c r="QXI25" s="79"/>
      <c r="QXJ25" s="79"/>
      <c r="QXK25" s="79"/>
      <c r="QXL25" s="79"/>
      <c r="QXM25" s="79"/>
      <c r="QXN25" s="79"/>
      <c r="QXO25" s="79"/>
      <c r="QXP25" s="79"/>
      <c r="QXQ25" s="79"/>
      <c r="QXR25" s="79"/>
      <c r="QXS25" s="79"/>
      <c r="QXT25" s="79"/>
      <c r="QXU25" s="79"/>
      <c r="QXV25" s="79"/>
      <c r="QXW25" s="19"/>
      <c r="QXX25" s="15"/>
      <c r="QXY25" s="15"/>
      <c r="QXZ25" s="15"/>
      <c r="QYA25" s="15"/>
      <c r="QYB25" s="15"/>
      <c r="QYC25" s="15"/>
      <c r="QYD25" s="15"/>
      <c r="QYE25" s="15"/>
      <c r="QYF25" s="15"/>
      <c r="QYG25" s="15"/>
      <c r="QYH25" s="15"/>
      <c r="QYI25" s="15"/>
      <c r="QYJ25" s="15"/>
      <c r="QYK25" s="15"/>
      <c r="QYL25" s="15"/>
      <c r="QYM25" s="15"/>
      <c r="QYN25" s="15"/>
      <c r="QYO25" s="15"/>
      <c r="QYP25" s="15"/>
      <c r="QYQ25" s="15"/>
      <c r="QYR25" s="15"/>
      <c r="QYS25" s="98"/>
      <c r="QYT25" s="98"/>
      <c r="QYU25" s="13"/>
      <c r="QYV25" s="79"/>
      <c r="QYW25" s="79"/>
      <c r="QYX25" s="79"/>
      <c r="QYY25" s="79"/>
      <c r="QYZ25" s="79"/>
      <c r="QZA25" s="79"/>
      <c r="QZB25" s="79"/>
      <c r="QZC25" s="79"/>
      <c r="QZD25" s="79"/>
      <c r="QZE25" s="79"/>
      <c r="QZF25" s="79"/>
      <c r="QZG25" s="79"/>
      <c r="QZH25" s="79"/>
      <c r="QZI25" s="79"/>
      <c r="QZJ25" s="79"/>
      <c r="QZK25" s="79"/>
      <c r="QZL25" s="79"/>
      <c r="QZM25" s="79"/>
      <c r="QZN25" s="79"/>
      <c r="QZO25" s="79"/>
      <c r="QZP25" s="79"/>
      <c r="QZQ25" s="79"/>
      <c r="QZR25" s="79"/>
      <c r="QZS25" s="79"/>
      <c r="QZT25" s="19"/>
      <c r="QZU25" s="15"/>
      <c r="QZV25" s="15"/>
      <c r="QZW25" s="15"/>
      <c r="QZX25" s="15"/>
      <c r="QZY25" s="15"/>
      <c r="QZZ25" s="15"/>
      <c r="RAA25" s="15"/>
      <c r="RAB25" s="15"/>
      <c r="RAC25" s="15"/>
      <c r="RAD25" s="15"/>
      <c r="RAE25" s="15"/>
      <c r="RAF25" s="15"/>
      <c r="RAG25" s="15"/>
      <c r="RAH25" s="15"/>
      <c r="RAI25" s="15"/>
      <c r="RAJ25" s="15"/>
      <c r="RAK25" s="15"/>
      <c r="RAL25" s="15"/>
      <c r="RAM25" s="15"/>
      <c r="RAN25" s="15"/>
      <c r="RAO25" s="15"/>
      <c r="RAP25" s="98"/>
      <c r="RAQ25" s="98"/>
      <c r="RAR25" s="13"/>
      <c r="RAS25" s="79"/>
      <c r="RAT25" s="79"/>
      <c r="RAU25" s="79"/>
      <c r="RAV25" s="79"/>
      <c r="RAW25" s="79"/>
      <c r="RAX25" s="79"/>
      <c r="RAY25" s="79"/>
      <c r="RAZ25" s="79"/>
      <c r="RBA25" s="79"/>
      <c r="RBB25" s="79"/>
      <c r="RBC25" s="79"/>
      <c r="RBD25" s="79"/>
      <c r="RBE25" s="79"/>
      <c r="RBF25" s="79"/>
      <c r="RBG25" s="79"/>
      <c r="RBH25" s="79"/>
      <c r="RBI25" s="79"/>
      <c r="RBJ25" s="79"/>
      <c r="RBK25" s="79"/>
      <c r="RBL25" s="79"/>
      <c r="RBM25" s="79"/>
      <c r="RBN25" s="79"/>
      <c r="RBO25" s="79"/>
      <c r="RBP25" s="79"/>
      <c r="RBQ25" s="19"/>
      <c r="RBR25" s="15"/>
      <c r="RBS25" s="15"/>
      <c r="RBT25" s="15"/>
      <c r="RBU25" s="15"/>
      <c r="RBV25" s="15"/>
      <c r="RBW25" s="15"/>
      <c r="RBX25" s="15"/>
      <c r="RBY25" s="15"/>
      <c r="RBZ25" s="15"/>
      <c r="RCA25" s="15"/>
      <c r="RCB25" s="15"/>
      <c r="RCC25" s="15"/>
      <c r="RCD25" s="15"/>
      <c r="RCE25" s="15"/>
      <c r="RCF25" s="15"/>
      <c r="RCG25" s="15"/>
      <c r="RCH25" s="15"/>
      <c r="RCI25" s="15"/>
      <c r="RCJ25" s="15"/>
      <c r="RCK25" s="15"/>
      <c r="RCL25" s="15"/>
      <c r="RCM25" s="98"/>
      <c r="RCN25" s="98"/>
      <c r="RCO25" s="13"/>
      <c r="RCP25" s="79"/>
      <c r="RCQ25" s="79"/>
      <c r="RCR25" s="79"/>
      <c r="RCS25" s="79"/>
      <c r="RCT25" s="79"/>
      <c r="RCU25" s="79"/>
      <c r="RCV25" s="79"/>
      <c r="RCW25" s="79"/>
      <c r="RCX25" s="79"/>
      <c r="RCY25" s="79"/>
      <c r="RCZ25" s="79"/>
      <c r="RDA25" s="79"/>
      <c r="RDB25" s="79"/>
      <c r="RDC25" s="79"/>
      <c r="RDD25" s="79"/>
      <c r="RDE25" s="79"/>
      <c r="RDF25" s="79"/>
      <c r="RDG25" s="79"/>
      <c r="RDH25" s="79"/>
      <c r="RDI25" s="79"/>
      <c r="RDJ25" s="79"/>
      <c r="RDK25" s="79"/>
      <c r="RDL25" s="79"/>
      <c r="RDM25" s="79"/>
      <c r="RDN25" s="19"/>
      <c r="RDO25" s="15"/>
      <c r="RDP25" s="15"/>
      <c r="RDQ25" s="15"/>
      <c r="RDR25" s="15"/>
      <c r="RDS25" s="15"/>
      <c r="RDT25" s="15"/>
      <c r="RDU25" s="15"/>
      <c r="RDV25" s="15"/>
      <c r="RDW25" s="15"/>
      <c r="RDX25" s="15"/>
      <c r="RDY25" s="15"/>
      <c r="RDZ25" s="15"/>
      <c r="REA25" s="15"/>
      <c r="REB25" s="15"/>
      <c r="REC25" s="15"/>
      <c r="RED25" s="15"/>
      <c r="REE25" s="15"/>
      <c r="REF25" s="15"/>
      <c r="REG25" s="15"/>
      <c r="REH25" s="15"/>
      <c r="REI25" s="15"/>
      <c r="REJ25" s="98"/>
      <c r="REK25" s="98"/>
      <c r="REL25" s="13"/>
      <c r="REM25" s="79"/>
      <c r="REN25" s="79"/>
      <c r="REO25" s="79"/>
      <c r="REP25" s="79"/>
      <c r="REQ25" s="79"/>
      <c r="RER25" s="79"/>
      <c r="RES25" s="79"/>
      <c r="RET25" s="79"/>
      <c r="REU25" s="79"/>
      <c r="REV25" s="79"/>
      <c r="REW25" s="79"/>
      <c r="REX25" s="79"/>
      <c r="REY25" s="79"/>
      <c r="REZ25" s="79"/>
      <c r="RFA25" s="79"/>
      <c r="RFB25" s="79"/>
      <c r="RFC25" s="79"/>
      <c r="RFD25" s="79"/>
      <c r="RFE25" s="79"/>
      <c r="RFF25" s="79"/>
      <c r="RFG25" s="79"/>
      <c r="RFH25" s="79"/>
      <c r="RFI25" s="79"/>
      <c r="RFJ25" s="79"/>
      <c r="RFK25" s="19"/>
      <c r="RFL25" s="15"/>
      <c r="RFM25" s="15"/>
      <c r="RFN25" s="15"/>
      <c r="RFO25" s="15"/>
      <c r="RFP25" s="15"/>
      <c r="RFQ25" s="15"/>
      <c r="RFR25" s="15"/>
      <c r="RFS25" s="15"/>
      <c r="RFT25" s="15"/>
      <c r="RFU25" s="15"/>
      <c r="RFV25" s="15"/>
      <c r="RFW25" s="15"/>
      <c r="RFX25" s="15"/>
      <c r="RFY25" s="15"/>
      <c r="RFZ25" s="15"/>
      <c r="RGA25" s="15"/>
      <c r="RGB25" s="15"/>
      <c r="RGC25" s="15"/>
      <c r="RGD25" s="15"/>
      <c r="RGE25" s="15"/>
      <c r="RGF25" s="15"/>
      <c r="RGG25" s="98"/>
      <c r="RGH25" s="98"/>
      <c r="RGI25" s="13"/>
      <c r="RGJ25" s="79"/>
      <c r="RGK25" s="79"/>
      <c r="RGL25" s="79"/>
      <c r="RGM25" s="79"/>
      <c r="RGN25" s="79"/>
      <c r="RGO25" s="79"/>
      <c r="RGP25" s="79"/>
      <c r="RGQ25" s="79"/>
      <c r="RGR25" s="79"/>
      <c r="RGS25" s="79"/>
      <c r="RGT25" s="79"/>
      <c r="RGU25" s="79"/>
      <c r="RGV25" s="79"/>
      <c r="RGW25" s="79"/>
      <c r="RGX25" s="79"/>
      <c r="RGY25" s="79"/>
      <c r="RGZ25" s="79"/>
      <c r="RHA25" s="79"/>
      <c r="RHB25" s="79"/>
      <c r="RHC25" s="79"/>
      <c r="RHD25" s="79"/>
      <c r="RHE25" s="79"/>
      <c r="RHF25" s="79"/>
      <c r="RHG25" s="79"/>
      <c r="RHH25" s="19"/>
      <c r="RHI25" s="15"/>
      <c r="RHJ25" s="15"/>
      <c r="RHK25" s="15"/>
      <c r="RHL25" s="15"/>
      <c r="RHM25" s="15"/>
      <c r="RHN25" s="15"/>
      <c r="RHO25" s="15"/>
      <c r="RHP25" s="15"/>
      <c r="RHQ25" s="15"/>
      <c r="RHR25" s="15"/>
      <c r="RHS25" s="15"/>
      <c r="RHT25" s="15"/>
      <c r="RHU25" s="15"/>
      <c r="RHV25" s="15"/>
      <c r="RHW25" s="15"/>
      <c r="RHX25" s="15"/>
      <c r="RHY25" s="15"/>
      <c r="RHZ25" s="15"/>
      <c r="RIA25" s="15"/>
      <c r="RIB25" s="15"/>
      <c r="RIC25" s="15"/>
      <c r="RID25" s="98"/>
      <c r="RIE25" s="98"/>
      <c r="RIF25" s="13"/>
      <c r="RIG25" s="79"/>
      <c r="RIH25" s="79"/>
      <c r="RII25" s="79"/>
      <c r="RIJ25" s="79"/>
      <c r="RIK25" s="79"/>
      <c r="RIL25" s="79"/>
      <c r="RIM25" s="79"/>
      <c r="RIN25" s="79"/>
      <c r="RIO25" s="79"/>
      <c r="RIP25" s="79"/>
      <c r="RIQ25" s="79"/>
      <c r="RIR25" s="79"/>
      <c r="RIS25" s="79"/>
      <c r="RIT25" s="79"/>
      <c r="RIU25" s="79"/>
      <c r="RIV25" s="79"/>
      <c r="RIW25" s="79"/>
      <c r="RIX25" s="79"/>
      <c r="RIY25" s="79"/>
      <c r="RIZ25" s="79"/>
      <c r="RJA25" s="79"/>
      <c r="RJB25" s="79"/>
      <c r="RJC25" s="79"/>
      <c r="RJD25" s="79"/>
      <c r="RJE25" s="19"/>
      <c r="RJF25" s="15"/>
      <c r="RJG25" s="15"/>
      <c r="RJH25" s="15"/>
      <c r="RJI25" s="15"/>
      <c r="RJJ25" s="15"/>
      <c r="RJK25" s="15"/>
      <c r="RJL25" s="15"/>
      <c r="RJM25" s="15"/>
      <c r="RJN25" s="15"/>
      <c r="RJO25" s="15"/>
      <c r="RJP25" s="15"/>
      <c r="RJQ25" s="15"/>
      <c r="RJR25" s="15"/>
      <c r="RJS25" s="15"/>
      <c r="RJT25" s="15"/>
      <c r="RJU25" s="15"/>
      <c r="RJV25" s="15"/>
      <c r="RJW25" s="15"/>
      <c r="RJX25" s="15"/>
      <c r="RJY25" s="15"/>
      <c r="RJZ25" s="15"/>
      <c r="RKA25" s="98"/>
      <c r="RKB25" s="98"/>
      <c r="RKC25" s="13"/>
      <c r="RKD25" s="79"/>
      <c r="RKE25" s="79"/>
      <c r="RKF25" s="79"/>
      <c r="RKG25" s="79"/>
      <c r="RKH25" s="79"/>
      <c r="RKI25" s="79"/>
      <c r="RKJ25" s="79"/>
      <c r="RKK25" s="79"/>
      <c r="RKL25" s="79"/>
      <c r="RKM25" s="79"/>
      <c r="RKN25" s="79"/>
      <c r="RKO25" s="79"/>
      <c r="RKP25" s="79"/>
      <c r="RKQ25" s="79"/>
      <c r="RKR25" s="79"/>
      <c r="RKS25" s="79"/>
      <c r="RKT25" s="79"/>
      <c r="RKU25" s="79"/>
      <c r="RKV25" s="79"/>
      <c r="RKW25" s="79"/>
      <c r="RKX25" s="79"/>
      <c r="RKY25" s="79"/>
      <c r="RKZ25" s="79"/>
      <c r="RLA25" s="79"/>
      <c r="RLB25" s="19"/>
      <c r="RLC25" s="15"/>
      <c r="RLD25" s="15"/>
      <c r="RLE25" s="15"/>
      <c r="RLF25" s="15"/>
      <c r="RLG25" s="15"/>
      <c r="RLH25" s="15"/>
      <c r="RLI25" s="15"/>
      <c r="RLJ25" s="15"/>
      <c r="RLK25" s="15"/>
      <c r="RLL25" s="15"/>
      <c r="RLM25" s="15"/>
      <c r="RLN25" s="15"/>
      <c r="RLO25" s="15"/>
      <c r="RLP25" s="15"/>
      <c r="RLQ25" s="15"/>
      <c r="RLR25" s="15"/>
      <c r="RLS25" s="15"/>
      <c r="RLT25" s="15"/>
      <c r="RLU25" s="15"/>
      <c r="RLV25" s="15"/>
      <c r="RLW25" s="15"/>
      <c r="RLX25" s="98"/>
      <c r="RLY25" s="98"/>
      <c r="RLZ25" s="13"/>
      <c r="RMA25" s="79"/>
      <c r="RMB25" s="79"/>
      <c r="RMC25" s="79"/>
      <c r="RMD25" s="79"/>
      <c r="RME25" s="79"/>
      <c r="RMF25" s="79"/>
      <c r="RMG25" s="79"/>
      <c r="RMH25" s="79"/>
      <c r="RMI25" s="79"/>
      <c r="RMJ25" s="79"/>
      <c r="RMK25" s="79"/>
      <c r="RML25" s="79"/>
      <c r="RMM25" s="79"/>
      <c r="RMN25" s="79"/>
      <c r="RMO25" s="79"/>
      <c r="RMP25" s="79"/>
      <c r="RMQ25" s="79"/>
      <c r="RMR25" s="79"/>
      <c r="RMS25" s="79"/>
      <c r="RMT25" s="79"/>
      <c r="RMU25" s="79"/>
      <c r="RMV25" s="79"/>
      <c r="RMW25" s="79"/>
      <c r="RMX25" s="79"/>
      <c r="RMY25" s="19"/>
      <c r="RMZ25" s="15"/>
      <c r="RNA25" s="15"/>
      <c r="RNB25" s="15"/>
      <c r="RNC25" s="15"/>
      <c r="RND25" s="15"/>
      <c r="RNE25" s="15"/>
      <c r="RNF25" s="15"/>
      <c r="RNG25" s="15"/>
      <c r="RNH25" s="15"/>
      <c r="RNI25" s="15"/>
      <c r="RNJ25" s="15"/>
      <c r="RNK25" s="15"/>
      <c r="RNL25" s="15"/>
      <c r="RNM25" s="15"/>
      <c r="RNN25" s="15"/>
      <c r="RNO25" s="15"/>
      <c r="RNP25" s="15"/>
      <c r="RNQ25" s="15"/>
      <c r="RNR25" s="15"/>
      <c r="RNS25" s="15"/>
      <c r="RNT25" s="15"/>
      <c r="RNU25" s="98"/>
      <c r="RNV25" s="98"/>
      <c r="RNW25" s="13"/>
      <c r="RNX25" s="79"/>
      <c r="RNY25" s="79"/>
      <c r="RNZ25" s="79"/>
      <c r="ROA25" s="79"/>
      <c r="ROB25" s="79"/>
      <c r="ROC25" s="79"/>
      <c r="ROD25" s="79"/>
      <c r="ROE25" s="79"/>
      <c r="ROF25" s="79"/>
      <c r="ROG25" s="79"/>
      <c r="ROH25" s="79"/>
      <c r="ROI25" s="79"/>
      <c r="ROJ25" s="79"/>
      <c r="ROK25" s="79"/>
      <c r="ROL25" s="79"/>
      <c r="ROM25" s="79"/>
      <c r="RON25" s="79"/>
      <c r="ROO25" s="79"/>
      <c r="ROP25" s="79"/>
      <c r="ROQ25" s="79"/>
      <c r="ROR25" s="79"/>
      <c r="ROS25" s="79"/>
      <c r="ROT25" s="79"/>
      <c r="ROU25" s="79"/>
      <c r="ROV25" s="19"/>
      <c r="ROW25" s="15"/>
      <c r="ROX25" s="15"/>
      <c r="ROY25" s="15"/>
      <c r="ROZ25" s="15"/>
      <c r="RPA25" s="15"/>
      <c r="RPB25" s="15"/>
      <c r="RPC25" s="15"/>
      <c r="RPD25" s="15"/>
      <c r="RPE25" s="15"/>
      <c r="RPF25" s="15"/>
      <c r="RPG25" s="15"/>
      <c r="RPH25" s="15"/>
      <c r="RPI25" s="15"/>
      <c r="RPJ25" s="15"/>
      <c r="RPK25" s="15"/>
      <c r="RPL25" s="15"/>
      <c r="RPM25" s="15"/>
      <c r="RPN25" s="15"/>
      <c r="RPO25" s="15"/>
      <c r="RPP25" s="15"/>
      <c r="RPQ25" s="15"/>
      <c r="RPR25" s="98"/>
      <c r="RPS25" s="98"/>
      <c r="RPT25" s="13"/>
      <c r="RPU25" s="79"/>
      <c r="RPV25" s="79"/>
      <c r="RPW25" s="79"/>
      <c r="RPX25" s="79"/>
      <c r="RPY25" s="79"/>
      <c r="RPZ25" s="79"/>
      <c r="RQA25" s="79"/>
      <c r="RQB25" s="79"/>
      <c r="RQC25" s="79"/>
      <c r="RQD25" s="79"/>
      <c r="RQE25" s="79"/>
      <c r="RQF25" s="79"/>
      <c r="RQG25" s="79"/>
      <c r="RQH25" s="79"/>
      <c r="RQI25" s="79"/>
      <c r="RQJ25" s="79"/>
      <c r="RQK25" s="79"/>
      <c r="RQL25" s="79"/>
      <c r="RQM25" s="79"/>
      <c r="RQN25" s="79"/>
      <c r="RQO25" s="79"/>
      <c r="RQP25" s="79"/>
      <c r="RQQ25" s="79"/>
      <c r="RQR25" s="79"/>
      <c r="RQS25" s="19"/>
      <c r="RQT25" s="15"/>
      <c r="RQU25" s="15"/>
      <c r="RQV25" s="15"/>
      <c r="RQW25" s="15"/>
      <c r="RQX25" s="15"/>
      <c r="RQY25" s="15"/>
      <c r="RQZ25" s="15"/>
      <c r="RRA25" s="15"/>
      <c r="RRB25" s="15"/>
      <c r="RRC25" s="15"/>
      <c r="RRD25" s="15"/>
      <c r="RRE25" s="15"/>
      <c r="RRF25" s="15"/>
      <c r="RRG25" s="15"/>
      <c r="RRH25" s="15"/>
      <c r="RRI25" s="15"/>
      <c r="RRJ25" s="15"/>
      <c r="RRK25" s="15"/>
      <c r="RRL25" s="15"/>
      <c r="RRM25" s="15"/>
      <c r="RRN25" s="15"/>
      <c r="RRO25" s="98"/>
      <c r="RRP25" s="98"/>
      <c r="RRQ25" s="13"/>
      <c r="RRR25" s="79"/>
      <c r="RRS25" s="79"/>
      <c r="RRT25" s="79"/>
      <c r="RRU25" s="79"/>
      <c r="RRV25" s="79"/>
      <c r="RRW25" s="79"/>
      <c r="RRX25" s="79"/>
      <c r="RRY25" s="79"/>
      <c r="RRZ25" s="79"/>
      <c r="RSA25" s="79"/>
      <c r="RSB25" s="79"/>
      <c r="RSC25" s="79"/>
      <c r="RSD25" s="79"/>
      <c r="RSE25" s="79"/>
      <c r="RSF25" s="79"/>
      <c r="RSG25" s="79"/>
      <c r="RSH25" s="79"/>
      <c r="RSI25" s="79"/>
      <c r="RSJ25" s="79"/>
      <c r="RSK25" s="79"/>
      <c r="RSL25" s="79"/>
      <c r="RSM25" s="79"/>
      <c r="RSN25" s="79"/>
      <c r="RSO25" s="79"/>
      <c r="RSP25" s="19"/>
      <c r="RSQ25" s="15"/>
      <c r="RSR25" s="15"/>
      <c r="RSS25" s="15"/>
      <c r="RST25" s="15"/>
      <c r="RSU25" s="15"/>
      <c r="RSV25" s="15"/>
      <c r="RSW25" s="15"/>
      <c r="RSX25" s="15"/>
      <c r="RSY25" s="15"/>
      <c r="RSZ25" s="15"/>
      <c r="RTA25" s="15"/>
      <c r="RTB25" s="15"/>
      <c r="RTC25" s="15"/>
      <c r="RTD25" s="15"/>
      <c r="RTE25" s="15"/>
      <c r="RTF25" s="15"/>
      <c r="RTG25" s="15"/>
      <c r="RTH25" s="15"/>
      <c r="RTI25" s="15"/>
      <c r="RTJ25" s="15"/>
      <c r="RTK25" s="15"/>
      <c r="RTL25" s="98"/>
      <c r="RTM25" s="98"/>
      <c r="RTN25" s="13"/>
      <c r="RTO25" s="79"/>
      <c r="RTP25" s="79"/>
      <c r="RTQ25" s="79"/>
      <c r="RTR25" s="79"/>
      <c r="RTS25" s="79"/>
      <c r="RTT25" s="79"/>
      <c r="RTU25" s="79"/>
      <c r="RTV25" s="79"/>
      <c r="RTW25" s="79"/>
      <c r="RTX25" s="79"/>
      <c r="RTY25" s="79"/>
      <c r="RTZ25" s="79"/>
      <c r="RUA25" s="79"/>
      <c r="RUB25" s="79"/>
      <c r="RUC25" s="79"/>
      <c r="RUD25" s="79"/>
      <c r="RUE25" s="79"/>
      <c r="RUF25" s="79"/>
      <c r="RUG25" s="79"/>
      <c r="RUH25" s="79"/>
      <c r="RUI25" s="79"/>
      <c r="RUJ25" s="79"/>
      <c r="RUK25" s="79"/>
      <c r="RUL25" s="79"/>
      <c r="RUM25" s="19"/>
      <c r="RUN25" s="15"/>
      <c r="RUO25" s="15"/>
      <c r="RUP25" s="15"/>
      <c r="RUQ25" s="15"/>
      <c r="RUR25" s="15"/>
      <c r="RUS25" s="15"/>
      <c r="RUT25" s="15"/>
      <c r="RUU25" s="15"/>
      <c r="RUV25" s="15"/>
      <c r="RUW25" s="15"/>
      <c r="RUX25" s="15"/>
      <c r="RUY25" s="15"/>
      <c r="RUZ25" s="15"/>
      <c r="RVA25" s="15"/>
      <c r="RVB25" s="15"/>
      <c r="RVC25" s="15"/>
      <c r="RVD25" s="15"/>
      <c r="RVE25" s="15"/>
      <c r="RVF25" s="15"/>
      <c r="RVG25" s="15"/>
      <c r="RVH25" s="15"/>
      <c r="RVI25" s="98"/>
      <c r="RVJ25" s="98"/>
      <c r="RVK25" s="13"/>
      <c r="RVL25" s="79"/>
      <c r="RVM25" s="79"/>
      <c r="RVN25" s="79"/>
      <c r="RVO25" s="79"/>
      <c r="RVP25" s="79"/>
      <c r="RVQ25" s="79"/>
      <c r="RVR25" s="79"/>
      <c r="RVS25" s="79"/>
      <c r="RVT25" s="79"/>
      <c r="RVU25" s="79"/>
      <c r="RVV25" s="79"/>
      <c r="RVW25" s="79"/>
      <c r="RVX25" s="79"/>
      <c r="RVY25" s="79"/>
      <c r="RVZ25" s="79"/>
      <c r="RWA25" s="79"/>
      <c r="RWB25" s="79"/>
      <c r="RWC25" s="79"/>
      <c r="RWD25" s="79"/>
      <c r="RWE25" s="79"/>
      <c r="RWF25" s="79"/>
      <c r="RWG25" s="79"/>
      <c r="RWH25" s="79"/>
      <c r="RWI25" s="79"/>
      <c r="RWJ25" s="19"/>
      <c r="RWK25" s="15"/>
      <c r="RWL25" s="15"/>
      <c r="RWM25" s="15"/>
      <c r="RWN25" s="15"/>
      <c r="RWO25" s="15"/>
      <c r="RWP25" s="15"/>
      <c r="RWQ25" s="15"/>
      <c r="RWR25" s="15"/>
      <c r="RWS25" s="15"/>
      <c r="RWT25" s="15"/>
      <c r="RWU25" s="15"/>
      <c r="RWV25" s="15"/>
      <c r="RWW25" s="15"/>
      <c r="RWX25" s="15"/>
      <c r="RWY25" s="15"/>
      <c r="RWZ25" s="15"/>
      <c r="RXA25" s="15"/>
      <c r="RXB25" s="15"/>
      <c r="RXC25" s="15"/>
      <c r="RXD25" s="15"/>
      <c r="RXE25" s="15"/>
      <c r="RXF25" s="98"/>
      <c r="RXG25" s="98"/>
      <c r="RXH25" s="13"/>
      <c r="RXI25" s="79"/>
      <c r="RXJ25" s="79"/>
      <c r="RXK25" s="79"/>
      <c r="RXL25" s="79"/>
      <c r="RXM25" s="79"/>
      <c r="RXN25" s="79"/>
      <c r="RXO25" s="79"/>
      <c r="RXP25" s="79"/>
      <c r="RXQ25" s="79"/>
      <c r="RXR25" s="79"/>
      <c r="RXS25" s="79"/>
      <c r="RXT25" s="79"/>
      <c r="RXU25" s="79"/>
      <c r="RXV25" s="79"/>
      <c r="RXW25" s="79"/>
      <c r="RXX25" s="79"/>
      <c r="RXY25" s="79"/>
      <c r="RXZ25" s="79"/>
      <c r="RYA25" s="79"/>
      <c r="RYB25" s="79"/>
      <c r="RYC25" s="79"/>
      <c r="RYD25" s="79"/>
      <c r="RYE25" s="79"/>
      <c r="RYF25" s="79"/>
      <c r="RYG25" s="19"/>
      <c r="RYH25" s="15"/>
      <c r="RYI25" s="15"/>
      <c r="RYJ25" s="15"/>
      <c r="RYK25" s="15"/>
      <c r="RYL25" s="15"/>
      <c r="RYM25" s="15"/>
      <c r="RYN25" s="15"/>
      <c r="RYO25" s="15"/>
      <c r="RYP25" s="15"/>
      <c r="RYQ25" s="15"/>
      <c r="RYR25" s="15"/>
      <c r="RYS25" s="15"/>
      <c r="RYT25" s="15"/>
      <c r="RYU25" s="15"/>
      <c r="RYV25" s="15"/>
      <c r="RYW25" s="15"/>
      <c r="RYX25" s="15"/>
      <c r="RYY25" s="15"/>
      <c r="RYZ25" s="15"/>
      <c r="RZA25" s="15"/>
      <c r="RZB25" s="15"/>
      <c r="RZC25" s="98"/>
      <c r="RZD25" s="98"/>
      <c r="RZE25" s="13"/>
      <c r="RZF25" s="79"/>
      <c r="RZG25" s="79"/>
      <c r="RZH25" s="79"/>
      <c r="RZI25" s="79"/>
      <c r="RZJ25" s="79"/>
      <c r="RZK25" s="79"/>
      <c r="RZL25" s="79"/>
      <c r="RZM25" s="79"/>
      <c r="RZN25" s="79"/>
      <c r="RZO25" s="79"/>
      <c r="RZP25" s="79"/>
      <c r="RZQ25" s="79"/>
      <c r="RZR25" s="79"/>
      <c r="RZS25" s="79"/>
      <c r="RZT25" s="79"/>
      <c r="RZU25" s="79"/>
      <c r="RZV25" s="79"/>
      <c r="RZW25" s="79"/>
      <c r="RZX25" s="79"/>
      <c r="RZY25" s="79"/>
      <c r="RZZ25" s="79"/>
      <c r="SAA25" s="79"/>
      <c r="SAB25" s="79"/>
      <c r="SAC25" s="79"/>
      <c r="SAD25" s="19"/>
      <c r="SAE25" s="15"/>
      <c r="SAF25" s="15"/>
      <c r="SAG25" s="15"/>
      <c r="SAH25" s="15"/>
      <c r="SAI25" s="15"/>
      <c r="SAJ25" s="15"/>
      <c r="SAK25" s="15"/>
      <c r="SAL25" s="15"/>
      <c r="SAM25" s="15"/>
      <c r="SAN25" s="15"/>
      <c r="SAO25" s="15"/>
      <c r="SAP25" s="15"/>
      <c r="SAQ25" s="15"/>
      <c r="SAR25" s="15"/>
      <c r="SAS25" s="15"/>
      <c r="SAT25" s="15"/>
      <c r="SAU25" s="15"/>
      <c r="SAV25" s="15"/>
      <c r="SAW25" s="15"/>
      <c r="SAX25" s="15"/>
      <c r="SAY25" s="15"/>
      <c r="SAZ25" s="98"/>
      <c r="SBA25" s="98"/>
      <c r="SBB25" s="13"/>
      <c r="SBC25" s="79"/>
      <c r="SBD25" s="79"/>
      <c r="SBE25" s="79"/>
      <c r="SBF25" s="79"/>
      <c r="SBG25" s="79"/>
      <c r="SBH25" s="79"/>
      <c r="SBI25" s="79"/>
      <c r="SBJ25" s="79"/>
      <c r="SBK25" s="79"/>
      <c r="SBL25" s="79"/>
      <c r="SBM25" s="79"/>
      <c r="SBN25" s="79"/>
      <c r="SBO25" s="79"/>
      <c r="SBP25" s="79"/>
      <c r="SBQ25" s="79"/>
      <c r="SBR25" s="79"/>
      <c r="SBS25" s="79"/>
      <c r="SBT25" s="79"/>
      <c r="SBU25" s="79"/>
      <c r="SBV25" s="79"/>
      <c r="SBW25" s="79"/>
      <c r="SBX25" s="79"/>
      <c r="SBY25" s="79"/>
      <c r="SBZ25" s="79"/>
      <c r="SCA25" s="19"/>
      <c r="SCB25" s="15"/>
      <c r="SCC25" s="15"/>
      <c r="SCD25" s="15"/>
      <c r="SCE25" s="15"/>
      <c r="SCF25" s="15"/>
      <c r="SCG25" s="15"/>
      <c r="SCH25" s="15"/>
      <c r="SCI25" s="15"/>
      <c r="SCJ25" s="15"/>
      <c r="SCK25" s="15"/>
      <c r="SCL25" s="15"/>
      <c r="SCM25" s="15"/>
      <c r="SCN25" s="15"/>
      <c r="SCO25" s="15"/>
      <c r="SCP25" s="15"/>
      <c r="SCQ25" s="15"/>
      <c r="SCR25" s="15"/>
      <c r="SCS25" s="15"/>
      <c r="SCT25" s="15"/>
      <c r="SCU25" s="15"/>
      <c r="SCV25" s="15"/>
      <c r="SCW25" s="98"/>
      <c r="SCX25" s="98"/>
      <c r="SCY25" s="13"/>
      <c r="SCZ25" s="79"/>
      <c r="SDA25" s="79"/>
      <c r="SDB25" s="79"/>
      <c r="SDC25" s="79"/>
      <c r="SDD25" s="79"/>
      <c r="SDE25" s="79"/>
      <c r="SDF25" s="79"/>
      <c r="SDG25" s="79"/>
      <c r="SDH25" s="79"/>
      <c r="SDI25" s="79"/>
      <c r="SDJ25" s="79"/>
      <c r="SDK25" s="79"/>
      <c r="SDL25" s="79"/>
      <c r="SDM25" s="79"/>
      <c r="SDN25" s="79"/>
      <c r="SDO25" s="79"/>
      <c r="SDP25" s="79"/>
      <c r="SDQ25" s="79"/>
      <c r="SDR25" s="79"/>
      <c r="SDS25" s="79"/>
      <c r="SDT25" s="79"/>
      <c r="SDU25" s="79"/>
      <c r="SDV25" s="79"/>
      <c r="SDW25" s="79"/>
      <c r="SDX25" s="19"/>
      <c r="SDY25" s="15"/>
      <c r="SDZ25" s="15"/>
      <c r="SEA25" s="15"/>
      <c r="SEB25" s="15"/>
      <c r="SEC25" s="15"/>
      <c r="SED25" s="15"/>
      <c r="SEE25" s="15"/>
      <c r="SEF25" s="15"/>
      <c r="SEG25" s="15"/>
      <c r="SEH25" s="15"/>
      <c r="SEI25" s="15"/>
      <c r="SEJ25" s="15"/>
      <c r="SEK25" s="15"/>
      <c r="SEL25" s="15"/>
      <c r="SEM25" s="15"/>
      <c r="SEN25" s="15"/>
      <c r="SEO25" s="15"/>
      <c r="SEP25" s="15"/>
      <c r="SEQ25" s="15"/>
      <c r="SER25" s="15"/>
      <c r="SES25" s="15"/>
      <c r="SET25" s="98"/>
      <c r="SEU25" s="98"/>
      <c r="SEV25" s="13"/>
      <c r="SEW25" s="79"/>
      <c r="SEX25" s="79"/>
      <c r="SEY25" s="79"/>
      <c r="SEZ25" s="79"/>
      <c r="SFA25" s="79"/>
      <c r="SFB25" s="79"/>
      <c r="SFC25" s="79"/>
      <c r="SFD25" s="79"/>
      <c r="SFE25" s="79"/>
      <c r="SFF25" s="79"/>
      <c r="SFG25" s="79"/>
      <c r="SFH25" s="79"/>
      <c r="SFI25" s="79"/>
      <c r="SFJ25" s="79"/>
      <c r="SFK25" s="79"/>
      <c r="SFL25" s="79"/>
      <c r="SFM25" s="79"/>
      <c r="SFN25" s="79"/>
      <c r="SFO25" s="79"/>
      <c r="SFP25" s="79"/>
      <c r="SFQ25" s="79"/>
      <c r="SFR25" s="79"/>
      <c r="SFS25" s="79"/>
      <c r="SFT25" s="79"/>
      <c r="SFU25" s="19"/>
      <c r="SFV25" s="15"/>
      <c r="SFW25" s="15"/>
      <c r="SFX25" s="15"/>
      <c r="SFY25" s="15"/>
      <c r="SFZ25" s="15"/>
      <c r="SGA25" s="15"/>
      <c r="SGB25" s="15"/>
      <c r="SGC25" s="15"/>
      <c r="SGD25" s="15"/>
      <c r="SGE25" s="15"/>
      <c r="SGF25" s="15"/>
      <c r="SGG25" s="15"/>
      <c r="SGH25" s="15"/>
      <c r="SGI25" s="15"/>
      <c r="SGJ25" s="15"/>
      <c r="SGK25" s="15"/>
      <c r="SGL25" s="15"/>
      <c r="SGM25" s="15"/>
      <c r="SGN25" s="15"/>
      <c r="SGO25" s="15"/>
      <c r="SGP25" s="15"/>
      <c r="SGQ25" s="98"/>
      <c r="SGR25" s="98"/>
      <c r="SGS25" s="13"/>
      <c r="SGT25" s="79"/>
      <c r="SGU25" s="79"/>
      <c r="SGV25" s="79"/>
      <c r="SGW25" s="79"/>
      <c r="SGX25" s="79"/>
      <c r="SGY25" s="79"/>
      <c r="SGZ25" s="79"/>
      <c r="SHA25" s="79"/>
      <c r="SHB25" s="79"/>
      <c r="SHC25" s="79"/>
      <c r="SHD25" s="79"/>
      <c r="SHE25" s="79"/>
      <c r="SHF25" s="79"/>
      <c r="SHG25" s="79"/>
      <c r="SHH25" s="79"/>
      <c r="SHI25" s="79"/>
      <c r="SHJ25" s="79"/>
      <c r="SHK25" s="79"/>
      <c r="SHL25" s="79"/>
      <c r="SHM25" s="79"/>
      <c r="SHN25" s="79"/>
      <c r="SHO25" s="79"/>
      <c r="SHP25" s="79"/>
      <c r="SHQ25" s="79"/>
      <c r="SHR25" s="19"/>
      <c r="SHS25" s="15"/>
      <c r="SHT25" s="15"/>
      <c r="SHU25" s="15"/>
      <c r="SHV25" s="15"/>
      <c r="SHW25" s="15"/>
      <c r="SHX25" s="15"/>
      <c r="SHY25" s="15"/>
      <c r="SHZ25" s="15"/>
      <c r="SIA25" s="15"/>
      <c r="SIB25" s="15"/>
      <c r="SIC25" s="15"/>
      <c r="SID25" s="15"/>
      <c r="SIE25" s="15"/>
      <c r="SIF25" s="15"/>
      <c r="SIG25" s="15"/>
      <c r="SIH25" s="15"/>
      <c r="SII25" s="15"/>
      <c r="SIJ25" s="15"/>
      <c r="SIK25" s="15"/>
      <c r="SIL25" s="15"/>
      <c r="SIM25" s="15"/>
      <c r="SIN25" s="98"/>
      <c r="SIO25" s="98"/>
      <c r="SIP25" s="13"/>
      <c r="SIQ25" s="79"/>
      <c r="SIR25" s="79"/>
      <c r="SIS25" s="79"/>
      <c r="SIT25" s="79"/>
      <c r="SIU25" s="79"/>
      <c r="SIV25" s="79"/>
      <c r="SIW25" s="79"/>
      <c r="SIX25" s="79"/>
      <c r="SIY25" s="79"/>
      <c r="SIZ25" s="79"/>
      <c r="SJA25" s="79"/>
      <c r="SJB25" s="79"/>
      <c r="SJC25" s="79"/>
      <c r="SJD25" s="79"/>
      <c r="SJE25" s="79"/>
      <c r="SJF25" s="79"/>
      <c r="SJG25" s="79"/>
      <c r="SJH25" s="79"/>
      <c r="SJI25" s="79"/>
      <c r="SJJ25" s="79"/>
      <c r="SJK25" s="79"/>
      <c r="SJL25" s="79"/>
      <c r="SJM25" s="79"/>
      <c r="SJN25" s="79"/>
      <c r="SJO25" s="19"/>
      <c r="SJP25" s="15"/>
      <c r="SJQ25" s="15"/>
      <c r="SJR25" s="15"/>
      <c r="SJS25" s="15"/>
      <c r="SJT25" s="15"/>
      <c r="SJU25" s="15"/>
      <c r="SJV25" s="15"/>
      <c r="SJW25" s="15"/>
      <c r="SJX25" s="15"/>
      <c r="SJY25" s="15"/>
      <c r="SJZ25" s="15"/>
      <c r="SKA25" s="15"/>
      <c r="SKB25" s="15"/>
      <c r="SKC25" s="15"/>
      <c r="SKD25" s="15"/>
      <c r="SKE25" s="15"/>
      <c r="SKF25" s="15"/>
      <c r="SKG25" s="15"/>
      <c r="SKH25" s="15"/>
      <c r="SKI25" s="15"/>
      <c r="SKJ25" s="15"/>
      <c r="SKK25" s="98"/>
      <c r="SKL25" s="98"/>
      <c r="SKM25" s="13"/>
      <c r="SKN25" s="79"/>
      <c r="SKO25" s="79"/>
      <c r="SKP25" s="79"/>
      <c r="SKQ25" s="79"/>
      <c r="SKR25" s="79"/>
      <c r="SKS25" s="79"/>
      <c r="SKT25" s="79"/>
      <c r="SKU25" s="79"/>
      <c r="SKV25" s="79"/>
      <c r="SKW25" s="79"/>
      <c r="SKX25" s="79"/>
      <c r="SKY25" s="79"/>
      <c r="SKZ25" s="79"/>
      <c r="SLA25" s="79"/>
      <c r="SLB25" s="79"/>
      <c r="SLC25" s="79"/>
      <c r="SLD25" s="79"/>
      <c r="SLE25" s="79"/>
      <c r="SLF25" s="79"/>
      <c r="SLG25" s="79"/>
      <c r="SLH25" s="79"/>
      <c r="SLI25" s="79"/>
      <c r="SLJ25" s="79"/>
      <c r="SLK25" s="79"/>
      <c r="SLL25" s="19"/>
      <c r="SLM25" s="15"/>
      <c r="SLN25" s="15"/>
      <c r="SLO25" s="15"/>
      <c r="SLP25" s="15"/>
      <c r="SLQ25" s="15"/>
      <c r="SLR25" s="15"/>
      <c r="SLS25" s="15"/>
      <c r="SLT25" s="15"/>
      <c r="SLU25" s="15"/>
      <c r="SLV25" s="15"/>
      <c r="SLW25" s="15"/>
      <c r="SLX25" s="15"/>
      <c r="SLY25" s="15"/>
      <c r="SLZ25" s="15"/>
      <c r="SMA25" s="15"/>
      <c r="SMB25" s="15"/>
      <c r="SMC25" s="15"/>
      <c r="SMD25" s="15"/>
      <c r="SME25" s="15"/>
      <c r="SMF25" s="15"/>
      <c r="SMG25" s="15"/>
      <c r="SMH25" s="98"/>
      <c r="SMI25" s="98"/>
      <c r="SMJ25" s="13"/>
      <c r="SMK25" s="79"/>
      <c r="SML25" s="79"/>
      <c r="SMM25" s="79"/>
      <c r="SMN25" s="79"/>
      <c r="SMO25" s="79"/>
      <c r="SMP25" s="79"/>
      <c r="SMQ25" s="79"/>
      <c r="SMR25" s="79"/>
      <c r="SMS25" s="79"/>
      <c r="SMT25" s="79"/>
      <c r="SMU25" s="79"/>
      <c r="SMV25" s="79"/>
      <c r="SMW25" s="79"/>
      <c r="SMX25" s="79"/>
      <c r="SMY25" s="79"/>
      <c r="SMZ25" s="79"/>
      <c r="SNA25" s="79"/>
      <c r="SNB25" s="79"/>
      <c r="SNC25" s="79"/>
      <c r="SND25" s="79"/>
      <c r="SNE25" s="79"/>
      <c r="SNF25" s="79"/>
      <c r="SNG25" s="79"/>
      <c r="SNH25" s="79"/>
      <c r="SNI25" s="19"/>
      <c r="SNJ25" s="15"/>
      <c r="SNK25" s="15"/>
      <c r="SNL25" s="15"/>
      <c r="SNM25" s="15"/>
      <c r="SNN25" s="15"/>
      <c r="SNO25" s="15"/>
      <c r="SNP25" s="15"/>
      <c r="SNQ25" s="15"/>
      <c r="SNR25" s="15"/>
      <c r="SNS25" s="15"/>
      <c r="SNT25" s="15"/>
      <c r="SNU25" s="15"/>
      <c r="SNV25" s="15"/>
      <c r="SNW25" s="15"/>
      <c r="SNX25" s="15"/>
      <c r="SNY25" s="15"/>
      <c r="SNZ25" s="15"/>
      <c r="SOA25" s="15"/>
      <c r="SOB25" s="15"/>
      <c r="SOC25" s="15"/>
      <c r="SOD25" s="15"/>
      <c r="SOE25" s="98"/>
      <c r="SOF25" s="98"/>
      <c r="SOG25" s="13"/>
      <c r="SOH25" s="79"/>
      <c r="SOI25" s="79"/>
      <c r="SOJ25" s="79"/>
      <c r="SOK25" s="79"/>
      <c r="SOL25" s="79"/>
      <c r="SOM25" s="79"/>
      <c r="SON25" s="79"/>
      <c r="SOO25" s="79"/>
      <c r="SOP25" s="79"/>
      <c r="SOQ25" s="79"/>
      <c r="SOR25" s="79"/>
      <c r="SOS25" s="79"/>
      <c r="SOT25" s="79"/>
      <c r="SOU25" s="79"/>
      <c r="SOV25" s="79"/>
      <c r="SOW25" s="79"/>
      <c r="SOX25" s="79"/>
      <c r="SOY25" s="79"/>
      <c r="SOZ25" s="79"/>
      <c r="SPA25" s="79"/>
      <c r="SPB25" s="79"/>
      <c r="SPC25" s="79"/>
      <c r="SPD25" s="79"/>
      <c r="SPE25" s="79"/>
      <c r="SPF25" s="19"/>
      <c r="SPG25" s="15"/>
      <c r="SPH25" s="15"/>
      <c r="SPI25" s="15"/>
      <c r="SPJ25" s="15"/>
      <c r="SPK25" s="15"/>
      <c r="SPL25" s="15"/>
      <c r="SPM25" s="15"/>
      <c r="SPN25" s="15"/>
      <c r="SPO25" s="15"/>
      <c r="SPP25" s="15"/>
      <c r="SPQ25" s="15"/>
      <c r="SPR25" s="15"/>
      <c r="SPS25" s="15"/>
      <c r="SPT25" s="15"/>
      <c r="SPU25" s="15"/>
      <c r="SPV25" s="15"/>
      <c r="SPW25" s="15"/>
      <c r="SPX25" s="15"/>
      <c r="SPY25" s="15"/>
      <c r="SPZ25" s="15"/>
      <c r="SQA25" s="15"/>
      <c r="SQB25" s="98"/>
      <c r="SQC25" s="98"/>
      <c r="SQD25" s="13"/>
      <c r="SQE25" s="79"/>
      <c r="SQF25" s="79"/>
      <c r="SQG25" s="79"/>
      <c r="SQH25" s="79"/>
      <c r="SQI25" s="79"/>
      <c r="SQJ25" s="79"/>
      <c r="SQK25" s="79"/>
      <c r="SQL25" s="79"/>
      <c r="SQM25" s="79"/>
      <c r="SQN25" s="79"/>
      <c r="SQO25" s="79"/>
      <c r="SQP25" s="79"/>
      <c r="SQQ25" s="79"/>
      <c r="SQR25" s="79"/>
      <c r="SQS25" s="79"/>
      <c r="SQT25" s="79"/>
      <c r="SQU25" s="79"/>
      <c r="SQV25" s="79"/>
      <c r="SQW25" s="79"/>
      <c r="SQX25" s="79"/>
      <c r="SQY25" s="79"/>
      <c r="SQZ25" s="79"/>
      <c r="SRA25" s="79"/>
      <c r="SRB25" s="79"/>
      <c r="SRC25" s="19"/>
      <c r="SRD25" s="15"/>
      <c r="SRE25" s="15"/>
      <c r="SRF25" s="15"/>
      <c r="SRG25" s="15"/>
      <c r="SRH25" s="15"/>
      <c r="SRI25" s="15"/>
      <c r="SRJ25" s="15"/>
      <c r="SRK25" s="15"/>
      <c r="SRL25" s="15"/>
      <c r="SRM25" s="15"/>
      <c r="SRN25" s="15"/>
      <c r="SRO25" s="15"/>
      <c r="SRP25" s="15"/>
      <c r="SRQ25" s="15"/>
      <c r="SRR25" s="15"/>
      <c r="SRS25" s="15"/>
      <c r="SRT25" s="15"/>
      <c r="SRU25" s="15"/>
      <c r="SRV25" s="15"/>
      <c r="SRW25" s="15"/>
      <c r="SRX25" s="15"/>
      <c r="SRY25" s="98"/>
      <c r="SRZ25" s="98"/>
      <c r="SSA25" s="13"/>
      <c r="SSB25" s="79"/>
      <c r="SSC25" s="79"/>
      <c r="SSD25" s="79"/>
      <c r="SSE25" s="79"/>
      <c r="SSF25" s="79"/>
      <c r="SSG25" s="79"/>
      <c r="SSH25" s="79"/>
      <c r="SSI25" s="79"/>
      <c r="SSJ25" s="79"/>
      <c r="SSK25" s="79"/>
      <c r="SSL25" s="79"/>
      <c r="SSM25" s="79"/>
      <c r="SSN25" s="79"/>
      <c r="SSO25" s="79"/>
      <c r="SSP25" s="79"/>
      <c r="SSQ25" s="79"/>
      <c r="SSR25" s="79"/>
      <c r="SSS25" s="79"/>
      <c r="SST25" s="79"/>
      <c r="SSU25" s="79"/>
      <c r="SSV25" s="79"/>
      <c r="SSW25" s="79"/>
      <c r="SSX25" s="79"/>
      <c r="SSY25" s="79"/>
      <c r="SSZ25" s="19"/>
      <c r="STA25" s="15"/>
      <c r="STB25" s="15"/>
      <c r="STC25" s="15"/>
      <c r="STD25" s="15"/>
      <c r="STE25" s="15"/>
      <c r="STF25" s="15"/>
      <c r="STG25" s="15"/>
      <c r="STH25" s="15"/>
      <c r="STI25" s="15"/>
      <c r="STJ25" s="15"/>
      <c r="STK25" s="15"/>
      <c r="STL25" s="15"/>
      <c r="STM25" s="15"/>
      <c r="STN25" s="15"/>
      <c r="STO25" s="15"/>
      <c r="STP25" s="15"/>
      <c r="STQ25" s="15"/>
      <c r="STR25" s="15"/>
      <c r="STS25" s="15"/>
      <c r="STT25" s="15"/>
      <c r="STU25" s="15"/>
      <c r="STV25" s="98"/>
      <c r="STW25" s="98"/>
      <c r="STX25" s="13"/>
      <c r="STY25" s="79"/>
      <c r="STZ25" s="79"/>
      <c r="SUA25" s="79"/>
      <c r="SUB25" s="79"/>
      <c r="SUC25" s="79"/>
      <c r="SUD25" s="79"/>
      <c r="SUE25" s="79"/>
      <c r="SUF25" s="79"/>
      <c r="SUG25" s="79"/>
      <c r="SUH25" s="79"/>
      <c r="SUI25" s="79"/>
      <c r="SUJ25" s="79"/>
      <c r="SUK25" s="79"/>
      <c r="SUL25" s="79"/>
      <c r="SUM25" s="79"/>
      <c r="SUN25" s="79"/>
      <c r="SUO25" s="79"/>
      <c r="SUP25" s="79"/>
      <c r="SUQ25" s="79"/>
      <c r="SUR25" s="79"/>
      <c r="SUS25" s="79"/>
      <c r="SUT25" s="79"/>
      <c r="SUU25" s="79"/>
      <c r="SUV25" s="79"/>
      <c r="SUW25" s="19"/>
      <c r="SUX25" s="15"/>
      <c r="SUY25" s="15"/>
      <c r="SUZ25" s="15"/>
      <c r="SVA25" s="15"/>
      <c r="SVB25" s="15"/>
      <c r="SVC25" s="15"/>
      <c r="SVD25" s="15"/>
      <c r="SVE25" s="15"/>
      <c r="SVF25" s="15"/>
      <c r="SVG25" s="15"/>
      <c r="SVH25" s="15"/>
      <c r="SVI25" s="15"/>
      <c r="SVJ25" s="15"/>
      <c r="SVK25" s="15"/>
      <c r="SVL25" s="15"/>
      <c r="SVM25" s="15"/>
      <c r="SVN25" s="15"/>
      <c r="SVO25" s="15"/>
      <c r="SVP25" s="15"/>
      <c r="SVQ25" s="15"/>
      <c r="SVR25" s="15"/>
      <c r="SVS25" s="98"/>
      <c r="SVT25" s="98"/>
      <c r="SVU25" s="13"/>
      <c r="SVV25" s="79"/>
      <c r="SVW25" s="79"/>
      <c r="SVX25" s="79"/>
      <c r="SVY25" s="79"/>
      <c r="SVZ25" s="79"/>
      <c r="SWA25" s="79"/>
      <c r="SWB25" s="79"/>
      <c r="SWC25" s="79"/>
      <c r="SWD25" s="79"/>
      <c r="SWE25" s="79"/>
      <c r="SWF25" s="79"/>
      <c r="SWG25" s="79"/>
      <c r="SWH25" s="79"/>
      <c r="SWI25" s="79"/>
      <c r="SWJ25" s="79"/>
      <c r="SWK25" s="79"/>
      <c r="SWL25" s="79"/>
      <c r="SWM25" s="79"/>
      <c r="SWN25" s="79"/>
      <c r="SWO25" s="79"/>
      <c r="SWP25" s="79"/>
      <c r="SWQ25" s="79"/>
      <c r="SWR25" s="79"/>
      <c r="SWS25" s="79"/>
      <c r="SWT25" s="19"/>
      <c r="SWU25" s="15"/>
      <c r="SWV25" s="15"/>
      <c r="SWW25" s="15"/>
      <c r="SWX25" s="15"/>
      <c r="SWY25" s="15"/>
      <c r="SWZ25" s="15"/>
      <c r="SXA25" s="15"/>
      <c r="SXB25" s="15"/>
      <c r="SXC25" s="15"/>
      <c r="SXD25" s="15"/>
      <c r="SXE25" s="15"/>
      <c r="SXF25" s="15"/>
      <c r="SXG25" s="15"/>
      <c r="SXH25" s="15"/>
      <c r="SXI25" s="15"/>
      <c r="SXJ25" s="15"/>
      <c r="SXK25" s="15"/>
      <c r="SXL25" s="15"/>
      <c r="SXM25" s="15"/>
      <c r="SXN25" s="15"/>
      <c r="SXO25" s="15"/>
      <c r="SXP25" s="98"/>
      <c r="SXQ25" s="98"/>
      <c r="SXR25" s="13"/>
      <c r="SXS25" s="79"/>
      <c r="SXT25" s="79"/>
      <c r="SXU25" s="79"/>
      <c r="SXV25" s="79"/>
      <c r="SXW25" s="79"/>
      <c r="SXX25" s="79"/>
      <c r="SXY25" s="79"/>
      <c r="SXZ25" s="79"/>
      <c r="SYA25" s="79"/>
      <c r="SYB25" s="79"/>
      <c r="SYC25" s="79"/>
      <c r="SYD25" s="79"/>
      <c r="SYE25" s="79"/>
      <c r="SYF25" s="79"/>
      <c r="SYG25" s="79"/>
      <c r="SYH25" s="79"/>
      <c r="SYI25" s="79"/>
      <c r="SYJ25" s="79"/>
      <c r="SYK25" s="79"/>
      <c r="SYL25" s="79"/>
      <c r="SYM25" s="79"/>
      <c r="SYN25" s="79"/>
      <c r="SYO25" s="79"/>
      <c r="SYP25" s="79"/>
      <c r="SYQ25" s="19"/>
      <c r="SYR25" s="15"/>
      <c r="SYS25" s="15"/>
      <c r="SYT25" s="15"/>
      <c r="SYU25" s="15"/>
      <c r="SYV25" s="15"/>
      <c r="SYW25" s="15"/>
      <c r="SYX25" s="15"/>
      <c r="SYY25" s="15"/>
      <c r="SYZ25" s="15"/>
      <c r="SZA25" s="15"/>
      <c r="SZB25" s="15"/>
      <c r="SZC25" s="15"/>
      <c r="SZD25" s="15"/>
      <c r="SZE25" s="15"/>
      <c r="SZF25" s="15"/>
      <c r="SZG25" s="15"/>
      <c r="SZH25" s="15"/>
      <c r="SZI25" s="15"/>
      <c r="SZJ25" s="15"/>
      <c r="SZK25" s="15"/>
      <c r="SZL25" s="15"/>
      <c r="SZM25" s="98"/>
      <c r="SZN25" s="98"/>
      <c r="SZO25" s="13"/>
      <c r="SZP25" s="79"/>
      <c r="SZQ25" s="79"/>
      <c r="SZR25" s="79"/>
      <c r="SZS25" s="79"/>
      <c r="SZT25" s="79"/>
      <c r="SZU25" s="79"/>
      <c r="SZV25" s="79"/>
      <c r="SZW25" s="79"/>
      <c r="SZX25" s="79"/>
      <c r="SZY25" s="79"/>
      <c r="SZZ25" s="79"/>
      <c r="TAA25" s="79"/>
      <c r="TAB25" s="79"/>
      <c r="TAC25" s="79"/>
      <c r="TAD25" s="79"/>
      <c r="TAE25" s="79"/>
      <c r="TAF25" s="79"/>
      <c r="TAG25" s="79"/>
      <c r="TAH25" s="79"/>
      <c r="TAI25" s="79"/>
      <c r="TAJ25" s="79"/>
      <c r="TAK25" s="79"/>
      <c r="TAL25" s="79"/>
      <c r="TAM25" s="79"/>
      <c r="TAN25" s="19"/>
      <c r="TAO25" s="15"/>
      <c r="TAP25" s="15"/>
      <c r="TAQ25" s="15"/>
      <c r="TAR25" s="15"/>
      <c r="TAS25" s="15"/>
      <c r="TAT25" s="15"/>
      <c r="TAU25" s="15"/>
      <c r="TAV25" s="15"/>
      <c r="TAW25" s="15"/>
      <c r="TAX25" s="15"/>
      <c r="TAY25" s="15"/>
      <c r="TAZ25" s="15"/>
      <c r="TBA25" s="15"/>
      <c r="TBB25" s="15"/>
      <c r="TBC25" s="15"/>
      <c r="TBD25" s="15"/>
      <c r="TBE25" s="15"/>
      <c r="TBF25" s="15"/>
      <c r="TBG25" s="15"/>
      <c r="TBH25" s="15"/>
      <c r="TBI25" s="15"/>
      <c r="TBJ25" s="98"/>
      <c r="TBK25" s="98"/>
      <c r="TBL25" s="13"/>
      <c r="TBM25" s="79"/>
      <c r="TBN25" s="79"/>
      <c r="TBO25" s="79"/>
      <c r="TBP25" s="79"/>
      <c r="TBQ25" s="79"/>
      <c r="TBR25" s="79"/>
      <c r="TBS25" s="79"/>
      <c r="TBT25" s="79"/>
      <c r="TBU25" s="79"/>
      <c r="TBV25" s="79"/>
      <c r="TBW25" s="79"/>
      <c r="TBX25" s="79"/>
      <c r="TBY25" s="79"/>
      <c r="TBZ25" s="79"/>
      <c r="TCA25" s="79"/>
      <c r="TCB25" s="79"/>
      <c r="TCC25" s="79"/>
      <c r="TCD25" s="79"/>
      <c r="TCE25" s="79"/>
      <c r="TCF25" s="79"/>
      <c r="TCG25" s="79"/>
      <c r="TCH25" s="79"/>
      <c r="TCI25" s="79"/>
      <c r="TCJ25" s="79"/>
      <c r="TCK25" s="19"/>
      <c r="TCL25" s="15"/>
      <c r="TCM25" s="15"/>
      <c r="TCN25" s="15"/>
      <c r="TCO25" s="15"/>
      <c r="TCP25" s="15"/>
      <c r="TCQ25" s="15"/>
      <c r="TCR25" s="15"/>
      <c r="TCS25" s="15"/>
      <c r="TCT25" s="15"/>
      <c r="TCU25" s="15"/>
      <c r="TCV25" s="15"/>
      <c r="TCW25" s="15"/>
      <c r="TCX25" s="15"/>
      <c r="TCY25" s="15"/>
      <c r="TCZ25" s="15"/>
      <c r="TDA25" s="15"/>
      <c r="TDB25" s="15"/>
      <c r="TDC25" s="15"/>
      <c r="TDD25" s="15"/>
      <c r="TDE25" s="15"/>
      <c r="TDF25" s="15"/>
      <c r="TDG25" s="98"/>
      <c r="TDH25" s="98"/>
      <c r="TDI25" s="13"/>
      <c r="TDJ25" s="79"/>
      <c r="TDK25" s="79"/>
      <c r="TDL25" s="79"/>
      <c r="TDM25" s="79"/>
      <c r="TDN25" s="79"/>
      <c r="TDO25" s="79"/>
      <c r="TDP25" s="79"/>
      <c r="TDQ25" s="79"/>
      <c r="TDR25" s="79"/>
      <c r="TDS25" s="79"/>
      <c r="TDT25" s="79"/>
      <c r="TDU25" s="79"/>
      <c r="TDV25" s="79"/>
      <c r="TDW25" s="79"/>
      <c r="TDX25" s="79"/>
      <c r="TDY25" s="79"/>
      <c r="TDZ25" s="79"/>
      <c r="TEA25" s="79"/>
      <c r="TEB25" s="79"/>
      <c r="TEC25" s="79"/>
      <c r="TED25" s="79"/>
      <c r="TEE25" s="79"/>
      <c r="TEF25" s="79"/>
      <c r="TEG25" s="79"/>
      <c r="TEH25" s="19"/>
      <c r="TEI25" s="15"/>
      <c r="TEJ25" s="15"/>
      <c r="TEK25" s="15"/>
      <c r="TEL25" s="15"/>
      <c r="TEM25" s="15"/>
      <c r="TEN25" s="15"/>
      <c r="TEO25" s="15"/>
      <c r="TEP25" s="15"/>
      <c r="TEQ25" s="15"/>
      <c r="TER25" s="15"/>
      <c r="TES25" s="15"/>
      <c r="TET25" s="15"/>
      <c r="TEU25" s="15"/>
      <c r="TEV25" s="15"/>
      <c r="TEW25" s="15"/>
      <c r="TEX25" s="15"/>
      <c r="TEY25" s="15"/>
      <c r="TEZ25" s="15"/>
      <c r="TFA25" s="15"/>
      <c r="TFB25" s="15"/>
      <c r="TFC25" s="15"/>
      <c r="TFD25" s="98"/>
      <c r="TFE25" s="98"/>
      <c r="TFF25" s="13"/>
      <c r="TFG25" s="79"/>
      <c r="TFH25" s="79"/>
      <c r="TFI25" s="79"/>
      <c r="TFJ25" s="79"/>
      <c r="TFK25" s="79"/>
      <c r="TFL25" s="79"/>
      <c r="TFM25" s="79"/>
      <c r="TFN25" s="79"/>
      <c r="TFO25" s="79"/>
      <c r="TFP25" s="79"/>
      <c r="TFQ25" s="79"/>
      <c r="TFR25" s="79"/>
      <c r="TFS25" s="79"/>
      <c r="TFT25" s="79"/>
      <c r="TFU25" s="79"/>
      <c r="TFV25" s="79"/>
      <c r="TFW25" s="79"/>
      <c r="TFX25" s="79"/>
      <c r="TFY25" s="79"/>
      <c r="TFZ25" s="79"/>
      <c r="TGA25" s="79"/>
      <c r="TGB25" s="79"/>
      <c r="TGC25" s="79"/>
      <c r="TGD25" s="79"/>
      <c r="TGE25" s="19"/>
      <c r="TGF25" s="15"/>
      <c r="TGG25" s="15"/>
      <c r="TGH25" s="15"/>
      <c r="TGI25" s="15"/>
      <c r="TGJ25" s="15"/>
      <c r="TGK25" s="15"/>
      <c r="TGL25" s="15"/>
      <c r="TGM25" s="15"/>
      <c r="TGN25" s="15"/>
      <c r="TGO25" s="15"/>
      <c r="TGP25" s="15"/>
      <c r="TGQ25" s="15"/>
      <c r="TGR25" s="15"/>
      <c r="TGS25" s="15"/>
      <c r="TGT25" s="15"/>
      <c r="TGU25" s="15"/>
      <c r="TGV25" s="15"/>
      <c r="TGW25" s="15"/>
      <c r="TGX25" s="15"/>
      <c r="TGY25" s="15"/>
      <c r="TGZ25" s="15"/>
      <c r="THA25" s="98"/>
      <c r="THB25" s="98"/>
      <c r="THC25" s="13"/>
      <c r="THD25" s="79"/>
      <c r="THE25" s="79"/>
      <c r="THF25" s="79"/>
      <c r="THG25" s="79"/>
      <c r="THH25" s="79"/>
      <c r="THI25" s="79"/>
      <c r="THJ25" s="79"/>
      <c r="THK25" s="79"/>
      <c r="THL25" s="79"/>
      <c r="THM25" s="79"/>
      <c r="THN25" s="79"/>
      <c r="THO25" s="79"/>
      <c r="THP25" s="79"/>
      <c r="THQ25" s="79"/>
      <c r="THR25" s="79"/>
      <c r="THS25" s="79"/>
      <c r="THT25" s="79"/>
      <c r="THU25" s="79"/>
      <c r="THV25" s="79"/>
      <c r="THW25" s="79"/>
      <c r="THX25" s="79"/>
      <c r="THY25" s="79"/>
      <c r="THZ25" s="79"/>
      <c r="TIA25" s="79"/>
      <c r="TIB25" s="19"/>
      <c r="TIC25" s="15"/>
      <c r="TID25" s="15"/>
      <c r="TIE25" s="15"/>
      <c r="TIF25" s="15"/>
      <c r="TIG25" s="15"/>
      <c r="TIH25" s="15"/>
      <c r="TII25" s="15"/>
      <c r="TIJ25" s="15"/>
      <c r="TIK25" s="15"/>
      <c r="TIL25" s="15"/>
      <c r="TIM25" s="15"/>
      <c r="TIN25" s="15"/>
      <c r="TIO25" s="15"/>
      <c r="TIP25" s="15"/>
      <c r="TIQ25" s="15"/>
      <c r="TIR25" s="15"/>
      <c r="TIS25" s="15"/>
      <c r="TIT25" s="15"/>
      <c r="TIU25" s="15"/>
      <c r="TIV25" s="15"/>
      <c r="TIW25" s="15"/>
      <c r="TIX25" s="98"/>
      <c r="TIY25" s="98"/>
      <c r="TIZ25" s="13"/>
      <c r="TJA25" s="79"/>
      <c r="TJB25" s="79"/>
      <c r="TJC25" s="79"/>
      <c r="TJD25" s="79"/>
      <c r="TJE25" s="79"/>
      <c r="TJF25" s="79"/>
      <c r="TJG25" s="79"/>
      <c r="TJH25" s="79"/>
      <c r="TJI25" s="79"/>
      <c r="TJJ25" s="79"/>
      <c r="TJK25" s="79"/>
      <c r="TJL25" s="79"/>
      <c r="TJM25" s="79"/>
      <c r="TJN25" s="79"/>
      <c r="TJO25" s="79"/>
      <c r="TJP25" s="79"/>
      <c r="TJQ25" s="79"/>
      <c r="TJR25" s="79"/>
      <c r="TJS25" s="79"/>
      <c r="TJT25" s="79"/>
      <c r="TJU25" s="79"/>
      <c r="TJV25" s="79"/>
      <c r="TJW25" s="79"/>
      <c r="TJX25" s="79"/>
      <c r="TJY25" s="19"/>
      <c r="TJZ25" s="15"/>
      <c r="TKA25" s="15"/>
      <c r="TKB25" s="15"/>
      <c r="TKC25" s="15"/>
      <c r="TKD25" s="15"/>
      <c r="TKE25" s="15"/>
      <c r="TKF25" s="15"/>
      <c r="TKG25" s="15"/>
      <c r="TKH25" s="15"/>
      <c r="TKI25" s="15"/>
      <c r="TKJ25" s="15"/>
      <c r="TKK25" s="15"/>
      <c r="TKL25" s="15"/>
      <c r="TKM25" s="15"/>
      <c r="TKN25" s="15"/>
      <c r="TKO25" s="15"/>
      <c r="TKP25" s="15"/>
      <c r="TKQ25" s="15"/>
      <c r="TKR25" s="15"/>
      <c r="TKS25" s="15"/>
      <c r="TKT25" s="15"/>
      <c r="TKU25" s="98"/>
      <c r="TKV25" s="98"/>
      <c r="TKW25" s="13"/>
      <c r="TKX25" s="79"/>
      <c r="TKY25" s="79"/>
      <c r="TKZ25" s="79"/>
      <c r="TLA25" s="79"/>
      <c r="TLB25" s="79"/>
      <c r="TLC25" s="79"/>
      <c r="TLD25" s="79"/>
      <c r="TLE25" s="79"/>
      <c r="TLF25" s="79"/>
      <c r="TLG25" s="79"/>
      <c r="TLH25" s="79"/>
      <c r="TLI25" s="79"/>
      <c r="TLJ25" s="79"/>
      <c r="TLK25" s="79"/>
      <c r="TLL25" s="79"/>
      <c r="TLM25" s="79"/>
      <c r="TLN25" s="79"/>
      <c r="TLO25" s="79"/>
      <c r="TLP25" s="79"/>
      <c r="TLQ25" s="79"/>
      <c r="TLR25" s="79"/>
      <c r="TLS25" s="79"/>
      <c r="TLT25" s="79"/>
      <c r="TLU25" s="79"/>
      <c r="TLV25" s="19"/>
      <c r="TLW25" s="15"/>
      <c r="TLX25" s="15"/>
      <c r="TLY25" s="15"/>
      <c r="TLZ25" s="15"/>
      <c r="TMA25" s="15"/>
      <c r="TMB25" s="15"/>
      <c r="TMC25" s="15"/>
      <c r="TMD25" s="15"/>
      <c r="TME25" s="15"/>
      <c r="TMF25" s="15"/>
      <c r="TMG25" s="15"/>
      <c r="TMH25" s="15"/>
      <c r="TMI25" s="15"/>
      <c r="TMJ25" s="15"/>
      <c r="TMK25" s="15"/>
      <c r="TML25" s="15"/>
      <c r="TMM25" s="15"/>
      <c r="TMN25" s="15"/>
      <c r="TMO25" s="15"/>
      <c r="TMP25" s="15"/>
      <c r="TMQ25" s="15"/>
      <c r="TMR25" s="98"/>
      <c r="TMS25" s="98"/>
      <c r="TMT25" s="13"/>
      <c r="TMU25" s="79"/>
      <c r="TMV25" s="79"/>
      <c r="TMW25" s="79"/>
      <c r="TMX25" s="79"/>
      <c r="TMY25" s="79"/>
      <c r="TMZ25" s="79"/>
      <c r="TNA25" s="79"/>
      <c r="TNB25" s="79"/>
      <c r="TNC25" s="79"/>
      <c r="TND25" s="79"/>
      <c r="TNE25" s="79"/>
      <c r="TNF25" s="79"/>
      <c r="TNG25" s="79"/>
      <c r="TNH25" s="79"/>
      <c r="TNI25" s="79"/>
      <c r="TNJ25" s="79"/>
      <c r="TNK25" s="79"/>
      <c r="TNL25" s="79"/>
      <c r="TNM25" s="79"/>
      <c r="TNN25" s="79"/>
      <c r="TNO25" s="79"/>
      <c r="TNP25" s="79"/>
      <c r="TNQ25" s="79"/>
      <c r="TNR25" s="79"/>
      <c r="TNS25" s="19"/>
      <c r="TNT25" s="15"/>
      <c r="TNU25" s="15"/>
      <c r="TNV25" s="15"/>
      <c r="TNW25" s="15"/>
      <c r="TNX25" s="15"/>
      <c r="TNY25" s="15"/>
      <c r="TNZ25" s="15"/>
      <c r="TOA25" s="15"/>
      <c r="TOB25" s="15"/>
      <c r="TOC25" s="15"/>
      <c r="TOD25" s="15"/>
      <c r="TOE25" s="15"/>
      <c r="TOF25" s="15"/>
      <c r="TOG25" s="15"/>
      <c r="TOH25" s="15"/>
      <c r="TOI25" s="15"/>
      <c r="TOJ25" s="15"/>
      <c r="TOK25" s="15"/>
      <c r="TOL25" s="15"/>
      <c r="TOM25" s="15"/>
      <c r="TON25" s="15"/>
      <c r="TOO25" s="98"/>
      <c r="TOP25" s="98"/>
      <c r="TOQ25" s="13"/>
      <c r="TOR25" s="79"/>
      <c r="TOS25" s="79"/>
      <c r="TOT25" s="79"/>
      <c r="TOU25" s="79"/>
      <c r="TOV25" s="79"/>
      <c r="TOW25" s="79"/>
      <c r="TOX25" s="79"/>
      <c r="TOY25" s="79"/>
      <c r="TOZ25" s="79"/>
      <c r="TPA25" s="79"/>
      <c r="TPB25" s="79"/>
      <c r="TPC25" s="79"/>
      <c r="TPD25" s="79"/>
      <c r="TPE25" s="79"/>
      <c r="TPF25" s="79"/>
      <c r="TPG25" s="79"/>
      <c r="TPH25" s="79"/>
      <c r="TPI25" s="79"/>
      <c r="TPJ25" s="79"/>
      <c r="TPK25" s="79"/>
      <c r="TPL25" s="79"/>
      <c r="TPM25" s="79"/>
      <c r="TPN25" s="79"/>
      <c r="TPO25" s="79"/>
      <c r="TPP25" s="19"/>
      <c r="TPQ25" s="15"/>
      <c r="TPR25" s="15"/>
      <c r="TPS25" s="15"/>
      <c r="TPT25" s="15"/>
      <c r="TPU25" s="15"/>
      <c r="TPV25" s="15"/>
      <c r="TPW25" s="15"/>
      <c r="TPX25" s="15"/>
      <c r="TPY25" s="15"/>
      <c r="TPZ25" s="15"/>
      <c r="TQA25" s="15"/>
      <c r="TQB25" s="15"/>
      <c r="TQC25" s="15"/>
      <c r="TQD25" s="15"/>
      <c r="TQE25" s="15"/>
      <c r="TQF25" s="15"/>
      <c r="TQG25" s="15"/>
      <c r="TQH25" s="15"/>
      <c r="TQI25" s="15"/>
      <c r="TQJ25" s="15"/>
      <c r="TQK25" s="15"/>
      <c r="TQL25" s="98"/>
      <c r="TQM25" s="98"/>
      <c r="TQN25" s="13"/>
      <c r="TQO25" s="79"/>
      <c r="TQP25" s="79"/>
      <c r="TQQ25" s="79"/>
      <c r="TQR25" s="79"/>
      <c r="TQS25" s="79"/>
      <c r="TQT25" s="79"/>
      <c r="TQU25" s="79"/>
      <c r="TQV25" s="79"/>
      <c r="TQW25" s="79"/>
      <c r="TQX25" s="79"/>
      <c r="TQY25" s="79"/>
      <c r="TQZ25" s="79"/>
      <c r="TRA25" s="79"/>
      <c r="TRB25" s="79"/>
      <c r="TRC25" s="79"/>
      <c r="TRD25" s="79"/>
      <c r="TRE25" s="79"/>
      <c r="TRF25" s="79"/>
      <c r="TRG25" s="79"/>
      <c r="TRH25" s="79"/>
      <c r="TRI25" s="79"/>
      <c r="TRJ25" s="79"/>
      <c r="TRK25" s="79"/>
      <c r="TRL25" s="79"/>
      <c r="TRM25" s="19"/>
      <c r="TRN25" s="15"/>
      <c r="TRO25" s="15"/>
      <c r="TRP25" s="15"/>
      <c r="TRQ25" s="15"/>
      <c r="TRR25" s="15"/>
      <c r="TRS25" s="15"/>
      <c r="TRT25" s="15"/>
      <c r="TRU25" s="15"/>
      <c r="TRV25" s="15"/>
      <c r="TRW25" s="15"/>
      <c r="TRX25" s="15"/>
      <c r="TRY25" s="15"/>
      <c r="TRZ25" s="15"/>
      <c r="TSA25" s="15"/>
      <c r="TSB25" s="15"/>
      <c r="TSC25" s="15"/>
      <c r="TSD25" s="15"/>
      <c r="TSE25" s="15"/>
      <c r="TSF25" s="15"/>
      <c r="TSG25" s="15"/>
      <c r="TSH25" s="15"/>
      <c r="TSI25" s="98"/>
      <c r="TSJ25" s="98"/>
      <c r="TSK25" s="13"/>
      <c r="TSL25" s="79"/>
      <c r="TSM25" s="79"/>
      <c r="TSN25" s="79"/>
      <c r="TSO25" s="79"/>
      <c r="TSP25" s="79"/>
      <c r="TSQ25" s="79"/>
      <c r="TSR25" s="79"/>
      <c r="TSS25" s="79"/>
      <c r="TST25" s="79"/>
      <c r="TSU25" s="79"/>
      <c r="TSV25" s="79"/>
      <c r="TSW25" s="79"/>
      <c r="TSX25" s="79"/>
      <c r="TSY25" s="79"/>
      <c r="TSZ25" s="79"/>
      <c r="TTA25" s="79"/>
      <c r="TTB25" s="79"/>
      <c r="TTC25" s="79"/>
      <c r="TTD25" s="79"/>
      <c r="TTE25" s="79"/>
      <c r="TTF25" s="79"/>
      <c r="TTG25" s="79"/>
      <c r="TTH25" s="79"/>
      <c r="TTI25" s="79"/>
      <c r="TTJ25" s="19"/>
      <c r="TTK25" s="15"/>
      <c r="TTL25" s="15"/>
      <c r="TTM25" s="15"/>
      <c r="TTN25" s="15"/>
      <c r="TTO25" s="15"/>
      <c r="TTP25" s="15"/>
      <c r="TTQ25" s="15"/>
      <c r="TTR25" s="15"/>
      <c r="TTS25" s="15"/>
      <c r="TTT25" s="15"/>
      <c r="TTU25" s="15"/>
      <c r="TTV25" s="15"/>
      <c r="TTW25" s="15"/>
      <c r="TTX25" s="15"/>
      <c r="TTY25" s="15"/>
      <c r="TTZ25" s="15"/>
      <c r="TUA25" s="15"/>
      <c r="TUB25" s="15"/>
      <c r="TUC25" s="15"/>
      <c r="TUD25" s="15"/>
      <c r="TUE25" s="15"/>
      <c r="TUF25" s="98"/>
      <c r="TUG25" s="98"/>
      <c r="TUH25" s="13"/>
      <c r="TUI25" s="79"/>
      <c r="TUJ25" s="79"/>
      <c r="TUK25" s="79"/>
      <c r="TUL25" s="79"/>
      <c r="TUM25" s="79"/>
      <c r="TUN25" s="79"/>
      <c r="TUO25" s="79"/>
      <c r="TUP25" s="79"/>
      <c r="TUQ25" s="79"/>
      <c r="TUR25" s="79"/>
      <c r="TUS25" s="79"/>
      <c r="TUT25" s="79"/>
      <c r="TUU25" s="79"/>
      <c r="TUV25" s="79"/>
      <c r="TUW25" s="79"/>
      <c r="TUX25" s="79"/>
      <c r="TUY25" s="79"/>
      <c r="TUZ25" s="79"/>
      <c r="TVA25" s="79"/>
      <c r="TVB25" s="79"/>
      <c r="TVC25" s="79"/>
      <c r="TVD25" s="79"/>
      <c r="TVE25" s="79"/>
      <c r="TVF25" s="79"/>
      <c r="TVG25" s="19"/>
      <c r="TVH25" s="15"/>
      <c r="TVI25" s="15"/>
      <c r="TVJ25" s="15"/>
      <c r="TVK25" s="15"/>
      <c r="TVL25" s="15"/>
      <c r="TVM25" s="15"/>
      <c r="TVN25" s="15"/>
      <c r="TVO25" s="15"/>
      <c r="TVP25" s="15"/>
      <c r="TVQ25" s="15"/>
      <c r="TVR25" s="15"/>
      <c r="TVS25" s="15"/>
      <c r="TVT25" s="15"/>
      <c r="TVU25" s="15"/>
      <c r="TVV25" s="15"/>
      <c r="TVW25" s="15"/>
      <c r="TVX25" s="15"/>
      <c r="TVY25" s="15"/>
      <c r="TVZ25" s="15"/>
      <c r="TWA25" s="15"/>
      <c r="TWB25" s="15"/>
      <c r="TWC25" s="98"/>
      <c r="TWD25" s="98"/>
      <c r="TWE25" s="13"/>
      <c r="TWF25" s="79"/>
      <c r="TWG25" s="79"/>
      <c r="TWH25" s="79"/>
      <c r="TWI25" s="79"/>
      <c r="TWJ25" s="79"/>
      <c r="TWK25" s="79"/>
      <c r="TWL25" s="79"/>
      <c r="TWM25" s="79"/>
      <c r="TWN25" s="79"/>
      <c r="TWO25" s="79"/>
      <c r="TWP25" s="79"/>
      <c r="TWQ25" s="79"/>
      <c r="TWR25" s="79"/>
      <c r="TWS25" s="79"/>
      <c r="TWT25" s="79"/>
      <c r="TWU25" s="79"/>
      <c r="TWV25" s="79"/>
      <c r="TWW25" s="79"/>
      <c r="TWX25" s="79"/>
      <c r="TWY25" s="79"/>
      <c r="TWZ25" s="79"/>
      <c r="TXA25" s="79"/>
      <c r="TXB25" s="79"/>
      <c r="TXC25" s="79"/>
      <c r="TXD25" s="19"/>
      <c r="TXE25" s="15"/>
      <c r="TXF25" s="15"/>
      <c r="TXG25" s="15"/>
      <c r="TXH25" s="15"/>
      <c r="TXI25" s="15"/>
      <c r="TXJ25" s="15"/>
      <c r="TXK25" s="15"/>
      <c r="TXL25" s="15"/>
      <c r="TXM25" s="15"/>
      <c r="TXN25" s="15"/>
      <c r="TXO25" s="15"/>
      <c r="TXP25" s="15"/>
      <c r="TXQ25" s="15"/>
      <c r="TXR25" s="15"/>
      <c r="TXS25" s="15"/>
      <c r="TXT25" s="15"/>
      <c r="TXU25" s="15"/>
      <c r="TXV25" s="15"/>
      <c r="TXW25" s="15"/>
      <c r="TXX25" s="15"/>
      <c r="TXY25" s="15"/>
      <c r="TXZ25" s="98"/>
      <c r="TYA25" s="98"/>
      <c r="TYB25" s="13"/>
      <c r="TYC25" s="79"/>
      <c r="TYD25" s="79"/>
      <c r="TYE25" s="79"/>
      <c r="TYF25" s="79"/>
      <c r="TYG25" s="79"/>
      <c r="TYH25" s="79"/>
      <c r="TYI25" s="79"/>
      <c r="TYJ25" s="79"/>
      <c r="TYK25" s="79"/>
      <c r="TYL25" s="79"/>
      <c r="TYM25" s="79"/>
      <c r="TYN25" s="79"/>
      <c r="TYO25" s="79"/>
      <c r="TYP25" s="79"/>
      <c r="TYQ25" s="79"/>
      <c r="TYR25" s="79"/>
      <c r="TYS25" s="79"/>
      <c r="TYT25" s="79"/>
      <c r="TYU25" s="79"/>
      <c r="TYV25" s="79"/>
      <c r="TYW25" s="79"/>
      <c r="TYX25" s="79"/>
      <c r="TYY25" s="79"/>
      <c r="TYZ25" s="79"/>
      <c r="TZA25" s="19"/>
      <c r="TZB25" s="15"/>
      <c r="TZC25" s="15"/>
      <c r="TZD25" s="15"/>
      <c r="TZE25" s="15"/>
      <c r="TZF25" s="15"/>
      <c r="TZG25" s="15"/>
      <c r="TZH25" s="15"/>
      <c r="TZI25" s="15"/>
      <c r="TZJ25" s="15"/>
      <c r="TZK25" s="15"/>
      <c r="TZL25" s="15"/>
      <c r="TZM25" s="15"/>
      <c r="TZN25" s="15"/>
      <c r="TZO25" s="15"/>
      <c r="TZP25" s="15"/>
      <c r="TZQ25" s="15"/>
      <c r="TZR25" s="15"/>
      <c r="TZS25" s="15"/>
      <c r="TZT25" s="15"/>
      <c r="TZU25" s="15"/>
      <c r="TZV25" s="15"/>
      <c r="TZW25" s="98"/>
      <c r="TZX25" s="98"/>
      <c r="TZY25" s="13"/>
      <c r="TZZ25" s="79"/>
      <c r="UAA25" s="79"/>
      <c r="UAB25" s="79"/>
      <c r="UAC25" s="79"/>
      <c r="UAD25" s="79"/>
      <c r="UAE25" s="79"/>
      <c r="UAF25" s="79"/>
      <c r="UAG25" s="79"/>
      <c r="UAH25" s="79"/>
      <c r="UAI25" s="79"/>
      <c r="UAJ25" s="79"/>
      <c r="UAK25" s="79"/>
      <c r="UAL25" s="79"/>
      <c r="UAM25" s="79"/>
      <c r="UAN25" s="79"/>
      <c r="UAO25" s="79"/>
      <c r="UAP25" s="79"/>
      <c r="UAQ25" s="79"/>
      <c r="UAR25" s="79"/>
      <c r="UAS25" s="79"/>
      <c r="UAT25" s="79"/>
      <c r="UAU25" s="79"/>
      <c r="UAV25" s="79"/>
      <c r="UAW25" s="79"/>
      <c r="UAX25" s="19"/>
      <c r="UAY25" s="15"/>
      <c r="UAZ25" s="15"/>
      <c r="UBA25" s="15"/>
      <c r="UBB25" s="15"/>
      <c r="UBC25" s="15"/>
      <c r="UBD25" s="15"/>
      <c r="UBE25" s="15"/>
      <c r="UBF25" s="15"/>
      <c r="UBG25" s="15"/>
      <c r="UBH25" s="15"/>
      <c r="UBI25" s="15"/>
      <c r="UBJ25" s="15"/>
      <c r="UBK25" s="15"/>
      <c r="UBL25" s="15"/>
      <c r="UBM25" s="15"/>
      <c r="UBN25" s="15"/>
      <c r="UBO25" s="15"/>
      <c r="UBP25" s="15"/>
      <c r="UBQ25" s="15"/>
      <c r="UBR25" s="15"/>
      <c r="UBS25" s="15"/>
      <c r="UBT25" s="98"/>
      <c r="UBU25" s="98"/>
      <c r="UBV25" s="13"/>
      <c r="UBW25" s="79"/>
      <c r="UBX25" s="79"/>
      <c r="UBY25" s="79"/>
      <c r="UBZ25" s="79"/>
      <c r="UCA25" s="79"/>
      <c r="UCB25" s="79"/>
      <c r="UCC25" s="79"/>
      <c r="UCD25" s="79"/>
      <c r="UCE25" s="79"/>
      <c r="UCF25" s="79"/>
      <c r="UCG25" s="79"/>
      <c r="UCH25" s="79"/>
      <c r="UCI25" s="79"/>
      <c r="UCJ25" s="79"/>
      <c r="UCK25" s="79"/>
      <c r="UCL25" s="79"/>
      <c r="UCM25" s="79"/>
      <c r="UCN25" s="79"/>
      <c r="UCO25" s="79"/>
      <c r="UCP25" s="79"/>
      <c r="UCQ25" s="79"/>
      <c r="UCR25" s="79"/>
      <c r="UCS25" s="79"/>
      <c r="UCT25" s="79"/>
      <c r="UCU25" s="19"/>
      <c r="UCV25" s="15"/>
      <c r="UCW25" s="15"/>
      <c r="UCX25" s="15"/>
      <c r="UCY25" s="15"/>
      <c r="UCZ25" s="15"/>
      <c r="UDA25" s="15"/>
      <c r="UDB25" s="15"/>
      <c r="UDC25" s="15"/>
      <c r="UDD25" s="15"/>
      <c r="UDE25" s="15"/>
      <c r="UDF25" s="15"/>
      <c r="UDG25" s="15"/>
      <c r="UDH25" s="15"/>
      <c r="UDI25" s="15"/>
      <c r="UDJ25" s="15"/>
      <c r="UDK25" s="15"/>
      <c r="UDL25" s="15"/>
      <c r="UDM25" s="15"/>
      <c r="UDN25" s="15"/>
      <c r="UDO25" s="15"/>
      <c r="UDP25" s="15"/>
      <c r="UDQ25" s="98"/>
      <c r="UDR25" s="98"/>
      <c r="UDS25" s="13"/>
      <c r="UDT25" s="79"/>
      <c r="UDU25" s="79"/>
      <c r="UDV25" s="79"/>
      <c r="UDW25" s="79"/>
      <c r="UDX25" s="79"/>
      <c r="UDY25" s="79"/>
      <c r="UDZ25" s="79"/>
      <c r="UEA25" s="79"/>
      <c r="UEB25" s="79"/>
      <c r="UEC25" s="79"/>
      <c r="UED25" s="79"/>
      <c r="UEE25" s="79"/>
      <c r="UEF25" s="79"/>
      <c r="UEG25" s="79"/>
      <c r="UEH25" s="79"/>
      <c r="UEI25" s="79"/>
      <c r="UEJ25" s="79"/>
      <c r="UEK25" s="79"/>
      <c r="UEL25" s="79"/>
      <c r="UEM25" s="79"/>
      <c r="UEN25" s="79"/>
      <c r="UEO25" s="79"/>
      <c r="UEP25" s="79"/>
      <c r="UEQ25" s="79"/>
      <c r="UER25" s="19"/>
      <c r="UES25" s="15"/>
      <c r="UET25" s="15"/>
      <c r="UEU25" s="15"/>
      <c r="UEV25" s="15"/>
      <c r="UEW25" s="15"/>
      <c r="UEX25" s="15"/>
      <c r="UEY25" s="15"/>
      <c r="UEZ25" s="15"/>
      <c r="UFA25" s="15"/>
      <c r="UFB25" s="15"/>
      <c r="UFC25" s="15"/>
      <c r="UFD25" s="15"/>
      <c r="UFE25" s="15"/>
      <c r="UFF25" s="15"/>
      <c r="UFG25" s="15"/>
      <c r="UFH25" s="15"/>
      <c r="UFI25" s="15"/>
      <c r="UFJ25" s="15"/>
      <c r="UFK25" s="15"/>
      <c r="UFL25" s="15"/>
      <c r="UFM25" s="15"/>
      <c r="UFN25" s="98"/>
      <c r="UFO25" s="98"/>
      <c r="UFP25" s="13"/>
      <c r="UFQ25" s="79"/>
      <c r="UFR25" s="79"/>
      <c r="UFS25" s="79"/>
      <c r="UFT25" s="79"/>
      <c r="UFU25" s="79"/>
      <c r="UFV25" s="79"/>
      <c r="UFW25" s="79"/>
      <c r="UFX25" s="79"/>
      <c r="UFY25" s="79"/>
      <c r="UFZ25" s="79"/>
      <c r="UGA25" s="79"/>
      <c r="UGB25" s="79"/>
      <c r="UGC25" s="79"/>
      <c r="UGD25" s="79"/>
      <c r="UGE25" s="79"/>
      <c r="UGF25" s="79"/>
      <c r="UGG25" s="79"/>
      <c r="UGH25" s="79"/>
      <c r="UGI25" s="79"/>
      <c r="UGJ25" s="79"/>
      <c r="UGK25" s="79"/>
      <c r="UGL25" s="79"/>
      <c r="UGM25" s="79"/>
      <c r="UGN25" s="79"/>
      <c r="UGO25" s="19"/>
      <c r="UGP25" s="15"/>
      <c r="UGQ25" s="15"/>
      <c r="UGR25" s="15"/>
      <c r="UGS25" s="15"/>
      <c r="UGT25" s="15"/>
      <c r="UGU25" s="15"/>
      <c r="UGV25" s="15"/>
      <c r="UGW25" s="15"/>
      <c r="UGX25" s="15"/>
      <c r="UGY25" s="15"/>
      <c r="UGZ25" s="15"/>
      <c r="UHA25" s="15"/>
      <c r="UHB25" s="15"/>
      <c r="UHC25" s="15"/>
      <c r="UHD25" s="15"/>
      <c r="UHE25" s="15"/>
      <c r="UHF25" s="15"/>
      <c r="UHG25" s="15"/>
      <c r="UHH25" s="15"/>
      <c r="UHI25" s="15"/>
      <c r="UHJ25" s="15"/>
      <c r="UHK25" s="98"/>
      <c r="UHL25" s="98"/>
      <c r="UHM25" s="13"/>
      <c r="UHN25" s="79"/>
      <c r="UHO25" s="79"/>
      <c r="UHP25" s="79"/>
      <c r="UHQ25" s="79"/>
      <c r="UHR25" s="79"/>
      <c r="UHS25" s="79"/>
      <c r="UHT25" s="79"/>
      <c r="UHU25" s="79"/>
      <c r="UHV25" s="79"/>
      <c r="UHW25" s="79"/>
      <c r="UHX25" s="79"/>
      <c r="UHY25" s="79"/>
      <c r="UHZ25" s="79"/>
      <c r="UIA25" s="79"/>
      <c r="UIB25" s="79"/>
      <c r="UIC25" s="79"/>
      <c r="UID25" s="79"/>
      <c r="UIE25" s="79"/>
      <c r="UIF25" s="79"/>
      <c r="UIG25" s="79"/>
      <c r="UIH25" s="79"/>
      <c r="UII25" s="79"/>
      <c r="UIJ25" s="79"/>
      <c r="UIK25" s="79"/>
      <c r="UIL25" s="19"/>
      <c r="UIM25" s="15"/>
      <c r="UIN25" s="15"/>
      <c r="UIO25" s="15"/>
      <c r="UIP25" s="15"/>
      <c r="UIQ25" s="15"/>
      <c r="UIR25" s="15"/>
      <c r="UIS25" s="15"/>
      <c r="UIT25" s="15"/>
      <c r="UIU25" s="15"/>
      <c r="UIV25" s="15"/>
      <c r="UIW25" s="15"/>
      <c r="UIX25" s="15"/>
      <c r="UIY25" s="15"/>
      <c r="UIZ25" s="15"/>
      <c r="UJA25" s="15"/>
      <c r="UJB25" s="15"/>
      <c r="UJC25" s="15"/>
      <c r="UJD25" s="15"/>
      <c r="UJE25" s="15"/>
      <c r="UJF25" s="15"/>
      <c r="UJG25" s="15"/>
      <c r="UJH25" s="98"/>
      <c r="UJI25" s="98"/>
      <c r="UJJ25" s="13"/>
      <c r="UJK25" s="79"/>
      <c r="UJL25" s="79"/>
      <c r="UJM25" s="79"/>
      <c r="UJN25" s="79"/>
      <c r="UJO25" s="79"/>
      <c r="UJP25" s="79"/>
      <c r="UJQ25" s="79"/>
      <c r="UJR25" s="79"/>
      <c r="UJS25" s="79"/>
      <c r="UJT25" s="79"/>
      <c r="UJU25" s="79"/>
      <c r="UJV25" s="79"/>
      <c r="UJW25" s="79"/>
      <c r="UJX25" s="79"/>
      <c r="UJY25" s="79"/>
      <c r="UJZ25" s="79"/>
      <c r="UKA25" s="79"/>
      <c r="UKB25" s="79"/>
      <c r="UKC25" s="79"/>
      <c r="UKD25" s="79"/>
      <c r="UKE25" s="79"/>
      <c r="UKF25" s="79"/>
      <c r="UKG25" s="79"/>
      <c r="UKH25" s="79"/>
      <c r="UKI25" s="19"/>
      <c r="UKJ25" s="15"/>
      <c r="UKK25" s="15"/>
      <c r="UKL25" s="15"/>
      <c r="UKM25" s="15"/>
      <c r="UKN25" s="15"/>
      <c r="UKO25" s="15"/>
      <c r="UKP25" s="15"/>
      <c r="UKQ25" s="15"/>
      <c r="UKR25" s="15"/>
      <c r="UKS25" s="15"/>
      <c r="UKT25" s="15"/>
      <c r="UKU25" s="15"/>
      <c r="UKV25" s="15"/>
      <c r="UKW25" s="15"/>
      <c r="UKX25" s="15"/>
      <c r="UKY25" s="15"/>
      <c r="UKZ25" s="15"/>
      <c r="ULA25" s="15"/>
      <c r="ULB25" s="15"/>
      <c r="ULC25" s="15"/>
      <c r="ULD25" s="15"/>
      <c r="ULE25" s="98"/>
      <c r="ULF25" s="98"/>
      <c r="ULG25" s="13"/>
      <c r="ULH25" s="79"/>
      <c r="ULI25" s="79"/>
      <c r="ULJ25" s="79"/>
      <c r="ULK25" s="79"/>
      <c r="ULL25" s="79"/>
      <c r="ULM25" s="79"/>
      <c r="ULN25" s="79"/>
      <c r="ULO25" s="79"/>
      <c r="ULP25" s="79"/>
      <c r="ULQ25" s="79"/>
      <c r="ULR25" s="79"/>
      <c r="ULS25" s="79"/>
      <c r="ULT25" s="79"/>
      <c r="ULU25" s="79"/>
      <c r="ULV25" s="79"/>
      <c r="ULW25" s="79"/>
      <c r="ULX25" s="79"/>
      <c r="ULY25" s="79"/>
      <c r="ULZ25" s="79"/>
      <c r="UMA25" s="79"/>
      <c r="UMB25" s="79"/>
      <c r="UMC25" s="79"/>
      <c r="UMD25" s="79"/>
      <c r="UME25" s="79"/>
      <c r="UMF25" s="19"/>
      <c r="UMG25" s="15"/>
      <c r="UMH25" s="15"/>
      <c r="UMI25" s="15"/>
      <c r="UMJ25" s="15"/>
      <c r="UMK25" s="15"/>
      <c r="UML25" s="15"/>
      <c r="UMM25" s="15"/>
      <c r="UMN25" s="15"/>
      <c r="UMO25" s="15"/>
      <c r="UMP25" s="15"/>
      <c r="UMQ25" s="15"/>
      <c r="UMR25" s="15"/>
      <c r="UMS25" s="15"/>
      <c r="UMT25" s="15"/>
      <c r="UMU25" s="15"/>
      <c r="UMV25" s="15"/>
      <c r="UMW25" s="15"/>
      <c r="UMX25" s="15"/>
      <c r="UMY25" s="15"/>
      <c r="UMZ25" s="15"/>
      <c r="UNA25" s="15"/>
      <c r="UNB25" s="98"/>
      <c r="UNC25" s="98"/>
      <c r="UND25" s="13"/>
      <c r="UNE25" s="79"/>
      <c r="UNF25" s="79"/>
      <c r="UNG25" s="79"/>
      <c r="UNH25" s="79"/>
      <c r="UNI25" s="79"/>
      <c r="UNJ25" s="79"/>
      <c r="UNK25" s="79"/>
      <c r="UNL25" s="79"/>
      <c r="UNM25" s="79"/>
      <c r="UNN25" s="79"/>
      <c r="UNO25" s="79"/>
      <c r="UNP25" s="79"/>
      <c r="UNQ25" s="79"/>
      <c r="UNR25" s="79"/>
      <c r="UNS25" s="79"/>
      <c r="UNT25" s="79"/>
      <c r="UNU25" s="79"/>
      <c r="UNV25" s="79"/>
      <c r="UNW25" s="79"/>
      <c r="UNX25" s="79"/>
      <c r="UNY25" s="79"/>
      <c r="UNZ25" s="79"/>
      <c r="UOA25" s="79"/>
      <c r="UOB25" s="79"/>
      <c r="UOC25" s="19"/>
      <c r="UOD25" s="15"/>
      <c r="UOE25" s="15"/>
      <c r="UOF25" s="15"/>
      <c r="UOG25" s="15"/>
      <c r="UOH25" s="15"/>
      <c r="UOI25" s="15"/>
      <c r="UOJ25" s="15"/>
      <c r="UOK25" s="15"/>
      <c r="UOL25" s="15"/>
      <c r="UOM25" s="15"/>
      <c r="UON25" s="15"/>
      <c r="UOO25" s="15"/>
      <c r="UOP25" s="15"/>
      <c r="UOQ25" s="15"/>
      <c r="UOR25" s="15"/>
      <c r="UOS25" s="15"/>
      <c r="UOT25" s="15"/>
      <c r="UOU25" s="15"/>
      <c r="UOV25" s="15"/>
      <c r="UOW25" s="15"/>
      <c r="UOX25" s="15"/>
      <c r="UOY25" s="98"/>
      <c r="UOZ25" s="98"/>
      <c r="UPA25" s="13"/>
      <c r="UPB25" s="79"/>
      <c r="UPC25" s="79"/>
      <c r="UPD25" s="79"/>
      <c r="UPE25" s="79"/>
      <c r="UPF25" s="79"/>
      <c r="UPG25" s="79"/>
      <c r="UPH25" s="79"/>
      <c r="UPI25" s="79"/>
      <c r="UPJ25" s="79"/>
      <c r="UPK25" s="79"/>
      <c r="UPL25" s="79"/>
      <c r="UPM25" s="79"/>
      <c r="UPN25" s="79"/>
      <c r="UPO25" s="79"/>
      <c r="UPP25" s="79"/>
      <c r="UPQ25" s="79"/>
      <c r="UPR25" s="79"/>
      <c r="UPS25" s="79"/>
      <c r="UPT25" s="79"/>
      <c r="UPU25" s="79"/>
      <c r="UPV25" s="79"/>
      <c r="UPW25" s="79"/>
      <c r="UPX25" s="79"/>
      <c r="UPY25" s="79"/>
      <c r="UPZ25" s="19"/>
      <c r="UQA25" s="15"/>
      <c r="UQB25" s="15"/>
      <c r="UQC25" s="15"/>
      <c r="UQD25" s="15"/>
      <c r="UQE25" s="15"/>
      <c r="UQF25" s="15"/>
      <c r="UQG25" s="15"/>
      <c r="UQH25" s="15"/>
      <c r="UQI25" s="15"/>
      <c r="UQJ25" s="15"/>
      <c r="UQK25" s="15"/>
      <c r="UQL25" s="15"/>
      <c r="UQM25" s="15"/>
      <c r="UQN25" s="15"/>
      <c r="UQO25" s="15"/>
      <c r="UQP25" s="15"/>
      <c r="UQQ25" s="15"/>
      <c r="UQR25" s="15"/>
      <c r="UQS25" s="15"/>
      <c r="UQT25" s="15"/>
      <c r="UQU25" s="15"/>
      <c r="UQV25" s="98"/>
      <c r="UQW25" s="98"/>
      <c r="UQX25" s="13"/>
      <c r="UQY25" s="79"/>
      <c r="UQZ25" s="79"/>
      <c r="URA25" s="79"/>
      <c r="URB25" s="79"/>
      <c r="URC25" s="79"/>
      <c r="URD25" s="79"/>
      <c r="URE25" s="79"/>
      <c r="URF25" s="79"/>
      <c r="URG25" s="79"/>
      <c r="URH25" s="79"/>
      <c r="URI25" s="79"/>
      <c r="URJ25" s="79"/>
      <c r="URK25" s="79"/>
      <c r="URL25" s="79"/>
      <c r="URM25" s="79"/>
      <c r="URN25" s="79"/>
      <c r="URO25" s="79"/>
      <c r="URP25" s="79"/>
      <c r="URQ25" s="79"/>
      <c r="URR25" s="79"/>
      <c r="URS25" s="79"/>
      <c r="URT25" s="79"/>
      <c r="URU25" s="79"/>
      <c r="URV25" s="79"/>
      <c r="URW25" s="19"/>
      <c r="URX25" s="15"/>
      <c r="URY25" s="15"/>
      <c r="URZ25" s="15"/>
      <c r="USA25" s="15"/>
      <c r="USB25" s="15"/>
      <c r="USC25" s="15"/>
      <c r="USD25" s="15"/>
      <c r="USE25" s="15"/>
      <c r="USF25" s="15"/>
      <c r="USG25" s="15"/>
      <c r="USH25" s="15"/>
      <c r="USI25" s="15"/>
      <c r="USJ25" s="15"/>
      <c r="USK25" s="15"/>
      <c r="USL25" s="15"/>
      <c r="USM25" s="15"/>
      <c r="USN25" s="15"/>
      <c r="USO25" s="15"/>
      <c r="USP25" s="15"/>
      <c r="USQ25" s="15"/>
      <c r="USR25" s="15"/>
      <c r="USS25" s="98"/>
      <c r="UST25" s="98"/>
      <c r="USU25" s="13"/>
      <c r="USV25" s="79"/>
      <c r="USW25" s="79"/>
      <c r="USX25" s="79"/>
      <c r="USY25" s="79"/>
      <c r="USZ25" s="79"/>
      <c r="UTA25" s="79"/>
      <c r="UTB25" s="79"/>
      <c r="UTC25" s="79"/>
      <c r="UTD25" s="79"/>
      <c r="UTE25" s="79"/>
      <c r="UTF25" s="79"/>
      <c r="UTG25" s="79"/>
      <c r="UTH25" s="79"/>
      <c r="UTI25" s="79"/>
      <c r="UTJ25" s="79"/>
      <c r="UTK25" s="79"/>
      <c r="UTL25" s="79"/>
      <c r="UTM25" s="79"/>
      <c r="UTN25" s="79"/>
      <c r="UTO25" s="79"/>
      <c r="UTP25" s="79"/>
      <c r="UTQ25" s="79"/>
      <c r="UTR25" s="79"/>
      <c r="UTS25" s="79"/>
      <c r="UTT25" s="19"/>
      <c r="UTU25" s="15"/>
      <c r="UTV25" s="15"/>
      <c r="UTW25" s="15"/>
      <c r="UTX25" s="15"/>
      <c r="UTY25" s="15"/>
      <c r="UTZ25" s="15"/>
      <c r="UUA25" s="15"/>
      <c r="UUB25" s="15"/>
      <c r="UUC25" s="15"/>
      <c r="UUD25" s="15"/>
      <c r="UUE25" s="15"/>
      <c r="UUF25" s="15"/>
      <c r="UUG25" s="15"/>
      <c r="UUH25" s="15"/>
      <c r="UUI25" s="15"/>
      <c r="UUJ25" s="15"/>
      <c r="UUK25" s="15"/>
      <c r="UUL25" s="15"/>
      <c r="UUM25" s="15"/>
      <c r="UUN25" s="15"/>
      <c r="UUO25" s="15"/>
      <c r="UUP25" s="98"/>
      <c r="UUQ25" s="98"/>
      <c r="UUR25" s="13"/>
      <c r="UUS25" s="79"/>
      <c r="UUT25" s="79"/>
      <c r="UUU25" s="79"/>
      <c r="UUV25" s="79"/>
      <c r="UUW25" s="79"/>
      <c r="UUX25" s="79"/>
      <c r="UUY25" s="79"/>
      <c r="UUZ25" s="79"/>
      <c r="UVA25" s="79"/>
      <c r="UVB25" s="79"/>
      <c r="UVC25" s="79"/>
      <c r="UVD25" s="79"/>
      <c r="UVE25" s="79"/>
      <c r="UVF25" s="79"/>
      <c r="UVG25" s="79"/>
      <c r="UVH25" s="79"/>
      <c r="UVI25" s="79"/>
      <c r="UVJ25" s="79"/>
      <c r="UVK25" s="79"/>
      <c r="UVL25" s="79"/>
      <c r="UVM25" s="79"/>
      <c r="UVN25" s="79"/>
      <c r="UVO25" s="79"/>
      <c r="UVP25" s="79"/>
      <c r="UVQ25" s="19"/>
      <c r="UVR25" s="15"/>
      <c r="UVS25" s="15"/>
      <c r="UVT25" s="15"/>
      <c r="UVU25" s="15"/>
      <c r="UVV25" s="15"/>
      <c r="UVW25" s="15"/>
      <c r="UVX25" s="15"/>
      <c r="UVY25" s="15"/>
      <c r="UVZ25" s="15"/>
      <c r="UWA25" s="15"/>
      <c r="UWB25" s="15"/>
      <c r="UWC25" s="15"/>
      <c r="UWD25" s="15"/>
      <c r="UWE25" s="15"/>
      <c r="UWF25" s="15"/>
      <c r="UWG25" s="15"/>
      <c r="UWH25" s="15"/>
      <c r="UWI25" s="15"/>
      <c r="UWJ25" s="15"/>
      <c r="UWK25" s="15"/>
      <c r="UWL25" s="15"/>
      <c r="UWM25" s="98"/>
      <c r="UWN25" s="98"/>
      <c r="UWO25" s="13"/>
      <c r="UWP25" s="79"/>
      <c r="UWQ25" s="79"/>
      <c r="UWR25" s="79"/>
      <c r="UWS25" s="79"/>
      <c r="UWT25" s="79"/>
      <c r="UWU25" s="79"/>
      <c r="UWV25" s="79"/>
      <c r="UWW25" s="79"/>
      <c r="UWX25" s="79"/>
      <c r="UWY25" s="79"/>
      <c r="UWZ25" s="79"/>
      <c r="UXA25" s="79"/>
      <c r="UXB25" s="79"/>
      <c r="UXC25" s="79"/>
      <c r="UXD25" s="79"/>
      <c r="UXE25" s="79"/>
      <c r="UXF25" s="79"/>
      <c r="UXG25" s="79"/>
      <c r="UXH25" s="79"/>
      <c r="UXI25" s="79"/>
      <c r="UXJ25" s="79"/>
      <c r="UXK25" s="79"/>
      <c r="UXL25" s="79"/>
      <c r="UXM25" s="79"/>
      <c r="UXN25" s="19"/>
      <c r="UXO25" s="15"/>
      <c r="UXP25" s="15"/>
      <c r="UXQ25" s="15"/>
      <c r="UXR25" s="15"/>
      <c r="UXS25" s="15"/>
      <c r="UXT25" s="15"/>
      <c r="UXU25" s="15"/>
      <c r="UXV25" s="15"/>
      <c r="UXW25" s="15"/>
      <c r="UXX25" s="15"/>
      <c r="UXY25" s="15"/>
      <c r="UXZ25" s="15"/>
      <c r="UYA25" s="15"/>
      <c r="UYB25" s="15"/>
      <c r="UYC25" s="15"/>
      <c r="UYD25" s="15"/>
      <c r="UYE25" s="15"/>
      <c r="UYF25" s="15"/>
      <c r="UYG25" s="15"/>
      <c r="UYH25" s="15"/>
      <c r="UYI25" s="15"/>
      <c r="UYJ25" s="98"/>
      <c r="UYK25" s="98"/>
      <c r="UYL25" s="13"/>
      <c r="UYM25" s="79"/>
      <c r="UYN25" s="79"/>
      <c r="UYO25" s="79"/>
      <c r="UYP25" s="79"/>
      <c r="UYQ25" s="79"/>
      <c r="UYR25" s="79"/>
      <c r="UYS25" s="79"/>
      <c r="UYT25" s="79"/>
      <c r="UYU25" s="79"/>
      <c r="UYV25" s="79"/>
      <c r="UYW25" s="79"/>
      <c r="UYX25" s="79"/>
      <c r="UYY25" s="79"/>
      <c r="UYZ25" s="79"/>
      <c r="UZA25" s="79"/>
      <c r="UZB25" s="79"/>
      <c r="UZC25" s="79"/>
      <c r="UZD25" s="79"/>
      <c r="UZE25" s="79"/>
      <c r="UZF25" s="79"/>
      <c r="UZG25" s="79"/>
      <c r="UZH25" s="79"/>
      <c r="UZI25" s="79"/>
      <c r="UZJ25" s="79"/>
      <c r="UZK25" s="19"/>
      <c r="UZL25" s="15"/>
      <c r="UZM25" s="15"/>
      <c r="UZN25" s="15"/>
      <c r="UZO25" s="15"/>
      <c r="UZP25" s="15"/>
      <c r="UZQ25" s="15"/>
      <c r="UZR25" s="15"/>
      <c r="UZS25" s="15"/>
      <c r="UZT25" s="15"/>
      <c r="UZU25" s="15"/>
      <c r="UZV25" s="15"/>
      <c r="UZW25" s="15"/>
      <c r="UZX25" s="15"/>
      <c r="UZY25" s="15"/>
      <c r="UZZ25" s="15"/>
      <c r="VAA25" s="15"/>
      <c r="VAB25" s="15"/>
      <c r="VAC25" s="15"/>
      <c r="VAD25" s="15"/>
      <c r="VAE25" s="15"/>
      <c r="VAF25" s="15"/>
      <c r="VAG25" s="98"/>
      <c r="VAH25" s="98"/>
      <c r="VAI25" s="13"/>
      <c r="VAJ25" s="79"/>
      <c r="VAK25" s="79"/>
      <c r="VAL25" s="79"/>
      <c r="VAM25" s="79"/>
      <c r="VAN25" s="79"/>
      <c r="VAO25" s="79"/>
      <c r="VAP25" s="79"/>
      <c r="VAQ25" s="79"/>
      <c r="VAR25" s="79"/>
      <c r="VAS25" s="79"/>
      <c r="VAT25" s="79"/>
      <c r="VAU25" s="79"/>
      <c r="VAV25" s="79"/>
      <c r="VAW25" s="79"/>
      <c r="VAX25" s="79"/>
      <c r="VAY25" s="79"/>
      <c r="VAZ25" s="79"/>
      <c r="VBA25" s="79"/>
      <c r="VBB25" s="79"/>
      <c r="VBC25" s="79"/>
      <c r="VBD25" s="79"/>
      <c r="VBE25" s="79"/>
      <c r="VBF25" s="79"/>
      <c r="VBG25" s="79"/>
      <c r="VBH25" s="19"/>
      <c r="VBI25" s="15"/>
      <c r="VBJ25" s="15"/>
      <c r="VBK25" s="15"/>
      <c r="VBL25" s="15"/>
      <c r="VBM25" s="15"/>
      <c r="VBN25" s="15"/>
      <c r="VBO25" s="15"/>
      <c r="VBP25" s="15"/>
      <c r="VBQ25" s="15"/>
      <c r="VBR25" s="15"/>
      <c r="VBS25" s="15"/>
      <c r="VBT25" s="15"/>
      <c r="VBU25" s="15"/>
      <c r="VBV25" s="15"/>
      <c r="VBW25" s="15"/>
      <c r="VBX25" s="15"/>
      <c r="VBY25" s="15"/>
      <c r="VBZ25" s="15"/>
      <c r="VCA25" s="15"/>
      <c r="VCB25" s="15"/>
      <c r="VCC25" s="15"/>
      <c r="VCD25" s="98"/>
      <c r="VCE25" s="98"/>
      <c r="VCF25" s="13"/>
      <c r="VCG25" s="79"/>
      <c r="VCH25" s="79"/>
      <c r="VCI25" s="79"/>
      <c r="VCJ25" s="79"/>
      <c r="VCK25" s="79"/>
      <c r="VCL25" s="79"/>
      <c r="VCM25" s="79"/>
      <c r="VCN25" s="79"/>
      <c r="VCO25" s="79"/>
      <c r="VCP25" s="79"/>
      <c r="VCQ25" s="79"/>
      <c r="VCR25" s="79"/>
      <c r="VCS25" s="79"/>
      <c r="VCT25" s="79"/>
      <c r="VCU25" s="79"/>
      <c r="VCV25" s="79"/>
      <c r="VCW25" s="79"/>
      <c r="VCX25" s="79"/>
      <c r="VCY25" s="79"/>
      <c r="VCZ25" s="79"/>
      <c r="VDA25" s="79"/>
      <c r="VDB25" s="79"/>
      <c r="VDC25" s="79"/>
      <c r="VDD25" s="79"/>
      <c r="VDE25" s="19"/>
      <c r="VDF25" s="15"/>
      <c r="VDG25" s="15"/>
      <c r="VDH25" s="15"/>
      <c r="VDI25" s="15"/>
      <c r="VDJ25" s="15"/>
      <c r="VDK25" s="15"/>
      <c r="VDL25" s="15"/>
      <c r="VDM25" s="15"/>
      <c r="VDN25" s="15"/>
      <c r="VDO25" s="15"/>
      <c r="VDP25" s="15"/>
      <c r="VDQ25" s="15"/>
      <c r="VDR25" s="15"/>
      <c r="VDS25" s="15"/>
      <c r="VDT25" s="15"/>
      <c r="VDU25" s="15"/>
      <c r="VDV25" s="15"/>
      <c r="VDW25" s="15"/>
      <c r="VDX25" s="15"/>
      <c r="VDY25" s="15"/>
      <c r="VDZ25" s="15"/>
      <c r="VEA25" s="98"/>
      <c r="VEB25" s="98"/>
      <c r="VEC25" s="13"/>
      <c r="VED25" s="79"/>
      <c r="VEE25" s="79"/>
      <c r="VEF25" s="79"/>
      <c r="VEG25" s="79"/>
      <c r="VEH25" s="79"/>
      <c r="VEI25" s="79"/>
      <c r="VEJ25" s="79"/>
      <c r="VEK25" s="79"/>
      <c r="VEL25" s="79"/>
      <c r="VEM25" s="79"/>
      <c r="VEN25" s="79"/>
      <c r="VEO25" s="79"/>
      <c r="VEP25" s="79"/>
      <c r="VEQ25" s="79"/>
      <c r="VER25" s="79"/>
      <c r="VES25" s="79"/>
      <c r="VET25" s="79"/>
      <c r="VEU25" s="79"/>
      <c r="VEV25" s="79"/>
      <c r="VEW25" s="79"/>
      <c r="VEX25" s="79"/>
      <c r="VEY25" s="79"/>
      <c r="VEZ25" s="79"/>
      <c r="VFA25" s="79"/>
      <c r="VFB25" s="19"/>
      <c r="VFC25" s="15"/>
      <c r="VFD25" s="15"/>
      <c r="VFE25" s="15"/>
      <c r="VFF25" s="15"/>
      <c r="VFG25" s="15"/>
      <c r="VFH25" s="15"/>
      <c r="VFI25" s="15"/>
      <c r="VFJ25" s="15"/>
      <c r="VFK25" s="15"/>
      <c r="VFL25" s="15"/>
      <c r="VFM25" s="15"/>
      <c r="VFN25" s="15"/>
      <c r="VFO25" s="15"/>
      <c r="VFP25" s="15"/>
      <c r="VFQ25" s="15"/>
      <c r="VFR25" s="15"/>
      <c r="VFS25" s="15"/>
      <c r="VFT25" s="15"/>
      <c r="VFU25" s="15"/>
      <c r="VFV25" s="15"/>
      <c r="VFW25" s="15"/>
      <c r="VFX25" s="98"/>
      <c r="VFY25" s="98"/>
      <c r="VFZ25" s="13"/>
      <c r="VGA25" s="79"/>
      <c r="VGB25" s="79"/>
      <c r="VGC25" s="79"/>
      <c r="VGD25" s="79"/>
      <c r="VGE25" s="79"/>
      <c r="VGF25" s="79"/>
      <c r="VGG25" s="79"/>
      <c r="VGH25" s="79"/>
      <c r="VGI25" s="79"/>
      <c r="VGJ25" s="79"/>
      <c r="VGK25" s="79"/>
      <c r="VGL25" s="79"/>
      <c r="VGM25" s="79"/>
      <c r="VGN25" s="79"/>
      <c r="VGO25" s="79"/>
      <c r="VGP25" s="79"/>
      <c r="VGQ25" s="79"/>
      <c r="VGR25" s="79"/>
      <c r="VGS25" s="79"/>
      <c r="VGT25" s="79"/>
      <c r="VGU25" s="79"/>
      <c r="VGV25" s="79"/>
      <c r="VGW25" s="79"/>
      <c r="VGX25" s="79"/>
      <c r="VGY25" s="19"/>
      <c r="VGZ25" s="15"/>
      <c r="VHA25" s="15"/>
      <c r="VHB25" s="15"/>
      <c r="VHC25" s="15"/>
      <c r="VHD25" s="15"/>
      <c r="VHE25" s="15"/>
      <c r="VHF25" s="15"/>
      <c r="VHG25" s="15"/>
      <c r="VHH25" s="15"/>
      <c r="VHI25" s="15"/>
      <c r="VHJ25" s="15"/>
      <c r="VHK25" s="15"/>
      <c r="VHL25" s="15"/>
      <c r="VHM25" s="15"/>
      <c r="VHN25" s="15"/>
      <c r="VHO25" s="15"/>
      <c r="VHP25" s="15"/>
      <c r="VHQ25" s="15"/>
      <c r="VHR25" s="15"/>
      <c r="VHS25" s="15"/>
      <c r="VHT25" s="15"/>
      <c r="VHU25" s="98"/>
      <c r="VHV25" s="98"/>
      <c r="VHW25" s="13"/>
      <c r="VHX25" s="79"/>
      <c r="VHY25" s="79"/>
      <c r="VHZ25" s="79"/>
      <c r="VIA25" s="79"/>
      <c r="VIB25" s="79"/>
      <c r="VIC25" s="79"/>
      <c r="VID25" s="79"/>
      <c r="VIE25" s="79"/>
      <c r="VIF25" s="79"/>
      <c r="VIG25" s="79"/>
      <c r="VIH25" s="79"/>
      <c r="VII25" s="79"/>
      <c r="VIJ25" s="79"/>
      <c r="VIK25" s="79"/>
      <c r="VIL25" s="79"/>
      <c r="VIM25" s="79"/>
      <c r="VIN25" s="79"/>
      <c r="VIO25" s="79"/>
      <c r="VIP25" s="79"/>
      <c r="VIQ25" s="79"/>
      <c r="VIR25" s="79"/>
      <c r="VIS25" s="79"/>
      <c r="VIT25" s="79"/>
      <c r="VIU25" s="79"/>
      <c r="VIV25" s="19"/>
      <c r="VIW25" s="15"/>
      <c r="VIX25" s="15"/>
      <c r="VIY25" s="15"/>
      <c r="VIZ25" s="15"/>
      <c r="VJA25" s="15"/>
      <c r="VJB25" s="15"/>
      <c r="VJC25" s="15"/>
      <c r="VJD25" s="15"/>
      <c r="VJE25" s="15"/>
      <c r="VJF25" s="15"/>
      <c r="VJG25" s="15"/>
      <c r="VJH25" s="15"/>
      <c r="VJI25" s="15"/>
      <c r="VJJ25" s="15"/>
      <c r="VJK25" s="15"/>
      <c r="VJL25" s="15"/>
      <c r="VJM25" s="15"/>
      <c r="VJN25" s="15"/>
      <c r="VJO25" s="15"/>
      <c r="VJP25" s="15"/>
      <c r="VJQ25" s="15"/>
      <c r="VJR25" s="98"/>
      <c r="VJS25" s="98"/>
      <c r="VJT25" s="13"/>
      <c r="VJU25" s="79"/>
      <c r="VJV25" s="79"/>
      <c r="VJW25" s="79"/>
      <c r="VJX25" s="79"/>
      <c r="VJY25" s="79"/>
      <c r="VJZ25" s="79"/>
      <c r="VKA25" s="79"/>
      <c r="VKB25" s="79"/>
      <c r="VKC25" s="79"/>
      <c r="VKD25" s="79"/>
      <c r="VKE25" s="79"/>
      <c r="VKF25" s="79"/>
      <c r="VKG25" s="79"/>
      <c r="VKH25" s="79"/>
      <c r="VKI25" s="79"/>
      <c r="VKJ25" s="79"/>
      <c r="VKK25" s="79"/>
      <c r="VKL25" s="79"/>
      <c r="VKM25" s="79"/>
      <c r="VKN25" s="79"/>
      <c r="VKO25" s="79"/>
      <c r="VKP25" s="79"/>
      <c r="VKQ25" s="79"/>
      <c r="VKR25" s="79"/>
      <c r="VKS25" s="19"/>
      <c r="VKT25" s="15"/>
      <c r="VKU25" s="15"/>
      <c r="VKV25" s="15"/>
      <c r="VKW25" s="15"/>
      <c r="VKX25" s="15"/>
      <c r="VKY25" s="15"/>
      <c r="VKZ25" s="15"/>
      <c r="VLA25" s="15"/>
      <c r="VLB25" s="15"/>
      <c r="VLC25" s="15"/>
      <c r="VLD25" s="15"/>
      <c r="VLE25" s="15"/>
      <c r="VLF25" s="15"/>
      <c r="VLG25" s="15"/>
      <c r="VLH25" s="15"/>
      <c r="VLI25" s="15"/>
      <c r="VLJ25" s="15"/>
      <c r="VLK25" s="15"/>
      <c r="VLL25" s="15"/>
      <c r="VLM25" s="15"/>
      <c r="VLN25" s="15"/>
      <c r="VLO25" s="98"/>
      <c r="VLP25" s="98"/>
      <c r="VLQ25" s="13"/>
      <c r="VLR25" s="79"/>
      <c r="VLS25" s="79"/>
      <c r="VLT25" s="79"/>
      <c r="VLU25" s="79"/>
      <c r="VLV25" s="79"/>
      <c r="VLW25" s="79"/>
      <c r="VLX25" s="79"/>
      <c r="VLY25" s="79"/>
      <c r="VLZ25" s="79"/>
      <c r="VMA25" s="79"/>
      <c r="VMB25" s="79"/>
      <c r="VMC25" s="79"/>
      <c r="VMD25" s="79"/>
      <c r="VME25" s="79"/>
      <c r="VMF25" s="79"/>
      <c r="VMG25" s="79"/>
      <c r="VMH25" s="79"/>
      <c r="VMI25" s="79"/>
      <c r="VMJ25" s="79"/>
      <c r="VMK25" s="79"/>
      <c r="VML25" s="79"/>
      <c r="VMM25" s="79"/>
      <c r="VMN25" s="79"/>
      <c r="VMO25" s="79"/>
      <c r="VMP25" s="19"/>
      <c r="VMQ25" s="15"/>
      <c r="VMR25" s="15"/>
      <c r="VMS25" s="15"/>
      <c r="VMT25" s="15"/>
      <c r="VMU25" s="15"/>
      <c r="VMV25" s="15"/>
      <c r="VMW25" s="15"/>
      <c r="VMX25" s="15"/>
      <c r="VMY25" s="15"/>
      <c r="VMZ25" s="15"/>
      <c r="VNA25" s="15"/>
      <c r="VNB25" s="15"/>
      <c r="VNC25" s="15"/>
      <c r="VND25" s="15"/>
      <c r="VNE25" s="15"/>
      <c r="VNF25" s="15"/>
      <c r="VNG25" s="15"/>
      <c r="VNH25" s="15"/>
      <c r="VNI25" s="15"/>
      <c r="VNJ25" s="15"/>
      <c r="VNK25" s="15"/>
      <c r="VNL25" s="98"/>
      <c r="VNM25" s="98"/>
      <c r="VNN25" s="13"/>
      <c r="VNO25" s="79"/>
      <c r="VNP25" s="79"/>
      <c r="VNQ25" s="79"/>
      <c r="VNR25" s="79"/>
      <c r="VNS25" s="79"/>
      <c r="VNT25" s="79"/>
      <c r="VNU25" s="79"/>
      <c r="VNV25" s="79"/>
      <c r="VNW25" s="79"/>
      <c r="VNX25" s="79"/>
      <c r="VNY25" s="79"/>
      <c r="VNZ25" s="79"/>
      <c r="VOA25" s="79"/>
      <c r="VOB25" s="79"/>
      <c r="VOC25" s="79"/>
      <c r="VOD25" s="79"/>
      <c r="VOE25" s="79"/>
      <c r="VOF25" s="79"/>
      <c r="VOG25" s="79"/>
      <c r="VOH25" s="79"/>
      <c r="VOI25" s="79"/>
      <c r="VOJ25" s="79"/>
      <c r="VOK25" s="79"/>
      <c r="VOL25" s="79"/>
      <c r="VOM25" s="19"/>
      <c r="VON25" s="15"/>
      <c r="VOO25" s="15"/>
      <c r="VOP25" s="15"/>
      <c r="VOQ25" s="15"/>
      <c r="VOR25" s="15"/>
      <c r="VOS25" s="15"/>
      <c r="VOT25" s="15"/>
      <c r="VOU25" s="15"/>
      <c r="VOV25" s="15"/>
      <c r="VOW25" s="15"/>
      <c r="VOX25" s="15"/>
      <c r="VOY25" s="15"/>
      <c r="VOZ25" s="15"/>
      <c r="VPA25" s="15"/>
      <c r="VPB25" s="15"/>
      <c r="VPC25" s="15"/>
      <c r="VPD25" s="15"/>
      <c r="VPE25" s="15"/>
      <c r="VPF25" s="15"/>
      <c r="VPG25" s="15"/>
      <c r="VPH25" s="15"/>
      <c r="VPI25" s="98"/>
      <c r="VPJ25" s="98"/>
      <c r="VPK25" s="13"/>
      <c r="VPL25" s="79"/>
      <c r="VPM25" s="79"/>
      <c r="VPN25" s="79"/>
      <c r="VPO25" s="79"/>
      <c r="VPP25" s="79"/>
      <c r="VPQ25" s="79"/>
      <c r="VPR25" s="79"/>
      <c r="VPS25" s="79"/>
      <c r="VPT25" s="79"/>
      <c r="VPU25" s="79"/>
      <c r="VPV25" s="79"/>
      <c r="VPW25" s="79"/>
      <c r="VPX25" s="79"/>
      <c r="VPY25" s="79"/>
      <c r="VPZ25" s="79"/>
      <c r="VQA25" s="79"/>
      <c r="VQB25" s="79"/>
      <c r="VQC25" s="79"/>
      <c r="VQD25" s="79"/>
      <c r="VQE25" s="79"/>
      <c r="VQF25" s="79"/>
      <c r="VQG25" s="79"/>
      <c r="VQH25" s="79"/>
      <c r="VQI25" s="79"/>
      <c r="VQJ25" s="19"/>
      <c r="VQK25" s="15"/>
      <c r="VQL25" s="15"/>
      <c r="VQM25" s="15"/>
      <c r="VQN25" s="15"/>
      <c r="VQO25" s="15"/>
      <c r="VQP25" s="15"/>
      <c r="VQQ25" s="15"/>
      <c r="VQR25" s="15"/>
      <c r="VQS25" s="15"/>
      <c r="VQT25" s="15"/>
      <c r="VQU25" s="15"/>
      <c r="VQV25" s="15"/>
      <c r="VQW25" s="15"/>
      <c r="VQX25" s="15"/>
      <c r="VQY25" s="15"/>
      <c r="VQZ25" s="15"/>
      <c r="VRA25" s="15"/>
      <c r="VRB25" s="15"/>
      <c r="VRC25" s="15"/>
      <c r="VRD25" s="15"/>
      <c r="VRE25" s="15"/>
      <c r="VRF25" s="98"/>
      <c r="VRG25" s="98"/>
      <c r="VRH25" s="13"/>
      <c r="VRI25" s="79"/>
      <c r="VRJ25" s="79"/>
      <c r="VRK25" s="79"/>
      <c r="VRL25" s="79"/>
      <c r="VRM25" s="79"/>
      <c r="VRN25" s="79"/>
      <c r="VRO25" s="79"/>
      <c r="VRP25" s="79"/>
      <c r="VRQ25" s="79"/>
      <c r="VRR25" s="79"/>
      <c r="VRS25" s="79"/>
      <c r="VRT25" s="79"/>
      <c r="VRU25" s="79"/>
      <c r="VRV25" s="79"/>
      <c r="VRW25" s="79"/>
      <c r="VRX25" s="79"/>
      <c r="VRY25" s="79"/>
      <c r="VRZ25" s="79"/>
      <c r="VSA25" s="79"/>
      <c r="VSB25" s="79"/>
      <c r="VSC25" s="79"/>
      <c r="VSD25" s="79"/>
      <c r="VSE25" s="79"/>
      <c r="VSF25" s="79"/>
      <c r="VSG25" s="19"/>
      <c r="VSH25" s="15"/>
      <c r="VSI25" s="15"/>
      <c r="VSJ25" s="15"/>
      <c r="VSK25" s="15"/>
      <c r="VSL25" s="15"/>
      <c r="VSM25" s="15"/>
      <c r="VSN25" s="15"/>
      <c r="VSO25" s="15"/>
      <c r="VSP25" s="15"/>
      <c r="VSQ25" s="15"/>
      <c r="VSR25" s="15"/>
      <c r="VSS25" s="15"/>
      <c r="VST25" s="15"/>
      <c r="VSU25" s="15"/>
      <c r="VSV25" s="15"/>
      <c r="VSW25" s="15"/>
      <c r="VSX25" s="15"/>
      <c r="VSY25" s="15"/>
      <c r="VSZ25" s="15"/>
      <c r="VTA25" s="15"/>
      <c r="VTB25" s="15"/>
      <c r="VTC25" s="98"/>
      <c r="VTD25" s="98"/>
      <c r="VTE25" s="13"/>
      <c r="VTF25" s="79"/>
      <c r="VTG25" s="79"/>
      <c r="VTH25" s="79"/>
      <c r="VTI25" s="79"/>
      <c r="VTJ25" s="79"/>
      <c r="VTK25" s="79"/>
      <c r="VTL25" s="79"/>
      <c r="VTM25" s="79"/>
      <c r="VTN25" s="79"/>
      <c r="VTO25" s="79"/>
      <c r="VTP25" s="79"/>
      <c r="VTQ25" s="79"/>
      <c r="VTR25" s="79"/>
      <c r="VTS25" s="79"/>
      <c r="VTT25" s="79"/>
      <c r="VTU25" s="79"/>
      <c r="VTV25" s="79"/>
      <c r="VTW25" s="79"/>
      <c r="VTX25" s="79"/>
      <c r="VTY25" s="79"/>
      <c r="VTZ25" s="79"/>
      <c r="VUA25" s="79"/>
      <c r="VUB25" s="79"/>
      <c r="VUC25" s="79"/>
      <c r="VUD25" s="19"/>
      <c r="VUE25" s="15"/>
      <c r="VUF25" s="15"/>
      <c r="VUG25" s="15"/>
      <c r="VUH25" s="15"/>
      <c r="VUI25" s="15"/>
      <c r="VUJ25" s="15"/>
      <c r="VUK25" s="15"/>
      <c r="VUL25" s="15"/>
      <c r="VUM25" s="15"/>
      <c r="VUN25" s="15"/>
      <c r="VUO25" s="15"/>
      <c r="VUP25" s="15"/>
      <c r="VUQ25" s="15"/>
      <c r="VUR25" s="15"/>
      <c r="VUS25" s="15"/>
      <c r="VUT25" s="15"/>
      <c r="VUU25" s="15"/>
      <c r="VUV25" s="15"/>
      <c r="VUW25" s="15"/>
      <c r="VUX25" s="15"/>
      <c r="VUY25" s="15"/>
      <c r="VUZ25" s="98"/>
      <c r="VVA25" s="98"/>
      <c r="VVB25" s="13"/>
      <c r="VVC25" s="79"/>
      <c r="VVD25" s="79"/>
      <c r="VVE25" s="79"/>
      <c r="VVF25" s="79"/>
      <c r="VVG25" s="79"/>
      <c r="VVH25" s="79"/>
      <c r="VVI25" s="79"/>
      <c r="VVJ25" s="79"/>
      <c r="VVK25" s="79"/>
      <c r="VVL25" s="79"/>
      <c r="VVM25" s="79"/>
      <c r="VVN25" s="79"/>
      <c r="VVO25" s="79"/>
      <c r="VVP25" s="79"/>
      <c r="VVQ25" s="79"/>
      <c r="VVR25" s="79"/>
      <c r="VVS25" s="79"/>
      <c r="VVT25" s="79"/>
      <c r="VVU25" s="79"/>
      <c r="VVV25" s="79"/>
      <c r="VVW25" s="79"/>
      <c r="VVX25" s="79"/>
      <c r="VVY25" s="79"/>
      <c r="VVZ25" s="79"/>
      <c r="VWA25" s="19"/>
      <c r="VWB25" s="15"/>
      <c r="VWC25" s="15"/>
      <c r="VWD25" s="15"/>
      <c r="VWE25" s="15"/>
      <c r="VWF25" s="15"/>
      <c r="VWG25" s="15"/>
      <c r="VWH25" s="15"/>
      <c r="VWI25" s="15"/>
      <c r="VWJ25" s="15"/>
      <c r="VWK25" s="15"/>
      <c r="VWL25" s="15"/>
      <c r="VWM25" s="15"/>
      <c r="VWN25" s="15"/>
      <c r="VWO25" s="15"/>
      <c r="VWP25" s="15"/>
      <c r="VWQ25" s="15"/>
      <c r="VWR25" s="15"/>
      <c r="VWS25" s="15"/>
      <c r="VWT25" s="15"/>
      <c r="VWU25" s="15"/>
      <c r="VWV25" s="15"/>
      <c r="VWW25" s="98"/>
      <c r="VWX25" s="98"/>
      <c r="VWY25" s="13"/>
      <c r="VWZ25" s="79"/>
      <c r="VXA25" s="79"/>
      <c r="VXB25" s="79"/>
      <c r="VXC25" s="79"/>
      <c r="VXD25" s="79"/>
      <c r="VXE25" s="79"/>
      <c r="VXF25" s="79"/>
      <c r="VXG25" s="79"/>
      <c r="VXH25" s="79"/>
      <c r="VXI25" s="79"/>
      <c r="VXJ25" s="79"/>
      <c r="VXK25" s="79"/>
      <c r="VXL25" s="79"/>
      <c r="VXM25" s="79"/>
      <c r="VXN25" s="79"/>
      <c r="VXO25" s="79"/>
      <c r="VXP25" s="79"/>
      <c r="VXQ25" s="79"/>
      <c r="VXR25" s="79"/>
      <c r="VXS25" s="79"/>
      <c r="VXT25" s="79"/>
      <c r="VXU25" s="79"/>
      <c r="VXV25" s="79"/>
      <c r="VXW25" s="79"/>
      <c r="VXX25" s="19"/>
      <c r="VXY25" s="15"/>
      <c r="VXZ25" s="15"/>
      <c r="VYA25" s="15"/>
      <c r="VYB25" s="15"/>
      <c r="VYC25" s="15"/>
      <c r="VYD25" s="15"/>
      <c r="VYE25" s="15"/>
      <c r="VYF25" s="15"/>
      <c r="VYG25" s="15"/>
      <c r="VYH25" s="15"/>
      <c r="VYI25" s="15"/>
      <c r="VYJ25" s="15"/>
      <c r="VYK25" s="15"/>
      <c r="VYL25" s="15"/>
      <c r="VYM25" s="15"/>
      <c r="VYN25" s="15"/>
      <c r="VYO25" s="15"/>
      <c r="VYP25" s="15"/>
      <c r="VYQ25" s="15"/>
      <c r="VYR25" s="15"/>
      <c r="VYS25" s="15"/>
      <c r="VYT25" s="98"/>
      <c r="VYU25" s="98"/>
      <c r="VYV25" s="13"/>
      <c r="VYW25" s="79"/>
      <c r="VYX25" s="79"/>
      <c r="VYY25" s="79"/>
      <c r="VYZ25" s="79"/>
      <c r="VZA25" s="79"/>
      <c r="VZB25" s="79"/>
      <c r="VZC25" s="79"/>
      <c r="VZD25" s="79"/>
      <c r="VZE25" s="79"/>
      <c r="VZF25" s="79"/>
      <c r="VZG25" s="79"/>
      <c r="VZH25" s="79"/>
      <c r="VZI25" s="79"/>
      <c r="VZJ25" s="79"/>
      <c r="VZK25" s="79"/>
      <c r="VZL25" s="79"/>
      <c r="VZM25" s="79"/>
      <c r="VZN25" s="79"/>
      <c r="VZO25" s="79"/>
      <c r="VZP25" s="79"/>
      <c r="VZQ25" s="79"/>
      <c r="VZR25" s="79"/>
      <c r="VZS25" s="79"/>
      <c r="VZT25" s="79"/>
      <c r="VZU25" s="19"/>
      <c r="VZV25" s="15"/>
      <c r="VZW25" s="15"/>
      <c r="VZX25" s="15"/>
      <c r="VZY25" s="15"/>
      <c r="VZZ25" s="15"/>
      <c r="WAA25" s="15"/>
      <c r="WAB25" s="15"/>
      <c r="WAC25" s="15"/>
      <c r="WAD25" s="15"/>
      <c r="WAE25" s="15"/>
      <c r="WAF25" s="15"/>
      <c r="WAG25" s="15"/>
      <c r="WAH25" s="15"/>
      <c r="WAI25" s="15"/>
      <c r="WAJ25" s="15"/>
      <c r="WAK25" s="15"/>
      <c r="WAL25" s="15"/>
      <c r="WAM25" s="15"/>
      <c r="WAN25" s="15"/>
      <c r="WAO25" s="15"/>
      <c r="WAP25" s="15"/>
      <c r="WAQ25" s="98"/>
      <c r="WAR25" s="98"/>
      <c r="WAS25" s="13"/>
      <c r="WAT25" s="79"/>
      <c r="WAU25" s="79"/>
      <c r="WAV25" s="79"/>
      <c r="WAW25" s="79"/>
      <c r="WAX25" s="79"/>
      <c r="WAY25" s="79"/>
      <c r="WAZ25" s="79"/>
      <c r="WBA25" s="79"/>
      <c r="WBB25" s="79"/>
      <c r="WBC25" s="79"/>
      <c r="WBD25" s="79"/>
      <c r="WBE25" s="79"/>
      <c r="WBF25" s="79"/>
      <c r="WBG25" s="79"/>
      <c r="WBH25" s="79"/>
      <c r="WBI25" s="79"/>
      <c r="WBJ25" s="79"/>
      <c r="WBK25" s="79"/>
      <c r="WBL25" s="79"/>
      <c r="WBM25" s="79"/>
      <c r="WBN25" s="79"/>
      <c r="WBO25" s="79"/>
      <c r="WBP25" s="79"/>
      <c r="WBQ25" s="79"/>
      <c r="WBR25" s="19"/>
      <c r="WBS25" s="15"/>
      <c r="WBT25" s="15"/>
      <c r="WBU25" s="15"/>
      <c r="WBV25" s="15"/>
      <c r="WBW25" s="15"/>
      <c r="WBX25" s="15"/>
      <c r="WBY25" s="15"/>
      <c r="WBZ25" s="15"/>
      <c r="WCA25" s="15"/>
      <c r="WCB25" s="15"/>
      <c r="WCC25" s="15"/>
      <c r="WCD25" s="15"/>
      <c r="WCE25" s="15"/>
      <c r="WCF25" s="15"/>
      <c r="WCG25" s="15"/>
      <c r="WCH25" s="15"/>
      <c r="WCI25" s="15"/>
      <c r="WCJ25" s="15"/>
      <c r="WCK25" s="15"/>
      <c r="WCL25" s="15"/>
      <c r="WCM25" s="15"/>
      <c r="WCN25" s="98"/>
      <c r="WCO25" s="98"/>
      <c r="WCP25" s="13"/>
      <c r="WCQ25" s="79"/>
      <c r="WCR25" s="79"/>
      <c r="WCS25" s="79"/>
      <c r="WCT25" s="79"/>
      <c r="WCU25" s="79"/>
      <c r="WCV25" s="79"/>
      <c r="WCW25" s="79"/>
      <c r="WCX25" s="79"/>
      <c r="WCY25" s="79"/>
      <c r="WCZ25" s="79"/>
      <c r="WDA25" s="79"/>
      <c r="WDB25" s="79"/>
      <c r="WDC25" s="79"/>
      <c r="WDD25" s="79"/>
      <c r="WDE25" s="79"/>
      <c r="WDF25" s="79"/>
      <c r="WDG25" s="79"/>
      <c r="WDH25" s="79"/>
      <c r="WDI25" s="79"/>
      <c r="WDJ25" s="79"/>
      <c r="WDK25" s="79"/>
      <c r="WDL25" s="79"/>
      <c r="WDM25" s="79"/>
      <c r="WDN25" s="79"/>
      <c r="WDO25" s="19"/>
      <c r="WDP25" s="15"/>
      <c r="WDQ25" s="15"/>
      <c r="WDR25" s="15"/>
      <c r="WDS25" s="15"/>
      <c r="WDT25" s="15"/>
      <c r="WDU25" s="15"/>
      <c r="WDV25" s="15"/>
      <c r="WDW25" s="15"/>
      <c r="WDX25" s="15"/>
      <c r="WDY25" s="15"/>
      <c r="WDZ25" s="15"/>
      <c r="WEA25" s="15"/>
      <c r="WEB25" s="15"/>
      <c r="WEC25" s="15"/>
      <c r="WED25" s="15"/>
      <c r="WEE25" s="15"/>
      <c r="WEF25" s="15"/>
      <c r="WEG25" s="15"/>
      <c r="WEH25" s="15"/>
      <c r="WEI25" s="15"/>
      <c r="WEJ25" s="15"/>
      <c r="WEK25" s="98"/>
      <c r="WEL25" s="98"/>
      <c r="WEM25" s="13"/>
      <c r="WEN25" s="79"/>
      <c r="WEO25" s="79"/>
      <c r="WEP25" s="79"/>
      <c r="WEQ25" s="79"/>
      <c r="WER25" s="79"/>
      <c r="WES25" s="79"/>
      <c r="WET25" s="79"/>
      <c r="WEU25" s="79"/>
      <c r="WEV25" s="79"/>
      <c r="WEW25" s="79"/>
      <c r="WEX25" s="79"/>
      <c r="WEY25" s="79"/>
      <c r="WEZ25" s="79"/>
      <c r="WFA25" s="79"/>
      <c r="WFB25" s="79"/>
      <c r="WFC25" s="79"/>
      <c r="WFD25" s="79"/>
      <c r="WFE25" s="79"/>
      <c r="WFF25" s="79"/>
      <c r="WFG25" s="79"/>
      <c r="WFH25" s="79"/>
      <c r="WFI25" s="79"/>
      <c r="WFJ25" s="79"/>
      <c r="WFK25" s="79"/>
      <c r="WFL25" s="19"/>
      <c r="WFM25" s="15"/>
      <c r="WFN25" s="15"/>
      <c r="WFO25" s="15"/>
      <c r="WFP25" s="15"/>
      <c r="WFQ25" s="15"/>
      <c r="WFR25" s="15"/>
      <c r="WFS25" s="15"/>
      <c r="WFT25" s="15"/>
      <c r="WFU25" s="15"/>
      <c r="WFV25" s="15"/>
      <c r="WFW25" s="15"/>
      <c r="WFX25" s="15"/>
      <c r="WFY25" s="15"/>
      <c r="WFZ25" s="15"/>
      <c r="WGA25" s="15"/>
      <c r="WGB25" s="15"/>
      <c r="WGC25" s="15"/>
      <c r="WGD25" s="15"/>
      <c r="WGE25" s="15"/>
      <c r="WGF25" s="15"/>
      <c r="WGG25" s="15"/>
      <c r="WGH25" s="98"/>
      <c r="WGI25" s="98"/>
      <c r="WGJ25" s="13"/>
      <c r="WGK25" s="79"/>
      <c r="WGL25" s="79"/>
      <c r="WGM25" s="79"/>
      <c r="WGN25" s="79"/>
      <c r="WGO25" s="79"/>
      <c r="WGP25" s="79"/>
      <c r="WGQ25" s="79"/>
      <c r="WGR25" s="79"/>
      <c r="WGS25" s="79"/>
      <c r="WGT25" s="79"/>
      <c r="WGU25" s="79"/>
      <c r="WGV25" s="79"/>
      <c r="WGW25" s="79"/>
      <c r="WGX25" s="79"/>
      <c r="WGY25" s="79"/>
      <c r="WGZ25" s="79"/>
      <c r="WHA25" s="79"/>
      <c r="WHB25" s="79"/>
      <c r="WHC25" s="79"/>
      <c r="WHD25" s="79"/>
      <c r="WHE25" s="79"/>
      <c r="WHF25" s="79"/>
      <c r="WHG25" s="79"/>
      <c r="WHH25" s="79"/>
      <c r="WHI25" s="19"/>
      <c r="WHJ25" s="15"/>
      <c r="WHK25" s="15"/>
      <c r="WHL25" s="15"/>
      <c r="WHM25" s="15"/>
      <c r="WHN25" s="15"/>
      <c r="WHO25" s="15"/>
      <c r="WHP25" s="15"/>
      <c r="WHQ25" s="15"/>
      <c r="WHR25" s="15"/>
      <c r="WHS25" s="15"/>
      <c r="WHT25" s="15"/>
      <c r="WHU25" s="15"/>
      <c r="WHV25" s="15"/>
      <c r="WHW25" s="15"/>
      <c r="WHX25" s="15"/>
      <c r="WHY25" s="15"/>
      <c r="WHZ25" s="15"/>
      <c r="WIA25" s="15"/>
      <c r="WIB25" s="15"/>
      <c r="WIC25" s="15"/>
      <c r="WID25" s="15"/>
      <c r="WIE25" s="98"/>
      <c r="WIF25" s="98"/>
      <c r="WIG25" s="13"/>
      <c r="WIH25" s="79"/>
      <c r="WII25" s="79"/>
      <c r="WIJ25" s="79"/>
      <c r="WIK25" s="79"/>
      <c r="WIL25" s="79"/>
      <c r="WIM25" s="79"/>
      <c r="WIN25" s="79"/>
      <c r="WIO25" s="79"/>
      <c r="WIP25" s="79"/>
      <c r="WIQ25" s="79"/>
      <c r="WIR25" s="79"/>
      <c r="WIS25" s="79"/>
      <c r="WIT25" s="79"/>
      <c r="WIU25" s="79"/>
      <c r="WIV25" s="79"/>
      <c r="WIW25" s="79"/>
      <c r="WIX25" s="79"/>
      <c r="WIY25" s="79"/>
      <c r="WIZ25" s="79"/>
      <c r="WJA25" s="79"/>
      <c r="WJB25" s="79"/>
      <c r="WJC25" s="79"/>
      <c r="WJD25" s="79"/>
      <c r="WJE25" s="79"/>
      <c r="WJF25" s="19"/>
      <c r="WJG25" s="15"/>
      <c r="WJH25" s="15"/>
      <c r="WJI25" s="15"/>
      <c r="WJJ25" s="15"/>
      <c r="WJK25" s="15"/>
      <c r="WJL25" s="15"/>
      <c r="WJM25" s="15"/>
      <c r="WJN25" s="15"/>
      <c r="WJO25" s="15"/>
      <c r="WJP25" s="15"/>
      <c r="WJQ25" s="15"/>
      <c r="WJR25" s="15"/>
      <c r="WJS25" s="15"/>
      <c r="WJT25" s="15"/>
      <c r="WJU25" s="15"/>
      <c r="WJV25" s="15"/>
      <c r="WJW25" s="15"/>
      <c r="WJX25" s="15"/>
      <c r="WJY25" s="15"/>
      <c r="WJZ25" s="15"/>
      <c r="WKA25" s="15"/>
      <c r="WKB25" s="98"/>
      <c r="WKC25" s="98"/>
      <c r="WKD25" s="13"/>
      <c r="WKE25" s="79"/>
      <c r="WKF25" s="79"/>
      <c r="WKG25" s="79"/>
      <c r="WKH25" s="79"/>
      <c r="WKI25" s="79"/>
      <c r="WKJ25" s="79"/>
      <c r="WKK25" s="79"/>
      <c r="WKL25" s="79"/>
      <c r="WKM25" s="79"/>
      <c r="WKN25" s="79"/>
      <c r="WKO25" s="79"/>
      <c r="WKP25" s="79"/>
      <c r="WKQ25" s="79"/>
      <c r="WKR25" s="79"/>
      <c r="WKS25" s="79"/>
      <c r="WKT25" s="79"/>
      <c r="WKU25" s="79"/>
      <c r="WKV25" s="79"/>
      <c r="WKW25" s="79"/>
      <c r="WKX25" s="79"/>
      <c r="WKY25" s="79"/>
      <c r="WKZ25" s="79"/>
      <c r="WLA25" s="79"/>
      <c r="WLB25" s="79"/>
      <c r="WLC25" s="19"/>
      <c r="WLD25" s="15"/>
      <c r="WLE25" s="15"/>
      <c r="WLF25" s="15"/>
      <c r="WLG25" s="15"/>
      <c r="WLH25" s="15"/>
      <c r="WLI25" s="15"/>
      <c r="WLJ25" s="15"/>
      <c r="WLK25" s="15"/>
      <c r="WLL25" s="15"/>
      <c r="WLM25" s="15"/>
      <c r="WLN25" s="15"/>
      <c r="WLO25" s="15"/>
      <c r="WLP25" s="15"/>
      <c r="WLQ25" s="15"/>
      <c r="WLR25" s="15"/>
      <c r="WLS25" s="15"/>
      <c r="WLT25" s="15"/>
      <c r="WLU25" s="15"/>
      <c r="WLV25" s="15"/>
      <c r="WLW25" s="15"/>
      <c r="WLX25" s="15"/>
      <c r="WLY25" s="98"/>
      <c r="WLZ25" s="98"/>
      <c r="WMA25" s="13"/>
      <c r="WMB25" s="79"/>
      <c r="WMC25" s="79"/>
      <c r="WMD25" s="79"/>
      <c r="WME25" s="79"/>
      <c r="WMF25" s="79"/>
      <c r="WMG25" s="79"/>
      <c r="WMH25" s="79"/>
      <c r="WMI25" s="79"/>
      <c r="WMJ25" s="79"/>
      <c r="WMK25" s="79"/>
      <c r="WML25" s="79"/>
      <c r="WMM25" s="79"/>
      <c r="WMN25" s="79"/>
      <c r="WMO25" s="79"/>
      <c r="WMP25" s="79"/>
      <c r="WMQ25" s="79"/>
      <c r="WMR25" s="79"/>
      <c r="WMS25" s="79"/>
      <c r="WMT25" s="79"/>
      <c r="WMU25" s="79"/>
      <c r="WMV25" s="79"/>
      <c r="WMW25" s="79"/>
      <c r="WMX25" s="79"/>
      <c r="WMY25" s="79"/>
      <c r="WMZ25" s="19"/>
      <c r="WNA25" s="15"/>
      <c r="WNB25" s="15"/>
      <c r="WNC25" s="15"/>
      <c r="WND25" s="15"/>
      <c r="WNE25" s="15"/>
      <c r="WNF25" s="15"/>
      <c r="WNG25" s="15"/>
      <c r="WNH25" s="15"/>
      <c r="WNI25" s="15"/>
      <c r="WNJ25" s="15"/>
      <c r="WNK25" s="15"/>
      <c r="WNL25" s="15"/>
      <c r="WNM25" s="15"/>
      <c r="WNN25" s="15"/>
      <c r="WNO25" s="15"/>
      <c r="WNP25" s="15"/>
      <c r="WNQ25" s="15"/>
      <c r="WNR25" s="15"/>
      <c r="WNS25" s="15"/>
      <c r="WNT25" s="15"/>
      <c r="WNU25" s="15"/>
      <c r="WNV25" s="98"/>
      <c r="WNW25" s="98"/>
      <c r="WNX25" s="13"/>
      <c r="WNY25" s="79"/>
      <c r="WNZ25" s="79"/>
      <c r="WOA25" s="79"/>
      <c r="WOB25" s="79"/>
      <c r="WOC25" s="79"/>
      <c r="WOD25" s="79"/>
      <c r="WOE25" s="79"/>
      <c r="WOF25" s="79"/>
      <c r="WOG25" s="79"/>
      <c r="WOH25" s="79"/>
      <c r="WOI25" s="79"/>
      <c r="WOJ25" s="79"/>
      <c r="WOK25" s="79"/>
      <c r="WOL25" s="79"/>
      <c r="WOM25" s="79"/>
      <c r="WON25" s="79"/>
      <c r="WOO25" s="79"/>
      <c r="WOP25" s="79"/>
      <c r="WOQ25" s="79"/>
      <c r="WOR25" s="79"/>
      <c r="WOS25" s="79"/>
      <c r="WOT25" s="79"/>
      <c r="WOU25" s="79"/>
      <c r="WOV25" s="79"/>
      <c r="WOW25" s="19"/>
      <c r="WOX25" s="15"/>
      <c r="WOY25" s="15"/>
      <c r="WOZ25" s="15"/>
      <c r="WPA25" s="15"/>
      <c r="WPB25" s="15"/>
      <c r="WPC25" s="15"/>
      <c r="WPD25" s="15"/>
      <c r="WPE25" s="15"/>
      <c r="WPF25" s="15"/>
      <c r="WPG25" s="15"/>
      <c r="WPH25" s="15"/>
      <c r="WPI25" s="15"/>
      <c r="WPJ25" s="15"/>
      <c r="WPK25" s="15"/>
      <c r="WPL25" s="15"/>
      <c r="WPM25" s="15"/>
      <c r="WPN25" s="15"/>
      <c r="WPO25" s="15"/>
      <c r="WPP25" s="15"/>
      <c r="WPQ25" s="15"/>
      <c r="WPR25" s="15"/>
      <c r="WPS25" s="98"/>
      <c r="WPT25" s="98"/>
      <c r="WPU25" s="13"/>
      <c r="WPV25" s="79"/>
      <c r="WPW25" s="79"/>
      <c r="WPX25" s="79"/>
      <c r="WPY25" s="79"/>
      <c r="WPZ25" s="79"/>
      <c r="WQA25" s="79"/>
      <c r="WQB25" s="79"/>
      <c r="WQC25" s="79"/>
      <c r="WQD25" s="79"/>
      <c r="WQE25" s="79"/>
      <c r="WQF25" s="79"/>
      <c r="WQG25" s="79"/>
      <c r="WQH25" s="79"/>
      <c r="WQI25" s="79"/>
      <c r="WQJ25" s="79"/>
      <c r="WQK25" s="79"/>
      <c r="WQL25" s="79"/>
      <c r="WQM25" s="79"/>
      <c r="WQN25" s="79"/>
      <c r="WQO25" s="79"/>
      <c r="WQP25" s="79"/>
      <c r="WQQ25" s="79"/>
      <c r="WQR25" s="79"/>
      <c r="WQS25" s="79"/>
      <c r="WQT25" s="19"/>
      <c r="WQU25" s="15"/>
      <c r="WQV25" s="15"/>
      <c r="WQW25" s="15"/>
      <c r="WQX25" s="15"/>
      <c r="WQY25" s="15"/>
      <c r="WQZ25" s="15"/>
      <c r="WRA25" s="15"/>
      <c r="WRB25" s="15"/>
      <c r="WRC25" s="15"/>
      <c r="WRD25" s="15"/>
      <c r="WRE25" s="15"/>
      <c r="WRF25" s="15"/>
      <c r="WRG25" s="15"/>
      <c r="WRH25" s="15"/>
      <c r="WRI25" s="15"/>
      <c r="WRJ25" s="15"/>
      <c r="WRK25" s="15"/>
      <c r="WRL25" s="15"/>
      <c r="WRM25" s="15"/>
      <c r="WRN25" s="15"/>
      <c r="WRO25" s="15"/>
      <c r="WRP25" s="98"/>
      <c r="WRQ25" s="98"/>
      <c r="WRR25" s="13"/>
      <c r="WRS25" s="79"/>
      <c r="WRT25" s="79"/>
      <c r="WRU25" s="79"/>
      <c r="WRV25" s="79"/>
      <c r="WRW25" s="79"/>
      <c r="WRX25" s="79"/>
      <c r="WRY25" s="79"/>
      <c r="WRZ25" s="79"/>
      <c r="WSA25" s="79"/>
      <c r="WSB25" s="79"/>
      <c r="WSC25" s="79"/>
      <c r="WSD25" s="79"/>
      <c r="WSE25" s="79"/>
      <c r="WSF25" s="79"/>
      <c r="WSG25" s="79"/>
      <c r="WSH25" s="79"/>
      <c r="WSI25" s="79"/>
      <c r="WSJ25" s="79"/>
      <c r="WSK25" s="79"/>
      <c r="WSL25" s="79"/>
      <c r="WSM25" s="79"/>
      <c r="WSN25" s="79"/>
      <c r="WSO25" s="79"/>
      <c r="WSP25" s="79"/>
      <c r="WSQ25" s="19"/>
      <c r="WSR25" s="15"/>
      <c r="WSS25" s="15"/>
      <c r="WST25" s="15"/>
      <c r="WSU25" s="15"/>
      <c r="WSV25" s="15"/>
      <c r="WSW25" s="15"/>
      <c r="WSX25" s="15"/>
      <c r="WSY25" s="15"/>
      <c r="WSZ25" s="15"/>
      <c r="WTA25" s="15"/>
      <c r="WTB25" s="15"/>
      <c r="WTC25" s="15"/>
      <c r="WTD25" s="15"/>
      <c r="WTE25" s="15"/>
      <c r="WTF25" s="15"/>
      <c r="WTG25" s="15"/>
      <c r="WTH25" s="15"/>
      <c r="WTI25" s="15"/>
      <c r="WTJ25" s="15"/>
      <c r="WTK25" s="15"/>
      <c r="WTL25" s="15"/>
      <c r="WTM25" s="98"/>
      <c r="WTN25" s="98"/>
      <c r="WTO25" s="13"/>
      <c r="WTP25" s="79"/>
      <c r="WTQ25" s="79"/>
      <c r="WTR25" s="79"/>
      <c r="WTS25" s="79"/>
      <c r="WTT25" s="79"/>
      <c r="WTU25" s="79"/>
      <c r="WTV25" s="79"/>
      <c r="WTW25" s="79"/>
      <c r="WTX25" s="79"/>
      <c r="WTY25" s="79"/>
      <c r="WTZ25" s="79"/>
      <c r="WUA25" s="79"/>
      <c r="WUB25" s="79"/>
      <c r="WUC25" s="79"/>
      <c r="WUD25" s="79"/>
      <c r="WUE25" s="79"/>
      <c r="WUF25" s="79"/>
      <c r="WUG25" s="79"/>
      <c r="WUH25" s="79"/>
      <c r="WUI25" s="79"/>
      <c r="WUJ25" s="79"/>
      <c r="WUK25" s="79"/>
      <c r="WUL25" s="79"/>
      <c r="WUM25" s="79"/>
      <c r="WUN25" s="19"/>
      <c r="WUO25" s="15"/>
      <c r="WUP25" s="15"/>
      <c r="WUQ25" s="15"/>
      <c r="WUR25" s="15"/>
      <c r="WUS25" s="15"/>
      <c r="WUT25" s="15"/>
      <c r="WUU25" s="15"/>
      <c r="WUV25" s="15"/>
      <c r="WUW25" s="15"/>
      <c r="WUX25" s="15"/>
      <c r="WUY25" s="15"/>
      <c r="WUZ25" s="15"/>
      <c r="WVA25" s="15"/>
      <c r="WVB25" s="15"/>
      <c r="WVC25" s="15"/>
      <c r="WVD25" s="15"/>
      <c r="WVE25" s="15"/>
      <c r="WVF25" s="15"/>
      <c r="WVG25" s="15"/>
      <c r="WVH25" s="15"/>
      <c r="WVI25" s="15"/>
      <c r="WVJ25" s="98"/>
      <c r="WVK25" s="98"/>
      <c r="WVL25" s="13"/>
      <c r="WVM25" s="79"/>
      <c r="WVN25" s="79"/>
      <c r="WVO25" s="79"/>
      <c r="WVP25" s="79"/>
      <c r="WVQ25" s="79"/>
      <c r="WVR25" s="79"/>
      <c r="WVS25" s="79"/>
      <c r="WVT25" s="79"/>
      <c r="WVU25" s="79"/>
      <c r="WVV25" s="79"/>
      <c r="WVW25" s="79"/>
      <c r="WVX25" s="79"/>
      <c r="WVY25" s="79"/>
      <c r="WVZ25" s="79"/>
      <c r="WWA25" s="79"/>
      <c r="WWB25" s="79"/>
      <c r="WWC25" s="79"/>
      <c r="WWD25" s="79"/>
      <c r="WWE25" s="79"/>
      <c r="WWF25" s="79"/>
      <c r="WWG25" s="79"/>
      <c r="WWH25" s="79"/>
      <c r="WWI25" s="79"/>
      <c r="WWJ25" s="79"/>
      <c r="WWK25" s="19"/>
      <c r="WWL25" s="15"/>
      <c r="WWM25" s="15"/>
      <c r="WWN25" s="15"/>
      <c r="WWO25" s="15"/>
      <c r="WWP25" s="15"/>
      <c r="WWQ25" s="15"/>
      <c r="WWR25" s="15"/>
      <c r="WWS25" s="15"/>
      <c r="WWT25" s="15"/>
      <c r="WWU25" s="15"/>
      <c r="WWV25" s="15"/>
      <c r="WWW25" s="15"/>
      <c r="WWX25" s="15"/>
      <c r="WWY25" s="15"/>
      <c r="WWZ25" s="15"/>
      <c r="WXA25" s="15"/>
      <c r="WXB25" s="15"/>
      <c r="WXC25" s="15"/>
      <c r="WXD25" s="15"/>
      <c r="WXE25" s="15"/>
      <c r="WXF25" s="15"/>
      <c r="WXG25" s="98"/>
      <c r="WXH25" s="98"/>
      <c r="WXI25" s="13"/>
      <c r="WXJ25" s="79"/>
      <c r="WXK25" s="79"/>
      <c r="WXL25" s="79"/>
      <c r="WXM25" s="79"/>
      <c r="WXN25" s="79"/>
      <c r="WXO25" s="79"/>
      <c r="WXP25" s="79"/>
      <c r="WXQ25" s="79"/>
      <c r="WXR25" s="79"/>
      <c r="WXS25" s="79"/>
      <c r="WXT25" s="79"/>
      <c r="WXU25" s="79"/>
      <c r="WXV25" s="79"/>
      <c r="WXW25" s="79"/>
      <c r="WXX25" s="79"/>
      <c r="WXY25" s="79"/>
      <c r="WXZ25" s="79"/>
      <c r="WYA25" s="79"/>
      <c r="WYB25" s="79"/>
      <c r="WYC25" s="79"/>
      <c r="WYD25" s="79"/>
      <c r="WYE25" s="79"/>
      <c r="WYF25" s="79"/>
      <c r="WYG25" s="79"/>
      <c r="WYH25" s="19"/>
      <c r="WYI25" s="15"/>
      <c r="WYJ25" s="15"/>
      <c r="WYK25" s="15"/>
      <c r="WYL25" s="15"/>
      <c r="WYM25" s="15"/>
      <c r="WYN25" s="15"/>
      <c r="WYO25" s="15"/>
      <c r="WYP25" s="15"/>
      <c r="WYQ25" s="15"/>
      <c r="WYR25" s="15"/>
      <c r="WYS25" s="15"/>
      <c r="WYT25" s="15"/>
      <c r="WYU25" s="15"/>
      <c r="WYV25" s="15"/>
      <c r="WYW25" s="15"/>
      <c r="WYX25" s="15"/>
      <c r="WYY25" s="15"/>
      <c r="WYZ25" s="15"/>
      <c r="WZA25" s="15"/>
      <c r="WZB25" s="15"/>
      <c r="WZC25" s="15"/>
      <c r="WZD25" s="98"/>
      <c r="WZE25" s="98"/>
      <c r="WZF25" s="13"/>
      <c r="WZG25" s="79"/>
      <c r="WZH25" s="79"/>
      <c r="WZI25" s="79"/>
      <c r="WZJ25" s="79"/>
      <c r="WZK25" s="79"/>
      <c r="WZL25" s="79"/>
      <c r="WZM25" s="79"/>
      <c r="WZN25" s="79"/>
      <c r="WZO25" s="79"/>
      <c r="WZP25" s="79"/>
      <c r="WZQ25" s="79"/>
      <c r="WZR25" s="79"/>
      <c r="WZS25" s="79"/>
      <c r="WZT25" s="79"/>
      <c r="WZU25" s="79"/>
      <c r="WZV25" s="79"/>
      <c r="WZW25" s="79"/>
      <c r="WZX25" s="79"/>
      <c r="WZY25" s="79"/>
      <c r="WZZ25" s="79"/>
      <c r="XAA25" s="79"/>
      <c r="XAB25" s="79"/>
      <c r="XAC25" s="79"/>
      <c r="XAD25" s="79"/>
      <c r="XAE25" s="19"/>
      <c r="XAF25" s="15"/>
      <c r="XAG25" s="15"/>
      <c r="XAH25" s="15"/>
      <c r="XAI25" s="15"/>
      <c r="XAJ25" s="15"/>
      <c r="XAK25" s="15"/>
      <c r="XAL25" s="15"/>
      <c r="XAM25" s="15"/>
      <c r="XAN25" s="15"/>
      <c r="XAO25" s="15"/>
      <c r="XAP25" s="15"/>
      <c r="XAQ25" s="15"/>
      <c r="XAR25" s="15"/>
      <c r="XAS25" s="15"/>
      <c r="XAT25" s="15"/>
      <c r="XAU25" s="15"/>
      <c r="XAV25" s="15"/>
      <c r="XAW25" s="15"/>
      <c r="XAX25" s="15"/>
      <c r="XAY25" s="15"/>
      <c r="XAZ25" s="15"/>
      <c r="XBA25" s="98"/>
      <c r="XBB25" s="98"/>
      <c r="XBC25" s="13"/>
      <c r="XBD25" s="79"/>
      <c r="XBE25" s="79"/>
      <c r="XBF25" s="79"/>
      <c r="XBG25" s="79"/>
      <c r="XBH25" s="79"/>
      <c r="XBI25" s="79"/>
      <c r="XBJ25" s="79"/>
      <c r="XBK25" s="79"/>
      <c r="XBL25" s="79"/>
      <c r="XBM25" s="79"/>
      <c r="XBN25" s="79"/>
      <c r="XBO25" s="79"/>
      <c r="XBP25" s="79"/>
      <c r="XBQ25" s="79"/>
      <c r="XBR25" s="79"/>
      <c r="XBS25" s="79"/>
      <c r="XBT25" s="79"/>
      <c r="XBU25" s="79"/>
      <c r="XBV25" s="79"/>
      <c r="XBW25" s="79"/>
      <c r="XBX25" s="79"/>
      <c r="XBY25" s="79"/>
      <c r="XBZ25" s="79"/>
      <c r="XCA25" s="79"/>
      <c r="XCB25" s="19"/>
      <c r="XCC25" s="15"/>
      <c r="XCD25" s="15"/>
      <c r="XCE25" s="15"/>
      <c r="XCF25" s="15"/>
      <c r="XCG25" s="15"/>
      <c r="XCH25" s="15"/>
      <c r="XCI25" s="15"/>
      <c r="XCJ25" s="15"/>
      <c r="XCK25" s="15"/>
      <c r="XCL25" s="15"/>
      <c r="XCM25" s="15"/>
      <c r="XCN25" s="15"/>
      <c r="XCO25" s="15"/>
      <c r="XCP25" s="15"/>
      <c r="XCQ25" s="15"/>
      <c r="XCR25" s="15"/>
      <c r="XCS25" s="15"/>
      <c r="XCT25" s="15"/>
      <c r="XCU25" s="15"/>
      <c r="XCV25" s="15"/>
      <c r="XCW25" s="15"/>
      <c r="XCX25" s="98"/>
      <c r="XCY25" s="98"/>
      <c r="XCZ25" s="13"/>
      <c r="XDA25" s="79"/>
      <c r="XDB25" s="79"/>
      <c r="XDC25" s="79"/>
      <c r="XDD25" s="79"/>
      <c r="XDE25" s="79"/>
      <c r="XDF25" s="79"/>
      <c r="XDG25" s="79"/>
      <c r="XDH25" s="79"/>
      <c r="XDI25" s="79"/>
      <c r="XDJ25" s="79"/>
      <c r="XDK25" s="79"/>
      <c r="XDL25" s="79"/>
      <c r="XDM25" s="79"/>
      <c r="XDN25" s="79"/>
      <c r="XDO25" s="79"/>
      <c r="XDP25" s="79"/>
      <c r="XDQ25" s="79"/>
      <c r="XDR25" s="79"/>
      <c r="XDS25" s="79"/>
      <c r="XDT25" s="79"/>
      <c r="XDU25" s="79"/>
      <c r="XDV25" s="79"/>
      <c r="XDW25" s="79"/>
      <c r="XDX25" s="79"/>
      <c r="XDY25" s="19"/>
      <c r="XDZ25" s="15"/>
      <c r="XEA25" s="15"/>
      <c r="XEB25" s="15"/>
      <c r="XEC25" s="15"/>
      <c r="XED25" s="15"/>
      <c r="XEE25" s="15"/>
      <c r="XEF25" s="15"/>
      <c r="XEG25" s="15"/>
      <c r="XEH25" s="15"/>
      <c r="XEI25" s="15"/>
      <c r="XEJ25" s="15"/>
      <c r="XEK25" s="15"/>
      <c r="XEL25" s="15"/>
      <c r="XEM25" s="15"/>
      <c r="XEN25" s="15"/>
      <c r="XEO25" s="15"/>
      <c r="XEP25" s="15"/>
      <c r="XEQ25" s="15"/>
      <c r="XER25" s="15"/>
      <c r="XES25" s="15"/>
      <c r="XET25" s="15"/>
      <c r="XEU25" s="98"/>
      <c r="XEV25" s="98"/>
      <c r="XEW25" s="13"/>
      <c r="XEX25" s="79"/>
      <c r="XEY25" s="79"/>
      <c r="XEZ25" s="79"/>
      <c r="XFA25" s="79"/>
      <c r="XFB25" s="79"/>
      <c r="XFC25" s="79"/>
      <c r="XFD25" s="79"/>
    </row>
    <row r="26" spans="1:16384" customFormat="1" ht="15" customHeight="1" x14ac:dyDescent="0.35">
      <c r="B26" s="16" t="s">
        <v>513</v>
      </c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8">
        <v>21.034420299307598</v>
      </c>
      <c r="P26" s="148">
        <v>20.931716696726312</v>
      </c>
      <c r="Q26" s="148">
        <v>20.640528572478921</v>
      </c>
      <c r="R26" s="148">
        <v>20.755991302743105</v>
      </c>
      <c r="S26" s="148">
        <v>20.603766568189744</v>
      </c>
      <c r="T26" s="148">
        <v>21.875827437735005</v>
      </c>
      <c r="U26" s="148">
        <v>21.996753771101922</v>
      </c>
      <c r="V26" s="148">
        <v>22.06308654184523</v>
      </c>
      <c r="W26" s="148">
        <v>20.841158343828823</v>
      </c>
      <c r="X26" s="148">
        <v>21.224785152768199</v>
      </c>
      <c r="Y26" s="148">
        <v>21.669104571041046</v>
      </c>
      <c r="Z26" s="148">
        <v>22.323051566659089</v>
      </c>
      <c r="AA26" s="148">
        <v>22.785336437089477</v>
      </c>
      <c r="AB26" s="148">
        <v>23.080196439293719</v>
      </c>
      <c r="AC26" s="148">
        <v>23.878195061488828</v>
      </c>
      <c r="AD26" s="79"/>
      <c r="AE26" s="79"/>
      <c r="AF26" s="30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>
        <v>-0.48826447850653126</v>
      </c>
      <c r="AT26" s="15">
        <v>-1.3911335055138234</v>
      </c>
      <c r="AU26" s="15">
        <v>0.55939812713002224</v>
      </c>
      <c r="AV26" s="15">
        <v>-0.73340141809195469</v>
      </c>
      <c r="AW26" s="15">
        <v>6.1739239052979826</v>
      </c>
      <c r="AX26" s="15">
        <v>0.55278518589117931</v>
      </c>
      <c r="AY26" s="15">
        <v>0.30155709080333731</v>
      </c>
      <c r="AZ26" s="15">
        <v>-5.5383375109320125</v>
      </c>
      <c r="BA26" s="15">
        <v>1.8407173085605841</v>
      </c>
      <c r="BB26" s="15">
        <v>2.0933988969725714</v>
      </c>
      <c r="BC26" s="15">
        <v>3.0178773353283286</v>
      </c>
      <c r="BD26" s="15">
        <v>2.070885645047023</v>
      </c>
      <c r="BE26" s="15">
        <v>1.2940778953093504</v>
      </c>
      <c r="BF26" s="15">
        <v>3.4575035974846715</v>
      </c>
      <c r="BG26" s="355"/>
      <c r="BH26" s="355"/>
    </row>
    <row r="27" spans="1:16384" s="99" customFormat="1" ht="15" customHeight="1" x14ac:dyDescent="0.35">
      <c r="A27"/>
      <c r="B27" s="79" t="s">
        <v>263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>
        <v>914.30299999999988</v>
      </c>
      <c r="P27" s="79">
        <v>1641.3019999999997</v>
      </c>
      <c r="Q27" s="79">
        <v>1493.3000000000011</v>
      </c>
      <c r="R27" s="79">
        <v>822.67799999999988</v>
      </c>
      <c r="S27" s="79">
        <v>822.19100000000003</v>
      </c>
      <c r="T27" s="79">
        <v>761.43100000000004</v>
      </c>
      <c r="U27" s="79">
        <v>687.96799999999996</v>
      </c>
      <c r="V27" s="79">
        <v>677.48699999999997</v>
      </c>
      <c r="W27" s="79">
        <v>575.76199999999994</v>
      </c>
      <c r="X27" s="79">
        <v>585.89700000000005</v>
      </c>
      <c r="Y27" s="79">
        <v>584.36000000000058</v>
      </c>
      <c r="Z27" s="79">
        <v>627.68299999999908</v>
      </c>
      <c r="AA27" s="79">
        <v>611.91899999999987</v>
      </c>
      <c r="AB27" s="79">
        <v>512.95300000000134</v>
      </c>
      <c r="AC27" s="79">
        <v>593.79199999999764</v>
      </c>
      <c r="AD27" s="19"/>
      <c r="AE27" s="19"/>
      <c r="AF27" s="304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>
        <v>79.514012313204688</v>
      </c>
      <c r="AT27" s="15">
        <v>-9.0173532963463536</v>
      </c>
      <c r="AU27" s="15">
        <v>-44.9087256411974</v>
      </c>
      <c r="AV27" s="15">
        <v>-5.9196915439558698E-2</v>
      </c>
      <c r="AW27" s="15">
        <v>-7.3900103503930339</v>
      </c>
      <c r="AX27" s="15">
        <v>-9.6480180081977327</v>
      </c>
      <c r="AY27" s="15">
        <v>-1.5234720219545088</v>
      </c>
      <c r="AZ27" s="15">
        <v>-15.015048259228594</v>
      </c>
      <c r="BA27" s="15">
        <v>1.760275947353265</v>
      </c>
      <c r="BB27" s="15">
        <v>-0.26233279910965002</v>
      </c>
      <c r="BC27" s="15">
        <v>7.4137517968373023</v>
      </c>
      <c r="BD27" s="15">
        <v>-2.5114588096219328</v>
      </c>
      <c r="BE27" s="15">
        <v>-16.173055584153875</v>
      </c>
      <c r="BF27" s="15">
        <v>15.759533524513181</v>
      </c>
      <c r="BG27" s="13"/>
      <c r="BH27" s="13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19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98"/>
      <c r="DD27" s="98"/>
      <c r="DE27" s="13"/>
      <c r="DF27" s="79"/>
      <c r="DG27" s="79"/>
      <c r="DH27" s="79"/>
      <c r="DI27" s="79"/>
      <c r="DJ27" s="79"/>
      <c r="DK27" s="79"/>
      <c r="DL27" s="79"/>
      <c r="DM27" s="79"/>
      <c r="DN27" s="79"/>
      <c r="DO27" s="79"/>
      <c r="DP27" s="79"/>
      <c r="DQ27" s="79"/>
      <c r="DR27" s="79"/>
      <c r="DS27" s="79"/>
      <c r="DT27" s="79"/>
      <c r="DU27" s="79"/>
      <c r="DV27" s="79"/>
      <c r="DW27" s="79"/>
      <c r="DX27" s="79"/>
      <c r="DY27" s="79"/>
      <c r="DZ27" s="79"/>
      <c r="EA27" s="79"/>
      <c r="EB27" s="79"/>
      <c r="EC27" s="79"/>
      <c r="ED27" s="19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98"/>
      <c r="FA27" s="98"/>
      <c r="FB27" s="13"/>
      <c r="FC27" s="79"/>
      <c r="FD27" s="79"/>
      <c r="FE27" s="79"/>
      <c r="FF27" s="79"/>
      <c r="FG27" s="79"/>
      <c r="FH27" s="79"/>
      <c r="FI27" s="79"/>
      <c r="FJ27" s="79"/>
      <c r="FK27" s="79"/>
      <c r="FL27" s="79"/>
      <c r="FM27" s="79"/>
      <c r="FN27" s="79"/>
      <c r="FO27" s="79"/>
      <c r="FP27" s="79"/>
      <c r="FQ27" s="79"/>
      <c r="FR27" s="79"/>
      <c r="FS27" s="79"/>
      <c r="FT27" s="79"/>
      <c r="FU27" s="79"/>
      <c r="FV27" s="79"/>
      <c r="FW27" s="79"/>
      <c r="FX27" s="79"/>
      <c r="FY27" s="79"/>
      <c r="FZ27" s="79"/>
      <c r="GA27" s="19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98"/>
      <c r="GX27" s="98"/>
      <c r="GY27" s="13"/>
      <c r="GZ27" s="79"/>
      <c r="HA27" s="79"/>
      <c r="HB27" s="79"/>
      <c r="HC27" s="79"/>
      <c r="HD27" s="79"/>
      <c r="HE27" s="79"/>
      <c r="HF27" s="79"/>
      <c r="HG27" s="79"/>
      <c r="HH27" s="79"/>
      <c r="HI27" s="79"/>
      <c r="HJ27" s="79"/>
      <c r="HK27" s="79"/>
      <c r="HL27" s="79"/>
      <c r="HM27" s="79"/>
      <c r="HN27" s="79"/>
      <c r="HO27" s="79"/>
      <c r="HP27" s="79"/>
      <c r="HQ27" s="79"/>
      <c r="HR27" s="79"/>
      <c r="HS27" s="79"/>
      <c r="HT27" s="79"/>
      <c r="HU27" s="79"/>
      <c r="HV27" s="79"/>
      <c r="HW27" s="79"/>
      <c r="HX27" s="19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98"/>
      <c r="IU27" s="98"/>
      <c r="IV27" s="13"/>
      <c r="IW27" s="79"/>
      <c r="IX27" s="79"/>
      <c r="IY27" s="79"/>
      <c r="IZ27" s="79"/>
      <c r="JA27" s="79"/>
      <c r="JB27" s="79"/>
      <c r="JC27" s="79"/>
      <c r="JD27" s="79"/>
      <c r="JE27" s="79"/>
      <c r="JF27" s="79"/>
      <c r="JG27" s="79"/>
      <c r="JH27" s="79"/>
      <c r="JI27" s="79"/>
      <c r="JJ27" s="79"/>
      <c r="JK27" s="79"/>
      <c r="JL27" s="79"/>
      <c r="JM27" s="79"/>
      <c r="JN27" s="79"/>
      <c r="JO27" s="79"/>
      <c r="JP27" s="79"/>
      <c r="JQ27" s="79"/>
      <c r="JR27" s="79"/>
      <c r="JS27" s="79"/>
      <c r="JT27" s="79"/>
      <c r="JU27" s="19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98"/>
      <c r="KR27" s="98"/>
      <c r="KS27" s="13"/>
      <c r="KT27" s="79"/>
      <c r="KU27" s="79"/>
      <c r="KV27" s="79"/>
      <c r="KW27" s="79"/>
      <c r="KX27" s="79"/>
      <c r="KY27" s="79"/>
      <c r="KZ27" s="79"/>
      <c r="LA27" s="79"/>
      <c r="LB27" s="79"/>
      <c r="LC27" s="79"/>
      <c r="LD27" s="79"/>
      <c r="LE27" s="79"/>
      <c r="LF27" s="79"/>
      <c r="LG27" s="79"/>
      <c r="LH27" s="79"/>
      <c r="LI27" s="79"/>
      <c r="LJ27" s="79"/>
      <c r="LK27" s="79"/>
      <c r="LL27" s="79"/>
      <c r="LM27" s="79"/>
      <c r="LN27" s="79"/>
      <c r="LO27" s="79"/>
      <c r="LP27" s="79"/>
      <c r="LQ27" s="79"/>
      <c r="LR27" s="19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98"/>
      <c r="MO27" s="98"/>
      <c r="MP27" s="13"/>
      <c r="MQ27" s="79"/>
      <c r="MR27" s="79"/>
      <c r="MS27" s="79"/>
      <c r="MT27" s="79"/>
      <c r="MU27" s="79"/>
      <c r="MV27" s="79"/>
      <c r="MW27" s="79"/>
      <c r="MX27" s="79"/>
      <c r="MY27" s="79"/>
      <c r="MZ27" s="79"/>
      <c r="NA27" s="79"/>
      <c r="NB27" s="79"/>
      <c r="NC27" s="79"/>
      <c r="ND27" s="79"/>
      <c r="NE27" s="79"/>
      <c r="NF27" s="79"/>
      <c r="NG27" s="79"/>
      <c r="NH27" s="79"/>
      <c r="NI27" s="79"/>
      <c r="NJ27" s="79"/>
      <c r="NK27" s="79"/>
      <c r="NL27" s="79"/>
      <c r="NM27" s="79"/>
      <c r="NN27" s="79"/>
      <c r="NO27" s="19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98"/>
      <c r="OL27" s="98"/>
      <c r="OM27" s="13"/>
      <c r="ON27" s="79"/>
      <c r="OO27" s="79"/>
      <c r="OP27" s="79"/>
      <c r="OQ27" s="79"/>
      <c r="OR27" s="79"/>
      <c r="OS27" s="79"/>
      <c r="OT27" s="79"/>
      <c r="OU27" s="79"/>
      <c r="OV27" s="79"/>
      <c r="OW27" s="79"/>
      <c r="OX27" s="79"/>
      <c r="OY27" s="79"/>
      <c r="OZ27" s="79"/>
      <c r="PA27" s="79"/>
      <c r="PB27" s="79"/>
      <c r="PC27" s="79"/>
      <c r="PD27" s="79"/>
      <c r="PE27" s="79"/>
      <c r="PF27" s="79"/>
      <c r="PG27" s="79"/>
      <c r="PH27" s="79"/>
      <c r="PI27" s="79"/>
      <c r="PJ27" s="79"/>
      <c r="PK27" s="79"/>
      <c r="PL27" s="19"/>
      <c r="PM27" s="15"/>
      <c r="PN27" s="15"/>
      <c r="PO27" s="15"/>
      <c r="PP27" s="15"/>
      <c r="PQ27" s="15"/>
      <c r="PR27" s="15"/>
      <c r="PS27" s="15"/>
      <c r="PT27" s="15"/>
      <c r="PU27" s="15"/>
      <c r="PV27" s="15"/>
      <c r="PW27" s="15"/>
      <c r="PX27" s="15"/>
      <c r="PY27" s="15"/>
      <c r="PZ27" s="15"/>
      <c r="QA27" s="15"/>
      <c r="QB27" s="15"/>
      <c r="QC27" s="15"/>
      <c r="QD27" s="15"/>
      <c r="QE27" s="15"/>
      <c r="QF27" s="15"/>
      <c r="QG27" s="15"/>
      <c r="QH27" s="98"/>
      <c r="QI27" s="98"/>
      <c r="QJ27" s="13"/>
      <c r="QK27" s="79"/>
      <c r="QL27" s="79"/>
      <c r="QM27" s="79"/>
      <c r="QN27" s="79"/>
      <c r="QO27" s="79"/>
      <c r="QP27" s="79"/>
      <c r="QQ27" s="79"/>
      <c r="QR27" s="79"/>
      <c r="QS27" s="79"/>
      <c r="QT27" s="79"/>
      <c r="QU27" s="79"/>
      <c r="QV27" s="79"/>
      <c r="QW27" s="79"/>
      <c r="QX27" s="79"/>
      <c r="QY27" s="79"/>
      <c r="QZ27" s="79"/>
      <c r="RA27" s="79"/>
      <c r="RB27" s="79"/>
      <c r="RC27" s="79"/>
      <c r="RD27" s="79"/>
      <c r="RE27" s="79"/>
      <c r="RF27" s="79"/>
      <c r="RG27" s="79"/>
      <c r="RH27" s="79"/>
      <c r="RI27" s="19"/>
      <c r="RJ27" s="15"/>
      <c r="RK27" s="15"/>
      <c r="RL27" s="15"/>
      <c r="RM27" s="15"/>
      <c r="RN27" s="15"/>
      <c r="RO27" s="15"/>
      <c r="RP27" s="15"/>
      <c r="RQ27" s="15"/>
      <c r="RR27" s="15"/>
      <c r="RS27" s="15"/>
      <c r="RT27" s="15"/>
      <c r="RU27" s="15"/>
      <c r="RV27" s="15"/>
      <c r="RW27" s="15"/>
      <c r="RX27" s="15"/>
      <c r="RY27" s="15"/>
      <c r="RZ27" s="15"/>
      <c r="SA27" s="15"/>
      <c r="SB27" s="15"/>
      <c r="SC27" s="15"/>
      <c r="SD27" s="15"/>
      <c r="SE27" s="98"/>
      <c r="SF27" s="98"/>
      <c r="SG27" s="13"/>
      <c r="SH27" s="79"/>
      <c r="SI27" s="79"/>
      <c r="SJ27" s="79"/>
      <c r="SK27" s="79"/>
      <c r="SL27" s="79"/>
      <c r="SM27" s="79"/>
      <c r="SN27" s="79"/>
      <c r="SO27" s="79"/>
      <c r="SP27" s="79"/>
      <c r="SQ27" s="79"/>
      <c r="SR27" s="79"/>
      <c r="SS27" s="79"/>
      <c r="ST27" s="79"/>
      <c r="SU27" s="79"/>
      <c r="SV27" s="79"/>
      <c r="SW27" s="79"/>
      <c r="SX27" s="79"/>
      <c r="SY27" s="79"/>
      <c r="SZ27" s="79"/>
      <c r="TA27" s="79"/>
      <c r="TB27" s="79"/>
      <c r="TC27" s="79"/>
      <c r="TD27" s="79"/>
      <c r="TE27" s="79"/>
      <c r="TF27" s="19"/>
      <c r="TG27" s="15"/>
      <c r="TH27" s="15"/>
      <c r="TI27" s="15"/>
      <c r="TJ27" s="15"/>
      <c r="TK27" s="15"/>
      <c r="TL27" s="15"/>
      <c r="TM27" s="15"/>
      <c r="TN27" s="15"/>
      <c r="TO27" s="15"/>
      <c r="TP27" s="15"/>
      <c r="TQ27" s="15"/>
      <c r="TR27" s="15"/>
      <c r="TS27" s="15"/>
      <c r="TT27" s="15"/>
      <c r="TU27" s="15"/>
      <c r="TV27" s="15"/>
      <c r="TW27" s="15"/>
      <c r="TX27" s="15"/>
      <c r="TY27" s="15"/>
      <c r="TZ27" s="15"/>
      <c r="UA27" s="15"/>
      <c r="UB27" s="98"/>
      <c r="UC27" s="98"/>
      <c r="UD27" s="13"/>
      <c r="UE27" s="79"/>
      <c r="UF27" s="79"/>
      <c r="UG27" s="79"/>
      <c r="UH27" s="79"/>
      <c r="UI27" s="79"/>
      <c r="UJ27" s="79"/>
      <c r="UK27" s="79"/>
      <c r="UL27" s="79"/>
      <c r="UM27" s="79"/>
      <c r="UN27" s="79"/>
      <c r="UO27" s="79"/>
      <c r="UP27" s="79"/>
      <c r="UQ27" s="79"/>
      <c r="UR27" s="79"/>
      <c r="US27" s="79"/>
      <c r="UT27" s="79"/>
      <c r="UU27" s="79"/>
      <c r="UV27" s="79"/>
      <c r="UW27" s="79"/>
      <c r="UX27" s="79"/>
      <c r="UY27" s="79"/>
      <c r="UZ27" s="79"/>
      <c r="VA27" s="79"/>
      <c r="VB27" s="79"/>
      <c r="VC27" s="19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/>
      <c r="VO27" s="15"/>
      <c r="VP27" s="15"/>
      <c r="VQ27" s="15"/>
      <c r="VR27" s="15"/>
      <c r="VS27" s="15"/>
      <c r="VT27" s="15"/>
      <c r="VU27" s="15"/>
      <c r="VV27" s="15"/>
      <c r="VW27" s="15"/>
      <c r="VX27" s="15"/>
      <c r="VY27" s="98"/>
      <c r="VZ27" s="98"/>
      <c r="WA27" s="13"/>
      <c r="WB27" s="79"/>
      <c r="WC27" s="79"/>
      <c r="WD27" s="79"/>
      <c r="WE27" s="79"/>
      <c r="WF27" s="79"/>
      <c r="WG27" s="79"/>
      <c r="WH27" s="79"/>
      <c r="WI27" s="79"/>
      <c r="WJ27" s="79"/>
      <c r="WK27" s="79"/>
      <c r="WL27" s="79"/>
      <c r="WM27" s="79"/>
      <c r="WN27" s="79"/>
      <c r="WO27" s="79"/>
      <c r="WP27" s="79"/>
      <c r="WQ27" s="79"/>
      <c r="WR27" s="79"/>
      <c r="WS27" s="79"/>
      <c r="WT27" s="79"/>
      <c r="WU27" s="79"/>
      <c r="WV27" s="79"/>
      <c r="WW27" s="79"/>
      <c r="WX27" s="79"/>
      <c r="WY27" s="79"/>
      <c r="WZ27" s="19"/>
      <c r="XA27" s="15"/>
      <c r="XB27" s="15"/>
      <c r="XC27" s="15"/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98"/>
      <c r="XW27" s="98"/>
      <c r="XX27" s="13"/>
      <c r="XY27" s="79"/>
      <c r="XZ27" s="79"/>
      <c r="YA27" s="79"/>
      <c r="YB27" s="79"/>
      <c r="YC27" s="79"/>
      <c r="YD27" s="79"/>
      <c r="YE27" s="79"/>
      <c r="YF27" s="79"/>
      <c r="YG27" s="79"/>
      <c r="YH27" s="79"/>
      <c r="YI27" s="79"/>
      <c r="YJ27" s="79"/>
      <c r="YK27" s="79"/>
      <c r="YL27" s="79"/>
      <c r="YM27" s="79"/>
      <c r="YN27" s="79"/>
      <c r="YO27" s="79"/>
      <c r="YP27" s="79"/>
      <c r="YQ27" s="79"/>
      <c r="YR27" s="79"/>
      <c r="YS27" s="79"/>
      <c r="YT27" s="79"/>
      <c r="YU27" s="79"/>
      <c r="YV27" s="79"/>
      <c r="YW27" s="19"/>
      <c r="YX27" s="15"/>
      <c r="YY27" s="15"/>
      <c r="YZ27" s="15"/>
      <c r="ZA27" s="15"/>
      <c r="ZB27" s="15"/>
      <c r="ZC27" s="15"/>
      <c r="ZD27" s="15"/>
      <c r="ZE27" s="15"/>
      <c r="ZF27" s="15"/>
      <c r="ZG27" s="15"/>
      <c r="ZH27" s="15"/>
      <c r="ZI27" s="15"/>
      <c r="ZJ27" s="15"/>
      <c r="ZK27" s="15"/>
      <c r="ZL27" s="15"/>
      <c r="ZM27" s="15"/>
      <c r="ZN27" s="15"/>
      <c r="ZO27" s="15"/>
      <c r="ZP27" s="15"/>
      <c r="ZQ27" s="15"/>
      <c r="ZR27" s="15"/>
      <c r="ZS27" s="98"/>
      <c r="ZT27" s="98"/>
      <c r="ZU27" s="13"/>
      <c r="ZV27" s="79"/>
      <c r="ZW27" s="79"/>
      <c r="ZX27" s="79"/>
      <c r="ZY27" s="79"/>
      <c r="ZZ27" s="79"/>
      <c r="AAA27" s="79"/>
      <c r="AAB27" s="79"/>
      <c r="AAC27" s="79"/>
      <c r="AAD27" s="79"/>
      <c r="AAE27" s="79"/>
      <c r="AAF27" s="79"/>
      <c r="AAG27" s="79"/>
      <c r="AAH27" s="79"/>
      <c r="AAI27" s="79"/>
      <c r="AAJ27" s="79"/>
      <c r="AAK27" s="79"/>
      <c r="AAL27" s="79"/>
      <c r="AAM27" s="79"/>
      <c r="AAN27" s="79"/>
      <c r="AAO27" s="79"/>
      <c r="AAP27" s="79"/>
      <c r="AAQ27" s="79"/>
      <c r="AAR27" s="79"/>
      <c r="AAS27" s="79"/>
      <c r="AAT27" s="19"/>
      <c r="AAU27" s="15"/>
      <c r="AAV27" s="15"/>
      <c r="AAW27" s="15"/>
      <c r="AAX27" s="15"/>
      <c r="AAY27" s="15"/>
      <c r="AAZ27" s="15"/>
      <c r="ABA27" s="15"/>
      <c r="ABB27" s="15"/>
      <c r="ABC27" s="15"/>
      <c r="ABD27" s="15"/>
      <c r="ABE27" s="15"/>
      <c r="ABF27" s="15"/>
      <c r="ABG27" s="15"/>
      <c r="ABH27" s="15"/>
      <c r="ABI27" s="15"/>
      <c r="ABJ27" s="15"/>
      <c r="ABK27" s="15"/>
      <c r="ABL27" s="15"/>
      <c r="ABM27" s="15"/>
      <c r="ABN27" s="15"/>
      <c r="ABO27" s="15"/>
      <c r="ABP27" s="98"/>
      <c r="ABQ27" s="98"/>
      <c r="ABR27" s="13"/>
      <c r="ABS27" s="79"/>
      <c r="ABT27" s="79"/>
      <c r="ABU27" s="79"/>
      <c r="ABV27" s="79"/>
      <c r="ABW27" s="79"/>
      <c r="ABX27" s="79"/>
      <c r="ABY27" s="79"/>
      <c r="ABZ27" s="79"/>
      <c r="ACA27" s="79"/>
      <c r="ACB27" s="79"/>
      <c r="ACC27" s="79"/>
      <c r="ACD27" s="79"/>
      <c r="ACE27" s="79"/>
      <c r="ACF27" s="79"/>
      <c r="ACG27" s="79"/>
      <c r="ACH27" s="79"/>
      <c r="ACI27" s="79"/>
      <c r="ACJ27" s="79"/>
      <c r="ACK27" s="79"/>
      <c r="ACL27" s="79"/>
      <c r="ACM27" s="79"/>
      <c r="ACN27" s="79"/>
      <c r="ACO27" s="79"/>
      <c r="ACP27" s="79"/>
      <c r="ACQ27" s="19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98"/>
      <c r="ADN27" s="98"/>
      <c r="ADO27" s="13"/>
      <c r="ADP27" s="79"/>
      <c r="ADQ27" s="79"/>
      <c r="ADR27" s="79"/>
      <c r="ADS27" s="79"/>
      <c r="ADT27" s="79"/>
      <c r="ADU27" s="79"/>
      <c r="ADV27" s="79"/>
      <c r="ADW27" s="79"/>
      <c r="ADX27" s="79"/>
      <c r="ADY27" s="79"/>
      <c r="ADZ27" s="79"/>
      <c r="AEA27" s="79"/>
      <c r="AEB27" s="79"/>
      <c r="AEC27" s="79"/>
      <c r="AED27" s="79"/>
      <c r="AEE27" s="79"/>
      <c r="AEF27" s="79"/>
      <c r="AEG27" s="79"/>
      <c r="AEH27" s="79"/>
      <c r="AEI27" s="79"/>
      <c r="AEJ27" s="79"/>
      <c r="AEK27" s="79"/>
      <c r="AEL27" s="79"/>
      <c r="AEM27" s="79"/>
      <c r="AEN27" s="19"/>
      <c r="AEO27" s="15"/>
      <c r="AEP27" s="15"/>
      <c r="AEQ27" s="15"/>
      <c r="AER27" s="15"/>
      <c r="AES27" s="15"/>
      <c r="AET27" s="15"/>
      <c r="AEU27" s="15"/>
      <c r="AEV27" s="15"/>
      <c r="AEW27" s="15"/>
      <c r="AEX27" s="15"/>
      <c r="AEY27" s="15"/>
      <c r="AEZ27" s="15"/>
      <c r="AFA27" s="15"/>
      <c r="AFB27" s="15"/>
      <c r="AFC27" s="15"/>
      <c r="AFD27" s="15"/>
      <c r="AFE27" s="15"/>
      <c r="AFF27" s="15"/>
      <c r="AFG27" s="15"/>
      <c r="AFH27" s="15"/>
      <c r="AFI27" s="15"/>
      <c r="AFJ27" s="98"/>
      <c r="AFK27" s="98"/>
      <c r="AFL27" s="13"/>
      <c r="AFM27" s="79"/>
      <c r="AFN27" s="79"/>
      <c r="AFO27" s="79"/>
      <c r="AFP27" s="79"/>
      <c r="AFQ27" s="79"/>
      <c r="AFR27" s="79"/>
      <c r="AFS27" s="79"/>
      <c r="AFT27" s="79"/>
      <c r="AFU27" s="79"/>
      <c r="AFV27" s="79"/>
      <c r="AFW27" s="79"/>
      <c r="AFX27" s="79"/>
      <c r="AFY27" s="79"/>
      <c r="AFZ27" s="79"/>
      <c r="AGA27" s="79"/>
      <c r="AGB27" s="79"/>
      <c r="AGC27" s="79"/>
      <c r="AGD27" s="79"/>
      <c r="AGE27" s="79"/>
      <c r="AGF27" s="79"/>
      <c r="AGG27" s="79"/>
      <c r="AGH27" s="79"/>
      <c r="AGI27" s="79"/>
      <c r="AGJ27" s="79"/>
      <c r="AGK27" s="19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98"/>
      <c r="AHH27" s="98"/>
      <c r="AHI27" s="13"/>
      <c r="AHJ27" s="79"/>
      <c r="AHK27" s="79"/>
      <c r="AHL27" s="79"/>
      <c r="AHM27" s="79"/>
      <c r="AHN27" s="79"/>
      <c r="AHO27" s="79"/>
      <c r="AHP27" s="79"/>
      <c r="AHQ27" s="79"/>
      <c r="AHR27" s="79"/>
      <c r="AHS27" s="79"/>
      <c r="AHT27" s="79"/>
      <c r="AHU27" s="79"/>
      <c r="AHV27" s="79"/>
      <c r="AHW27" s="79"/>
      <c r="AHX27" s="79"/>
      <c r="AHY27" s="79"/>
      <c r="AHZ27" s="79"/>
      <c r="AIA27" s="79"/>
      <c r="AIB27" s="79"/>
      <c r="AIC27" s="79"/>
      <c r="AID27" s="79"/>
      <c r="AIE27" s="79"/>
      <c r="AIF27" s="79"/>
      <c r="AIG27" s="79"/>
      <c r="AIH27" s="19"/>
      <c r="AII27" s="15"/>
      <c r="AIJ27" s="15"/>
      <c r="AIK27" s="15"/>
      <c r="AIL27" s="15"/>
      <c r="AIM27" s="15"/>
      <c r="AIN27" s="15"/>
      <c r="AIO27" s="15"/>
      <c r="AIP27" s="15"/>
      <c r="AIQ27" s="15"/>
      <c r="AIR27" s="15"/>
      <c r="AIS27" s="15"/>
      <c r="AIT27" s="15"/>
      <c r="AIU27" s="15"/>
      <c r="AIV27" s="15"/>
      <c r="AIW27" s="15"/>
      <c r="AIX27" s="15"/>
      <c r="AIY27" s="15"/>
      <c r="AIZ27" s="15"/>
      <c r="AJA27" s="15"/>
      <c r="AJB27" s="15"/>
      <c r="AJC27" s="15"/>
      <c r="AJD27" s="98"/>
      <c r="AJE27" s="98"/>
      <c r="AJF27" s="13"/>
      <c r="AJG27" s="79"/>
      <c r="AJH27" s="79"/>
      <c r="AJI27" s="79"/>
      <c r="AJJ27" s="79"/>
      <c r="AJK27" s="79"/>
      <c r="AJL27" s="79"/>
      <c r="AJM27" s="79"/>
      <c r="AJN27" s="79"/>
      <c r="AJO27" s="79"/>
      <c r="AJP27" s="79"/>
      <c r="AJQ27" s="79"/>
      <c r="AJR27" s="79"/>
      <c r="AJS27" s="79"/>
      <c r="AJT27" s="79"/>
      <c r="AJU27" s="79"/>
      <c r="AJV27" s="79"/>
      <c r="AJW27" s="79"/>
      <c r="AJX27" s="79"/>
      <c r="AJY27" s="79"/>
      <c r="AJZ27" s="79"/>
      <c r="AKA27" s="79"/>
      <c r="AKB27" s="79"/>
      <c r="AKC27" s="79"/>
      <c r="AKD27" s="79"/>
      <c r="AKE27" s="19"/>
      <c r="AKF27" s="15"/>
      <c r="AKG27" s="15"/>
      <c r="AKH27" s="15"/>
      <c r="AKI27" s="15"/>
      <c r="AKJ27" s="15"/>
      <c r="AKK27" s="15"/>
      <c r="AKL27" s="15"/>
      <c r="AKM27" s="15"/>
      <c r="AKN27" s="15"/>
      <c r="AKO27" s="15"/>
      <c r="AKP27" s="15"/>
      <c r="AKQ27" s="15"/>
      <c r="AKR27" s="15"/>
      <c r="AKS27" s="15"/>
      <c r="AKT27" s="15"/>
      <c r="AKU27" s="15"/>
      <c r="AKV27" s="15"/>
      <c r="AKW27" s="15"/>
      <c r="AKX27" s="15"/>
      <c r="AKY27" s="15"/>
      <c r="AKZ27" s="15"/>
      <c r="ALA27" s="98"/>
      <c r="ALB27" s="98"/>
      <c r="ALC27" s="13"/>
      <c r="ALD27" s="79"/>
      <c r="ALE27" s="79"/>
      <c r="ALF27" s="79"/>
      <c r="ALG27" s="79"/>
      <c r="ALH27" s="79"/>
      <c r="ALI27" s="79"/>
      <c r="ALJ27" s="79"/>
      <c r="ALK27" s="79"/>
      <c r="ALL27" s="79"/>
      <c r="ALM27" s="79"/>
      <c r="ALN27" s="79"/>
      <c r="ALO27" s="79"/>
      <c r="ALP27" s="79"/>
      <c r="ALQ27" s="79"/>
      <c r="ALR27" s="79"/>
      <c r="ALS27" s="79"/>
      <c r="ALT27" s="79"/>
      <c r="ALU27" s="79"/>
      <c r="ALV27" s="79"/>
      <c r="ALW27" s="79"/>
      <c r="ALX27" s="79"/>
      <c r="ALY27" s="79"/>
      <c r="ALZ27" s="79"/>
      <c r="AMA27" s="79"/>
      <c r="AMB27" s="19"/>
      <c r="AMC27" s="15"/>
      <c r="AMD27" s="15"/>
      <c r="AME27" s="15"/>
      <c r="AMF27" s="15"/>
      <c r="AMG27" s="15"/>
      <c r="AMH27" s="15"/>
      <c r="AMI27" s="15"/>
      <c r="AMJ27" s="15"/>
      <c r="AMK27" s="15"/>
      <c r="AML27" s="15"/>
      <c r="AMM27" s="15"/>
      <c r="AMN27" s="15"/>
      <c r="AMO27" s="15"/>
      <c r="AMP27" s="15"/>
      <c r="AMQ27" s="15"/>
      <c r="AMR27" s="15"/>
      <c r="AMS27" s="15"/>
      <c r="AMT27" s="15"/>
      <c r="AMU27" s="15"/>
      <c r="AMV27" s="15"/>
      <c r="AMW27" s="15"/>
      <c r="AMX27" s="98"/>
      <c r="AMY27" s="98"/>
      <c r="AMZ27" s="13"/>
      <c r="ANA27" s="79"/>
      <c r="ANB27" s="79"/>
      <c r="ANC27" s="79"/>
      <c r="AND27" s="79"/>
      <c r="ANE27" s="79"/>
      <c r="ANF27" s="79"/>
      <c r="ANG27" s="79"/>
      <c r="ANH27" s="79"/>
      <c r="ANI27" s="79"/>
      <c r="ANJ27" s="79"/>
      <c r="ANK27" s="79"/>
      <c r="ANL27" s="79"/>
      <c r="ANM27" s="79"/>
      <c r="ANN27" s="79"/>
      <c r="ANO27" s="79"/>
      <c r="ANP27" s="79"/>
      <c r="ANQ27" s="79"/>
      <c r="ANR27" s="79"/>
      <c r="ANS27" s="79"/>
      <c r="ANT27" s="79"/>
      <c r="ANU27" s="79"/>
      <c r="ANV27" s="79"/>
      <c r="ANW27" s="79"/>
      <c r="ANX27" s="79"/>
      <c r="ANY27" s="19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/>
      <c r="AOR27" s="15"/>
      <c r="AOS27" s="15"/>
      <c r="AOT27" s="15"/>
      <c r="AOU27" s="98"/>
      <c r="AOV27" s="98"/>
      <c r="AOW27" s="13"/>
      <c r="AOX27" s="79"/>
      <c r="AOY27" s="79"/>
      <c r="AOZ27" s="79"/>
      <c r="APA27" s="79"/>
      <c r="APB27" s="79"/>
      <c r="APC27" s="79"/>
      <c r="APD27" s="79"/>
      <c r="APE27" s="79"/>
      <c r="APF27" s="79"/>
      <c r="APG27" s="79"/>
      <c r="APH27" s="79"/>
      <c r="API27" s="79"/>
      <c r="APJ27" s="79"/>
      <c r="APK27" s="79"/>
      <c r="APL27" s="79"/>
      <c r="APM27" s="79"/>
      <c r="APN27" s="79"/>
      <c r="APO27" s="79"/>
      <c r="APP27" s="79"/>
      <c r="APQ27" s="79"/>
      <c r="APR27" s="79"/>
      <c r="APS27" s="79"/>
      <c r="APT27" s="79"/>
      <c r="APU27" s="79"/>
      <c r="APV27" s="19"/>
      <c r="APW27" s="15"/>
      <c r="APX27" s="15"/>
      <c r="APY27" s="15"/>
      <c r="APZ27" s="15"/>
      <c r="AQA27" s="15"/>
      <c r="AQB27" s="15"/>
      <c r="AQC27" s="15"/>
      <c r="AQD27" s="15"/>
      <c r="AQE27" s="15"/>
      <c r="AQF27" s="15"/>
      <c r="AQG27" s="15"/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98"/>
      <c r="AQS27" s="98"/>
      <c r="AQT27" s="13"/>
      <c r="AQU27" s="79"/>
      <c r="AQV27" s="79"/>
      <c r="AQW27" s="79"/>
      <c r="AQX27" s="79"/>
      <c r="AQY27" s="79"/>
      <c r="AQZ27" s="79"/>
      <c r="ARA27" s="79"/>
      <c r="ARB27" s="79"/>
      <c r="ARC27" s="79"/>
      <c r="ARD27" s="79"/>
      <c r="ARE27" s="79"/>
      <c r="ARF27" s="79"/>
      <c r="ARG27" s="79"/>
      <c r="ARH27" s="79"/>
      <c r="ARI27" s="79"/>
      <c r="ARJ27" s="79"/>
      <c r="ARK27" s="79"/>
      <c r="ARL27" s="79"/>
      <c r="ARM27" s="79"/>
      <c r="ARN27" s="79"/>
      <c r="ARO27" s="79"/>
      <c r="ARP27" s="79"/>
      <c r="ARQ27" s="79"/>
      <c r="ARR27" s="79"/>
      <c r="ARS27" s="19"/>
      <c r="ART27" s="15"/>
      <c r="ARU27" s="15"/>
      <c r="ARV27" s="15"/>
      <c r="ARW27" s="15"/>
      <c r="ARX27" s="15"/>
      <c r="ARY27" s="15"/>
      <c r="ARZ27" s="15"/>
      <c r="ASA27" s="15"/>
      <c r="ASB27" s="15"/>
      <c r="ASC27" s="15"/>
      <c r="ASD27" s="15"/>
      <c r="ASE27" s="15"/>
      <c r="ASF27" s="15"/>
      <c r="ASG27" s="15"/>
      <c r="ASH27" s="15"/>
      <c r="ASI27" s="15"/>
      <c r="ASJ27" s="15"/>
      <c r="ASK27" s="15"/>
      <c r="ASL27" s="15"/>
      <c r="ASM27" s="15"/>
      <c r="ASN27" s="15"/>
      <c r="ASO27" s="98"/>
      <c r="ASP27" s="98"/>
      <c r="ASQ27" s="13"/>
      <c r="ASR27" s="79"/>
      <c r="ASS27" s="79"/>
      <c r="AST27" s="79"/>
      <c r="ASU27" s="79"/>
      <c r="ASV27" s="79"/>
      <c r="ASW27" s="79"/>
      <c r="ASX27" s="79"/>
      <c r="ASY27" s="79"/>
      <c r="ASZ27" s="79"/>
      <c r="ATA27" s="79"/>
      <c r="ATB27" s="79"/>
      <c r="ATC27" s="79"/>
      <c r="ATD27" s="79"/>
      <c r="ATE27" s="79"/>
      <c r="ATF27" s="79"/>
      <c r="ATG27" s="79"/>
      <c r="ATH27" s="79"/>
      <c r="ATI27" s="79"/>
      <c r="ATJ27" s="79"/>
      <c r="ATK27" s="79"/>
      <c r="ATL27" s="79"/>
      <c r="ATM27" s="79"/>
      <c r="ATN27" s="79"/>
      <c r="ATO27" s="79"/>
      <c r="ATP27" s="19"/>
      <c r="ATQ27" s="15"/>
      <c r="ATR27" s="15"/>
      <c r="ATS27" s="15"/>
      <c r="ATT27" s="15"/>
      <c r="ATU27" s="15"/>
      <c r="ATV27" s="15"/>
      <c r="ATW27" s="15"/>
      <c r="ATX27" s="15"/>
      <c r="ATY27" s="15"/>
      <c r="ATZ27" s="15"/>
      <c r="AUA27" s="15"/>
      <c r="AUB27" s="15"/>
      <c r="AUC27" s="15"/>
      <c r="AUD27" s="15"/>
      <c r="AUE27" s="15"/>
      <c r="AUF27" s="15"/>
      <c r="AUG27" s="15"/>
      <c r="AUH27" s="15"/>
      <c r="AUI27" s="15"/>
      <c r="AUJ27" s="15"/>
      <c r="AUK27" s="15"/>
      <c r="AUL27" s="98"/>
      <c r="AUM27" s="98"/>
      <c r="AUN27" s="13"/>
      <c r="AUO27" s="79"/>
      <c r="AUP27" s="79"/>
      <c r="AUQ27" s="79"/>
      <c r="AUR27" s="79"/>
      <c r="AUS27" s="79"/>
      <c r="AUT27" s="79"/>
      <c r="AUU27" s="79"/>
      <c r="AUV27" s="79"/>
      <c r="AUW27" s="79"/>
      <c r="AUX27" s="79"/>
      <c r="AUY27" s="79"/>
      <c r="AUZ27" s="79"/>
      <c r="AVA27" s="79"/>
      <c r="AVB27" s="79"/>
      <c r="AVC27" s="79"/>
      <c r="AVD27" s="79"/>
      <c r="AVE27" s="79"/>
      <c r="AVF27" s="79"/>
      <c r="AVG27" s="79"/>
      <c r="AVH27" s="79"/>
      <c r="AVI27" s="79"/>
      <c r="AVJ27" s="79"/>
      <c r="AVK27" s="79"/>
      <c r="AVL27" s="79"/>
      <c r="AVM27" s="19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98"/>
      <c r="AWJ27" s="98"/>
      <c r="AWK27" s="13"/>
      <c r="AWL27" s="79"/>
      <c r="AWM27" s="79"/>
      <c r="AWN27" s="79"/>
      <c r="AWO27" s="79"/>
      <c r="AWP27" s="79"/>
      <c r="AWQ27" s="79"/>
      <c r="AWR27" s="79"/>
      <c r="AWS27" s="79"/>
      <c r="AWT27" s="79"/>
      <c r="AWU27" s="79"/>
      <c r="AWV27" s="79"/>
      <c r="AWW27" s="79"/>
      <c r="AWX27" s="79"/>
      <c r="AWY27" s="79"/>
      <c r="AWZ27" s="79"/>
      <c r="AXA27" s="79"/>
      <c r="AXB27" s="79"/>
      <c r="AXC27" s="79"/>
      <c r="AXD27" s="79"/>
      <c r="AXE27" s="79"/>
      <c r="AXF27" s="79"/>
      <c r="AXG27" s="79"/>
      <c r="AXH27" s="79"/>
      <c r="AXI27" s="79"/>
      <c r="AXJ27" s="19"/>
      <c r="AXK27" s="15"/>
      <c r="AXL27" s="15"/>
      <c r="AXM27" s="15"/>
      <c r="AXN27" s="15"/>
      <c r="AXO27" s="15"/>
      <c r="AXP27" s="15"/>
      <c r="AXQ27" s="15"/>
      <c r="AXR27" s="15"/>
      <c r="AXS27" s="15"/>
      <c r="AXT27" s="15"/>
      <c r="AXU27" s="15"/>
      <c r="AXV27" s="15"/>
      <c r="AXW27" s="15"/>
      <c r="AXX27" s="15"/>
      <c r="AXY27" s="15"/>
      <c r="AXZ27" s="15"/>
      <c r="AYA27" s="15"/>
      <c r="AYB27" s="15"/>
      <c r="AYC27" s="15"/>
      <c r="AYD27" s="15"/>
      <c r="AYE27" s="15"/>
      <c r="AYF27" s="98"/>
      <c r="AYG27" s="98"/>
      <c r="AYH27" s="13"/>
      <c r="AYI27" s="79"/>
      <c r="AYJ27" s="79"/>
      <c r="AYK27" s="79"/>
      <c r="AYL27" s="79"/>
      <c r="AYM27" s="79"/>
      <c r="AYN27" s="79"/>
      <c r="AYO27" s="79"/>
      <c r="AYP27" s="79"/>
      <c r="AYQ27" s="79"/>
      <c r="AYR27" s="79"/>
      <c r="AYS27" s="79"/>
      <c r="AYT27" s="79"/>
      <c r="AYU27" s="79"/>
      <c r="AYV27" s="79"/>
      <c r="AYW27" s="79"/>
      <c r="AYX27" s="79"/>
      <c r="AYY27" s="79"/>
      <c r="AYZ27" s="79"/>
      <c r="AZA27" s="79"/>
      <c r="AZB27" s="79"/>
      <c r="AZC27" s="79"/>
      <c r="AZD27" s="79"/>
      <c r="AZE27" s="79"/>
      <c r="AZF27" s="79"/>
      <c r="AZG27" s="19"/>
      <c r="AZH27" s="15"/>
      <c r="AZI27" s="15"/>
      <c r="AZJ27" s="15"/>
      <c r="AZK27" s="15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98"/>
      <c r="BAD27" s="98"/>
      <c r="BAE27" s="13"/>
      <c r="BAF27" s="79"/>
      <c r="BAG27" s="79"/>
      <c r="BAH27" s="79"/>
      <c r="BAI27" s="79"/>
      <c r="BAJ27" s="79"/>
      <c r="BAK27" s="79"/>
      <c r="BAL27" s="79"/>
      <c r="BAM27" s="79"/>
      <c r="BAN27" s="79"/>
      <c r="BAO27" s="79"/>
      <c r="BAP27" s="79"/>
      <c r="BAQ27" s="79"/>
      <c r="BAR27" s="79"/>
      <c r="BAS27" s="79"/>
      <c r="BAT27" s="79"/>
      <c r="BAU27" s="79"/>
      <c r="BAV27" s="79"/>
      <c r="BAW27" s="79"/>
      <c r="BAX27" s="79"/>
      <c r="BAY27" s="79"/>
      <c r="BAZ27" s="79"/>
      <c r="BBA27" s="79"/>
      <c r="BBB27" s="79"/>
      <c r="BBC27" s="79"/>
      <c r="BBD27" s="19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/>
      <c r="BBQ27" s="15"/>
      <c r="BBR27" s="15"/>
      <c r="BBS27" s="15"/>
      <c r="BBT27" s="15"/>
      <c r="BBU27" s="15"/>
      <c r="BBV27" s="15"/>
      <c r="BBW27" s="15"/>
      <c r="BBX27" s="15"/>
      <c r="BBY27" s="15"/>
      <c r="BBZ27" s="98"/>
      <c r="BCA27" s="98"/>
      <c r="BCB27" s="13"/>
      <c r="BCC27" s="79"/>
      <c r="BCD27" s="79"/>
      <c r="BCE27" s="79"/>
      <c r="BCF27" s="79"/>
      <c r="BCG27" s="79"/>
      <c r="BCH27" s="79"/>
      <c r="BCI27" s="79"/>
      <c r="BCJ27" s="79"/>
      <c r="BCK27" s="79"/>
      <c r="BCL27" s="79"/>
      <c r="BCM27" s="79"/>
      <c r="BCN27" s="79"/>
      <c r="BCO27" s="79"/>
      <c r="BCP27" s="79"/>
      <c r="BCQ27" s="79"/>
      <c r="BCR27" s="79"/>
      <c r="BCS27" s="79"/>
      <c r="BCT27" s="79"/>
      <c r="BCU27" s="79"/>
      <c r="BCV27" s="79"/>
      <c r="BCW27" s="79"/>
      <c r="BCX27" s="79"/>
      <c r="BCY27" s="79"/>
      <c r="BCZ27" s="79"/>
      <c r="BDA27" s="19"/>
      <c r="BDB27" s="15"/>
      <c r="BDC27" s="15"/>
      <c r="BDD27" s="15"/>
      <c r="BDE27" s="15"/>
      <c r="BDF27" s="15"/>
      <c r="BDG27" s="15"/>
      <c r="BDH27" s="15"/>
      <c r="BDI27" s="15"/>
      <c r="BDJ27" s="15"/>
      <c r="BDK27" s="15"/>
      <c r="BDL27" s="15"/>
      <c r="BDM27" s="15"/>
      <c r="BDN27" s="15"/>
      <c r="BDO27" s="15"/>
      <c r="BDP27" s="15"/>
      <c r="BDQ27" s="15"/>
      <c r="BDR27" s="15"/>
      <c r="BDS27" s="15"/>
      <c r="BDT27" s="15"/>
      <c r="BDU27" s="15"/>
      <c r="BDV27" s="15"/>
      <c r="BDW27" s="98"/>
      <c r="BDX27" s="98"/>
      <c r="BDY27" s="13"/>
      <c r="BDZ27" s="79"/>
      <c r="BEA27" s="79"/>
      <c r="BEB27" s="79"/>
      <c r="BEC27" s="79"/>
      <c r="BED27" s="79"/>
      <c r="BEE27" s="79"/>
      <c r="BEF27" s="79"/>
      <c r="BEG27" s="79"/>
      <c r="BEH27" s="79"/>
      <c r="BEI27" s="79"/>
      <c r="BEJ27" s="79"/>
      <c r="BEK27" s="79"/>
      <c r="BEL27" s="79"/>
      <c r="BEM27" s="79"/>
      <c r="BEN27" s="79"/>
      <c r="BEO27" s="79"/>
      <c r="BEP27" s="79"/>
      <c r="BEQ27" s="79"/>
      <c r="BER27" s="79"/>
      <c r="BES27" s="79"/>
      <c r="BET27" s="79"/>
      <c r="BEU27" s="79"/>
      <c r="BEV27" s="79"/>
      <c r="BEW27" s="79"/>
      <c r="BEX27" s="19"/>
      <c r="BEY27" s="15"/>
      <c r="BEZ27" s="15"/>
      <c r="BFA27" s="15"/>
      <c r="BFB27" s="15"/>
      <c r="BFC27" s="15"/>
      <c r="BFD27" s="15"/>
      <c r="BFE27" s="15"/>
      <c r="BFF27" s="15"/>
      <c r="BFG27" s="15"/>
      <c r="BFH27" s="15"/>
      <c r="BFI27" s="15"/>
      <c r="BFJ27" s="15"/>
      <c r="BFK27" s="15"/>
      <c r="BFL27" s="15"/>
      <c r="BFM27" s="15"/>
      <c r="BFN27" s="15"/>
      <c r="BFO27" s="15"/>
      <c r="BFP27" s="15"/>
      <c r="BFQ27" s="15"/>
      <c r="BFR27" s="15"/>
      <c r="BFS27" s="15"/>
      <c r="BFT27" s="98"/>
      <c r="BFU27" s="98"/>
      <c r="BFV27" s="13"/>
      <c r="BFW27" s="79"/>
      <c r="BFX27" s="79"/>
      <c r="BFY27" s="79"/>
      <c r="BFZ27" s="79"/>
      <c r="BGA27" s="79"/>
      <c r="BGB27" s="79"/>
      <c r="BGC27" s="79"/>
      <c r="BGD27" s="79"/>
      <c r="BGE27" s="79"/>
      <c r="BGF27" s="79"/>
      <c r="BGG27" s="79"/>
      <c r="BGH27" s="79"/>
      <c r="BGI27" s="79"/>
      <c r="BGJ27" s="79"/>
      <c r="BGK27" s="79"/>
      <c r="BGL27" s="79"/>
      <c r="BGM27" s="79"/>
      <c r="BGN27" s="79"/>
      <c r="BGO27" s="79"/>
      <c r="BGP27" s="79"/>
      <c r="BGQ27" s="79"/>
      <c r="BGR27" s="79"/>
      <c r="BGS27" s="79"/>
      <c r="BGT27" s="79"/>
      <c r="BGU27" s="19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98"/>
      <c r="BHR27" s="98"/>
      <c r="BHS27" s="13"/>
      <c r="BHT27" s="79"/>
      <c r="BHU27" s="79"/>
      <c r="BHV27" s="79"/>
      <c r="BHW27" s="79"/>
      <c r="BHX27" s="79"/>
      <c r="BHY27" s="79"/>
      <c r="BHZ27" s="79"/>
      <c r="BIA27" s="79"/>
      <c r="BIB27" s="79"/>
      <c r="BIC27" s="79"/>
      <c r="BID27" s="79"/>
      <c r="BIE27" s="79"/>
      <c r="BIF27" s="79"/>
      <c r="BIG27" s="79"/>
      <c r="BIH27" s="79"/>
      <c r="BII27" s="79"/>
      <c r="BIJ27" s="79"/>
      <c r="BIK27" s="79"/>
      <c r="BIL27" s="79"/>
      <c r="BIM27" s="79"/>
      <c r="BIN27" s="79"/>
      <c r="BIO27" s="79"/>
      <c r="BIP27" s="79"/>
      <c r="BIQ27" s="79"/>
      <c r="BIR27" s="19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98"/>
      <c r="BJO27" s="98"/>
      <c r="BJP27" s="13"/>
      <c r="BJQ27" s="79"/>
      <c r="BJR27" s="79"/>
      <c r="BJS27" s="79"/>
      <c r="BJT27" s="79"/>
      <c r="BJU27" s="79"/>
      <c r="BJV27" s="79"/>
      <c r="BJW27" s="79"/>
      <c r="BJX27" s="79"/>
      <c r="BJY27" s="79"/>
      <c r="BJZ27" s="79"/>
      <c r="BKA27" s="79"/>
      <c r="BKB27" s="79"/>
      <c r="BKC27" s="79"/>
      <c r="BKD27" s="79"/>
      <c r="BKE27" s="79"/>
      <c r="BKF27" s="79"/>
      <c r="BKG27" s="79"/>
      <c r="BKH27" s="79"/>
      <c r="BKI27" s="79"/>
      <c r="BKJ27" s="79"/>
      <c r="BKK27" s="79"/>
      <c r="BKL27" s="79"/>
      <c r="BKM27" s="79"/>
      <c r="BKN27" s="79"/>
      <c r="BKO27" s="19"/>
      <c r="BKP27" s="15"/>
      <c r="BKQ27" s="15"/>
      <c r="BKR27" s="15"/>
      <c r="BKS27" s="15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98"/>
      <c r="BLL27" s="98"/>
      <c r="BLM27" s="13"/>
      <c r="BLN27" s="79"/>
      <c r="BLO27" s="79"/>
      <c r="BLP27" s="79"/>
      <c r="BLQ27" s="79"/>
      <c r="BLR27" s="79"/>
      <c r="BLS27" s="79"/>
      <c r="BLT27" s="79"/>
      <c r="BLU27" s="79"/>
      <c r="BLV27" s="79"/>
      <c r="BLW27" s="79"/>
      <c r="BLX27" s="79"/>
      <c r="BLY27" s="79"/>
      <c r="BLZ27" s="79"/>
      <c r="BMA27" s="79"/>
      <c r="BMB27" s="79"/>
      <c r="BMC27" s="79"/>
      <c r="BMD27" s="79"/>
      <c r="BME27" s="79"/>
      <c r="BMF27" s="79"/>
      <c r="BMG27" s="79"/>
      <c r="BMH27" s="79"/>
      <c r="BMI27" s="79"/>
      <c r="BMJ27" s="79"/>
      <c r="BMK27" s="79"/>
      <c r="BML27" s="19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98"/>
      <c r="BNI27" s="98"/>
      <c r="BNJ27" s="13"/>
      <c r="BNK27" s="79"/>
      <c r="BNL27" s="79"/>
      <c r="BNM27" s="79"/>
      <c r="BNN27" s="79"/>
      <c r="BNO27" s="79"/>
      <c r="BNP27" s="79"/>
      <c r="BNQ27" s="79"/>
      <c r="BNR27" s="79"/>
      <c r="BNS27" s="79"/>
      <c r="BNT27" s="79"/>
      <c r="BNU27" s="79"/>
      <c r="BNV27" s="79"/>
      <c r="BNW27" s="79"/>
      <c r="BNX27" s="79"/>
      <c r="BNY27" s="79"/>
      <c r="BNZ27" s="79"/>
      <c r="BOA27" s="79"/>
      <c r="BOB27" s="79"/>
      <c r="BOC27" s="79"/>
      <c r="BOD27" s="79"/>
      <c r="BOE27" s="79"/>
      <c r="BOF27" s="79"/>
      <c r="BOG27" s="79"/>
      <c r="BOH27" s="79"/>
      <c r="BOI27" s="19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98"/>
      <c r="BPF27" s="98"/>
      <c r="BPG27" s="13"/>
      <c r="BPH27" s="79"/>
      <c r="BPI27" s="79"/>
      <c r="BPJ27" s="79"/>
      <c r="BPK27" s="79"/>
      <c r="BPL27" s="79"/>
      <c r="BPM27" s="79"/>
      <c r="BPN27" s="79"/>
      <c r="BPO27" s="79"/>
      <c r="BPP27" s="79"/>
      <c r="BPQ27" s="79"/>
      <c r="BPR27" s="79"/>
      <c r="BPS27" s="79"/>
      <c r="BPT27" s="79"/>
      <c r="BPU27" s="79"/>
      <c r="BPV27" s="79"/>
      <c r="BPW27" s="79"/>
      <c r="BPX27" s="79"/>
      <c r="BPY27" s="79"/>
      <c r="BPZ27" s="79"/>
      <c r="BQA27" s="79"/>
      <c r="BQB27" s="79"/>
      <c r="BQC27" s="79"/>
      <c r="BQD27" s="79"/>
      <c r="BQE27" s="79"/>
      <c r="BQF27" s="19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98"/>
      <c r="BRC27" s="98"/>
      <c r="BRD27" s="13"/>
      <c r="BRE27" s="79"/>
      <c r="BRF27" s="79"/>
      <c r="BRG27" s="79"/>
      <c r="BRH27" s="79"/>
      <c r="BRI27" s="79"/>
      <c r="BRJ27" s="79"/>
      <c r="BRK27" s="79"/>
      <c r="BRL27" s="79"/>
      <c r="BRM27" s="79"/>
      <c r="BRN27" s="79"/>
      <c r="BRO27" s="79"/>
      <c r="BRP27" s="79"/>
      <c r="BRQ27" s="79"/>
      <c r="BRR27" s="79"/>
      <c r="BRS27" s="79"/>
      <c r="BRT27" s="79"/>
      <c r="BRU27" s="79"/>
      <c r="BRV27" s="79"/>
      <c r="BRW27" s="79"/>
      <c r="BRX27" s="79"/>
      <c r="BRY27" s="79"/>
      <c r="BRZ27" s="79"/>
      <c r="BSA27" s="79"/>
      <c r="BSB27" s="79"/>
      <c r="BSC27" s="19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98"/>
      <c r="BSZ27" s="98"/>
      <c r="BTA27" s="13"/>
      <c r="BTB27" s="79"/>
      <c r="BTC27" s="79"/>
      <c r="BTD27" s="79"/>
      <c r="BTE27" s="79"/>
      <c r="BTF27" s="79"/>
      <c r="BTG27" s="79"/>
      <c r="BTH27" s="79"/>
      <c r="BTI27" s="79"/>
      <c r="BTJ27" s="79"/>
      <c r="BTK27" s="79"/>
      <c r="BTL27" s="79"/>
      <c r="BTM27" s="79"/>
      <c r="BTN27" s="79"/>
      <c r="BTO27" s="79"/>
      <c r="BTP27" s="79"/>
      <c r="BTQ27" s="79"/>
      <c r="BTR27" s="79"/>
      <c r="BTS27" s="79"/>
      <c r="BTT27" s="79"/>
      <c r="BTU27" s="79"/>
      <c r="BTV27" s="79"/>
      <c r="BTW27" s="79"/>
      <c r="BTX27" s="79"/>
      <c r="BTY27" s="79"/>
      <c r="BTZ27" s="19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98"/>
      <c r="BUW27" s="98"/>
      <c r="BUX27" s="13"/>
      <c r="BUY27" s="79"/>
      <c r="BUZ27" s="79"/>
      <c r="BVA27" s="79"/>
      <c r="BVB27" s="79"/>
      <c r="BVC27" s="79"/>
      <c r="BVD27" s="79"/>
      <c r="BVE27" s="79"/>
      <c r="BVF27" s="79"/>
      <c r="BVG27" s="79"/>
      <c r="BVH27" s="79"/>
      <c r="BVI27" s="79"/>
      <c r="BVJ27" s="79"/>
      <c r="BVK27" s="79"/>
      <c r="BVL27" s="79"/>
      <c r="BVM27" s="79"/>
      <c r="BVN27" s="79"/>
      <c r="BVO27" s="79"/>
      <c r="BVP27" s="79"/>
      <c r="BVQ27" s="79"/>
      <c r="BVR27" s="79"/>
      <c r="BVS27" s="79"/>
      <c r="BVT27" s="79"/>
      <c r="BVU27" s="79"/>
      <c r="BVV27" s="79"/>
      <c r="BVW27" s="19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/>
      <c r="BWM27" s="15"/>
      <c r="BWN27" s="15"/>
      <c r="BWO27" s="15"/>
      <c r="BWP27" s="15"/>
      <c r="BWQ27" s="15"/>
      <c r="BWR27" s="15"/>
      <c r="BWS27" s="98"/>
      <c r="BWT27" s="98"/>
      <c r="BWU27" s="13"/>
      <c r="BWV27" s="79"/>
      <c r="BWW27" s="79"/>
      <c r="BWX27" s="79"/>
      <c r="BWY27" s="79"/>
      <c r="BWZ27" s="79"/>
      <c r="BXA27" s="79"/>
      <c r="BXB27" s="79"/>
      <c r="BXC27" s="79"/>
      <c r="BXD27" s="79"/>
      <c r="BXE27" s="79"/>
      <c r="BXF27" s="79"/>
      <c r="BXG27" s="79"/>
      <c r="BXH27" s="79"/>
      <c r="BXI27" s="79"/>
      <c r="BXJ27" s="79"/>
      <c r="BXK27" s="79"/>
      <c r="BXL27" s="79"/>
      <c r="BXM27" s="79"/>
      <c r="BXN27" s="79"/>
      <c r="BXO27" s="79"/>
      <c r="BXP27" s="79"/>
      <c r="BXQ27" s="79"/>
      <c r="BXR27" s="79"/>
      <c r="BXS27" s="79"/>
      <c r="BXT27" s="19"/>
      <c r="BXU27" s="15"/>
      <c r="BXV27" s="15"/>
      <c r="BXW27" s="15"/>
      <c r="BXX27" s="15"/>
      <c r="BXY27" s="15"/>
      <c r="BXZ27" s="15"/>
      <c r="BYA27" s="15"/>
      <c r="BYB27" s="15"/>
      <c r="BYC27" s="15"/>
      <c r="BYD27" s="15"/>
      <c r="BYE27" s="15"/>
      <c r="BYF27" s="15"/>
      <c r="BYG27" s="15"/>
      <c r="BYH27" s="15"/>
      <c r="BYI27" s="15"/>
      <c r="BYJ27" s="15"/>
      <c r="BYK27" s="15"/>
      <c r="BYL27" s="15"/>
      <c r="BYM27" s="15"/>
      <c r="BYN27" s="15"/>
      <c r="BYO27" s="15"/>
      <c r="BYP27" s="98"/>
      <c r="BYQ27" s="98"/>
      <c r="BYR27" s="13"/>
      <c r="BYS27" s="79"/>
      <c r="BYT27" s="79"/>
      <c r="BYU27" s="79"/>
      <c r="BYV27" s="79"/>
      <c r="BYW27" s="79"/>
      <c r="BYX27" s="79"/>
      <c r="BYY27" s="79"/>
      <c r="BYZ27" s="79"/>
      <c r="BZA27" s="79"/>
      <c r="BZB27" s="79"/>
      <c r="BZC27" s="79"/>
      <c r="BZD27" s="79"/>
      <c r="BZE27" s="79"/>
      <c r="BZF27" s="79"/>
      <c r="BZG27" s="79"/>
      <c r="BZH27" s="79"/>
      <c r="BZI27" s="79"/>
      <c r="BZJ27" s="79"/>
      <c r="BZK27" s="79"/>
      <c r="BZL27" s="79"/>
      <c r="BZM27" s="79"/>
      <c r="BZN27" s="79"/>
      <c r="BZO27" s="79"/>
      <c r="BZP27" s="79"/>
      <c r="BZQ27" s="19"/>
      <c r="BZR27" s="15"/>
      <c r="BZS27" s="15"/>
      <c r="BZT27" s="15"/>
      <c r="BZU27" s="15"/>
      <c r="BZV27" s="15"/>
      <c r="BZW27" s="15"/>
      <c r="BZX27" s="15"/>
      <c r="BZY27" s="15"/>
      <c r="BZZ27" s="15"/>
      <c r="CAA27" s="15"/>
      <c r="CAB27" s="15"/>
      <c r="CAC27" s="15"/>
      <c r="CAD27" s="15"/>
      <c r="CAE27" s="15"/>
      <c r="CAF27" s="15"/>
      <c r="CAG27" s="15"/>
      <c r="CAH27" s="15"/>
      <c r="CAI27" s="15"/>
      <c r="CAJ27" s="15"/>
      <c r="CAK27" s="15"/>
      <c r="CAL27" s="15"/>
      <c r="CAM27" s="98"/>
      <c r="CAN27" s="98"/>
      <c r="CAO27" s="13"/>
      <c r="CAP27" s="79"/>
      <c r="CAQ27" s="79"/>
      <c r="CAR27" s="79"/>
      <c r="CAS27" s="79"/>
      <c r="CAT27" s="79"/>
      <c r="CAU27" s="79"/>
      <c r="CAV27" s="79"/>
      <c r="CAW27" s="79"/>
      <c r="CAX27" s="79"/>
      <c r="CAY27" s="79"/>
      <c r="CAZ27" s="79"/>
      <c r="CBA27" s="79"/>
      <c r="CBB27" s="79"/>
      <c r="CBC27" s="79"/>
      <c r="CBD27" s="79"/>
      <c r="CBE27" s="79"/>
      <c r="CBF27" s="79"/>
      <c r="CBG27" s="79"/>
      <c r="CBH27" s="79"/>
      <c r="CBI27" s="79"/>
      <c r="CBJ27" s="79"/>
      <c r="CBK27" s="79"/>
      <c r="CBL27" s="79"/>
      <c r="CBM27" s="79"/>
      <c r="CBN27" s="19"/>
      <c r="CBO27" s="15"/>
      <c r="CBP27" s="15"/>
      <c r="CBQ27" s="15"/>
      <c r="CBR27" s="15"/>
      <c r="CBS27" s="15"/>
      <c r="CBT27" s="15"/>
      <c r="CBU27" s="15"/>
      <c r="CBV27" s="15"/>
      <c r="CBW27" s="15"/>
      <c r="CBX27" s="15"/>
      <c r="CBY27" s="15"/>
      <c r="CBZ27" s="15"/>
      <c r="CCA27" s="15"/>
      <c r="CCB27" s="15"/>
      <c r="CCC27" s="15"/>
      <c r="CCD27" s="15"/>
      <c r="CCE27" s="15"/>
      <c r="CCF27" s="15"/>
      <c r="CCG27" s="15"/>
      <c r="CCH27" s="15"/>
      <c r="CCI27" s="15"/>
      <c r="CCJ27" s="98"/>
      <c r="CCK27" s="98"/>
      <c r="CCL27" s="13"/>
      <c r="CCM27" s="79"/>
      <c r="CCN27" s="79"/>
      <c r="CCO27" s="79"/>
      <c r="CCP27" s="79"/>
      <c r="CCQ27" s="79"/>
      <c r="CCR27" s="79"/>
      <c r="CCS27" s="79"/>
      <c r="CCT27" s="79"/>
      <c r="CCU27" s="79"/>
      <c r="CCV27" s="79"/>
      <c r="CCW27" s="79"/>
      <c r="CCX27" s="79"/>
      <c r="CCY27" s="79"/>
      <c r="CCZ27" s="79"/>
      <c r="CDA27" s="79"/>
      <c r="CDB27" s="79"/>
      <c r="CDC27" s="79"/>
      <c r="CDD27" s="79"/>
      <c r="CDE27" s="79"/>
      <c r="CDF27" s="79"/>
      <c r="CDG27" s="79"/>
      <c r="CDH27" s="79"/>
      <c r="CDI27" s="79"/>
      <c r="CDJ27" s="79"/>
      <c r="CDK27" s="19"/>
      <c r="CDL27" s="15"/>
      <c r="CDM27" s="15"/>
      <c r="CDN27" s="15"/>
      <c r="CDO27" s="15"/>
      <c r="CDP27" s="15"/>
      <c r="CDQ27" s="15"/>
      <c r="CDR27" s="15"/>
      <c r="CDS27" s="15"/>
      <c r="CDT27" s="15"/>
      <c r="CDU27" s="15"/>
      <c r="CDV27" s="15"/>
      <c r="CDW27" s="15"/>
      <c r="CDX27" s="15"/>
      <c r="CDY27" s="15"/>
      <c r="CDZ27" s="15"/>
      <c r="CEA27" s="15"/>
      <c r="CEB27" s="15"/>
      <c r="CEC27" s="15"/>
      <c r="CED27" s="15"/>
      <c r="CEE27" s="15"/>
      <c r="CEF27" s="15"/>
      <c r="CEG27" s="98"/>
      <c r="CEH27" s="98"/>
      <c r="CEI27" s="13"/>
      <c r="CEJ27" s="79"/>
      <c r="CEK27" s="79"/>
      <c r="CEL27" s="79"/>
      <c r="CEM27" s="79"/>
      <c r="CEN27" s="79"/>
      <c r="CEO27" s="79"/>
      <c r="CEP27" s="79"/>
      <c r="CEQ27" s="79"/>
      <c r="CER27" s="79"/>
      <c r="CES27" s="79"/>
      <c r="CET27" s="79"/>
      <c r="CEU27" s="79"/>
      <c r="CEV27" s="79"/>
      <c r="CEW27" s="79"/>
      <c r="CEX27" s="79"/>
      <c r="CEY27" s="79"/>
      <c r="CEZ27" s="79"/>
      <c r="CFA27" s="79"/>
      <c r="CFB27" s="79"/>
      <c r="CFC27" s="79"/>
      <c r="CFD27" s="79"/>
      <c r="CFE27" s="79"/>
      <c r="CFF27" s="79"/>
      <c r="CFG27" s="79"/>
      <c r="CFH27" s="19"/>
      <c r="CFI27" s="15"/>
      <c r="CFJ27" s="15"/>
      <c r="CFK27" s="15"/>
      <c r="CFL27" s="15"/>
      <c r="CFM27" s="15"/>
      <c r="CFN27" s="15"/>
      <c r="CFO27" s="15"/>
      <c r="CFP27" s="15"/>
      <c r="CFQ27" s="15"/>
      <c r="CFR27" s="15"/>
      <c r="CFS27" s="15"/>
      <c r="CFT27" s="15"/>
      <c r="CFU27" s="15"/>
      <c r="CFV27" s="15"/>
      <c r="CFW27" s="15"/>
      <c r="CFX27" s="15"/>
      <c r="CFY27" s="15"/>
      <c r="CFZ27" s="15"/>
      <c r="CGA27" s="15"/>
      <c r="CGB27" s="15"/>
      <c r="CGC27" s="15"/>
      <c r="CGD27" s="98"/>
      <c r="CGE27" s="98"/>
      <c r="CGF27" s="13"/>
      <c r="CGG27" s="79"/>
      <c r="CGH27" s="79"/>
      <c r="CGI27" s="79"/>
      <c r="CGJ27" s="79"/>
      <c r="CGK27" s="79"/>
      <c r="CGL27" s="79"/>
      <c r="CGM27" s="79"/>
      <c r="CGN27" s="79"/>
      <c r="CGO27" s="79"/>
      <c r="CGP27" s="79"/>
      <c r="CGQ27" s="79"/>
      <c r="CGR27" s="79"/>
      <c r="CGS27" s="79"/>
      <c r="CGT27" s="79"/>
      <c r="CGU27" s="79"/>
      <c r="CGV27" s="79"/>
      <c r="CGW27" s="79"/>
      <c r="CGX27" s="79"/>
      <c r="CGY27" s="79"/>
      <c r="CGZ27" s="79"/>
      <c r="CHA27" s="79"/>
      <c r="CHB27" s="79"/>
      <c r="CHC27" s="79"/>
      <c r="CHD27" s="79"/>
      <c r="CHE27" s="19"/>
      <c r="CHF27" s="15"/>
      <c r="CHG27" s="15"/>
      <c r="CHH27" s="15"/>
      <c r="CHI27" s="15"/>
      <c r="CHJ27" s="15"/>
      <c r="CHK27" s="15"/>
      <c r="CHL27" s="15"/>
      <c r="CHM27" s="15"/>
      <c r="CHN27" s="15"/>
      <c r="CHO27" s="15"/>
      <c r="CHP27" s="15"/>
      <c r="CHQ27" s="15"/>
      <c r="CHR27" s="15"/>
      <c r="CHS27" s="15"/>
      <c r="CHT27" s="15"/>
      <c r="CHU27" s="15"/>
      <c r="CHV27" s="15"/>
      <c r="CHW27" s="15"/>
      <c r="CHX27" s="15"/>
      <c r="CHY27" s="15"/>
      <c r="CHZ27" s="15"/>
      <c r="CIA27" s="98"/>
      <c r="CIB27" s="98"/>
      <c r="CIC27" s="13"/>
      <c r="CID27" s="79"/>
      <c r="CIE27" s="79"/>
      <c r="CIF27" s="79"/>
      <c r="CIG27" s="79"/>
      <c r="CIH27" s="79"/>
      <c r="CII27" s="79"/>
      <c r="CIJ27" s="79"/>
      <c r="CIK27" s="79"/>
      <c r="CIL27" s="79"/>
      <c r="CIM27" s="79"/>
      <c r="CIN27" s="79"/>
      <c r="CIO27" s="79"/>
      <c r="CIP27" s="79"/>
      <c r="CIQ27" s="79"/>
      <c r="CIR27" s="79"/>
      <c r="CIS27" s="79"/>
      <c r="CIT27" s="79"/>
      <c r="CIU27" s="79"/>
      <c r="CIV27" s="79"/>
      <c r="CIW27" s="79"/>
      <c r="CIX27" s="79"/>
      <c r="CIY27" s="79"/>
      <c r="CIZ27" s="79"/>
      <c r="CJA27" s="79"/>
      <c r="CJB27" s="19"/>
      <c r="CJC27" s="15"/>
      <c r="CJD27" s="15"/>
      <c r="CJE27" s="15"/>
      <c r="CJF27" s="15"/>
      <c r="CJG27" s="15"/>
      <c r="CJH27" s="15"/>
      <c r="CJI27" s="15"/>
      <c r="CJJ27" s="15"/>
      <c r="CJK27" s="15"/>
      <c r="CJL27" s="15"/>
      <c r="CJM27" s="15"/>
      <c r="CJN27" s="15"/>
      <c r="CJO27" s="15"/>
      <c r="CJP27" s="15"/>
      <c r="CJQ27" s="15"/>
      <c r="CJR27" s="15"/>
      <c r="CJS27" s="15"/>
      <c r="CJT27" s="15"/>
      <c r="CJU27" s="15"/>
      <c r="CJV27" s="15"/>
      <c r="CJW27" s="15"/>
      <c r="CJX27" s="98"/>
      <c r="CJY27" s="98"/>
      <c r="CJZ27" s="13"/>
      <c r="CKA27" s="79"/>
      <c r="CKB27" s="79"/>
      <c r="CKC27" s="79"/>
      <c r="CKD27" s="79"/>
      <c r="CKE27" s="79"/>
      <c r="CKF27" s="79"/>
      <c r="CKG27" s="79"/>
      <c r="CKH27" s="79"/>
      <c r="CKI27" s="79"/>
      <c r="CKJ27" s="79"/>
      <c r="CKK27" s="79"/>
      <c r="CKL27" s="79"/>
      <c r="CKM27" s="79"/>
      <c r="CKN27" s="79"/>
      <c r="CKO27" s="79"/>
      <c r="CKP27" s="79"/>
      <c r="CKQ27" s="79"/>
      <c r="CKR27" s="79"/>
      <c r="CKS27" s="79"/>
      <c r="CKT27" s="79"/>
      <c r="CKU27" s="79"/>
      <c r="CKV27" s="79"/>
      <c r="CKW27" s="79"/>
      <c r="CKX27" s="79"/>
      <c r="CKY27" s="19"/>
      <c r="CKZ27" s="15"/>
      <c r="CLA27" s="15"/>
      <c r="CLB27" s="15"/>
      <c r="CLC27" s="15"/>
      <c r="CLD27" s="15"/>
      <c r="CLE27" s="15"/>
      <c r="CLF27" s="15"/>
      <c r="CLG27" s="15"/>
      <c r="CLH27" s="15"/>
      <c r="CLI27" s="15"/>
      <c r="CLJ27" s="15"/>
      <c r="CLK27" s="15"/>
      <c r="CLL27" s="15"/>
      <c r="CLM27" s="15"/>
      <c r="CLN27" s="15"/>
      <c r="CLO27" s="15"/>
      <c r="CLP27" s="15"/>
      <c r="CLQ27" s="15"/>
      <c r="CLR27" s="15"/>
      <c r="CLS27" s="15"/>
      <c r="CLT27" s="15"/>
      <c r="CLU27" s="98"/>
      <c r="CLV27" s="98"/>
      <c r="CLW27" s="13"/>
      <c r="CLX27" s="79"/>
      <c r="CLY27" s="79"/>
      <c r="CLZ27" s="79"/>
      <c r="CMA27" s="79"/>
      <c r="CMB27" s="79"/>
      <c r="CMC27" s="79"/>
      <c r="CMD27" s="79"/>
      <c r="CME27" s="79"/>
      <c r="CMF27" s="79"/>
      <c r="CMG27" s="79"/>
      <c r="CMH27" s="79"/>
      <c r="CMI27" s="79"/>
      <c r="CMJ27" s="79"/>
      <c r="CMK27" s="79"/>
      <c r="CML27" s="79"/>
      <c r="CMM27" s="79"/>
      <c r="CMN27" s="79"/>
      <c r="CMO27" s="79"/>
      <c r="CMP27" s="79"/>
      <c r="CMQ27" s="79"/>
      <c r="CMR27" s="79"/>
      <c r="CMS27" s="79"/>
      <c r="CMT27" s="79"/>
      <c r="CMU27" s="79"/>
      <c r="CMV27" s="19"/>
      <c r="CMW27" s="15"/>
      <c r="CMX27" s="15"/>
      <c r="CMY27" s="15"/>
      <c r="CMZ27" s="15"/>
      <c r="CNA27" s="15"/>
      <c r="CNB27" s="15"/>
      <c r="CNC27" s="15"/>
      <c r="CND27" s="15"/>
      <c r="CNE27" s="15"/>
      <c r="CNF27" s="15"/>
      <c r="CNG27" s="15"/>
      <c r="CNH27" s="15"/>
      <c r="CNI27" s="15"/>
      <c r="CNJ27" s="15"/>
      <c r="CNK27" s="15"/>
      <c r="CNL27" s="15"/>
      <c r="CNM27" s="15"/>
      <c r="CNN27" s="15"/>
      <c r="CNO27" s="15"/>
      <c r="CNP27" s="15"/>
      <c r="CNQ27" s="15"/>
      <c r="CNR27" s="98"/>
      <c r="CNS27" s="98"/>
      <c r="CNT27" s="13"/>
      <c r="CNU27" s="79"/>
      <c r="CNV27" s="79"/>
      <c r="CNW27" s="79"/>
      <c r="CNX27" s="79"/>
      <c r="CNY27" s="79"/>
      <c r="CNZ27" s="79"/>
      <c r="COA27" s="79"/>
      <c r="COB27" s="79"/>
      <c r="COC27" s="79"/>
      <c r="COD27" s="79"/>
      <c r="COE27" s="79"/>
      <c r="COF27" s="79"/>
      <c r="COG27" s="79"/>
      <c r="COH27" s="79"/>
      <c r="COI27" s="79"/>
      <c r="COJ27" s="79"/>
      <c r="COK27" s="79"/>
      <c r="COL27" s="79"/>
      <c r="COM27" s="79"/>
      <c r="CON27" s="79"/>
      <c r="COO27" s="79"/>
      <c r="COP27" s="79"/>
      <c r="COQ27" s="79"/>
      <c r="COR27" s="79"/>
      <c r="COS27" s="19"/>
      <c r="COT27" s="15"/>
      <c r="COU27" s="15"/>
      <c r="COV27" s="15"/>
      <c r="COW27" s="15"/>
      <c r="COX27" s="15"/>
      <c r="COY27" s="15"/>
      <c r="COZ27" s="15"/>
      <c r="CPA27" s="15"/>
      <c r="CPB27" s="15"/>
      <c r="CPC27" s="15"/>
      <c r="CPD27" s="15"/>
      <c r="CPE27" s="15"/>
      <c r="CPF27" s="15"/>
      <c r="CPG27" s="15"/>
      <c r="CPH27" s="15"/>
      <c r="CPI27" s="15"/>
      <c r="CPJ27" s="15"/>
      <c r="CPK27" s="15"/>
      <c r="CPL27" s="15"/>
      <c r="CPM27" s="15"/>
      <c r="CPN27" s="15"/>
      <c r="CPO27" s="98"/>
      <c r="CPP27" s="98"/>
      <c r="CPQ27" s="13"/>
      <c r="CPR27" s="79"/>
      <c r="CPS27" s="79"/>
      <c r="CPT27" s="79"/>
      <c r="CPU27" s="79"/>
      <c r="CPV27" s="79"/>
      <c r="CPW27" s="79"/>
      <c r="CPX27" s="79"/>
      <c r="CPY27" s="79"/>
      <c r="CPZ27" s="79"/>
      <c r="CQA27" s="79"/>
      <c r="CQB27" s="79"/>
      <c r="CQC27" s="79"/>
      <c r="CQD27" s="79"/>
      <c r="CQE27" s="79"/>
      <c r="CQF27" s="79"/>
      <c r="CQG27" s="79"/>
      <c r="CQH27" s="79"/>
      <c r="CQI27" s="79"/>
      <c r="CQJ27" s="79"/>
      <c r="CQK27" s="79"/>
      <c r="CQL27" s="79"/>
      <c r="CQM27" s="79"/>
      <c r="CQN27" s="79"/>
      <c r="CQO27" s="79"/>
      <c r="CQP27" s="19"/>
      <c r="CQQ27" s="15"/>
      <c r="CQR27" s="15"/>
      <c r="CQS27" s="15"/>
      <c r="CQT27" s="15"/>
      <c r="CQU27" s="15"/>
      <c r="CQV27" s="15"/>
      <c r="CQW27" s="15"/>
      <c r="CQX27" s="15"/>
      <c r="CQY27" s="15"/>
      <c r="CQZ27" s="15"/>
      <c r="CRA27" s="15"/>
      <c r="CRB27" s="15"/>
      <c r="CRC27" s="15"/>
      <c r="CRD27" s="15"/>
      <c r="CRE27" s="15"/>
      <c r="CRF27" s="15"/>
      <c r="CRG27" s="15"/>
      <c r="CRH27" s="15"/>
      <c r="CRI27" s="15"/>
      <c r="CRJ27" s="15"/>
      <c r="CRK27" s="15"/>
      <c r="CRL27" s="98"/>
      <c r="CRM27" s="98"/>
      <c r="CRN27" s="13"/>
      <c r="CRO27" s="79"/>
      <c r="CRP27" s="79"/>
      <c r="CRQ27" s="79"/>
      <c r="CRR27" s="79"/>
      <c r="CRS27" s="79"/>
      <c r="CRT27" s="79"/>
      <c r="CRU27" s="79"/>
      <c r="CRV27" s="79"/>
      <c r="CRW27" s="79"/>
      <c r="CRX27" s="79"/>
      <c r="CRY27" s="79"/>
      <c r="CRZ27" s="79"/>
      <c r="CSA27" s="79"/>
      <c r="CSB27" s="79"/>
      <c r="CSC27" s="79"/>
      <c r="CSD27" s="79"/>
      <c r="CSE27" s="79"/>
      <c r="CSF27" s="79"/>
      <c r="CSG27" s="79"/>
      <c r="CSH27" s="79"/>
      <c r="CSI27" s="79"/>
      <c r="CSJ27" s="79"/>
      <c r="CSK27" s="79"/>
      <c r="CSL27" s="79"/>
      <c r="CSM27" s="19"/>
      <c r="CSN27" s="15"/>
      <c r="CSO27" s="15"/>
      <c r="CSP27" s="15"/>
      <c r="CSQ27" s="15"/>
      <c r="CSR27" s="15"/>
      <c r="CSS27" s="15"/>
      <c r="CST27" s="15"/>
      <c r="CSU27" s="15"/>
      <c r="CSV27" s="15"/>
      <c r="CSW27" s="15"/>
      <c r="CSX27" s="15"/>
      <c r="CSY27" s="15"/>
      <c r="CSZ27" s="15"/>
      <c r="CTA27" s="15"/>
      <c r="CTB27" s="15"/>
      <c r="CTC27" s="15"/>
      <c r="CTD27" s="15"/>
      <c r="CTE27" s="15"/>
      <c r="CTF27" s="15"/>
      <c r="CTG27" s="15"/>
      <c r="CTH27" s="15"/>
      <c r="CTI27" s="98"/>
      <c r="CTJ27" s="98"/>
      <c r="CTK27" s="13"/>
      <c r="CTL27" s="79"/>
      <c r="CTM27" s="79"/>
      <c r="CTN27" s="79"/>
      <c r="CTO27" s="79"/>
      <c r="CTP27" s="79"/>
      <c r="CTQ27" s="79"/>
      <c r="CTR27" s="79"/>
      <c r="CTS27" s="79"/>
      <c r="CTT27" s="79"/>
      <c r="CTU27" s="79"/>
      <c r="CTV27" s="79"/>
      <c r="CTW27" s="79"/>
      <c r="CTX27" s="79"/>
      <c r="CTY27" s="79"/>
      <c r="CTZ27" s="79"/>
      <c r="CUA27" s="79"/>
      <c r="CUB27" s="79"/>
      <c r="CUC27" s="79"/>
      <c r="CUD27" s="79"/>
      <c r="CUE27" s="79"/>
      <c r="CUF27" s="79"/>
      <c r="CUG27" s="79"/>
      <c r="CUH27" s="79"/>
      <c r="CUI27" s="79"/>
      <c r="CUJ27" s="19"/>
      <c r="CUK27" s="15"/>
      <c r="CUL27" s="15"/>
      <c r="CUM27" s="15"/>
      <c r="CUN27" s="15"/>
      <c r="CUO27" s="15"/>
      <c r="CUP27" s="15"/>
      <c r="CUQ27" s="15"/>
      <c r="CUR27" s="15"/>
      <c r="CUS27" s="15"/>
      <c r="CUT27" s="15"/>
      <c r="CUU27" s="15"/>
      <c r="CUV27" s="15"/>
      <c r="CUW27" s="15"/>
      <c r="CUX27" s="15"/>
      <c r="CUY27" s="15"/>
      <c r="CUZ27" s="15"/>
      <c r="CVA27" s="15"/>
      <c r="CVB27" s="15"/>
      <c r="CVC27" s="15"/>
      <c r="CVD27" s="15"/>
      <c r="CVE27" s="15"/>
      <c r="CVF27" s="98"/>
      <c r="CVG27" s="98"/>
      <c r="CVH27" s="13"/>
      <c r="CVI27" s="79"/>
      <c r="CVJ27" s="79"/>
      <c r="CVK27" s="79"/>
      <c r="CVL27" s="79"/>
      <c r="CVM27" s="79"/>
      <c r="CVN27" s="79"/>
      <c r="CVO27" s="79"/>
      <c r="CVP27" s="79"/>
      <c r="CVQ27" s="79"/>
      <c r="CVR27" s="79"/>
      <c r="CVS27" s="79"/>
      <c r="CVT27" s="79"/>
      <c r="CVU27" s="79"/>
      <c r="CVV27" s="79"/>
      <c r="CVW27" s="79"/>
      <c r="CVX27" s="79"/>
      <c r="CVY27" s="79"/>
      <c r="CVZ27" s="79"/>
      <c r="CWA27" s="79"/>
      <c r="CWB27" s="79"/>
      <c r="CWC27" s="79"/>
      <c r="CWD27" s="79"/>
      <c r="CWE27" s="79"/>
      <c r="CWF27" s="79"/>
      <c r="CWG27" s="19"/>
      <c r="CWH27" s="15"/>
      <c r="CWI27" s="15"/>
      <c r="CWJ27" s="15"/>
      <c r="CWK27" s="15"/>
      <c r="CWL27" s="15"/>
      <c r="CWM27" s="15"/>
      <c r="CWN27" s="15"/>
      <c r="CWO27" s="15"/>
      <c r="CWP27" s="15"/>
      <c r="CWQ27" s="15"/>
      <c r="CWR27" s="15"/>
      <c r="CWS27" s="15"/>
      <c r="CWT27" s="15"/>
      <c r="CWU27" s="15"/>
      <c r="CWV27" s="15"/>
      <c r="CWW27" s="15"/>
      <c r="CWX27" s="15"/>
      <c r="CWY27" s="15"/>
      <c r="CWZ27" s="15"/>
      <c r="CXA27" s="15"/>
      <c r="CXB27" s="15"/>
      <c r="CXC27" s="98"/>
      <c r="CXD27" s="98"/>
      <c r="CXE27" s="13"/>
      <c r="CXF27" s="79"/>
      <c r="CXG27" s="79"/>
      <c r="CXH27" s="79"/>
      <c r="CXI27" s="79"/>
      <c r="CXJ27" s="79"/>
      <c r="CXK27" s="79"/>
      <c r="CXL27" s="79"/>
      <c r="CXM27" s="79"/>
      <c r="CXN27" s="79"/>
      <c r="CXO27" s="79"/>
      <c r="CXP27" s="79"/>
      <c r="CXQ27" s="79"/>
      <c r="CXR27" s="79"/>
      <c r="CXS27" s="79"/>
      <c r="CXT27" s="79"/>
      <c r="CXU27" s="79"/>
      <c r="CXV27" s="79"/>
      <c r="CXW27" s="79"/>
      <c r="CXX27" s="79"/>
      <c r="CXY27" s="79"/>
      <c r="CXZ27" s="79"/>
      <c r="CYA27" s="79"/>
      <c r="CYB27" s="79"/>
      <c r="CYC27" s="79"/>
      <c r="CYD27" s="19"/>
      <c r="CYE27" s="15"/>
      <c r="CYF27" s="15"/>
      <c r="CYG27" s="15"/>
      <c r="CYH27" s="15"/>
      <c r="CYI27" s="15"/>
      <c r="CYJ27" s="15"/>
      <c r="CYK27" s="15"/>
      <c r="CYL27" s="15"/>
      <c r="CYM27" s="15"/>
      <c r="CYN27" s="15"/>
      <c r="CYO27" s="15"/>
      <c r="CYP27" s="15"/>
      <c r="CYQ27" s="15"/>
      <c r="CYR27" s="15"/>
      <c r="CYS27" s="15"/>
      <c r="CYT27" s="15"/>
      <c r="CYU27" s="15"/>
      <c r="CYV27" s="15"/>
      <c r="CYW27" s="15"/>
      <c r="CYX27" s="15"/>
      <c r="CYY27" s="15"/>
      <c r="CYZ27" s="98"/>
      <c r="CZA27" s="98"/>
      <c r="CZB27" s="13"/>
      <c r="CZC27" s="79"/>
      <c r="CZD27" s="79"/>
      <c r="CZE27" s="79"/>
      <c r="CZF27" s="79"/>
      <c r="CZG27" s="79"/>
      <c r="CZH27" s="79"/>
      <c r="CZI27" s="79"/>
      <c r="CZJ27" s="79"/>
      <c r="CZK27" s="79"/>
      <c r="CZL27" s="79"/>
      <c r="CZM27" s="79"/>
      <c r="CZN27" s="79"/>
      <c r="CZO27" s="79"/>
      <c r="CZP27" s="79"/>
      <c r="CZQ27" s="79"/>
      <c r="CZR27" s="79"/>
      <c r="CZS27" s="79"/>
      <c r="CZT27" s="79"/>
      <c r="CZU27" s="79"/>
      <c r="CZV27" s="79"/>
      <c r="CZW27" s="79"/>
      <c r="CZX27" s="79"/>
      <c r="CZY27" s="79"/>
      <c r="CZZ27" s="79"/>
      <c r="DAA27" s="19"/>
      <c r="DAB27" s="15"/>
      <c r="DAC27" s="15"/>
      <c r="DAD27" s="15"/>
      <c r="DAE27" s="15"/>
      <c r="DAF27" s="15"/>
      <c r="DAG27" s="15"/>
      <c r="DAH27" s="15"/>
      <c r="DAI27" s="15"/>
      <c r="DAJ27" s="15"/>
      <c r="DAK27" s="15"/>
      <c r="DAL27" s="15"/>
      <c r="DAM27" s="15"/>
      <c r="DAN27" s="15"/>
      <c r="DAO27" s="15"/>
      <c r="DAP27" s="15"/>
      <c r="DAQ27" s="15"/>
      <c r="DAR27" s="15"/>
      <c r="DAS27" s="15"/>
      <c r="DAT27" s="15"/>
      <c r="DAU27" s="15"/>
      <c r="DAV27" s="15"/>
      <c r="DAW27" s="98"/>
      <c r="DAX27" s="98"/>
      <c r="DAY27" s="13"/>
      <c r="DAZ27" s="79"/>
      <c r="DBA27" s="79"/>
      <c r="DBB27" s="79"/>
      <c r="DBC27" s="79"/>
      <c r="DBD27" s="79"/>
      <c r="DBE27" s="79"/>
      <c r="DBF27" s="79"/>
      <c r="DBG27" s="79"/>
      <c r="DBH27" s="79"/>
      <c r="DBI27" s="79"/>
      <c r="DBJ27" s="79"/>
      <c r="DBK27" s="79"/>
      <c r="DBL27" s="79"/>
      <c r="DBM27" s="79"/>
      <c r="DBN27" s="79"/>
      <c r="DBO27" s="79"/>
      <c r="DBP27" s="79"/>
      <c r="DBQ27" s="79"/>
      <c r="DBR27" s="79"/>
      <c r="DBS27" s="79"/>
      <c r="DBT27" s="79"/>
      <c r="DBU27" s="79"/>
      <c r="DBV27" s="79"/>
      <c r="DBW27" s="79"/>
      <c r="DBX27" s="19"/>
      <c r="DBY27" s="15"/>
      <c r="DBZ27" s="15"/>
      <c r="DCA27" s="15"/>
      <c r="DCB27" s="15"/>
      <c r="DCC27" s="15"/>
      <c r="DCD27" s="15"/>
      <c r="DCE27" s="15"/>
      <c r="DCF27" s="15"/>
      <c r="DCG27" s="15"/>
      <c r="DCH27" s="15"/>
      <c r="DCI27" s="15"/>
      <c r="DCJ27" s="15"/>
      <c r="DCK27" s="15"/>
      <c r="DCL27" s="15"/>
      <c r="DCM27" s="15"/>
      <c r="DCN27" s="15"/>
      <c r="DCO27" s="15"/>
      <c r="DCP27" s="15"/>
      <c r="DCQ27" s="15"/>
      <c r="DCR27" s="15"/>
      <c r="DCS27" s="15"/>
      <c r="DCT27" s="98"/>
      <c r="DCU27" s="98"/>
      <c r="DCV27" s="13"/>
      <c r="DCW27" s="79"/>
      <c r="DCX27" s="79"/>
      <c r="DCY27" s="79"/>
      <c r="DCZ27" s="79"/>
      <c r="DDA27" s="79"/>
      <c r="DDB27" s="79"/>
      <c r="DDC27" s="79"/>
      <c r="DDD27" s="79"/>
      <c r="DDE27" s="79"/>
      <c r="DDF27" s="79"/>
      <c r="DDG27" s="79"/>
      <c r="DDH27" s="79"/>
      <c r="DDI27" s="79"/>
      <c r="DDJ27" s="79"/>
      <c r="DDK27" s="79"/>
      <c r="DDL27" s="79"/>
      <c r="DDM27" s="79"/>
      <c r="DDN27" s="79"/>
      <c r="DDO27" s="79"/>
      <c r="DDP27" s="79"/>
      <c r="DDQ27" s="79"/>
      <c r="DDR27" s="79"/>
      <c r="DDS27" s="79"/>
      <c r="DDT27" s="79"/>
      <c r="DDU27" s="19"/>
      <c r="DDV27" s="15"/>
      <c r="DDW27" s="15"/>
      <c r="DDX27" s="15"/>
      <c r="DDY27" s="15"/>
      <c r="DDZ27" s="15"/>
      <c r="DEA27" s="15"/>
      <c r="DEB27" s="15"/>
      <c r="DEC27" s="15"/>
      <c r="DED27" s="15"/>
      <c r="DEE27" s="15"/>
      <c r="DEF27" s="15"/>
      <c r="DEG27" s="15"/>
      <c r="DEH27" s="15"/>
      <c r="DEI27" s="15"/>
      <c r="DEJ27" s="15"/>
      <c r="DEK27" s="15"/>
      <c r="DEL27" s="15"/>
      <c r="DEM27" s="15"/>
      <c r="DEN27" s="15"/>
      <c r="DEO27" s="15"/>
      <c r="DEP27" s="15"/>
      <c r="DEQ27" s="98"/>
      <c r="DER27" s="98"/>
      <c r="DES27" s="13"/>
      <c r="DET27" s="79"/>
      <c r="DEU27" s="79"/>
      <c r="DEV27" s="79"/>
      <c r="DEW27" s="79"/>
      <c r="DEX27" s="79"/>
      <c r="DEY27" s="79"/>
      <c r="DEZ27" s="79"/>
      <c r="DFA27" s="79"/>
      <c r="DFB27" s="79"/>
      <c r="DFC27" s="79"/>
      <c r="DFD27" s="79"/>
      <c r="DFE27" s="79"/>
      <c r="DFF27" s="79"/>
      <c r="DFG27" s="79"/>
      <c r="DFH27" s="79"/>
      <c r="DFI27" s="79"/>
      <c r="DFJ27" s="79"/>
      <c r="DFK27" s="79"/>
      <c r="DFL27" s="79"/>
      <c r="DFM27" s="79"/>
      <c r="DFN27" s="79"/>
      <c r="DFO27" s="79"/>
      <c r="DFP27" s="79"/>
      <c r="DFQ27" s="79"/>
      <c r="DFR27" s="19"/>
      <c r="DFS27" s="15"/>
      <c r="DFT27" s="15"/>
      <c r="DFU27" s="15"/>
      <c r="DFV27" s="15"/>
      <c r="DFW27" s="15"/>
      <c r="DFX27" s="15"/>
      <c r="DFY27" s="15"/>
      <c r="DFZ27" s="15"/>
      <c r="DGA27" s="15"/>
      <c r="DGB27" s="15"/>
      <c r="DGC27" s="15"/>
      <c r="DGD27" s="15"/>
      <c r="DGE27" s="15"/>
      <c r="DGF27" s="15"/>
      <c r="DGG27" s="15"/>
      <c r="DGH27" s="15"/>
      <c r="DGI27" s="15"/>
      <c r="DGJ27" s="15"/>
      <c r="DGK27" s="15"/>
      <c r="DGL27" s="15"/>
      <c r="DGM27" s="15"/>
      <c r="DGN27" s="98"/>
      <c r="DGO27" s="98"/>
      <c r="DGP27" s="13"/>
      <c r="DGQ27" s="79"/>
      <c r="DGR27" s="79"/>
      <c r="DGS27" s="79"/>
      <c r="DGT27" s="79"/>
      <c r="DGU27" s="79"/>
      <c r="DGV27" s="79"/>
      <c r="DGW27" s="79"/>
      <c r="DGX27" s="79"/>
      <c r="DGY27" s="79"/>
      <c r="DGZ27" s="79"/>
      <c r="DHA27" s="79"/>
      <c r="DHB27" s="79"/>
      <c r="DHC27" s="79"/>
      <c r="DHD27" s="79"/>
      <c r="DHE27" s="79"/>
      <c r="DHF27" s="79"/>
      <c r="DHG27" s="79"/>
      <c r="DHH27" s="79"/>
      <c r="DHI27" s="79"/>
      <c r="DHJ27" s="79"/>
      <c r="DHK27" s="79"/>
      <c r="DHL27" s="79"/>
      <c r="DHM27" s="79"/>
      <c r="DHN27" s="79"/>
      <c r="DHO27" s="19"/>
      <c r="DHP27" s="15"/>
      <c r="DHQ27" s="15"/>
      <c r="DHR27" s="15"/>
      <c r="DHS27" s="15"/>
      <c r="DHT27" s="15"/>
      <c r="DHU27" s="15"/>
      <c r="DHV27" s="15"/>
      <c r="DHW27" s="15"/>
      <c r="DHX27" s="15"/>
      <c r="DHY27" s="15"/>
      <c r="DHZ27" s="15"/>
      <c r="DIA27" s="15"/>
      <c r="DIB27" s="15"/>
      <c r="DIC27" s="15"/>
      <c r="DID27" s="15"/>
      <c r="DIE27" s="15"/>
      <c r="DIF27" s="15"/>
      <c r="DIG27" s="15"/>
      <c r="DIH27" s="15"/>
      <c r="DII27" s="15"/>
      <c r="DIJ27" s="15"/>
      <c r="DIK27" s="98"/>
      <c r="DIL27" s="98"/>
      <c r="DIM27" s="13"/>
      <c r="DIN27" s="79"/>
      <c r="DIO27" s="79"/>
      <c r="DIP27" s="79"/>
      <c r="DIQ27" s="79"/>
      <c r="DIR27" s="79"/>
      <c r="DIS27" s="79"/>
      <c r="DIT27" s="79"/>
      <c r="DIU27" s="79"/>
      <c r="DIV27" s="79"/>
      <c r="DIW27" s="79"/>
      <c r="DIX27" s="79"/>
      <c r="DIY27" s="79"/>
      <c r="DIZ27" s="79"/>
      <c r="DJA27" s="79"/>
      <c r="DJB27" s="79"/>
      <c r="DJC27" s="79"/>
      <c r="DJD27" s="79"/>
      <c r="DJE27" s="79"/>
      <c r="DJF27" s="79"/>
      <c r="DJG27" s="79"/>
      <c r="DJH27" s="79"/>
      <c r="DJI27" s="79"/>
      <c r="DJJ27" s="79"/>
      <c r="DJK27" s="79"/>
      <c r="DJL27" s="19"/>
      <c r="DJM27" s="15"/>
      <c r="DJN27" s="15"/>
      <c r="DJO27" s="15"/>
      <c r="DJP27" s="15"/>
      <c r="DJQ27" s="15"/>
      <c r="DJR27" s="15"/>
      <c r="DJS27" s="15"/>
      <c r="DJT27" s="15"/>
      <c r="DJU27" s="15"/>
      <c r="DJV27" s="15"/>
      <c r="DJW27" s="15"/>
      <c r="DJX27" s="15"/>
      <c r="DJY27" s="15"/>
      <c r="DJZ27" s="15"/>
      <c r="DKA27" s="15"/>
      <c r="DKB27" s="15"/>
      <c r="DKC27" s="15"/>
      <c r="DKD27" s="15"/>
      <c r="DKE27" s="15"/>
      <c r="DKF27" s="15"/>
      <c r="DKG27" s="15"/>
      <c r="DKH27" s="98"/>
      <c r="DKI27" s="98"/>
      <c r="DKJ27" s="13"/>
      <c r="DKK27" s="79"/>
      <c r="DKL27" s="79"/>
      <c r="DKM27" s="79"/>
      <c r="DKN27" s="79"/>
      <c r="DKO27" s="79"/>
      <c r="DKP27" s="79"/>
      <c r="DKQ27" s="79"/>
      <c r="DKR27" s="79"/>
      <c r="DKS27" s="79"/>
      <c r="DKT27" s="79"/>
      <c r="DKU27" s="79"/>
      <c r="DKV27" s="79"/>
      <c r="DKW27" s="79"/>
      <c r="DKX27" s="79"/>
      <c r="DKY27" s="79"/>
      <c r="DKZ27" s="79"/>
      <c r="DLA27" s="79"/>
      <c r="DLB27" s="79"/>
      <c r="DLC27" s="79"/>
      <c r="DLD27" s="79"/>
      <c r="DLE27" s="79"/>
      <c r="DLF27" s="79"/>
      <c r="DLG27" s="79"/>
      <c r="DLH27" s="79"/>
      <c r="DLI27" s="19"/>
      <c r="DLJ27" s="15"/>
      <c r="DLK27" s="15"/>
      <c r="DLL27" s="15"/>
      <c r="DLM27" s="15"/>
      <c r="DLN27" s="15"/>
      <c r="DLO27" s="15"/>
      <c r="DLP27" s="15"/>
      <c r="DLQ27" s="15"/>
      <c r="DLR27" s="15"/>
      <c r="DLS27" s="15"/>
      <c r="DLT27" s="15"/>
      <c r="DLU27" s="15"/>
      <c r="DLV27" s="15"/>
      <c r="DLW27" s="15"/>
      <c r="DLX27" s="15"/>
      <c r="DLY27" s="15"/>
      <c r="DLZ27" s="15"/>
      <c r="DMA27" s="15"/>
      <c r="DMB27" s="15"/>
      <c r="DMC27" s="15"/>
      <c r="DMD27" s="15"/>
      <c r="DME27" s="98"/>
      <c r="DMF27" s="98"/>
      <c r="DMG27" s="13"/>
      <c r="DMH27" s="79"/>
      <c r="DMI27" s="79"/>
      <c r="DMJ27" s="79"/>
      <c r="DMK27" s="79"/>
      <c r="DML27" s="79"/>
      <c r="DMM27" s="79"/>
      <c r="DMN27" s="79"/>
      <c r="DMO27" s="79"/>
      <c r="DMP27" s="79"/>
      <c r="DMQ27" s="79"/>
      <c r="DMR27" s="79"/>
      <c r="DMS27" s="79"/>
      <c r="DMT27" s="79"/>
      <c r="DMU27" s="79"/>
      <c r="DMV27" s="79"/>
      <c r="DMW27" s="79"/>
      <c r="DMX27" s="79"/>
      <c r="DMY27" s="79"/>
      <c r="DMZ27" s="79"/>
      <c r="DNA27" s="79"/>
      <c r="DNB27" s="79"/>
      <c r="DNC27" s="79"/>
      <c r="DND27" s="79"/>
      <c r="DNE27" s="79"/>
      <c r="DNF27" s="19"/>
      <c r="DNG27" s="15"/>
      <c r="DNH27" s="15"/>
      <c r="DNI27" s="15"/>
      <c r="DNJ27" s="15"/>
      <c r="DNK27" s="15"/>
      <c r="DNL27" s="15"/>
      <c r="DNM27" s="15"/>
      <c r="DNN27" s="15"/>
      <c r="DNO27" s="15"/>
      <c r="DNP27" s="15"/>
      <c r="DNQ27" s="15"/>
      <c r="DNR27" s="15"/>
      <c r="DNS27" s="15"/>
      <c r="DNT27" s="15"/>
      <c r="DNU27" s="15"/>
      <c r="DNV27" s="15"/>
      <c r="DNW27" s="15"/>
      <c r="DNX27" s="15"/>
      <c r="DNY27" s="15"/>
      <c r="DNZ27" s="15"/>
      <c r="DOA27" s="15"/>
      <c r="DOB27" s="98"/>
      <c r="DOC27" s="98"/>
      <c r="DOD27" s="13"/>
      <c r="DOE27" s="79"/>
      <c r="DOF27" s="79"/>
      <c r="DOG27" s="79"/>
      <c r="DOH27" s="79"/>
      <c r="DOI27" s="79"/>
      <c r="DOJ27" s="79"/>
      <c r="DOK27" s="79"/>
      <c r="DOL27" s="79"/>
      <c r="DOM27" s="79"/>
      <c r="DON27" s="79"/>
      <c r="DOO27" s="79"/>
      <c r="DOP27" s="79"/>
      <c r="DOQ27" s="79"/>
      <c r="DOR27" s="79"/>
      <c r="DOS27" s="79"/>
      <c r="DOT27" s="79"/>
      <c r="DOU27" s="79"/>
      <c r="DOV27" s="79"/>
      <c r="DOW27" s="79"/>
      <c r="DOX27" s="79"/>
      <c r="DOY27" s="79"/>
      <c r="DOZ27" s="79"/>
      <c r="DPA27" s="79"/>
      <c r="DPB27" s="79"/>
      <c r="DPC27" s="19"/>
      <c r="DPD27" s="15"/>
      <c r="DPE27" s="15"/>
      <c r="DPF27" s="15"/>
      <c r="DPG27" s="15"/>
      <c r="DPH27" s="15"/>
      <c r="DPI27" s="15"/>
      <c r="DPJ27" s="15"/>
      <c r="DPK27" s="15"/>
      <c r="DPL27" s="15"/>
      <c r="DPM27" s="15"/>
      <c r="DPN27" s="15"/>
      <c r="DPO27" s="15"/>
      <c r="DPP27" s="15"/>
      <c r="DPQ27" s="15"/>
      <c r="DPR27" s="15"/>
      <c r="DPS27" s="15"/>
      <c r="DPT27" s="15"/>
      <c r="DPU27" s="15"/>
      <c r="DPV27" s="15"/>
      <c r="DPW27" s="15"/>
      <c r="DPX27" s="15"/>
      <c r="DPY27" s="98"/>
      <c r="DPZ27" s="98"/>
      <c r="DQA27" s="13"/>
      <c r="DQB27" s="79"/>
      <c r="DQC27" s="79"/>
      <c r="DQD27" s="79"/>
      <c r="DQE27" s="79"/>
      <c r="DQF27" s="79"/>
      <c r="DQG27" s="79"/>
      <c r="DQH27" s="79"/>
      <c r="DQI27" s="79"/>
      <c r="DQJ27" s="79"/>
      <c r="DQK27" s="79"/>
      <c r="DQL27" s="79"/>
      <c r="DQM27" s="79"/>
      <c r="DQN27" s="79"/>
      <c r="DQO27" s="79"/>
      <c r="DQP27" s="79"/>
      <c r="DQQ27" s="79"/>
      <c r="DQR27" s="79"/>
      <c r="DQS27" s="79"/>
      <c r="DQT27" s="79"/>
      <c r="DQU27" s="79"/>
      <c r="DQV27" s="79"/>
      <c r="DQW27" s="79"/>
      <c r="DQX27" s="79"/>
      <c r="DQY27" s="79"/>
      <c r="DQZ27" s="19"/>
      <c r="DRA27" s="15"/>
      <c r="DRB27" s="15"/>
      <c r="DRC27" s="15"/>
      <c r="DRD27" s="15"/>
      <c r="DRE27" s="15"/>
      <c r="DRF27" s="15"/>
      <c r="DRG27" s="15"/>
      <c r="DRH27" s="15"/>
      <c r="DRI27" s="15"/>
      <c r="DRJ27" s="15"/>
      <c r="DRK27" s="15"/>
      <c r="DRL27" s="15"/>
      <c r="DRM27" s="15"/>
      <c r="DRN27" s="15"/>
      <c r="DRO27" s="15"/>
      <c r="DRP27" s="15"/>
      <c r="DRQ27" s="15"/>
      <c r="DRR27" s="15"/>
      <c r="DRS27" s="15"/>
      <c r="DRT27" s="15"/>
      <c r="DRU27" s="15"/>
      <c r="DRV27" s="98"/>
      <c r="DRW27" s="98"/>
      <c r="DRX27" s="13"/>
      <c r="DRY27" s="79"/>
      <c r="DRZ27" s="79"/>
      <c r="DSA27" s="79"/>
      <c r="DSB27" s="79"/>
      <c r="DSC27" s="79"/>
      <c r="DSD27" s="79"/>
      <c r="DSE27" s="79"/>
      <c r="DSF27" s="79"/>
      <c r="DSG27" s="79"/>
      <c r="DSH27" s="79"/>
      <c r="DSI27" s="79"/>
      <c r="DSJ27" s="79"/>
      <c r="DSK27" s="79"/>
      <c r="DSL27" s="79"/>
      <c r="DSM27" s="79"/>
      <c r="DSN27" s="79"/>
      <c r="DSO27" s="79"/>
      <c r="DSP27" s="79"/>
      <c r="DSQ27" s="79"/>
      <c r="DSR27" s="79"/>
      <c r="DSS27" s="79"/>
      <c r="DST27" s="79"/>
      <c r="DSU27" s="79"/>
      <c r="DSV27" s="79"/>
      <c r="DSW27" s="19"/>
      <c r="DSX27" s="15"/>
      <c r="DSY27" s="15"/>
      <c r="DSZ27" s="15"/>
      <c r="DTA27" s="15"/>
      <c r="DTB27" s="15"/>
      <c r="DTC27" s="15"/>
      <c r="DTD27" s="15"/>
      <c r="DTE27" s="15"/>
      <c r="DTF27" s="15"/>
      <c r="DTG27" s="15"/>
      <c r="DTH27" s="15"/>
      <c r="DTI27" s="15"/>
      <c r="DTJ27" s="15"/>
      <c r="DTK27" s="15"/>
      <c r="DTL27" s="15"/>
      <c r="DTM27" s="15"/>
      <c r="DTN27" s="15"/>
      <c r="DTO27" s="15"/>
      <c r="DTP27" s="15"/>
      <c r="DTQ27" s="15"/>
      <c r="DTR27" s="15"/>
      <c r="DTS27" s="98"/>
      <c r="DTT27" s="98"/>
      <c r="DTU27" s="13"/>
      <c r="DTV27" s="79"/>
      <c r="DTW27" s="79"/>
      <c r="DTX27" s="79"/>
      <c r="DTY27" s="79"/>
      <c r="DTZ27" s="79"/>
      <c r="DUA27" s="79"/>
      <c r="DUB27" s="79"/>
      <c r="DUC27" s="79"/>
      <c r="DUD27" s="79"/>
      <c r="DUE27" s="79"/>
      <c r="DUF27" s="79"/>
      <c r="DUG27" s="79"/>
      <c r="DUH27" s="79"/>
      <c r="DUI27" s="79"/>
      <c r="DUJ27" s="79"/>
      <c r="DUK27" s="79"/>
      <c r="DUL27" s="79"/>
      <c r="DUM27" s="79"/>
      <c r="DUN27" s="79"/>
      <c r="DUO27" s="79"/>
      <c r="DUP27" s="79"/>
      <c r="DUQ27" s="79"/>
      <c r="DUR27" s="79"/>
      <c r="DUS27" s="79"/>
      <c r="DUT27" s="19"/>
      <c r="DUU27" s="15"/>
      <c r="DUV27" s="15"/>
      <c r="DUW27" s="15"/>
      <c r="DUX27" s="15"/>
      <c r="DUY27" s="15"/>
      <c r="DUZ27" s="15"/>
      <c r="DVA27" s="15"/>
      <c r="DVB27" s="15"/>
      <c r="DVC27" s="15"/>
      <c r="DVD27" s="15"/>
      <c r="DVE27" s="15"/>
      <c r="DVF27" s="15"/>
      <c r="DVG27" s="15"/>
      <c r="DVH27" s="15"/>
      <c r="DVI27" s="15"/>
      <c r="DVJ27" s="15"/>
      <c r="DVK27" s="15"/>
      <c r="DVL27" s="15"/>
      <c r="DVM27" s="15"/>
      <c r="DVN27" s="15"/>
      <c r="DVO27" s="15"/>
      <c r="DVP27" s="98"/>
      <c r="DVQ27" s="98"/>
      <c r="DVR27" s="13"/>
      <c r="DVS27" s="79"/>
      <c r="DVT27" s="79"/>
      <c r="DVU27" s="79"/>
      <c r="DVV27" s="79"/>
      <c r="DVW27" s="79"/>
      <c r="DVX27" s="79"/>
      <c r="DVY27" s="79"/>
      <c r="DVZ27" s="79"/>
      <c r="DWA27" s="79"/>
      <c r="DWB27" s="79"/>
      <c r="DWC27" s="79"/>
      <c r="DWD27" s="79"/>
      <c r="DWE27" s="79"/>
      <c r="DWF27" s="79"/>
      <c r="DWG27" s="79"/>
      <c r="DWH27" s="79"/>
      <c r="DWI27" s="79"/>
      <c r="DWJ27" s="79"/>
      <c r="DWK27" s="79"/>
      <c r="DWL27" s="79"/>
      <c r="DWM27" s="79"/>
      <c r="DWN27" s="79"/>
      <c r="DWO27" s="79"/>
      <c r="DWP27" s="79"/>
      <c r="DWQ27" s="19"/>
      <c r="DWR27" s="15"/>
      <c r="DWS27" s="15"/>
      <c r="DWT27" s="15"/>
      <c r="DWU27" s="15"/>
      <c r="DWV27" s="15"/>
      <c r="DWW27" s="15"/>
      <c r="DWX27" s="15"/>
      <c r="DWY27" s="15"/>
      <c r="DWZ27" s="15"/>
      <c r="DXA27" s="15"/>
      <c r="DXB27" s="15"/>
      <c r="DXC27" s="15"/>
      <c r="DXD27" s="15"/>
      <c r="DXE27" s="15"/>
      <c r="DXF27" s="15"/>
      <c r="DXG27" s="15"/>
      <c r="DXH27" s="15"/>
      <c r="DXI27" s="15"/>
      <c r="DXJ27" s="15"/>
      <c r="DXK27" s="15"/>
      <c r="DXL27" s="15"/>
      <c r="DXM27" s="98"/>
      <c r="DXN27" s="98"/>
      <c r="DXO27" s="13"/>
      <c r="DXP27" s="79"/>
      <c r="DXQ27" s="79"/>
      <c r="DXR27" s="79"/>
      <c r="DXS27" s="79"/>
      <c r="DXT27" s="79"/>
      <c r="DXU27" s="79"/>
      <c r="DXV27" s="79"/>
      <c r="DXW27" s="79"/>
      <c r="DXX27" s="79"/>
      <c r="DXY27" s="79"/>
      <c r="DXZ27" s="79"/>
      <c r="DYA27" s="79"/>
      <c r="DYB27" s="79"/>
      <c r="DYC27" s="79"/>
      <c r="DYD27" s="79"/>
      <c r="DYE27" s="79"/>
      <c r="DYF27" s="79"/>
      <c r="DYG27" s="79"/>
      <c r="DYH27" s="79"/>
      <c r="DYI27" s="79"/>
      <c r="DYJ27" s="79"/>
      <c r="DYK27" s="79"/>
      <c r="DYL27" s="79"/>
      <c r="DYM27" s="79"/>
      <c r="DYN27" s="19"/>
      <c r="DYO27" s="15"/>
      <c r="DYP27" s="15"/>
      <c r="DYQ27" s="15"/>
      <c r="DYR27" s="15"/>
      <c r="DYS27" s="15"/>
      <c r="DYT27" s="15"/>
      <c r="DYU27" s="15"/>
      <c r="DYV27" s="15"/>
      <c r="DYW27" s="15"/>
      <c r="DYX27" s="15"/>
      <c r="DYY27" s="15"/>
      <c r="DYZ27" s="15"/>
      <c r="DZA27" s="15"/>
      <c r="DZB27" s="15"/>
      <c r="DZC27" s="15"/>
      <c r="DZD27" s="15"/>
      <c r="DZE27" s="15"/>
      <c r="DZF27" s="15"/>
      <c r="DZG27" s="15"/>
      <c r="DZH27" s="15"/>
      <c r="DZI27" s="15"/>
      <c r="DZJ27" s="98"/>
      <c r="DZK27" s="98"/>
      <c r="DZL27" s="13"/>
      <c r="DZM27" s="79"/>
      <c r="DZN27" s="79"/>
      <c r="DZO27" s="79"/>
      <c r="DZP27" s="79"/>
      <c r="DZQ27" s="79"/>
      <c r="DZR27" s="79"/>
      <c r="DZS27" s="79"/>
      <c r="DZT27" s="79"/>
      <c r="DZU27" s="79"/>
      <c r="DZV27" s="79"/>
      <c r="DZW27" s="79"/>
      <c r="DZX27" s="79"/>
      <c r="DZY27" s="79"/>
      <c r="DZZ27" s="79"/>
      <c r="EAA27" s="79"/>
      <c r="EAB27" s="79"/>
      <c r="EAC27" s="79"/>
      <c r="EAD27" s="79"/>
      <c r="EAE27" s="79"/>
      <c r="EAF27" s="79"/>
      <c r="EAG27" s="79"/>
      <c r="EAH27" s="79"/>
      <c r="EAI27" s="79"/>
      <c r="EAJ27" s="79"/>
      <c r="EAK27" s="19"/>
      <c r="EAL27" s="15"/>
      <c r="EAM27" s="15"/>
      <c r="EAN27" s="15"/>
      <c r="EAO27" s="15"/>
      <c r="EAP27" s="15"/>
      <c r="EAQ27" s="15"/>
      <c r="EAR27" s="15"/>
      <c r="EAS27" s="15"/>
      <c r="EAT27" s="15"/>
      <c r="EAU27" s="15"/>
      <c r="EAV27" s="15"/>
      <c r="EAW27" s="15"/>
      <c r="EAX27" s="15"/>
      <c r="EAY27" s="15"/>
      <c r="EAZ27" s="15"/>
      <c r="EBA27" s="15"/>
      <c r="EBB27" s="15"/>
      <c r="EBC27" s="15"/>
      <c r="EBD27" s="15"/>
      <c r="EBE27" s="15"/>
      <c r="EBF27" s="15"/>
      <c r="EBG27" s="98"/>
      <c r="EBH27" s="98"/>
      <c r="EBI27" s="13"/>
      <c r="EBJ27" s="79"/>
      <c r="EBK27" s="79"/>
      <c r="EBL27" s="79"/>
      <c r="EBM27" s="79"/>
      <c r="EBN27" s="79"/>
      <c r="EBO27" s="79"/>
      <c r="EBP27" s="79"/>
      <c r="EBQ27" s="79"/>
      <c r="EBR27" s="79"/>
      <c r="EBS27" s="79"/>
      <c r="EBT27" s="79"/>
      <c r="EBU27" s="79"/>
      <c r="EBV27" s="79"/>
      <c r="EBW27" s="79"/>
      <c r="EBX27" s="79"/>
      <c r="EBY27" s="79"/>
      <c r="EBZ27" s="79"/>
      <c r="ECA27" s="79"/>
      <c r="ECB27" s="79"/>
      <c r="ECC27" s="79"/>
      <c r="ECD27" s="79"/>
      <c r="ECE27" s="79"/>
      <c r="ECF27" s="79"/>
      <c r="ECG27" s="79"/>
      <c r="ECH27" s="19"/>
      <c r="ECI27" s="15"/>
      <c r="ECJ27" s="15"/>
      <c r="ECK27" s="15"/>
      <c r="ECL27" s="15"/>
      <c r="ECM27" s="15"/>
      <c r="ECN27" s="15"/>
      <c r="ECO27" s="15"/>
      <c r="ECP27" s="15"/>
      <c r="ECQ27" s="15"/>
      <c r="ECR27" s="15"/>
      <c r="ECS27" s="15"/>
      <c r="ECT27" s="15"/>
      <c r="ECU27" s="15"/>
      <c r="ECV27" s="15"/>
      <c r="ECW27" s="15"/>
      <c r="ECX27" s="15"/>
      <c r="ECY27" s="15"/>
      <c r="ECZ27" s="15"/>
      <c r="EDA27" s="15"/>
      <c r="EDB27" s="15"/>
      <c r="EDC27" s="15"/>
      <c r="EDD27" s="98"/>
      <c r="EDE27" s="98"/>
      <c r="EDF27" s="13"/>
      <c r="EDG27" s="79"/>
      <c r="EDH27" s="79"/>
      <c r="EDI27" s="79"/>
      <c r="EDJ27" s="79"/>
      <c r="EDK27" s="79"/>
      <c r="EDL27" s="79"/>
      <c r="EDM27" s="79"/>
      <c r="EDN27" s="79"/>
      <c r="EDO27" s="79"/>
      <c r="EDP27" s="79"/>
      <c r="EDQ27" s="79"/>
      <c r="EDR27" s="79"/>
      <c r="EDS27" s="79"/>
      <c r="EDT27" s="79"/>
      <c r="EDU27" s="79"/>
      <c r="EDV27" s="79"/>
      <c r="EDW27" s="79"/>
      <c r="EDX27" s="79"/>
      <c r="EDY27" s="79"/>
      <c r="EDZ27" s="79"/>
      <c r="EEA27" s="79"/>
      <c r="EEB27" s="79"/>
      <c r="EEC27" s="79"/>
      <c r="EED27" s="79"/>
      <c r="EEE27" s="19"/>
      <c r="EEF27" s="15"/>
      <c r="EEG27" s="15"/>
      <c r="EEH27" s="15"/>
      <c r="EEI27" s="15"/>
      <c r="EEJ27" s="15"/>
      <c r="EEK27" s="15"/>
      <c r="EEL27" s="15"/>
      <c r="EEM27" s="15"/>
      <c r="EEN27" s="15"/>
      <c r="EEO27" s="15"/>
      <c r="EEP27" s="15"/>
      <c r="EEQ27" s="15"/>
      <c r="EER27" s="15"/>
      <c r="EES27" s="15"/>
      <c r="EET27" s="15"/>
      <c r="EEU27" s="15"/>
      <c r="EEV27" s="15"/>
      <c r="EEW27" s="15"/>
      <c r="EEX27" s="15"/>
      <c r="EEY27" s="15"/>
      <c r="EEZ27" s="15"/>
      <c r="EFA27" s="98"/>
      <c r="EFB27" s="98"/>
      <c r="EFC27" s="13"/>
      <c r="EFD27" s="79"/>
      <c r="EFE27" s="79"/>
      <c r="EFF27" s="79"/>
      <c r="EFG27" s="79"/>
      <c r="EFH27" s="79"/>
      <c r="EFI27" s="79"/>
      <c r="EFJ27" s="79"/>
      <c r="EFK27" s="79"/>
      <c r="EFL27" s="79"/>
      <c r="EFM27" s="79"/>
      <c r="EFN27" s="79"/>
      <c r="EFO27" s="79"/>
      <c r="EFP27" s="79"/>
      <c r="EFQ27" s="79"/>
      <c r="EFR27" s="79"/>
      <c r="EFS27" s="79"/>
      <c r="EFT27" s="79"/>
      <c r="EFU27" s="79"/>
      <c r="EFV27" s="79"/>
      <c r="EFW27" s="79"/>
      <c r="EFX27" s="79"/>
      <c r="EFY27" s="79"/>
      <c r="EFZ27" s="79"/>
      <c r="EGA27" s="79"/>
      <c r="EGB27" s="19"/>
      <c r="EGC27" s="15"/>
      <c r="EGD27" s="15"/>
      <c r="EGE27" s="15"/>
      <c r="EGF27" s="15"/>
      <c r="EGG27" s="15"/>
      <c r="EGH27" s="15"/>
      <c r="EGI27" s="15"/>
      <c r="EGJ27" s="15"/>
      <c r="EGK27" s="15"/>
      <c r="EGL27" s="15"/>
      <c r="EGM27" s="15"/>
      <c r="EGN27" s="15"/>
      <c r="EGO27" s="15"/>
      <c r="EGP27" s="15"/>
      <c r="EGQ27" s="15"/>
      <c r="EGR27" s="15"/>
      <c r="EGS27" s="15"/>
      <c r="EGT27" s="15"/>
      <c r="EGU27" s="15"/>
      <c r="EGV27" s="15"/>
      <c r="EGW27" s="15"/>
      <c r="EGX27" s="98"/>
      <c r="EGY27" s="98"/>
      <c r="EGZ27" s="13"/>
      <c r="EHA27" s="79"/>
      <c r="EHB27" s="79"/>
      <c r="EHC27" s="79"/>
      <c r="EHD27" s="79"/>
      <c r="EHE27" s="79"/>
      <c r="EHF27" s="79"/>
      <c r="EHG27" s="79"/>
      <c r="EHH27" s="79"/>
      <c r="EHI27" s="79"/>
      <c r="EHJ27" s="79"/>
      <c r="EHK27" s="79"/>
      <c r="EHL27" s="79"/>
      <c r="EHM27" s="79"/>
      <c r="EHN27" s="79"/>
      <c r="EHO27" s="79"/>
      <c r="EHP27" s="79"/>
      <c r="EHQ27" s="79"/>
      <c r="EHR27" s="79"/>
      <c r="EHS27" s="79"/>
      <c r="EHT27" s="79"/>
      <c r="EHU27" s="79"/>
      <c r="EHV27" s="79"/>
      <c r="EHW27" s="79"/>
      <c r="EHX27" s="79"/>
      <c r="EHY27" s="19"/>
      <c r="EHZ27" s="15"/>
      <c r="EIA27" s="15"/>
      <c r="EIB27" s="15"/>
      <c r="EIC27" s="15"/>
      <c r="EID27" s="15"/>
      <c r="EIE27" s="15"/>
      <c r="EIF27" s="15"/>
      <c r="EIG27" s="15"/>
      <c r="EIH27" s="15"/>
      <c r="EII27" s="15"/>
      <c r="EIJ27" s="15"/>
      <c r="EIK27" s="15"/>
      <c r="EIL27" s="15"/>
      <c r="EIM27" s="15"/>
      <c r="EIN27" s="15"/>
      <c r="EIO27" s="15"/>
      <c r="EIP27" s="15"/>
      <c r="EIQ27" s="15"/>
      <c r="EIR27" s="15"/>
      <c r="EIS27" s="15"/>
      <c r="EIT27" s="15"/>
      <c r="EIU27" s="98"/>
      <c r="EIV27" s="98"/>
      <c r="EIW27" s="13"/>
      <c r="EIX27" s="79"/>
      <c r="EIY27" s="79"/>
      <c r="EIZ27" s="79"/>
      <c r="EJA27" s="79"/>
      <c r="EJB27" s="79"/>
      <c r="EJC27" s="79"/>
      <c r="EJD27" s="79"/>
      <c r="EJE27" s="79"/>
      <c r="EJF27" s="79"/>
      <c r="EJG27" s="79"/>
      <c r="EJH27" s="79"/>
      <c r="EJI27" s="79"/>
      <c r="EJJ27" s="79"/>
      <c r="EJK27" s="79"/>
      <c r="EJL27" s="79"/>
      <c r="EJM27" s="79"/>
      <c r="EJN27" s="79"/>
      <c r="EJO27" s="79"/>
      <c r="EJP27" s="79"/>
      <c r="EJQ27" s="79"/>
      <c r="EJR27" s="79"/>
      <c r="EJS27" s="79"/>
      <c r="EJT27" s="79"/>
      <c r="EJU27" s="79"/>
      <c r="EJV27" s="19"/>
      <c r="EJW27" s="15"/>
      <c r="EJX27" s="15"/>
      <c r="EJY27" s="15"/>
      <c r="EJZ27" s="15"/>
      <c r="EKA27" s="15"/>
      <c r="EKB27" s="15"/>
      <c r="EKC27" s="15"/>
      <c r="EKD27" s="15"/>
      <c r="EKE27" s="15"/>
      <c r="EKF27" s="15"/>
      <c r="EKG27" s="15"/>
      <c r="EKH27" s="15"/>
      <c r="EKI27" s="15"/>
      <c r="EKJ27" s="15"/>
      <c r="EKK27" s="15"/>
      <c r="EKL27" s="15"/>
      <c r="EKM27" s="15"/>
      <c r="EKN27" s="15"/>
      <c r="EKO27" s="15"/>
      <c r="EKP27" s="15"/>
      <c r="EKQ27" s="15"/>
      <c r="EKR27" s="98"/>
      <c r="EKS27" s="98"/>
      <c r="EKT27" s="13"/>
      <c r="EKU27" s="79"/>
      <c r="EKV27" s="79"/>
      <c r="EKW27" s="79"/>
      <c r="EKX27" s="79"/>
      <c r="EKY27" s="79"/>
      <c r="EKZ27" s="79"/>
      <c r="ELA27" s="79"/>
      <c r="ELB27" s="79"/>
      <c r="ELC27" s="79"/>
      <c r="ELD27" s="79"/>
      <c r="ELE27" s="79"/>
      <c r="ELF27" s="79"/>
      <c r="ELG27" s="79"/>
      <c r="ELH27" s="79"/>
      <c r="ELI27" s="79"/>
      <c r="ELJ27" s="79"/>
      <c r="ELK27" s="79"/>
      <c r="ELL27" s="79"/>
      <c r="ELM27" s="79"/>
      <c r="ELN27" s="79"/>
      <c r="ELO27" s="79"/>
      <c r="ELP27" s="79"/>
      <c r="ELQ27" s="79"/>
      <c r="ELR27" s="79"/>
      <c r="ELS27" s="19"/>
      <c r="ELT27" s="15"/>
      <c r="ELU27" s="15"/>
      <c r="ELV27" s="15"/>
      <c r="ELW27" s="15"/>
      <c r="ELX27" s="15"/>
      <c r="ELY27" s="15"/>
      <c r="ELZ27" s="15"/>
      <c r="EMA27" s="15"/>
      <c r="EMB27" s="15"/>
      <c r="EMC27" s="15"/>
      <c r="EMD27" s="15"/>
      <c r="EME27" s="15"/>
      <c r="EMF27" s="15"/>
      <c r="EMG27" s="15"/>
      <c r="EMH27" s="15"/>
      <c r="EMI27" s="15"/>
      <c r="EMJ27" s="15"/>
      <c r="EMK27" s="15"/>
      <c r="EML27" s="15"/>
      <c r="EMM27" s="15"/>
      <c r="EMN27" s="15"/>
      <c r="EMO27" s="98"/>
      <c r="EMP27" s="98"/>
      <c r="EMQ27" s="13"/>
      <c r="EMR27" s="79"/>
      <c r="EMS27" s="79"/>
      <c r="EMT27" s="79"/>
      <c r="EMU27" s="79"/>
      <c r="EMV27" s="79"/>
      <c r="EMW27" s="79"/>
      <c r="EMX27" s="79"/>
      <c r="EMY27" s="79"/>
      <c r="EMZ27" s="79"/>
      <c r="ENA27" s="79"/>
      <c r="ENB27" s="79"/>
      <c r="ENC27" s="79"/>
      <c r="END27" s="79"/>
      <c r="ENE27" s="79"/>
      <c r="ENF27" s="79"/>
      <c r="ENG27" s="79"/>
      <c r="ENH27" s="79"/>
      <c r="ENI27" s="79"/>
      <c r="ENJ27" s="79"/>
      <c r="ENK27" s="79"/>
      <c r="ENL27" s="79"/>
      <c r="ENM27" s="79"/>
      <c r="ENN27" s="79"/>
      <c r="ENO27" s="79"/>
      <c r="ENP27" s="19"/>
      <c r="ENQ27" s="15"/>
      <c r="ENR27" s="15"/>
      <c r="ENS27" s="15"/>
      <c r="ENT27" s="15"/>
      <c r="ENU27" s="15"/>
      <c r="ENV27" s="15"/>
      <c r="ENW27" s="15"/>
      <c r="ENX27" s="15"/>
      <c r="ENY27" s="15"/>
      <c r="ENZ27" s="15"/>
      <c r="EOA27" s="15"/>
      <c r="EOB27" s="15"/>
      <c r="EOC27" s="15"/>
      <c r="EOD27" s="15"/>
      <c r="EOE27" s="15"/>
      <c r="EOF27" s="15"/>
      <c r="EOG27" s="15"/>
      <c r="EOH27" s="15"/>
      <c r="EOI27" s="15"/>
      <c r="EOJ27" s="15"/>
      <c r="EOK27" s="15"/>
      <c r="EOL27" s="98"/>
      <c r="EOM27" s="98"/>
      <c r="EON27" s="13"/>
      <c r="EOO27" s="79"/>
      <c r="EOP27" s="79"/>
      <c r="EOQ27" s="79"/>
      <c r="EOR27" s="79"/>
      <c r="EOS27" s="79"/>
      <c r="EOT27" s="79"/>
      <c r="EOU27" s="79"/>
      <c r="EOV27" s="79"/>
      <c r="EOW27" s="79"/>
      <c r="EOX27" s="79"/>
      <c r="EOY27" s="79"/>
      <c r="EOZ27" s="79"/>
      <c r="EPA27" s="79"/>
      <c r="EPB27" s="79"/>
      <c r="EPC27" s="79"/>
      <c r="EPD27" s="79"/>
      <c r="EPE27" s="79"/>
      <c r="EPF27" s="79"/>
      <c r="EPG27" s="79"/>
      <c r="EPH27" s="79"/>
      <c r="EPI27" s="79"/>
      <c r="EPJ27" s="79"/>
      <c r="EPK27" s="79"/>
      <c r="EPL27" s="79"/>
      <c r="EPM27" s="19"/>
      <c r="EPN27" s="15"/>
      <c r="EPO27" s="15"/>
      <c r="EPP27" s="15"/>
      <c r="EPQ27" s="15"/>
      <c r="EPR27" s="15"/>
      <c r="EPS27" s="15"/>
      <c r="EPT27" s="15"/>
      <c r="EPU27" s="15"/>
      <c r="EPV27" s="15"/>
      <c r="EPW27" s="15"/>
      <c r="EPX27" s="15"/>
      <c r="EPY27" s="15"/>
      <c r="EPZ27" s="15"/>
      <c r="EQA27" s="15"/>
      <c r="EQB27" s="15"/>
      <c r="EQC27" s="15"/>
      <c r="EQD27" s="15"/>
      <c r="EQE27" s="15"/>
      <c r="EQF27" s="15"/>
      <c r="EQG27" s="15"/>
      <c r="EQH27" s="15"/>
      <c r="EQI27" s="98"/>
      <c r="EQJ27" s="98"/>
      <c r="EQK27" s="13"/>
      <c r="EQL27" s="79"/>
      <c r="EQM27" s="79"/>
      <c r="EQN27" s="79"/>
      <c r="EQO27" s="79"/>
      <c r="EQP27" s="79"/>
      <c r="EQQ27" s="79"/>
      <c r="EQR27" s="79"/>
      <c r="EQS27" s="79"/>
      <c r="EQT27" s="79"/>
      <c r="EQU27" s="79"/>
      <c r="EQV27" s="79"/>
      <c r="EQW27" s="79"/>
      <c r="EQX27" s="79"/>
      <c r="EQY27" s="79"/>
      <c r="EQZ27" s="79"/>
      <c r="ERA27" s="79"/>
      <c r="ERB27" s="79"/>
      <c r="ERC27" s="79"/>
      <c r="ERD27" s="79"/>
      <c r="ERE27" s="79"/>
      <c r="ERF27" s="79"/>
      <c r="ERG27" s="79"/>
      <c r="ERH27" s="79"/>
      <c r="ERI27" s="79"/>
      <c r="ERJ27" s="19"/>
      <c r="ERK27" s="15"/>
      <c r="ERL27" s="15"/>
      <c r="ERM27" s="15"/>
      <c r="ERN27" s="15"/>
      <c r="ERO27" s="15"/>
      <c r="ERP27" s="15"/>
      <c r="ERQ27" s="15"/>
      <c r="ERR27" s="15"/>
      <c r="ERS27" s="15"/>
      <c r="ERT27" s="15"/>
      <c r="ERU27" s="15"/>
      <c r="ERV27" s="15"/>
      <c r="ERW27" s="15"/>
      <c r="ERX27" s="15"/>
      <c r="ERY27" s="15"/>
      <c r="ERZ27" s="15"/>
      <c r="ESA27" s="15"/>
      <c r="ESB27" s="15"/>
      <c r="ESC27" s="15"/>
      <c r="ESD27" s="15"/>
      <c r="ESE27" s="15"/>
      <c r="ESF27" s="98"/>
      <c r="ESG27" s="98"/>
      <c r="ESH27" s="13"/>
      <c r="ESI27" s="79"/>
      <c r="ESJ27" s="79"/>
      <c r="ESK27" s="79"/>
      <c r="ESL27" s="79"/>
      <c r="ESM27" s="79"/>
      <c r="ESN27" s="79"/>
      <c r="ESO27" s="79"/>
      <c r="ESP27" s="79"/>
      <c r="ESQ27" s="79"/>
      <c r="ESR27" s="79"/>
      <c r="ESS27" s="79"/>
      <c r="EST27" s="79"/>
      <c r="ESU27" s="79"/>
      <c r="ESV27" s="79"/>
      <c r="ESW27" s="79"/>
      <c r="ESX27" s="79"/>
      <c r="ESY27" s="79"/>
      <c r="ESZ27" s="79"/>
      <c r="ETA27" s="79"/>
      <c r="ETB27" s="79"/>
      <c r="ETC27" s="79"/>
      <c r="ETD27" s="79"/>
      <c r="ETE27" s="79"/>
      <c r="ETF27" s="79"/>
      <c r="ETG27" s="19"/>
      <c r="ETH27" s="15"/>
      <c r="ETI27" s="15"/>
      <c r="ETJ27" s="15"/>
      <c r="ETK27" s="15"/>
      <c r="ETL27" s="15"/>
      <c r="ETM27" s="15"/>
      <c r="ETN27" s="15"/>
      <c r="ETO27" s="15"/>
      <c r="ETP27" s="15"/>
      <c r="ETQ27" s="15"/>
      <c r="ETR27" s="15"/>
      <c r="ETS27" s="15"/>
      <c r="ETT27" s="15"/>
      <c r="ETU27" s="15"/>
      <c r="ETV27" s="15"/>
      <c r="ETW27" s="15"/>
      <c r="ETX27" s="15"/>
      <c r="ETY27" s="15"/>
      <c r="ETZ27" s="15"/>
      <c r="EUA27" s="15"/>
      <c r="EUB27" s="15"/>
      <c r="EUC27" s="98"/>
      <c r="EUD27" s="98"/>
      <c r="EUE27" s="13"/>
      <c r="EUF27" s="79"/>
      <c r="EUG27" s="79"/>
      <c r="EUH27" s="79"/>
      <c r="EUI27" s="79"/>
      <c r="EUJ27" s="79"/>
      <c r="EUK27" s="79"/>
      <c r="EUL27" s="79"/>
      <c r="EUM27" s="79"/>
      <c r="EUN27" s="79"/>
      <c r="EUO27" s="79"/>
      <c r="EUP27" s="79"/>
      <c r="EUQ27" s="79"/>
      <c r="EUR27" s="79"/>
      <c r="EUS27" s="79"/>
      <c r="EUT27" s="79"/>
      <c r="EUU27" s="79"/>
      <c r="EUV27" s="79"/>
      <c r="EUW27" s="79"/>
      <c r="EUX27" s="79"/>
      <c r="EUY27" s="79"/>
      <c r="EUZ27" s="79"/>
      <c r="EVA27" s="79"/>
      <c r="EVB27" s="79"/>
      <c r="EVC27" s="79"/>
      <c r="EVD27" s="19"/>
      <c r="EVE27" s="15"/>
      <c r="EVF27" s="15"/>
      <c r="EVG27" s="15"/>
      <c r="EVH27" s="15"/>
      <c r="EVI27" s="15"/>
      <c r="EVJ27" s="15"/>
      <c r="EVK27" s="15"/>
      <c r="EVL27" s="15"/>
      <c r="EVM27" s="15"/>
      <c r="EVN27" s="15"/>
      <c r="EVO27" s="15"/>
      <c r="EVP27" s="15"/>
      <c r="EVQ27" s="15"/>
      <c r="EVR27" s="15"/>
      <c r="EVS27" s="15"/>
      <c r="EVT27" s="15"/>
      <c r="EVU27" s="15"/>
      <c r="EVV27" s="15"/>
      <c r="EVW27" s="15"/>
      <c r="EVX27" s="15"/>
      <c r="EVY27" s="15"/>
      <c r="EVZ27" s="98"/>
      <c r="EWA27" s="98"/>
      <c r="EWB27" s="13"/>
      <c r="EWC27" s="79"/>
      <c r="EWD27" s="79"/>
      <c r="EWE27" s="79"/>
      <c r="EWF27" s="79"/>
      <c r="EWG27" s="79"/>
      <c r="EWH27" s="79"/>
      <c r="EWI27" s="79"/>
      <c r="EWJ27" s="79"/>
      <c r="EWK27" s="79"/>
      <c r="EWL27" s="79"/>
      <c r="EWM27" s="79"/>
      <c r="EWN27" s="79"/>
      <c r="EWO27" s="79"/>
      <c r="EWP27" s="79"/>
      <c r="EWQ27" s="79"/>
      <c r="EWR27" s="79"/>
      <c r="EWS27" s="79"/>
      <c r="EWT27" s="79"/>
      <c r="EWU27" s="79"/>
      <c r="EWV27" s="79"/>
      <c r="EWW27" s="79"/>
      <c r="EWX27" s="79"/>
      <c r="EWY27" s="79"/>
      <c r="EWZ27" s="79"/>
      <c r="EXA27" s="19"/>
      <c r="EXB27" s="15"/>
      <c r="EXC27" s="15"/>
      <c r="EXD27" s="15"/>
      <c r="EXE27" s="15"/>
      <c r="EXF27" s="15"/>
      <c r="EXG27" s="15"/>
      <c r="EXH27" s="15"/>
      <c r="EXI27" s="15"/>
      <c r="EXJ27" s="15"/>
      <c r="EXK27" s="15"/>
      <c r="EXL27" s="15"/>
      <c r="EXM27" s="15"/>
      <c r="EXN27" s="15"/>
      <c r="EXO27" s="15"/>
      <c r="EXP27" s="15"/>
      <c r="EXQ27" s="15"/>
      <c r="EXR27" s="15"/>
      <c r="EXS27" s="15"/>
      <c r="EXT27" s="15"/>
      <c r="EXU27" s="15"/>
      <c r="EXV27" s="15"/>
      <c r="EXW27" s="98"/>
      <c r="EXX27" s="98"/>
      <c r="EXY27" s="13"/>
      <c r="EXZ27" s="79"/>
      <c r="EYA27" s="79"/>
      <c r="EYB27" s="79"/>
      <c r="EYC27" s="79"/>
      <c r="EYD27" s="79"/>
      <c r="EYE27" s="79"/>
      <c r="EYF27" s="79"/>
      <c r="EYG27" s="79"/>
      <c r="EYH27" s="79"/>
      <c r="EYI27" s="79"/>
      <c r="EYJ27" s="79"/>
      <c r="EYK27" s="79"/>
      <c r="EYL27" s="79"/>
      <c r="EYM27" s="79"/>
      <c r="EYN27" s="79"/>
      <c r="EYO27" s="79"/>
      <c r="EYP27" s="79"/>
      <c r="EYQ27" s="79"/>
      <c r="EYR27" s="79"/>
      <c r="EYS27" s="79"/>
      <c r="EYT27" s="79"/>
      <c r="EYU27" s="79"/>
      <c r="EYV27" s="79"/>
      <c r="EYW27" s="79"/>
      <c r="EYX27" s="19"/>
      <c r="EYY27" s="15"/>
      <c r="EYZ27" s="15"/>
      <c r="EZA27" s="15"/>
      <c r="EZB27" s="15"/>
      <c r="EZC27" s="15"/>
      <c r="EZD27" s="15"/>
      <c r="EZE27" s="15"/>
      <c r="EZF27" s="15"/>
      <c r="EZG27" s="15"/>
      <c r="EZH27" s="15"/>
      <c r="EZI27" s="15"/>
      <c r="EZJ27" s="15"/>
      <c r="EZK27" s="15"/>
      <c r="EZL27" s="15"/>
      <c r="EZM27" s="15"/>
      <c r="EZN27" s="15"/>
      <c r="EZO27" s="15"/>
      <c r="EZP27" s="15"/>
      <c r="EZQ27" s="15"/>
      <c r="EZR27" s="15"/>
      <c r="EZS27" s="15"/>
      <c r="EZT27" s="98"/>
      <c r="EZU27" s="98"/>
      <c r="EZV27" s="13"/>
      <c r="EZW27" s="79"/>
      <c r="EZX27" s="79"/>
      <c r="EZY27" s="79"/>
      <c r="EZZ27" s="79"/>
      <c r="FAA27" s="79"/>
      <c r="FAB27" s="79"/>
      <c r="FAC27" s="79"/>
      <c r="FAD27" s="79"/>
      <c r="FAE27" s="79"/>
      <c r="FAF27" s="79"/>
      <c r="FAG27" s="79"/>
      <c r="FAH27" s="79"/>
      <c r="FAI27" s="79"/>
      <c r="FAJ27" s="79"/>
      <c r="FAK27" s="79"/>
      <c r="FAL27" s="79"/>
      <c r="FAM27" s="79"/>
      <c r="FAN27" s="79"/>
      <c r="FAO27" s="79"/>
      <c r="FAP27" s="79"/>
      <c r="FAQ27" s="79"/>
      <c r="FAR27" s="79"/>
      <c r="FAS27" s="79"/>
      <c r="FAT27" s="79"/>
      <c r="FAU27" s="19"/>
      <c r="FAV27" s="15"/>
      <c r="FAW27" s="15"/>
      <c r="FAX27" s="15"/>
      <c r="FAY27" s="15"/>
      <c r="FAZ27" s="15"/>
      <c r="FBA27" s="15"/>
      <c r="FBB27" s="15"/>
      <c r="FBC27" s="15"/>
      <c r="FBD27" s="15"/>
      <c r="FBE27" s="15"/>
      <c r="FBF27" s="15"/>
      <c r="FBG27" s="15"/>
      <c r="FBH27" s="15"/>
      <c r="FBI27" s="15"/>
      <c r="FBJ27" s="15"/>
      <c r="FBK27" s="15"/>
      <c r="FBL27" s="15"/>
      <c r="FBM27" s="15"/>
      <c r="FBN27" s="15"/>
      <c r="FBO27" s="15"/>
      <c r="FBP27" s="15"/>
      <c r="FBQ27" s="98"/>
      <c r="FBR27" s="98"/>
      <c r="FBS27" s="13"/>
      <c r="FBT27" s="79"/>
      <c r="FBU27" s="79"/>
      <c r="FBV27" s="79"/>
      <c r="FBW27" s="79"/>
      <c r="FBX27" s="79"/>
      <c r="FBY27" s="79"/>
      <c r="FBZ27" s="79"/>
      <c r="FCA27" s="79"/>
      <c r="FCB27" s="79"/>
      <c r="FCC27" s="79"/>
      <c r="FCD27" s="79"/>
      <c r="FCE27" s="79"/>
      <c r="FCF27" s="79"/>
      <c r="FCG27" s="79"/>
      <c r="FCH27" s="79"/>
      <c r="FCI27" s="79"/>
      <c r="FCJ27" s="79"/>
      <c r="FCK27" s="79"/>
      <c r="FCL27" s="79"/>
      <c r="FCM27" s="79"/>
      <c r="FCN27" s="79"/>
      <c r="FCO27" s="79"/>
      <c r="FCP27" s="79"/>
      <c r="FCQ27" s="79"/>
      <c r="FCR27" s="19"/>
      <c r="FCS27" s="15"/>
      <c r="FCT27" s="15"/>
      <c r="FCU27" s="15"/>
      <c r="FCV27" s="15"/>
      <c r="FCW27" s="15"/>
      <c r="FCX27" s="15"/>
      <c r="FCY27" s="15"/>
      <c r="FCZ27" s="15"/>
      <c r="FDA27" s="15"/>
      <c r="FDB27" s="15"/>
      <c r="FDC27" s="15"/>
      <c r="FDD27" s="15"/>
      <c r="FDE27" s="15"/>
      <c r="FDF27" s="15"/>
      <c r="FDG27" s="15"/>
      <c r="FDH27" s="15"/>
      <c r="FDI27" s="15"/>
      <c r="FDJ27" s="15"/>
      <c r="FDK27" s="15"/>
      <c r="FDL27" s="15"/>
      <c r="FDM27" s="15"/>
      <c r="FDN27" s="98"/>
      <c r="FDO27" s="98"/>
      <c r="FDP27" s="13"/>
      <c r="FDQ27" s="79"/>
      <c r="FDR27" s="79"/>
      <c r="FDS27" s="79"/>
      <c r="FDT27" s="79"/>
      <c r="FDU27" s="79"/>
      <c r="FDV27" s="79"/>
      <c r="FDW27" s="79"/>
      <c r="FDX27" s="79"/>
      <c r="FDY27" s="79"/>
      <c r="FDZ27" s="79"/>
      <c r="FEA27" s="79"/>
      <c r="FEB27" s="79"/>
      <c r="FEC27" s="79"/>
      <c r="FED27" s="79"/>
      <c r="FEE27" s="79"/>
      <c r="FEF27" s="79"/>
      <c r="FEG27" s="79"/>
      <c r="FEH27" s="79"/>
      <c r="FEI27" s="79"/>
      <c r="FEJ27" s="79"/>
      <c r="FEK27" s="79"/>
      <c r="FEL27" s="79"/>
      <c r="FEM27" s="79"/>
      <c r="FEN27" s="79"/>
      <c r="FEO27" s="19"/>
      <c r="FEP27" s="15"/>
      <c r="FEQ27" s="15"/>
      <c r="FER27" s="15"/>
      <c r="FES27" s="15"/>
      <c r="FET27" s="15"/>
      <c r="FEU27" s="15"/>
      <c r="FEV27" s="15"/>
      <c r="FEW27" s="15"/>
      <c r="FEX27" s="15"/>
      <c r="FEY27" s="15"/>
      <c r="FEZ27" s="15"/>
      <c r="FFA27" s="15"/>
      <c r="FFB27" s="15"/>
      <c r="FFC27" s="15"/>
      <c r="FFD27" s="15"/>
      <c r="FFE27" s="15"/>
      <c r="FFF27" s="15"/>
      <c r="FFG27" s="15"/>
      <c r="FFH27" s="15"/>
      <c r="FFI27" s="15"/>
      <c r="FFJ27" s="15"/>
      <c r="FFK27" s="98"/>
      <c r="FFL27" s="98"/>
      <c r="FFM27" s="13"/>
      <c r="FFN27" s="79"/>
      <c r="FFO27" s="79"/>
      <c r="FFP27" s="79"/>
      <c r="FFQ27" s="79"/>
      <c r="FFR27" s="79"/>
      <c r="FFS27" s="79"/>
      <c r="FFT27" s="79"/>
      <c r="FFU27" s="79"/>
      <c r="FFV27" s="79"/>
      <c r="FFW27" s="79"/>
      <c r="FFX27" s="79"/>
      <c r="FFY27" s="79"/>
      <c r="FFZ27" s="79"/>
      <c r="FGA27" s="79"/>
      <c r="FGB27" s="79"/>
      <c r="FGC27" s="79"/>
      <c r="FGD27" s="79"/>
      <c r="FGE27" s="79"/>
      <c r="FGF27" s="79"/>
      <c r="FGG27" s="79"/>
      <c r="FGH27" s="79"/>
      <c r="FGI27" s="79"/>
      <c r="FGJ27" s="79"/>
      <c r="FGK27" s="79"/>
      <c r="FGL27" s="19"/>
      <c r="FGM27" s="15"/>
      <c r="FGN27" s="15"/>
      <c r="FGO27" s="15"/>
      <c r="FGP27" s="15"/>
      <c r="FGQ27" s="15"/>
      <c r="FGR27" s="15"/>
      <c r="FGS27" s="15"/>
      <c r="FGT27" s="15"/>
      <c r="FGU27" s="15"/>
      <c r="FGV27" s="15"/>
      <c r="FGW27" s="15"/>
      <c r="FGX27" s="15"/>
      <c r="FGY27" s="15"/>
      <c r="FGZ27" s="15"/>
      <c r="FHA27" s="15"/>
      <c r="FHB27" s="15"/>
      <c r="FHC27" s="15"/>
      <c r="FHD27" s="15"/>
      <c r="FHE27" s="15"/>
      <c r="FHF27" s="15"/>
      <c r="FHG27" s="15"/>
      <c r="FHH27" s="98"/>
      <c r="FHI27" s="98"/>
      <c r="FHJ27" s="13"/>
      <c r="FHK27" s="79"/>
      <c r="FHL27" s="79"/>
      <c r="FHM27" s="79"/>
      <c r="FHN27" s="79"/>
      <c r="FHO27" s="79"/>
      <c r="FHP27" s="79"/>
      <c r="FHQ27" s="79"/>
      <c r="FHR27" s="79"/>
      <c r="FHS27" s="79"/>
      <c r="FHT27" s="79"/>
      <c r="FHU27" s="79"/>
      <c r="FHV27" s="79"/>
      <c r="FHW27" s="79"/>
      <c r="FHX27" s="79"/>
      <c r="FHY27" s="79"/>
      <c r="FHZ27" s="79"/>
      <c r="FIA27" s="79"/>
      <c r="FIB27" s="79"/>
      <c r="FIC27" s="79"/>
      <c r="FID27" s="79"/>
      <c r="FIE27" s="79"/>
      <c r="FIF27" s="79"/>
      <c r="FIG27" s="79"/>
      <c r="FIH27" s="79"/>
      <c r="FII27" s="19"/>
      <c r="FIJ27" s="15"/>
      <c r="FIK27" s="15"/>
      <c r="FIL27" s="15"/>
      <c r="FIM27" s="15"/>
      <c r="FIN27" s="15"/>
      <c r="FIO27" s="15"/>
      <c r="FIP27" s="15"/>
      <c r="FIQ27" s="15"/>
      <c r="FIR27" s="15"/>
      <c r="FIS27" s="15"/>
      <c r="FIT27" s="15"/>
      <c r="FIU27" s="15"/>
      <c r="FIV27" s="15"/>
      <c r="FIW27" s="15"/>
      <c r="FIX27" s="15"/>
      <c r="FIY27" s="15"/>
      <c r="FIZ27" s="15"/>
      <c r="FJA27" s="15"/>
      <c r="FJB27" s="15"/>
      <c r="FJC27" s="15"/>
      <c r="FJD27" s="15"/>
      <c r="FJE27" s="98"/>
      <c r="FJF27" s="98"/>
      <c r="FJG27" s="13"/>
      <c r="FJH27" s="79"/>
      <c r="FJI27" s="79"/>
      <c r="FJJ27" s="79"/>
      <c r="FJK27" s="79"/>
      <c r="FJL27" s="79"/>
      <c r="FJM27" s="79"/>
      <c r="FJN27" s="79"/>
      <c r="FJO27" s="79"/>
      <c r="FJP27" s="79"/>
      <c r="FJQ27" s="79"/>
      <c r="FJR27" s="79"/>
      <c r="FJS27" s="79"/>
      <c r="FJT27" s="79"/>
      <c r="FJU27" s="79"/>
      <c r="FJV27" s="79"/>
      <c r="FJW27" s="79"/>
      <c r="FJX27" s="79"/>
      <c r="FJY27" s="79"/>
      <c r="FJZ27" s="79"/>
      <c r="FKA27" s="79"/>
      <c r="FKB27" s="79"/>
      <c r="FKC27" s="79"/>
      <c r="FKD27" s="79"/>
      <c r="FKE27" s="79"/>
      <c r="FKF27" s="19"/>
      <c r="FKG27" s="15"/>
      <c r="FKH27" s="15"/>
      <c r="FKI27" s="15"/>
      <c r="FKJ27" s="15"/>
      <c r="FKK27" s="15"/>
      <c r="FKL27" s="15"/>
      <c r="FKM27" s="15"/>
      <c r="FKN27" s="15"/>
      <c r="FKO27" s="15"/>
      <c r="FKP27" s="15"/>
      <c r="FKQ27" s="15"/>
      <c r="FKR27" s="15"/>
      <c r="FKS27" s="15"/>
      <c r="FKT27" s="15"/>
      <c r="FKU27" s="15"/>
      <c r="FKV27" s="15"/>
      <c r="FKW27" s="15"/>
      <c r="FKX27" s="15"/>
      <c r="FKY27" s="15"/>
      <c r="FKZ27" s="15"/>
      <c r="FLA27" s="15"/>
      <c r="FLB27" s="98"/>
      <c r="FLC27" s="98"/>
      <c r="FLD27" s="13"/>
      <c r="FLE27" s="79"/>
      <c r="FLF27" s="79"/>
      <c r="FLG27" s="79"/>
      <c r="FLH27" s="79"/>
      <c r="FLI27" s="79"/>
      <c r="FLJ27" s="79"/>
      <c r="FLK27" s="79"/>
      <c r="FLL27" s="79"/>
      <c r="FLM27" s="79"/>
      <c r="FLN27" s="79"/>
      <c r="FLO27" s="79"/>
      <c r="FLP27" s="79"/>
      <c r="FLQ27" s="79"/>
      <c r="FLR27" s="79"/>
      <c r="FLS27" s="79"/>
      <c r="FLT27" s="79"/>
      <c r="FLU27" s="79"/>
      <c r="FLV27" s="79"/>
      <c r="FLW27" s="79"/>
      <c r="FLX27" s="79"/>
      <c r="FLY27" s="79"/>
      <c r="FLZ27" s="79"/>
      <c r="FMA27" s="79"/>
      <c r="FMB27" s="79"/>
      <c r="FMC27" s="19"/>
      <c r="FMD27" s="15"/>
      <c r="FME27" s="15"/>
      <c r="FMF27" s="15"/>
      <c r="FMG27" s="15"/>
      <c r="FMH27" s="15"/>
      <c r="FMI27" s="15"/>
      <c r="FMJ27" s="15"/>
      <c r="FMK27" s="15"/>
      <c r="FML27" s="15"/>
      <c r="FMM27" s="15"/>
      <c r="FMN27" s="15"/>
      <c r="FMO27" s="15"/>
      <c r="FMP27" s="15"/>
      <c r="FMQ27" s="15"/>
      <c r="FMR27" s="15"/>
      <c r="FMS27" s="15"/>
      <c r="FMT27" s="15"/>
      <c r="FMU27" s="15"/>
      <c r="FMV27" s="15"/>
      <c r="FMW27" s="15"/>
      <c r="FMX27" s="15"/>
      <c r="FMY27" s="98"/>
      <c r="FMZ27" s="98"/>
      <c r="FNA27" s="13"/>
      <c r="FNB27" s="79"/>
      <c r="FNC27" s="79"/>
      <c r="FND27" s="79"/>
      <c r="FNE27" s="79"/>
      <c r="FNF27" s="79"/>
      <c r="FNG27" s="79"/>
      <c r="FNH27" s="79"/>
      <c r="FNI27" s="79"/>
      <c r="FNJ27" s="79"/>
      <c r="FNK27" s="79"/>
      <c r="FNL27" s="79"/>
      <c r="FNM27" s="79"/>
      <c r="FNN27" s="79"/>
      <c r="FNO27" s="79"/>
      <c r="FNP27" s="79"/>
      <c r="FNQ27" s="79"/>
      <c r="FNR27" s="79"/>
      <c r="FNS27" s="79"/>
      <c r="FNT27" s="79"/>
      <c r="FNU27" s="79"/>
      <c r="FNV27" s="79"/>
      <c r="FNW27" s="79"/>
      <c r="FNX27" s="79"/>
      <c r="FNY27" s="79"/>
      <c r="FNZ27" s="19"/>
      <c r="FOA27" s="15"/>
      <c r="FOB27" s="15"/>
      <c r="FOC27" s="15"/>
      <c r="FOD27" s="15"/>
      <c r="FOE27" s="15"/>
      <c r="FOF27" s="15"/>
      <c r="FOG27" s="15"/>
      <c r="FOH27" s="15"/>
      <c r="FOI27" s="15"/>
      <c r="FOJ27" s="15"/>
      <c r="FOK27" s="15"/>
      <c r="FOL27" s="15"/>
      <c r="FOM27" s="15"/>
      <c r="FON27" s="15"/>
      <c r="FOO27" s="15"/>
      <c r="FOP27" s="15"/>
      <c r="FOQ27" s="15"/>
      <c r="FOR27" s="15"/>
      <c r="FOS27" s="15"/>
      <c r="FOT27" s="15"/>
      <c r="FOU27" s="15"/>
      <c r="FOV27" s="98"/>
      <c r="FOW27" s="98"/>
      <c r="FOX27" s="13"/>
      <c r="FOY27" s="79"/>
      <c r="FOZ27" s="79"/>
      <c r="FPA27" s="79"/>
      <c r="FPB27" s="79"/>
      <c r="FPC27" s="79"/>
      <c r="FPD27" s="79"/>
      <c r="FPE27" s="79"/>
      <c r="FPF27" s="79"/>
      <c r="FPG27" s="79"/>
      <c r="FPH27" s="79"/>
      <c r="FPI27" s="79"/>
      <c r="FPJ27" s="79"/>
      <c r="FPK27" s="79"/>
      <c r="FPL27" s="79"/>
      <c r="FPM27" s="79"/>
      <c r="FPN27" s="79"/>
      <c r="FPO27" s="79"/>
      <c r="FPP27" s="79"/>
      <c r="FPQ27" s="79"/>
      <c r="FPR27" s="79"/>
      <c r="FPS27" s="79"/>
      <c r="FPT27" s="79"/>
      <c r="FPU27" s="79"/>
      <c r="FPV27" s="79"/>
      <c r="FPW27" s="19"/>
      <c r="FPX27" s="15"/>
      <c r="FPY27" s="15"/>
      <c r="FPZ27" s="15"/>
      <c r="FQA27" s="15"/>
      <c r="FQB27" s="15"/>
      <c r="FQC27" s="15"/>
      <c r="FQD27" s="15"/>
      <c r="FQE27" s="15"/>
      <c r="FQF27" s="15"/>
      <c r="FQG27" s="15"/>
      <c r="FQH27" s="15"/>
      <c r="FQI27" s="15"/>
      <c r="FQJ27" s="15"/>
      <c r="FQK27" s="15"/>
      <c r="FQL27" s="15"/>
      <c r="FQM27" s="15"/>
      <c r="FQN27" s="15"/>
      <c r="FQO27" s="15"/>
      <c r="FQP27" s="15"/>
      <c r="FQQ27" s="15"/>
      <c r="FQR27" s="15"/>
      <c r="FQS27" s="98"/>
      <c r="FQT27" s="98"/>
      <c r="FQU27" s="13"/>
      <c r="FQV27" s="79"/>
      <c r="FQW27" s="79"/>
      <c r="FQX27" s="79"/>
      <c r="FQY27" s="79"/>
      <c r="FQZ27" s="79"/>
      <c r="FRA27" s="79"/>
      <c r="FRB27" s="79"/>
      <c r="FRC27" s="79"/>
      <c r="FRD27" s="79"/>
      <c r="FRE27" s="79"/>
      <c r="FRF27" s="79"/>
      <c r="FRG27" s="79"/>
      <c r="FRH27" s="79"/>
      <c r="FRI27" s="79"/>
      <c r="FRJ27" s="79"/>
      <c r="FRK27" s="79"/>
      <c r="FRL27" s="79"/>
      <c r="FRM27" s="79"/>
      <c r="FRN27" s="79"/>
      <c r="FRO27" s="79"/>
      <c r="FRP27" s="79"/>
      <c r="FRQ27" s="79"/>
      <c r="FRR27" s="79"/>
      <c r="FRS27" s="79"/>
      <c r="FRT27" s="19"/>
      <c r="FRU27" s="15"/>
      <c r="FRV27" s="15"/>
      <c r="FRW27" s="15"/>
      <c r="FRX27" s="15"/>
      <c r="FRY27" s="15"/>
      <c r="FRZ27" s="15"/>
      <c r="FSA27" s="15"/>
      <c r="FSB27" s="15"/>
      <c r="FSC27" s="15"/>
      <c r="FSD27" s="15"/>
      <c r="FSE27" s="15"/>
      <c r="FSF27" s="15"/>
      <c r="FSG27" s="15"/>
      <c r="FSH27" s="15"/>
      <c r="FSI27" s="15"/>
      <c r="FSJ27" s="15"/>
      <c r="FSK27" s="15"/>
      <c r="FSL27" s="15"/>
      <c r="FSM27" s="15"/>
      <c r="FSN27" s="15"/>
      <c r="FSO27" s="15"/>
      <c r="FSP27" s="98"/>
      <c r="FSQ27" s="98"/>
      <c r="FSR27" s="13"/>
      <c r="FSS27" s="79"/>
      <c r="FST27" s="79"/>
      <c r="FSU27" s="79"/>
      <c r="FSV27" s="79"/>
      <c r="FSW27" s="79"/>
      <c r="FSX27" s="79"/>
      <c r="FSY27" s="79"/>
      <c r="FSZ27" s="79"/>
      <c r="FTA27" s="79"/>
      <c r="FTB27" s="79"/>
      <c r="FTC27" s="79"/>
      <c r="FTD27" s="79"/>
      <c r="FTE27" s="79"/>
      <c r="FTF27" s="79"/>
      <c r="FTG27" s="79"/>
      <c r="FTH27" s="79"/>
      <c r="FTI27" s="79"/>
      <c r="FTJ27" s="79"/>
      <c r="FTK27" s="79"/>
      <c r="FTL27" s="79"/>
      <c r="FTM27" s="79"/>
      <c r="FTN27" s="79"/>
      <c r="FTO27" s="79"/>
      <c r="FTP27" s="79"/>
      <c r="FTQ27" s="19"/>
      <c r="FTR27" s="15"/>
      <c r="FTS27" s="15"/>
      <c r="FTT27" s="15"/>
      <c r="FTU27" s="15"/>
      <c r="FTV27" s="15"/>
      <c r="FTW27" s="15"/>
      <c r="FTX27" s="15"/>
      <c r="FTY27" s="15"/>
      <c r="FTZ27" s="15"/>
      <c r="FUA27" s="15"/>
      <c r="FUB27" s="15"/>
      <c r="FUC27" s="15"/>
      <c r="FUD27" s="15"/>
      <c r="FUE27" s="15"/>
      <c r="FUF27" s="15"/>
      <c r="FUG27" s="15"/>
      <c r="FUH27" s="15"/>
      <c r="FUI27" s="15"/>
      <c r="FUJ27" s="15"/>
      <c r="FUK27" s="15"/>
      <c r="FUL27" s="15"/>
      <c r="FUM27" s="98"/>
      <c r="FUN27" s="98"/>
      <c r="FUO27" s="13"/>
      <c r="FUP27" s="79"/>
      <c r="FUQ27" s="79"/>
      <c r="FUR27" s="79"/>
      <c r="FUS27" s="79"/>
      <c r="FUT27" s="79"/>
      <c r="FUU27" s="79"/>
      <c r="FUV27" s="79"/>
      <c r="FUW27" s="79"/>
      <c r="FUX27" s="79"/>
      <c r="FUY27" s="79"/>
      <c r="FUZ27" s="79"/>
      <c r="FVA27" s="79"/>
      <c r="FVB27" s="79"/>
      <c r="FVC27" s="79"/>
      <c r="FVD27" s="79"/>
      <c r="FVE27" s="79"/>
      <c r="FVF27" s="79"/>
      <c r="FVG27" s="79"/>
      <c r="FVH27" s="79"/>
      <c r="FVI27" s="79"/>
      <c r="FVJ27" s="79"/>
      <c r="FVK27" s="79"/>
      <c r="FVL27" s="79"/>
      <c r="FVM27" s="79"/>
      <c r="FVN27" s="19"/>
      <c r="FVO27" s="15"/>
      <c r="FVP27" s="15"/>
      <c r="FVQ27" s="15"/>
      <c r="FVR27" s="15"/>
      <c r="FVS27" s="15"/>
      <c r="FVT27" s="15"/>
      <c r="FVU27" s="15"/>
      <c r="FVV27" s="15"/>
      <c r="FVW27" s="15"/>
      <c r="FVX27" s="15"/>
      <c r="FVY27" s="15"/>
      <c r="FVZ27" s="15"/>
      <c r="FWA27" s="15"/>
      <c r="FWB27" s="15"/>
      <c r="FWC27" s="15"/>
      <c r="FWD27" s="15"/>
      <c r="FWE27" s="15"/>
      <c r="FWF27" s="15"/>
      <c r="FWG27" s="15"/>
      <c r="FWH27" s="15"/>
      <c r="FWI27" s="15"/>
      <c r="FWJ27" s="98"/>
      <c r="FWK27" s="98"/>
      <c r="FWL27" s="13"/>
      <c r="FWM27" s="79"/>
      <c r="FWN27" s="79"/>
      <c r="FWO27" s="79"/>
      <c r="FWP27" s="79"/>
      <c r="FWQ27" s="79"/>
      <c r="FWR27" s="79"/>
      <c r="FWS27" s="79"/>
      <c r="FWT27" s="79"/>
      <c r="FWU27" s="79"/>
      <c r="FWV27" s="79"/>
      <c r="FWW27" s="79"/>
      <c r="FWX27" s="79"/>
      <c r="FWY27" s="79"/>
      <c r="FWZ27" s="79"/>
      <c r="FXA27" s="79"/>
      <c r="FXB27" s="79"/>
      <c r="FXC27" s="79"/>
      <c r="FXD27" s="79"/>
      <c r="FXE27" s="79"/>
      <c r="FXF27" s="79"/>
      <c r="FXG27" s="79"/>
      <c r="FXH27" s="79"/>
      <c r="FXI27" s="79"/>
      <c r="FXJ27" s="79"/>
      <c r="FXK27" s="19"/>
      <c r="FXL27" s="15"/>
      <c r="FXM27" s="15"/>
      <c r="FXN27" s="15"/>
      <c r="FXO27" s="15"/>
      <c r="FXP27" s="15"/>
      <c r="FXQ27" s="15"/>
      <c r="FXR27" s="15"/>
      <c r="FXS27" s="15"/>
      <c r="FXT27" s="15"/>
      <c r="FXU27" s="15"/>
      <c r="FXV27" s="15"/>
      <c r="FXW27" s="15"/>
      <c r="FXX27" s="15"/>
      <c r="FXY27" s="15"/>
      <c r="FXZ27" s="15"/>
      <c r="FYA27" s="15"/>
      <c r="FYB27" s="15"/>
      <c r="FYC27" s="15"/>
      <c r="FYD27" s="15"/>
      <c r="FYE27" s="15"/>
      <c r="FYF27" s="15"/>
      <c r="FYG27" s="98"/>
      <c r="FYH27" s="98"/>
      <c r="FYI27" s="13"/>
      <c r="FYJ27" s="79"/>
      <c r="FYK27" s="79"/>
      <c r="FYL27" s="79"/>
      <c r="FYM27" s="79"/>
      <c r="FYN27" s="79"/>
      <c r="FYO27" s="79"/>
      <c r="FYP27" s="79"/>
      <c r="FYQ27" s="79"/>
      <c r="FYR27" s="79"/>
      <c r="FYS27" s="79"/>
      <c r="FYT27" s="79"/>
      <c r="FYU27" s="79"/>
      <c r="FYV27" s="79"/>
      <c r="FYW27" s="79"/>
      <c r="FYX27" s="79"/>
      <c r="FYY27" s="79"/>
      <c r="FYZ27" s="79"/>
      <c r="FZA27" s="79"/>
      <c r="FZB27" s="79"/>
      <c r="FZC27" s="79"/>
      <c r="FZD27" s="79"/>
      <c r="FZE27" s="79"/>
      <c r="FZF27" s="79"/>
      <c r="FZG27" s="79"/>
      <c r="FZH27" s="19"/>
      <c r="FZI27" s="15"/>
      <c r="FZJ27" s="15"/>
      <c r="FZK27" s="15"/>
      <c r="FZL27" s="15"/>
      <c r="FZM27" s="15"/>
      <c r="FZN27" s="15"/>
      <c r="FZO27" s="15"/>
      <c r="FZP27" s="15"/>
      <c r="FZQ27" s="15"/>
      <c r="FZR27" s="15"/>
      <c r="FZS27" s="15"/>
      <c r="FZT27" s="15"/>
      <c r="FZU27" s="15"/>
      <c r="FZV27" s="15"/>
      <c r="FZW27" s="15"/>
      <c r="FZX27" s="15"/>
      <c r="FZY27" s="15"/>
      <c r="FZZ27" s="15"/>
      <c r="GAA27" s="15"/>
      <c r="GAB27" s="15"/>
      <c r="GAC27" s="15"/>
      <c r="GAD27" s="98"/>
      <c r="GAE27" s="98"/>
      <c r="GAF27" s="13"/>
      <c r="GAG27" s="79"/>
      <c r="GAH27" s="79"/>
      <c r="GAI27" s="79"/>
      <c r="GAJ27" s="79"/>
      <c r="GAK27" s="79"/>
      <c r="GAL27" s="79"/>
      <c r="GAM27" s="79"/>
      <c r="GAN27" s="79"/>
      <c r="GAO27" s="79"/>
      <c r="GAP27" s="79"/>
      <c r="GAQ27" s="79"/>
      <c r="GAR27" s="79"/>
      <c r="GAS27" s="79"/>
      <c r="GAT27" s="79"/>
      <c r="GAU27" s="79"/>
      <c r="GAV27" s="79"/>
      <c r="GAW27" s="79"/>
      <c r="GAX27" s="79"/>
      <c r="GAY27" s="79"/>
      <c r="GAZ27" s="79"/>
      <c r="GBA27" s="79"/>
      <c r="GBB27" s="79"/>
      <c r="GBC27" s="79"/>
      <c r="GBD27" s="79"/>
      <c r="GBE27" s="19"/>
      <c r="GBF27" s="15"/>
      <c r="GBG27" s="15"/>
      <c r="GBH27" s="15"/>
      <c r="GBI27" s="15"/>
      <c r="GBJ27" s="15"/>
      <c r="GBK27" s="15"/>
      <c r="GBL27" s="15"/>
      <c r="GBM27" s="15"/>
      <c r="GBN27" s="15"/>
      <c r="GBO27" s="15"/>
      <c r="GBP27" s="15"/>
      <c r="GBQ27" s="15"/>
      <c r="GBR27" s="15"/>
      <c r="GBS27" s="15"/>
      <c r="GBT27" s="15"/>
      <c r="GBU27" s="15"/>
      <c r="GBV27" s="15"/>
      <c r="GBW27" s="15"/>
      <c r="GBX27" s="15"/>
      <c r="GBY27" s="15"/>
      <c r="GBZ27" s="15"/>
      <c r="GCA27" s="98"/>
      <c r="GCB27" s="98"/>
      <c r="GCC27" s="13"/>
      <c r="GCD27" s="79"/>
      <c r="GCE27" s="79"/>
      <c r="GCF27" s="79"/>
      <c r="GCG27" s="79"/>
      <c r="GCH27" s="79"/>
      <c r="GCI27" s="79"/>
      <c r="GCJ27" s="79"/>
      <c r="GCK27" s="79"/>
      <c r="GCL27" s="79"/>
      <c r="GCM27" s="79"/>
      <c r="GCN27" s="79"/>
      <c r="GCO27" s="79"/>
      <c r="GCP27" s="79"/>
      <c r="GCQ27" s="79"/>
      <c r="GCR27" s="79"/>
      <c r="GCS27" s="79"/>
      <c r="GCT27" s="79"/>
      <c r="GCU27" s="79"/>
      <c r="GCV27" s="79"/>
      <c r="GCW27" s="79"/>
      <c r="GCX27" s="79"/>
      <c r="GCY27" s="79"/>
      <c r="GCZ27" s="79"/>
      <c r="GDA27" s="79"/>
      <c r="GDB27" s="19"/>
      <c r="GDC27" s="15"/>
      <c r="GDD27" s="15"/>
      <c r="GDE27" s="15"/>
      <c r="GDF27" s="15"/>
      <c r="GDG27" s="15"/>
      <c r="GDH27" s="15"/>
      <c r="GDI27" s="15"/>
      <c r="GDJ27" s="15"/>
      <c r="GDK27" s="15"/>
      <c r="GDL27" s="15"/>
      <c r="GDM27" s="15"/>
      <c r="GDN27" s="15"/>
      <c r="GDO27" s="15"/>
      <c r="GDP27" s="15"/>
      <c r="GDQ27" s="15"/>
      <c r="GDR27" s="15"/>
      <c r="GDS27" s="15"/>
      <c r="GDT27" s="15"/>
      <c r="GDU27" s="15"/>
      <c r="GDV27" s="15"/>
      <c r="GDW27" s="15"/>
      <c r="GDX27" s="98"/>
      <c r="GDY27" s="98"/>
      <c r="GDZ27" s="13"/>
      <c r="GEA27" s="79"/>
      <c r="GEB27" s="79"/>
      <c r="GEC27" s="79"/>
      <c r="GED27" s="79"/>
      <c r="GEE27" s="79"/>
      <c r="GEF27" s="79"/>
      <c r="GEG27" s="79"/>
      <c r="GEH27" s="79"/>
      <c r="GEI27" s="79"/>
      <c r="GEJ27" s="79"/>
      <c r="GEK27" s="79"/>
      <c r="GEL27" s="79"/>
      <c r="GEM27" s="79"/>
      <c r="GEN27" s="79"/>
      <c r="GEO27" s="79"/>
      <c r="GEP27" s="79"/>
      <c r="GEQ27" s="79"/>
      <c r="GER27" s="79"/>
      <c r="GES27" s="79"/>
      <c r="GET27" s="79"/>
      <c r="GEU27" s="79"/>
      <c r="GEV27" s="79"/>
      <c r="GEW27" s="79"/>
      <c r="GEX27" s="79"/>
      <c r="GEY27" s="19"/>
      <c r="GEZ27" s="15"/>
      <c r="GFA27" s="15"/>
      <c r="GFB27" s="15"/>
      <c r="GFC27" s="15"/>
      <c r="GFD27" s="15"/>
      <c r="GFE27" s="15"/>
      <c r="GFF27" s="15"/>
      <c r="GFG27" s="15"/>
      <c r="GFH27" s="15"/>
      <c r="GFI27" s="15"/>
      <c r="GFJ27" s="15"/>
      <c r="GFK27" s="15"/>
      <c r="GFL27" s="15"/>
      <c r="GFM27" s="15"/>
      <c r="GFN27" s="15"/>
      <c r="GFO27" s="15"/>
      <c r="GFP27" s="15"/>
      <c r="GFQ27" s="15"/>
      <c r="GFR27" s="15"/>
      <c r="GFS27" s="15"/>
      <c r="GFT27" s="15"/>
      <c r="GFU27" s="98"/>
      <c r="GFV27" s="98"/>
      <c r="GFW27" s="13"/>
      <c r="GFX27" s="79"/>
      <c r="GFY27" s="79"/>
      <c r="GFZ27" s="79"/>
      <c r="GGA27" s="79"/>
      <c r="GGB27" s="79"/>
      <c r="GGC27" s="79"/>
      <c r="GGD27" s="79"/>
      <c r="GGE27" s="79"/>
      <c r="GGF27" s="79"/>
      <c r="GGG27" s="79"/>
      <c r="GGH27" s="79"/>
      <c r="GGI27" s="79"/>
      <c r="GGJ27" s="79"/>
      <c r="GGK27" s="79"/>
      <c r="GGL27" s="79"/>
      <c r="GGM27" s="79"/>
      <c r="GGN27" s="79"/>
      <c r="GGO27" s="79"/>
      <c r="GGP27" s="79"/>
      <c r="GGQ27" s="79"/>
      <c r="GGR27" s="79"/>
      <c r="GGS27" s="79"/>
      <c r="GGT27" s="79"/>
      <c r="GGU27" s="79"/>
      <c r="GGV27" s="19"/>
      <c r="GGW27" s="15"/>
      <c r="GGX27" s="15"/>
      <c r="GGY27" s="15"/>
      <c r="GGZ27" s="15"/>
      <c r="GHA27" s="15"/>
      <c r="GHB27" s="15"/>
      <c r="GHC27" s="15"/>
      <c r="GHD27" s="15"/>
      <c r="GHE27" s="15"/>
      <c r="GHF27" s="15"/>
      <c r="GHG27" s="15"/>
      <c r="GHH27" s="15"/>
      <c r="GHI27" s="15"/>
      <c r="GHJ27" s="15"/>
      <c r="GHK27" s="15"/>
      <c r="GHL27" s="15"/>
      <c r="GHM27" s="15"/>
      <c r="GHN27" s="15"/>
      <c r="GHO27" s="15"/>
      <c r="GHP27" s="15"/>
      <c r="GHQ27" s="15"/>
      <c r="GHR27" s="98"/>
      <c r="GHS27" s="98"/>
      <c r="GHT27" s="13"/>
      <c r="GHU27" s="79"/>
      <c r="GHV27" s="79"/>
      <c r="GHW27" s="79"/>
      <c r="GHX27" s="79"/>
      <c r="GHY27" s="79"/>
      <c r="GHZ27" s="79"/>
      <c r="GIA27" s="79"/>
      <c r="GIB27" s="79"/>
      <c r="GIC27" s="79"/>
      <c r="GID27" s="79"/>
      <c r="GIE27" s="79"/>
      <c r="GIF27" s="79"/>
      <c r="GIG27" s="79"/>
      <c r="GIH27" s="79"/>
      <c r="GII27" s="79"/>
      <c r="GIJ27" s="79"/>
      <c r="GIK27" s="79"/>
      <c r="GIL27" s="79"/>
      <c r="GIM27" s="79"/>
      <c r="GIN27" s="79"/>
      <c r="GIO27" s="79"/>
      <c r="GIP27" s="79"/>
      <c r="GIQ27" s="79"/>
      <c r="GIR27" s="79"/>
      <c r="GIS27" s="19"/>
      <c r="GIT27" s="15"/>
      <c r="GIU27" s="15"/>
      <c r="GIV27" s="15"/>
      <c r="GIW27" s="15"/>
      <c r="GIX27" s="15"/>
      <c r="GIY27" s="15"/>
      <c r="GIZ27" s="15"/>
      <c r="GJA27" s="15"/>
      <c r="GJB27" s="15"/>
      <c r="GJC27" s="15"/>
      <c r="GJD27" s="15"/>
      <c r="GJE27" s="15"/>
      <c r="GJF27" s="15"/>
      <c r="GJG27" s="15"/>
      <c r="GJH27" s="15"/>
      <c r="GJI27" s="15"/>
      <c r="GJJ27" s="15"/>
      <c r="GJK27" s="15"/>
      <c r="GJL27" s="15"/>
      <c r="GJM27" s="15"/>
      <c r="GJN27" s="15"/>
      <c r="GJO27" s="98"/>
      <c r="GJP27" s="98"/>
      <c r="GJQ27" s="13"/>
      <c r="GJR27" s="79"/>
      <c r="GJS27" s="79"/>
      <c r="GJT27" s="79"/>
      <c r="GJU27" s="79"/>
      <c r="GJV27" s="79"/>
      <c r="GJW27" s="79"/>
      <c r="GJX27" s="79"/>
      <c r="GJY27" s="79"/>
      <c r="GJZ27" s="79"/>
      <c r="GKA27" s="79"/>
      <c r="GKB27" s="79"/>
      <c r="GKC27" s="79"/>
      <c r="GKD27" s="79"/>
      <c r="GKE27" s="79"/>
      <c r="GKF27" s="79"/>
      <c r="GKG27" s="79"/>
      <c r="GKH27" s="79"/>
      <c r="GKI27" s="79"/>
      <c r="GKJ27" s="79"/>
      <c r="GKK27" s="79"/>
      <c r="GKL27" s="79"/>
      <c r="GKM27" s="79"/>
      <c r="GKN27" s="79"/>
      <c r="GKO27" s="79"/>
      <c r="GKP27" s="19"/>
      <c r="GKQ27" s="15"/>
      <c r="GKR27" s="15"/>
      <c r="GKS27" s="15"/>
      <c r="GKT27" s="15"/>
      <c r="GKU27" s="15"/>
      <c r="GKV27" s="15"/>
      <c r="GKW27" s="15"/>
      <c r="GKX27" s="15"/>
      <c r="GKY27" s="15"/>
      <c r="GKZ27" s="15"/>
      <c r="GLA27" s="15"/>
      <c r="GLB27" s="15"/>
      <c r="GLC27" s="15"/>
      <c r="GLD27" s="15"/>
      <c r="GLE27" s="15"/>
      <c r="GLF27" s="15"/>
      <c r="GLG27" s="15"/>
      <c r="GLH27" s="15"/>
      <c r="GLI27" s="15"/>
      <c r="GLJ27" s="15"/>
      <c r="GLK27" s="15"/>
      <c r="GLL27" s="98"/>
      <c r="GLM27" s="98"/>
      <c r="GLN27" s="13"/>
      <c r="GLO27" s="79"/>
      <c r="GLP27" s="79"/>
      <c r="GLQ27" s="79"/>
      <c r="GLR27" s="79"/>
      <c r="GLS27" s="79"/>
      <c r="GLT27" s="79"/>
      <c r="GLU27" s="79"/>
      <c r="GLV27" s="79"/>
      <c r="GLW27" s="79"/>
      <c r="GLX27" s="79"/>
      <c r="GLY27" s="79"/>
      <c r="GLZ27" s="79"/>
      <c r="GMA27" s="79"/>
      <c r="GMB27" s="79"/>
      <c r="GMC27" s="79"/>
      <c r="GMD27" s="79"/>
      <c r="GME27" s="79"/>
      <c r="GMF27" s="79"/>
      <c r="GMG27" s="79"/>
      <c r="GMH27" s="79"/>
      <c r="GMI27" s="79"/>
      <c r="GMJ27" s="79"/>
      <c r="GMK27" s="79"/>
      <c r="GML27" s="79"/>
      <c r="GMM27" s="19"/>
      <c r="GMN27" s="15"/>
      <c r="GMO27" s="15"/>
      <c r="GMP27" s="15"/>
      <c r="GMQ27" s="15"/>
      <c r="GMR27" s="15"/>
      <c r="GMS27" s="15"/>
      <c r="GMT27" s="15"/>
      <c r="GMU27" s="15"/>
      <c r="GMV27" s="15"/>
      <c r="GMW27" s="15"/>
      <c r="GMX27" s="15"/>
      <c r="GMY27" s="15"/>
      <c r="GMZ27" s="15"/>
      <c r="GNA27" s="15"/>
      <c r="GNB27" s="15"/>
      <c r="GNC27" s="15"/>
      <c r="GND27" s="15"/>
      <c r="GNE27" s="15"/>
      <c r="GNF27" s="15"/>
      <c r="GNG27" s="15"/>
      <c r="GNH27" s="15"/>
      <c r="GNI27" s="98"/>
      <c r="GNJ27" s="98"/>
      <c r="GNK27" s="13"/>
      <c r="GNL27" s="79"/>
      <c r="GNM27" s="79"/>
      <c r="GNN27" s="79"/>
      <c r="GNO27" s="79"/>
      <c r="GNP27" s="79"/>
      <c r="GNQ27" s="79"/>
      <c r="GNR27" s="79"/>
      <c r="GNS27" s="79"/>
      <c r="GNT27" s="79"/>
      <c r="GNU27" s="79"/>
      <c r="GNV27" s="79"/>
      <c r="GNW27" s="79"/>
      <c r="GNX27" s="79"/>
      <c r="GNY27" s="79"/>
      <c r="GNZ27" s="79"/>
      <c r="GOA27" s="79"/>
      <c r="GOB27" s="79"/>
      <c r="GOC27" s="79"/>
      <c r="GOD27" s="79"/>
      <c r="GOE27" s="79"/>
      <c r="GOF27" s="79"/>
      <c r="GOG27" s="79"/>
      <c r="GOH27" s="79"/>
      <c r="GOI27" s="79"/>
      <c r="GOJ27" s="19"/>
      <c r="GOK27" s="15"/>
      <c r="GOL27" s="15"/>
      <c r="GOM27" s="15"/>
      <c r="GON27" s="15"/>
      <c r="GOO27" s="15"/>
      <c r="GOP27" s="15"/>
      <c r="GOQ27" s="15"/>
      <c r="GOR27" s="15"/>
      <c r="GOS27" s="15"/>
      <c r="GOT27" s="15"/>
      <c r="GOU27" s="15"/>
      <c r="GOV27" s="15"/>
      <c r="GOW27" s="15"/>
      <c r="GOX27" s="15"/>
      <c r="GOY27" s="15"/>
      <c r="GOZ27" s="15"/>
      <c r="GPA27" s="15"/>
      <c r="GPB27" s="15"/>
      <c r="GPC27" s="15"/>
      <c r="GPD27" s="15"/>
      <c r="GPE27" s="15"/>
      <c r="GPF27" s="98"/>
      <c r="GPG27" s="98"/>
      <c r="GPH27" s="13"/>
      <c r="GPI27" s="79"/>
      <c r="GPJ27" s="79"/>
      <c r="GPK27" s="79"/>
      <c r="GPL27" s="79"/>
      <c r="GPM27" s="79"/>
      <c r="GPN27" s="79"/>
      <c r="GPO27" s="79"/>
      <c r="GPP27" s="79"/>
      <c r="GPQ27" s="79"/>
      <c r="GPR27" s="79"/>
      <c r="GPS27" s="79"/>
      <c r="GPT27" s="79"/>
      <c r="GPU27" s="79"/>
      <c r="GPV27" s="79"/>
      <c r="GPW27" s="79"/>
      <c r="GPX27" s="79"/>
      <c r="GPY27" s="79"/>
      <c r="GPZ27" s="79"/>
      <c r="GQA27" s="79"/>
      <c r="GQB27" s="79"/>
      <c r="GQC27" s="79"/>
      <c r="GQD27" s="79"/>
      <c r="GQE27" s="79"/>
      <c r="GQF27" s="79"/>
      <c r="GQG27" s="19"/>
      <c r="GQH27" s="15"/>
      <c r="GQI27" s="15"/>
      <c r="GQJ27" s="15"/>
      <c r="GQK27" s="15"/>
      <c r="GQL27" s="15"/>
      <c r="GQM27" s="15"/>
      <c r="GQN27" s="15"/>
      <c r="GQO27" s="15"/>
      <c r="GQP27" s="15"/>
      <c r="GQQ27" s="15"/>
      <c r="GQR27" s="15"/>
      <c r="GQS27" s="15"/>
      <c r="GQT27" s="15"/>
      <c r="GQU27" s="15"/>
      <c r="GQV27" s="15"/>
      <c r="GQW27" s="15"/>
      <c r="GQX27" s="15"/>
      <c r="GQY27" s="15"/>
      <c r="GQZ27" s="15"/>
      <c r="GRA27" s="15"/>
      <c r="GRB27" s="15"/>
      <c r="GRC27" s="98"/>
      <c r="GRD27" s="98"/>
      <c r="GRE27" s="13"/>
      <c r="GRF27" s="79"/>
      <c r="GRG27" s="79"/>
      <c r="GRH27" s="79"/>
      <c r="GRI27" s="79"/>
      <c r="GRJ27" s="79"/>
      <c r="GRK27" s="79"/>
      <c r="GRL27" s="79"/>
      <c r="GRM27" s="79"/>
      <c r="GRN27" s="79"/>
      <c r="GRO27" s="79"/>
      <c r="GRP27" s="79"/>
      <c r="GRQ27" s="79"/>
      <c r="GRR27" s="79"/>
      <c r="GRS27" s="79"/>
      <c r="GRT27" s="79"/>
      <c r="GRU27" s="79"/>
      <c r="GRV27" s="79"/>
      <c r="GRW27" s="79"/>
      <c r="GRX27" s="79"/>
      <c r="GRY27" s="79"/>
      <c r="GRZ27" s="79"/>
      <c r="GSA27" s="79"/>
      <c r="GSB27" s="79"/>
      <c r="GSC27" s="79"/>
      <c r="GSD27" s="19"/>
      <c r="GSE27" s="15"/>
      <c r="GSF27" s="15"/>
      <c r="GSG27" s="15"/>
      <c r="GSH27" s="15"/>
      <c r="GSI27" s="15"/>
      <c r="GSJ27" s="15"/>
      <c r="GSK27" s="15"/>
      <c r="GSL27" s="15"/>
      <c r="GSM27" s="15"/>
      <c r="GSN27" s="15"/>
      <c r="GSO27" s="15"/>
      <c r="GSP27" s="15"/>
      <c r="GSQ27" s="15"/>
      <c r="GSR27" s="15"/>
      <c r="GSS27" s="15"/>
      <c r="GST27" s="15"/>
      <c r="GSU27" s="15"/>
      <c r="GSV27" s="15"/>
      <c r="GSW27" s="15"/>
      <c r="GSX27" s="15"/>
      <c r="GSY27" s="15"/>
      <c r="GSZ27" s="98"/>
      <c r="GTA27" s="98"/>
      <c r="GTB27" s="13"/>
      <c r="GTC27" s="79"/>
      <c r="GTD27" s="79"/>
      <c r="GTE27" s="79"/>
      <c r="GTF27" s="79"/>
      <c r="GTG27" s="79"/>
      <c r="GTH27" s="79"/>
      <c r="GTI27" s="79"/>
      <c r="GTJ27" s="79"/>
      <c r="GTK27" s="79"/>
      <c r="GTL27" s="79"/>
      <c r="GTM27" s="79"/>
      <c r="GTN27" s="79"/>
      <c r="GTO27" s="79"/>
      <c r="GTP27" s="79"/>
      <c r="GTQ27" s="79"/>
      <c r="GTR27" s="79"/>
      <c r="GTS27" s="79"/>
      <c r="GTT27" s="79"/>
      <c r="GTU27" s="79"/>
      <c r="GTV27" s="79"/>
      <c r="GTW27" s="79"/>
      <c r="GTX27" s="79"/>
      <c r="GTY27" s="79"/>
      <c r="GTZ27" s="79"/>
      <c r="GUA27" s="19"/>
      <c r="GUB27" s="15"/>
      <c r="GUC27" s="15"/>
      <c r="GUD27" s="15"/>
      <c r="GUE27" s="15"/>
      <c r="GUF27" s="15"/>
      <c r="GUG27" s="15"/>
      <c r="GUH27" s="15"/>
      <c r="GUI27" s="15"/>
      <c r="GUJ27" s="15"/>
      <c r="GUK27" s="15"/>
      <c r="GUL27" s="15"/>
      <c r="GUM27" s="15"/>
      <c r="GUN27" s="15"/>
      <c r="GUO27" s="15"/>
      <c r="GUP27" s="15"/>
      <c r="GUQ27" s="15"/>
      <c r="GUR27" s="15"/>
      <c r="GUS27" s="15"/>
      <c r="GUT27" s="15"/>
      <c r="GUU27" s="15"/>
      <c r="GUV27" s="15"/>
      <c r="GUW27" s="98"/>
      <c r="GUX27" s="98"/>
      <c r="GUY27" s="13"/>
      <c r="GUZ27" s="79"/>
      <c r="GVA27" s="79"/>
      <c r="GVB27" s="79"/>
      <c r="GVC27" s="79"/>
      <c r="GVD27" s="79"/>
      <c r="GVE27" s="79"/>
      <c r="GVF27" s="79"/>
      <c r="GVG27" s="79"/>
      <c r="GVH27" s="79"/>
      <c r="GVI27" s="79"/>
      <c r="GVJ27" s="79"/>
      <c r="GVK27" s="79"/>
      <c r="GVL27" s="79"/>
      <c r="GVM27" s="79"/>
      <c r="GVN27" s="79"/>
      <c r="GVO27" s="79"/>
      <c r="GVP27" s="79"/>
      <c r="GVQ27" s="79"/>
      <c r="GVR27" s="79"/>
      <c r="GVS27" s="79"/>
      <c r="GVT27" s="79"/>
      <c r="GVU27" s="79"/>
      <c r="GVV27" s="79"/>
      <c r="GVW27" s="79"/>
      <c r="GVX27" s="19"/>
      <c r="GVY27" s="15"/>
      <c r="GVZ27" s="15"/>
      <c r="GWA27" s="15"/>
      <c r="GWB27" s="15"/>
      <c r="GWC27" s="15"/>
      <c r="GWD27" s="15"/>
      <c r="GWE27" s="15"/>
      <c r="GWF27" s="15"/>
      <c r="GWG27" s="15"/>
      <c r="GWH27" s="15"/>
      <c r="GWI27" s="15"/>
      <c r="GWJ27" s="15"/>
      <c r="GWK27" s="15"/>
      <c r="GWL27" s="15"/>
      <c r="GWM27" s="15"/>
      <c r="GWN27" s="15"/>
      <c r="GWO27" s="15"/>
      <c r="GWP27" s="15"/>
      <c r="GWQ27" s="15"/>
      <c r="GWR27" s="15"/>
      <c r="GWS27" s="15"/>
      <c r="GWT27" s="98"/>
      <c r="GWU27" s="98"/>
      <c r="GWV27" s="13"/>
      <c r="GWW27" s="79"/>
      <c r="GWX27" s="79"/>
      <c r="GWY27" s="79"/>
      <c r="GWZ27" s="79"/>
      <c r="GXA27" s="79"/>
      <c r="GXB27" s="79"/>
      <c r="GXC27" s="79"/>
      <c r="GXD27" s="79"/>
      <c r="GXE27" s="79"/>
      <c r="GXF27" s="79"/>
      <c r="GXG27" s="79"/>
      <c r="GXH27" s="79"/>
      <c r="GXI27" s="79"/>
      <c r="GXJ27" s="79"/>
      <c r="GXK27" s="79"/>
      <c r="GXL27" s="79"/>
      <c r="GXM27" s="79"/>
      <c r="GXN27" s="79"/>
      <c r="GXO27" s="79"/>
      <c r="GXP27" s="79"/>
      <c r="GXQ27" s="79"/>
      <c r="GXR27" s="79"/>
      <c r="GXS27" s="79"/>
      <c r="GXT27" s="79"/>
      <c r="GXU27" s="19"/>
      <c r="GXV27" s="15"/>
      <c r="GXW27" s="15"/>
      <c r="GXX27" s="15"/>
      <c r="GXY27" s="15"/>
      <c r="GXZ27" s="15"/>
      <c r="GYA27" s="15"/>
      <c r="GYB27" s="15"/>
      <c r="GYC27" s="15"/>
      <c r="GYD27" s="15"/>
      <c r="GYE27" s="15"/>
      <c r="GYF27" s="15"/>
      <c r="GYG27" s="15"/>
      <c r="GYH27" s="15"/>
      <c r="GYI27" s="15"/>
      <c r="GYJ27" s="15"/>
      <c r="GYK27" s="15"/>
      <c r="GYL27" s="15"/>
      <c r="GYM27" s="15"/>
      <c r="GYN27" s="15"/>
      <c r="GYO27" s="15"/>
      <c r="GYP27" s="15"/>
      <c r="GYQ27" s="98"/>
      <c r="GYR27" s="98"/>
      <c r="GYS27" s="13"/>
      <c r="GYT27" s="79"/>
      <c r="GYU27" s="79"/>
      <c r="GYV27" s="79"/>
      <c r="GYW27" s="79"/>
      <c r="GYX27" s="79"/>
      <c r="GYY27" s="79"/>
      <c r="GYZ27" s="79"/>
      <c r="GZA27" s="79"/>
      <c r="GZB27" s="79"/>
      <c r="GZC27" s="79"/>
      <c r="GZD27" s="79"/>
      <c r="GZE27" s="79"/>
      <c r="GZF27" s="79"/>
      <c r="GZG27" s="79"/>
      <c r="GZH27" s="79"/>
      <c r="GZI27" s="79"/>
      <c r="GZJ27" s="79"/>
      <c r="GZK27" s="79"/>
      <c r="GZL27" s="79"/>
      <c r="GZM27" s="79"/>
      <c r="GZN27" s="79"/>
      <c r="GZO27" s="79"/>
      <c r="GZP27" s="79"/>
      <c r="GZQ27" s="79"/>
      <c r="GZR27" s="19"/>
      <c r="GZS27" s="15"/>
      <c r="GZT27" s="15"/>
      <c r="GZU27" s="15"/>
      <c r="GZV27" s="15"/>
      <c r="GZW27" s="15"/>
      <c r="GZX27" s="15"/>
      <c r="GZY27" s="15"/>
      <c r="GZZ27" s="15"/>
      <c r="HAA27" s="15"/>
      <c r="HAB27" s="15"/>
      <c r="HAC27" s="15"/>
      <c r="HAD27" s="15"/>
      <c r="HAE27" s="15"/>
      <c r="HAF27" s="15"/>
      <c r="HAG27" s="15"/>
      <c r="HAH27" s="15"/>
      <c r="HAI27" s="15"/>
      <c r="HAJ27" s="15"/>
      <c r="HAK27" s="15"/>
      <c r="HAL27" s="15"/>
      <c r="HAM27" s="15"/>
      <c r="HAN27" s="98"/>
      <c r="HAO27" s="98"/>
      <c r="HAP27" s="13"/>
      <c r="HAQ27" s="79"/>
      <c r="HAR27" s="79"/>
      <c r="HAS27" s="79"/>
      <c r="HAT27" s="79"/>
      <c r="HAU27" s="79"/>
      <c r="HAV27" s="79"/>
      <c r="HAW27" s="79"/>
      <c r="HAX27" s="79"/>
      <c r="HAY27" s="79"/>
      <c r="HAZ27" s="79"/>
      <c r="HBA27" s="79"/>
      <c r="HBB27" s="79"/>
      <c r="HBC27" s="79"/>
      <c r="HBD27" s="79"/>
      <c r="HBE27" s="79"/>
      <c r="HBF27" s="79"/>
      <c r="HBG27" s="79"/>
      <c r="HBH27" s="79"/>
      <c r="HBI27" s="79"/>
      <c r="HBJ27" s="79"/>
      <c r="HBK27" s="79"/>
      <c r="HBL27" s="79"/>
      <c r="HBM27" s="79"/>
      <c r="HBN27" s="79"/>
      <c r="HBO27" s="19"/>
      <c r="HBP27" s="15"/>
      <c r="HBQ27" s="15"/>
      <c r="HBR27" s="15"/>
      <c r="HBS27" s="15"/>
      <c r="HBT27" s="15"/>
      <c r="HBU27" s="15"/>
      <c r="HBV27" s="15"/>
      <c r="HBW27" s="15"/>
      <c r="HBX27" s="15"/>
      <c r="HBY27" s="15"/>
      <c r="HBZ27" s="15"/>
      <c r="HCA27" s="15"/>
      <c r="HCB27" s="15"/>
      <c r="HCC27" s="15"/>
      <c r="HCD27" s="15"/>
      <c r="HCE27" s="15"/>
      <c r="HCF27" s="15"/>
      <c r="HCG27" s="15"/>
      <c r="HCH27" s="15"/>
      <c r="HCI27" s="15"/>
      <c r="HCJ27" s="15"/>
      <c r="HCK27" s="98"/>
      <c r="HCL27" s="98"/>
      <c r="HCM27" s="13"/>
      <c r="HCN27" s="79"/>
      <c r="HCO27" s="79"/>
      <c r="HCP27" s="79"/>
      <c r="HCQ27" s="79"/>
      <c r="HCR27" s="79"/>
      <c r="HCS27" s="79"/>
      <c r="HCT27" s="79"/>
      <c r="HCU27" s="79"/>
      <c r="HCV27" s="79"/>
      <c r="HCW27" s="79"/>
      <c r="HCX27" s="79"/>
      <c r="HCY27" s="79"/>
      <c r="HCZ27" s="79"/>
      <c r="HDA27" s="79"/>
      <c r="HDB27" s="79"/>
      <c r="HDC27" s="79"/>
      <c r="HDD27" s="79"/>
      <c r="HDE27" s="79"/>
      <c r="HDF27" s="79"/>
      <c r="HDG27" s="79"/>
      <c r="HDH27" s="79"/>
      <c r="HDI27" s="79"/>
      <c r="HDJ27" s="79"/>
      <c r="HDK27" s="79"/>
      <c r="HDL27" s="19"/>
      <c r="HDM27" s="15"/>
      <c r="HDN27" s="15"/>
      <c r="HDO27" s="15"/>
      <c r="HDP27" s="15"/>
      <c r="HDQ27" s="15"/>
      <c r="HDR27" s="15"/>
      <c r="HDS27" s="15"/>
      <c r="HDT27" s="15"/>
      <c r="HDU27" s="15"/>
      <c r="HDV27" s="15"/>
      <c r="HDW27" s="15"/>
      <c r="HDX27" s="15"/>
      <c r="HDY27" s="15"/>
      <c r="HDZ27" s="15"/>
      <c r="HEA27" s="15"/>
      <c r="HEB27" s="15"/>
      <c r="HEC27" s="15"/>
      <c r="HED27" s="15"/>
      <c r="HEE27" s="15"/>
      <c r="HEF27" s="15"/>
      <c r="HEG27" s="15"/>
      <c r="HEH27" s="98"/>
      <c r="HEI27" s="98"/>
      <c r="HEJ27" s="13"/>
      <c r="HEK27" s="79"/>
      <c r="HEL27" s="79"/>
      <c r="HEM27" s="79"/>
      <c r="HEN27" s="79"/>
      <c r="HEO27" s="79"/>
      <c r="HEP27" s="79"/>
      <c r="HEQ27" s="79"/>
      <c r="HER27" s="79"/>
      <c r="HES27" s="79"/>
      <c r="HET27" s="79"/>
      <c r="HEU27" s="79"/>
      <c r="HEV27" s="79"/>
      <c r="HEW27" s="79"/>
      <c r="HEX27" s="79"/>
      <c r="HEY27" s="79"/>
      <c r="HEZ27" s="79"/>
      <c r="HFA27" s="79"/>
      <c r="HFB27" s="79"/>
      <c r="HFC27" s="79"/>
      <c r="HFD27" s="79"/>
      <c r="HFE27" s="79"/>
      <c r="HFF27" s="79"/>
      <c r="HFG27" s="79"/>
      <c r="HFH27" s="79"/>
      <c r="HFI27" s="19"/>
      <c r="HFJ27" s="15"/>
      <c r="HFK27" s="15"/>
      <c r="HFL27" s="15"/>
      <c r="HFM27" s="15"/>
      <c r="HFN27" s="15"/>
      <c r="HFO27" s="15"/>
      <c r="HFP27" s="15"/>
      <c r="HFQ27" s="15"/>
      <c r="HFR27" s="15"/>
      <c r="HFS27" s="15"/>
      <c r="HFT27" s="15"/>
      <c r="HFU27" s="15"/>
      <c r="HFV27" s="15"/>
      <c r="HFW27" s="15"/>
      <c r="HFX27" s="15"/>
      <c r="HFY27" s="15"/>
      <c r="HFZ27" s="15"/>
      <c r="HGA27" s="15"/>
      <c r="HGB27" s="15"/>
      <c r="HGC27" s="15"/>
      <c r="HGD27" s="15"/>
      <c r="HGE27" s="98"/>
      <c r="HGF27" s="98"/>
      <c r="HGG27" s="13"/>
      <c r="HGH27" s="79"/>
      <c r="HGI27" s="79"/>
      <c r="HGJ27" s="79"/>
      <c r="HGK27" s="79"/>
      <c r="HGL27" s="79"/>
      <c r="HGM27" s="79"/>
      <c r="HGN27" s="79"/>
      <c r="HGO27" s="79"/>
      <c r="HGP27" s="79"/>
      <c r="HGQ27" s="79"/>
      <c r="HGR27" s="79"/>
      <c r="HGS27" s="79"/>
      <c r="HGT27" s="79"/>
      <c r="HGU27" s="79"/>
      <c r="HGV27" s="79"/>
      <c r="HGW27" s="79"/>
      <c r="HGX27" s="79"/>
      <c r="HGY27" s="79"/>
      <c r="HGZ27" s="79"/>
      <c r="HHA27" s="79"/>
      <c r="HHB27" s="79"/>
      <c r="HHC27" s="79"/>
      <c r="HHD27" s="79"/>
      <c r="HHE27" s="79"/>
      <c r="HHF27" s="19"/>
      <c r="HHG27" s="15"/>
      <c r="HHH27" s="15"/>
      <c r="HHI27" s="15"/>
      <c r="HHJ27" s="15"/>
      <c r="HHK27" s="15"/>
      <c r="HHL27" s="15"/>
      <c r="HHM27" s="15"/>
      <c r="HHN27" s="15"/>
      <c r="HHO27" s="15"/>
      <c r="HHP27" s="15"/>
      <c r="HHQ27" s="15"/>
      <c r="HHR27" s="15"/>
      <c r="HHS27" s="15"/>
      <c r="HHT27" s="15"/>
      <c r="HHU27" s="15"/>
      <c r="HHV27" s="15"/>
      <c r="HHW27" s="15"/>
      <c r="HHX27" s="15"/>
      <c r="HHY27" s="15"/>
      <c r="HHZ27" s="15"/>
      <c r="HIA27" s="15"/>
      <c r="HIB27" s="98"/>
      <c r="HIC27" s="98"/>
      <c r="HID27" s="13"/>
      <c r="HIE27" s="79"/>
      <c r="HIF27" s="79"/>
      <c r="HIG27" s="79"/>
      <c r="HIH27" s="79"/>
      <c r="HII27" s="79"/>
      <c r="HIJ27" s="79"/>
      <c r="HIK27" s="79"/>
      <c r="HIL27" s="79"/>
      <c r="HIM27" s="79"/>
      <c r="HIN27" s="79"/>
      <c r="HIO27" s="79"/>
      <c r="HIP27" s="79"/>
      <c r="HIQ27" s="79"/>
      <c r="HIR27" s="79"/>
      <c r="HIS27" s="79"/>
      <c r="HIT27" s="79"/>
      <c r="HIU27" s="79"/>
      <c r="HIV27" s="79"/>
      <c r="HIW27" s="79"/>
      <c r="HIX27" s="79"/>
      <c r="HIY27" s="79"/>
      <c r="HIZ27" s="79"/>
      <c r="HJA27" s="79"/>
      <c r="HJB27" s="79"/>
      <c r="HJC27" s="19"/>
      <c r="HJD27" s="15"/>
      <c r="HJE27" s="15"/>
      <c r="HJF27" s="15"/>
      <c r="HJG27" s="15"/>
      <c r="HJH27" s="15"/>
      <c r="HJI27" s="15"/>
      <c r="HJJ27" s="15"/>
      <c r="HJK27" s="15"/>
      <c r="HJL27" s="15"/>
      <c r="HJM27" s="15"/>
      <c r="HJN27" s="15"/>
      <c r="HJO27" s="15"/>
      <c r="HJP27" s="15"/>
      <c r="HJQ27" s="15"/>
      <c r="HJR27" s="15"/>
      <c r="HJS27" s="15"/>
      <c r="HJT27" s="15"/>
      <c r="HJU27" s="15"/>
      <c r="HJV27" s="15"/>
      <c r="HJW27" s="15"/>
      <c r="HJX27" s="15"/>
      <c r="HJY27" s="98"/>
      <c r="HJZ27" s="98"/>
      <c r="HKA27" s="13"/>
      <c r="HKB27" s="79"/>
      <c r="HKC27" s="79"/>
      <c r="HKD27" s="79"/>
      <c r="HKE27" s="79"/>
      <c r="HKF27" s="79"/>
      <c r="HKG27" s="79"/>
      <c r="HKH27" s="79"/>
      <c r="HKI27" s="79"/>
      <c r="HKJ27" s="79"/>
      <c r="HKK27" s="79"/>
      <c r="HKL27" s="79"/>
      <c r="HKM27" s="79"/>
      <c r="HKN27" s="79"/>
      <c r="HKO27" s="79"/>
      <c r="HKP27" s="79"/>
      <c r="HKQ27" s="79"/>
      <c r="HKR27" s="79"/>
      <c r="HKS27" s="79"/>
      <c r="HKT27" s="79"/>
      <c r="HKU27" s="79"/>
      <c r="HKV27" s="79"/>
      <c r="HKW27" s="79"/>
      <c r="HKX27" s="79"/>
      <c r="HKY27" s="79"/>
      <c r="HKZ27" s="19"/>
      <c r="HLA27" s="15"/>
      <c r="HLB27" s="15"/>
      <c r="HLC27" s="15"/>
      <c r="HLD27" s="15"/>
      <c r="HLE27" s="15"/>
      <c r="HLF27" s="15"/>
      <c r="HLG27" s="15"/>
      <c r="HLH27" s="15"/>
      <c r="HLI27" s="15"/>
      <c r="HLJ27" s="15"/>
      <c r="HLK27" s="15"/>
      <c r="HLL27" s="15"/>
      <c r="HLM27" s="15"/>
      <c r="HLN27" s="15"/>
      <c r="HLO27" s="15"/>
      <c r="HLP27" s="15"/>
      <c r="HLQ27" s="15"/>
      <c r="HLR27" s="15"/>
      <c r="HLS27" s="15"/>
      <c r="HLT27" s="15"/>
      <c r="HLU27" s="15"/>
      <c r="HLV27" s="98"/>
      <c r="HLW27" s="98"/>
      <c r="HLX27" s="13"/>
      <c r="HLY27" s="79"/>
      <c r="HLZ27" s="79"/>
      <c r="HMA27" s="79"/>
      <c r="HMB27" s="79"/>
      <c r="HMC27" s="79"/>
      <c r="HMD27" s="79"/>
      <c r="HME27" s="79"/>
      <c r="HMF27" s="79"/>
      <c r="HMG27" s="79"/>
      <c r="HMH27" s="79"/>
      <c r="HMI27" s="79"/>
      <c r="HMJ27" s="79"/>
      <c r="HMK27" s="79"/>
      <c r="HML27" s="79"/>
      <c r="HMM27" s="79"/>
      <c r="HMN27" s="79"/>
      <c r="HMO27" s="79"/>
      <c r="HMP27" s="79"/>
      <c r="HMQ27" s="79"/>
      <c r="HMR27" s="79"/>
      <c r="HMS27" s="79"/>
      <c r="HMT27" s="79"/>
      <c r="HMU27" s="79"/>
      <c r="HMV27" s="79"/>
      <c r="HMW27" s="19"/>
      <c r="HMX27" s="15"/>
      <c r="HMY27" s="15"/>
      <c r="HMZ27" s="15"/>
      <c r="HNA27" s="15"/>
      <c r="HNB27" s="15"/>
      <c r="HNC27" s="15"/>
      <c r="HND27" s="15"/>
      <c r="HNE27" s="15"/>
      <c r="HNF27" s="15"/>
      <c r="HNG27" s="15"/>
      <c r="HNH27" s="15"/>
      <c r="HNI27" s="15"/>
      <c r="HNJ27" s="15"/>
      <c r="HNK27" s="15"/>
      <c r="HNL27" s="15"/>
      <c r="HNM27" s="15"/>
      <c r="HNN27" s="15"/>
      <c r="HNO27" s="15"/>
      <c r="HNP27" s="15"/>
      <c r="HNQ27" s="15"/>
      <c r="HNR27" s="15"/>
      <c r="HNS27" s="98"/>
      <c r="HNT27" s="98"/>
      <c r="HNU27" s="13"/>
      <c r="HNV27" s="79"/>
      <c r="HNW27" s="79"/>
      <c r="HNX27" s="79"/>
      <c r="HNY27" s="79"/>
      <c r="HNZ27" s="79"/>
      <c r="HOA27" s="79"/>
      <c r="HOB27" s="79"/>
      <c r="HOC27" s="79"/>
      <c r="HOD27" s="79"/>
      <c r="HOE27" s="79"/>
      <c r="HOF27" s="79"/>
      <c r="HOG27" s="79"/>
      <c r="HOH27" s="79"/>
      <c r="HOI27" s="79"/>
      <c r="HOJ27" s="79"/>
      <c r="HOK27" s="79"/>
      <c r="HOL27" s="79"/>
      <c r="HOM27" s="79"/>
      <c r="HON27" s="79"/>
      <c r="HOO27" s="79"/>
      <c r="HOP27" s="79"/>
      <c r="HOQ27" s="79"/>
      <c r="HOR27" s="79"/>
      <c r="HOS27" s="79"/>
      <c r="HOT27" s="19"/>
      <c r="HOU27" s="15"/>
      <c r="HOV27" s="15"/>
      <c r="HOW27" s="15"/>
      <c r="HOX27" s="15"/>
      <c r="HOY27" s="15"/>
      <c r="HOZ27" s="15"/>
      <c r="HPA27" s="15"/>
      <c r="HPB27" s="15"/>
      <c r="HPC27" s="15"/>
      <c r="HPD27" s="15"/>
      <c r="HPE27" s="15"/>
      <c r="HPF27" s="15"/>
      <c r="HPG27" s="15"/>
      <c r="HPH27" s="15"/>
      <c r="HPI27" s="15"/>
      <c r="HPJ27" s="15"/>
      <c r="HPK27" s="15"/>
      <c r="HPL27" s="15"/>
      <c r="HPM27" s="15"/>
      <c r="HPN27" s="15"/>
      <c r="HPO27" s="15"/>
      <c r="HPP27" s="98"/>
      <c r="HPQ27" s="98"/>
      <c r="HPR27" s="13"/>
      <c r="HPS27" s="79"/>
      <c r="HPT27" s="79"/>
      <c r="HPU27" s="79"/>
      <c r="HPV27" s="79"/>
      <c r="HPW27" s="79"/>
      <c r="HPX27" s="79"/>
      <c r="HPY27" s="79"/>
      <c r="HPZ27" s="79"/>
      <c r="HQA27" s="79"/>
      <c r="HQB27" s="79"/>
      <c r="HQC27" s="79"/>
      <c r="HQD27" s="79"/>
      <c r="HQE27" s="79"/>
      <c r="HQF27" s="79"/>
      <c r="HQG27" s="79"/>
      <c r="HQH27" s="79"/>
      <c r="HQI27" s="79"/>
      <c r="HQJ27" s="79"/>
      <c r="HQK27" s="79"/>
      <c r="HQL27" s="79"/>
      <c r="HQM27" s="79"/>
      <c r="HQN27" s="79"/>
      <c r="HQO27" s="79"/>
      <c r="HQP27" s="79"/>
      <c r="HQQ27" s="19"/>
      <c r="HQR27" s="15"/>
      <c r="HQS27" s="15"/>
      <c r="HQT27" s="15"/>
      <c r="HQU27" s="15"/>
      <c r="HQV27" s="15"/>
      <c r="HQW27" s="15"/>
      <c r="HQX27" s="15"/>
      <c r="HQY27" s="15"/>
      <c r="HQZ27" s="15"/>
      <c r="HRA27" s="15"/>
      <c r="HRB27" s="15"/>
      <c r="HRC27" s="15"/>
      <c r="HRD27" s="15"/>
      <c r="HRE27" s="15"/>
      <c r="HRF27" s="15"/>
      <c r="HRG27" s="15"/>
      <c r="HRH27" s="15"/>
      <c r="HRI27" s="15"/>
      <c r="HRJ27" s="15"/>
      <c r="HRK27" s="15"/>
      <c r="HRL27" s="15"/>
      <c r="HRM27" s="98"/>
      <c r="HRN27" s="98"/>
      <c r="HRO27" s="13"/>
      <c r="HRP27" s="79"/>
      <c r="HRQ27" s="79"/>
      <c r="HRR27" s="79"/>
      <c r="HRS27" s="79"/>
      <c r="HRT27" s="79"/>
      <c r="HRU27" s="79"/>
      <c r="HRV27" s="79"/>
      <c r="HRW27" s="79"/>
      <c r="HRX27" s="79"/>
      <c r="HRY27" s="79"/>
      <c r="HRZ27" s="79"/>
      <c r="HSA27" s="79"/>
      <c r="HSB27" s="79"/>
      <c r="HSC27" s="79"/>
      <c r="HSD27" s="79"/>
      <c r="HSE27" s="79"/>
      <c r="HSF27" s="79"/>
      <c r="HSG27" s="79"/>
      <c r="HSH27" s="79"/>
      <c r="HSI27" s="79"/>
      <c r="HSJ27" s="79"/>
      <c r="HSK27" s="79"/>
      <c r="HSL27" s="79"/>
      <c r="HSM27" s="79"/>
      <c r="HSN27" s="19"/>
      <c r="HSO27" s="15"/>
      <c r="HSP27" s="15"/>
      <c r="HSQ27" s="15"/>
      <c r="HSR27" s="15"/>
      <c r="HSS27" s="15"/>
      <c r="HST27" s="15"/>
      <c r="HSU27" s="15"/>
      <c r="HSV27" s="15"/>
      <c r="HSW27" s="15"/>
      <c r="HSX27" s="15"/>
      <c r="HSY27" s="15"/>
      <c r="HSZ27" s="15"/>
      <c r="HTA27" s="15"/>
      <c r="HTB27" s="15"/>
      <c r="HTC27" s="15"/>
      <c r="HTD27" s="15"/>
      <c r="HTE27" s="15"/>
      <c r="HTF27" s="15"/>
      <c r="HTG27" s="15"/>
      <c r="HTH27" s="15"/>
      <c r="HTI27" s="15"/>
      <c r="HTJ27" s="98"/>
      <c r="HTK27" s="98"/>
      <c r="HTL27" s="13"/>
      <c r="HTM27" s="79"/>
      <c r="HTN27" s="79"/>
      <c r="HTO27" s="79"/>
      <c r="HTP27" s="79"/>
      <c r="HTQ27" s="79"/>
      <c r="HTR27" s="79"/>
      <c r="HTS27" s="79"/>
      <c r="HTT27" s="79"/>
      <c r="HTU27" s="79"/>
      <c r="HTV27" s="79"/>
      <c r="HTW27" s="79"/>
      <c r="HTX27" s="79"/>
      <c r="HTY27" s="79"/>
      <c r="HTZ27" s="79"/>
      <c r="HUA27" s="79"/>
      <c r="HUB27" s="79"/>
      <c r="HUC27" s="79"/>
      <c r="HUD27" s="79"/>
      <c r="HUE27" s="79"/>
      <c r="HUF27" s="79"/>
      <c r="HUG27" s="79"/>
      <c r="HUH27" s="79"/>
      <c r="HUI27" s="79"/>
      <c r="HUJ27" s="79"/>
      <c r="HUK27" s="19"/>
      <c r="HUL27" s="15"/>
      <c r="HUM27" s="15"/>
      <c r="HUN27" s="15"/>
      <c r="HUO27" s="15"/>
      <c r="HUP27" s="15"/>
      <c r="HUQ27" s="15"/>
      <c r="HUR27" s="15"/>
      <c r="HUS27" s="15"/>
      <c r="HUT27" s="15"/>
      <c r="HUU27" s="15"/>
      <c r="HUV27" s="15"/>
      <c r="HUW27" s="15"/>
      <c r="HUX27" s="15"/>
      <c r="HUY27" s="15"/>
      <c r="HUZ27" s="15"/>
      <c r="HVA27" s="15"/>
      <c r="HVB27" s="15"/>
      <c r="HVC27" s="15"/>
      <c r="HVD27" s="15"/>
      <c r="HVE27" s="15"/>
      <c r="HVF27" s="15"/>
      <c r="HVG27" s="98"/>
      <c r="HVH27" s="98"/>
      <c r="HVI27" s="13"/>
      <c r="HVJ27" s="79"/>
      <c r="HVK27" s="79"/>
      <c r="HVL27" s="79"/>
      <c r="HVM27" s="79"/>
      <c r="HVN27" s="79"/>
      <c r="HVO27" s="79"/>
      <c r="HVP27" s="79"/>
      <c r="HVQ27" s="79"/>
      <c r="HVR27" s="79"/>
      <c r="HVS27" s="79"/>
      <c r="HVT27" s="79"/>
      <c r="HVU27" s="79"/>
      <c r="HVV27" s="79"/>
      <c r="HVW27" s="79"/>
      <c r="HVX27" s="79"/>
      <c r="HVY27" s="79"/>
      <c r="HVZ27" s="79"/>
      <c r="HWA27" s="79"/>
      <c r="HWB27" s="79"/>
      <c r="HWC27" s="79"/>
      <c r="HWD27" s="79"/>
      <c r="HWE27" s="79"/>
      <c r="HWF27" s="79"/>
      <c r="HWG27" s="79"/>
      <c r="HWH27" s="19"/>
      <c r="HWI27" s="15"/>
      <c r="HWJ27" s="15"/>
      <c r="HWK27" s="15"/>
      <c r="HWL27" s="15"/>
      <c r="HWM27" s="15"/>
      <c r="HWN27" s="15"/>
      <c r="HWO27" s="15"/>
      <c r="HWP27" s="15"/>
      <c r="HWQ27" s="15"/>
      <c r="HWR27" s="15"/>
      <c r="HWS27" s="15"/>
      <c r="HWT27" s="15"/>
      <c r="HWU27" s="15"/>
      <c r="HWV27" s="15"/>
      <c r="HWW27" s="15"/>
      <c r="HWX27" s="15"/>
      <c r="HWY27" s="15"/>
      <c r="HWZ27" s="15"/>
      <c r="HXA27" s="15"/>
      <c r="HXB27" s="15"/>
      <c r="HXC27" s="15"/>
      <c r="HXD27" s="98"/>
      <c r="HXE27" s="98"/>
      <c r="HXF27" s="13"/>
      <c r="HXG27" s="79"/>
      <c r="HXH27" s="79"/>
      <c r="HXI27" s="79"/>
      <c r="HXJ27" s="79"/>
      <c r="HXK27" s="79"/>
      <c r="HXL27" s="79"/>
      <c r="HXM27" s="79"/>
      <c r="HXN27" s="79"/>
      <c r="HXO27" s="79"/>
      <c r="HXP27" s="79"/>
      <c r="HXQ27" s="79"/>
      <c r="HXR27" s="79"/>
      <c r="HXS27" s="79"/>
      <c r="HXT27" s="79"/>
      <c r="HXU27" s="79"/>
      <c r="HXV27" s="79"/>
      <c r="HXW27" s="79"/>
      <c r="HXX27" s="79"/>
      <c r="HXY27" s="79"/>
      <c r="HXZ27" s="79"/>
      <c r="HYA27" s="79"/>
      <c r="HYB27" s="79"/>
      <c r="HYC27" s="79"/>
      <c r="HYD27" s="79"/>
      <c r="HYE27" s="19"/>
      <c r="HYF27" s="15"/>
      <c r="HYG27" s="15"/>
      <c r="HYH27" s="15"/>
      <c r="HYI27" s="15"/>
      <c r="HYJ27" s="15"/>
      <c r="HYK27" s="15"/>
      <c r="HYL27" s="15"/>
      <c r="HYM27" s="15"/>
      <c r="HYN27" s="15"/>
      <c r="HYO27" s="15"/>
      <c r="HYP27" s="15"/>
      <c r="HYQ27" s="15"/>
      <c r="HYR27" s="15"/>
      <c r="HYS27" s="15"/>
      <c r="HYT27" s="15"/>
      <c r="HYU27" s="15"/>
      <c r="HYV27" s="15"/>
      <c r="HYW27" s="15"/>
      <c r="HYX27" s="15"/>
      <c r="HYY27" s="15"/>
      <c r="HYZ27" s="15"/>
      <c r="HZA27" s="98"/>
      <c r="HZB27" s="98"/>
      <c r="HZC27" s="13"/>
      <c r="HZD27" s="79"/>
      <c r="HZE27" s="79"/>
      <c r="HZF27" s="79"/>
      <c r="HZG27" s="79"/>
      <c r="HZH27" s="79"/>
      <c r="HZI27" s="79"/>
      <c r="HZJ27" s="79"/>
      <c r="HZK27" s="79"/>
      <c r="HZL27" s="79"/>
      <c r="HZM27" s="79"/>
      <c r="HZN27" s="79"/>
      <c r="HZO27" s="79"/>
      <c r="HZP27" s="79"/>
      <c r="HZQ27" s="79"/>
      <c r="HZR27" s="79"/>
      <c r="HZS27" s="79"/>
      <c r="HZT27" s="79"/>
      <c r="HZU27" s="79"/>
      <c r="HZV27" s="79"/>
      <c r="HZW27" s="79"/>
      <c r="HZX27" s="79"/>
      <c r="HZY27" s="79"/>
      <c r="HZZ27" s="79"/>
      <c r="IAA27" s="79"/>
      <c r="IAB27" s="19"/>
      <c r="IAC27" s="15"/>
      <c r="IAD27" s="15"/>
      <c r="IAE27" s="15"/>
      <c r="IAF27" s="15"/>
      <c r="IAG27" s="15"/>
      <c r="IAH27" s="15"/>
      <c r="IAI27" s="15"/>
      <c r="IAJ27" s="15"/>
      <c r="IAK27" s="15"/>
      <c r="IAL27" s="15"/>
      <c r="IAM27" s="15"/>
      <c r="IAN27" s="15"/>
      <c r="IAO27" s="15"/>
      <c r="IAP27" s="15"/>
      <c r="IAQ27" s="15"/>
      <c r="IAR27" s="15"/>
      <c r="IAS27" s="15"/>
      <c r="IAT27" s="15"/>
      <c r="IAU27" s="15"/>
      <c r="IAV27" s="15"/>
      <c r="IAW27" s="15"/>
      <c r="IAX27" s="98"/>
      <c r="IAY27" s="98"/>
      <c r="IAZ27" s="13"/>
      <c r="IBA27" s="79"/>
      <c r="IBB27" s="79"/>
      <c r="IBC27" s="79"/>
      <c r="IBD27" s="79"/>
      <c r="IBE27" s="79"/>
      <c r="IBF27" s="79"/>
      <c r="IBG27" s="79"/>
      <c r="IBH27" s="79"/>
      <c r="IBI27" s="79"/>
      <c r="IBJ27" s="79"/>
      <c r="IBK27" s="79"/>
      <c r="IBL27" s="79"/>
      <c r="IBM27" s="79"/>
      <c r="IBN27" s="79"/>
      <c r="IBO27" s="79"/>
      <c r="IBP27" s="79"/>
      <c r="IBQ27" s="79"/>
      <c r="IBR27" s="79"/>
      <c r="IBS27" s="79"/>
      <c r="IBT27" s="79"/>
      <c r="IBU27" s="79"/>
      <c r="IBV27" s="79"/>
      <c r="IBW27" s="79"/>
      <c r="IBX27" s="79"/>
      <c r="IBY27" s="19"/>
      <c r="IBZ27" s="15"/>
      <c r="ICA27" s="15"/>
      <c r="ICB27" s="15"/>
      <c r="ICC27" s="15"/>
      <c r="ICD27" s="15"/>
      <c r="ICE27" s="15"/>
      <c r="ICF27" s="15"/>
      <c r="ICG27" s="15"/>
      <c r="ICH27" s="15"/>
      <c r="ICI27" s="15"/>
      <c r="ICJ27" s="15"/>
      <c r="ICK27" s="15"/>
      <c r="ICL27" s="15"/>
      <c r="ICM27" s="15"/>
      <c r="ICN27" s="15"/>
      <c r="ICO27" s="15"/>
      <c r="ICP27" s="15"/>
      <c r="ICQ27" s="15"/>
      <c r="ICR27" s="15"/>
      <c r="ICS27" s="15"/>
      <c r="ICT27" s="15"/>
      <c r="ICU27" s="98"/>
      <c r="ICV27" s="98"/>
      <c r="ICW27" s="13"/>
      <c r="ICX27" s="79"/>
      <c r="ICY27" s="79"/>
      <c r="ICZ27" s="79"/>
      <c r="IDA27" s="79"/>
      <c r="IDB27" s="79"/>
      <c r="IDC27" s="79"/>
      <c r="IDD27" s="79"/>
      <c r="IDE27" s="79"/>
      <c r="IDF27" s="79"/>
      <c r="IDG27" s="79"/>
      <c r="IDH27" s="79"/>
      <c r="IDI27" s="79"/>
      <c r="IDJ27" s="79"/>
      <c r="IDK27" s="79"/>
      <c r="IDL27" s="79"/>
      <c r="IDM27" s="79"/>
      <c r="IDN27" s="79"/>
      <c r="IDO27" s="79"/>
      <c r="IDP27" s="79"/>
      <c r="IDQ27" s="79"/>
      <c r="IDR27" s="79"/>
      <c r="IDS27" s="79"/>
      <c r="IDT27" s="79"/>
      <c r="IDU27" s="79"/>
      <c r="IDV27" s="19"/>
      <c r="IDW27" s="15"/>
      <c r="IDX27" s="15"/>
      <c r="IDY27" s="15"/>
      <c r="IDZ27" s="15"/>
      <c r="IEA27" s="15"/>
      <c r="IEB27" s="15"/>
      <c r="IEC27" s="15"/>
      <c r="IED27" s="15"/>
      <c r="IEE27" s="15"/>
      <c r="IEF27" s="15"/>
      <c r="IEG27" s="15"/>
      <c r="IEH27" s="15"/>
      <c r="IEI27" s="15"/>
      <c r="IEJ27" s="15"/>
      <c r="IEK27" s="15"/>
      <c r="IEL27" s="15"/>
      <c r="IEM27" s="15"/>
      <c r="IEN27" s="15"/>
      <c r="IEO27" s="15"/>
      <c r="IEP27" s="15"/>
      <c r="IEQ27" s="15"/>
      <c r="IER27" s="98"/>
      <c r="IES27" s="98"/>
      <c r="IET27" s="13"/>
      <c r="IEU27" s="79"/>
      <c r="IEV27" s="79"/>
      <c r="IEW27" s="79"/>
      <c r="IEX27" s="79"/>
      <c r="IEY27" s="79"/>
      <c r="IEZ27" s="79"/>
      <c r="IFA27" s="79"/>
      <c r="IFB27" s="79"/>
      <c r="IFC27" s="79"/>
      <c r="IFD27" s="79"/>
      <c r="IFE27" s="79"/>
      <c r="IFF27" s="79"/>
      <c r="IFG27" s="79"/>
      <c r="IFH27" s="79"/>
      <c r="IFI27" s="79"/>
      <c r="IFJ27" s="79"/>
      <c r="IFK27" s="79"/>
      <c r="IFL27" s="79"/>
      <c r="IFM27" s="79"/>
      <c r="IFN27" s="79"/>
      <c r="IFO27" s="79"/>
      <c r="IFP27" s="79"/>
      <c r="IFQ27" s="79"/>
      <c r="IFR27" s="79"/>
      <c r="IFS27" s="19"/>
      <c r="IFT27" s="15"/>
      <c r="IFU27" s="15"/>
      <c r="IFV27" s="15"/>
      <c r="IFW27" s="15"/>
      <c r="IFX27" s="15"/>
      <c r="IFY27" s="15"/>
      <c r="IFZ27" s="15"/>
      <c r="IGA27" s="15"/>
      <c r="IGB27" s="15"/>
      <c r="IGC27" s="15"/>
      <c r="IGD27" s="15"/>
      <c r="IGE27" s="15"/>
      <c r="IGF27" s="15"/>
      <c r="IGG27" s="15"/>
      <c r="IGH27" s="15"/>
      <c r="IGI27" s="15"/>
      <c r="IGJ27" s="15"/>
      <c r="IGK27" s="15"/>
      <c r="IGL27" s="15"/>
      <c r="IGM27" s="15"/>
      <c r="IGN27" s="15"/>
      <c r="IGO27" s="98"/>
      <c r="IGP27" s="98"/>
      <c r="IGQ27" s="13"/>
      <c r="IGR27" s="79"/>
      <c r="IGS27" s="79"/>
      <c r="IGT27" s="79"/>
      <c r="IGU27" s="79"/>
      <c r="IGV27" s="79"/>
      <c r="IGW27" s="79"/>
      <c r="IGX27" s="79"/>
      <c r="IGY27" s="79"/>
      <c r="IGZ27" s="79"/>
      <c r="IHA27" s="79"/>
      <c r="IHB27" s="79"/>
      <c r="IHC27" s="79"/>
      <c r="IHD27" s="79"/>
      <c r="IHE27" s="79"/>
      <c r="IHF27" s="79"/>
      <c r="IHG27" s="79"/>
      <c r="IHH27" s="79"/>
      <c r="IHI27" s="79"/>
      <c r="IHJ27" s="79"/>
      <c r="IHK27" s="79"/>
      <c r="IHL27" s="79"/>
      <c r="IHM27" s="79"/>
      <c r="IHN27" s="79"/>
      <c r="IHO27" s="79"/>
      <c r="IHP27" s="19"/>
      <c r="IHQ27" s="15"/>
      <c r="IHR27" s="15"/>
      <c r="IHS27" s="15"/>
      <c r="IHT27" s="15"/>
      <c r="IHU27" s="15"/>
      <c r="IHV27" s="15"/>
      <c r="IHW27" s="15"/>
      <c r="IHX27" s="15"/>
      <c r="IHY27" s="15"/>
      <c r="IHZ27" s="15"/>
      <c r="IIA27" s="15"/>
      <c r="IIB27" s="15"/>
      <c r="IIC27" s="15"/>
      <c r="IID27" s="15"/>
      <c r="IIE27" s="15"/>
      <c r="IIF27" s="15"/>
      <c r="IIG27" s="15"/>
      <c r="IIH27" s="15"/>
      <c r="III27" s="15"/>
      <c r="IIJ27" s="15"/>
      <c r="IIK27" s="15"/>
      <c r="IIL27" s="98"/>
      <c r="IIM27" s="98"/>
      <c r="IIN27" s="13"/>
      <c r="IIO27" s="79"/>
      <c r="IIP27" s="79"/>
      <c r="IIQ27" s="79"/>
      <c r="IIR27" s="79"/>
      <c r="IIS27" s="79"/>
      <c r="IIT27" s="79"/>
      <c r="IIU27" s="79"/>
      <c r="IIV27" s="79"/>
      <c r="IIW27" s="79"/>
      <c r="IIX27" s="79"/>
      <c r="IIY27" s="79"/>
      <c r="IIZ27" s="79"/>
      <c r="IJA27" s="79"/>
      <c r="IJB27" s="79"/>
      <c r="IJC27" s="79"/>
      <c r="IJD27" s="79"/>
      <c r="IJE27" s="79"/>
      <c r="IJF27" s="79"/>
      <c r="IJG27" s="79"/>
      <c r="IJH27" s="79"/>
      <c r="IJI27" s="79"/>
      <c r="IJJ27" s="79"/>
      <c r="IJK27" s="79"/>
      <c r="IJL27" s="79"/>
      <c r="IJM27" s="19"/>
      <c r="IJN27" s="15"/>
      <c r="IJO27" s="15"/>
      <c r="IJP27" s="15"/>
      <c r="IJQ27" s="15"/>
      <c r="IJR27" s="15"/>
      <c r="IJS27" s="15"/>
      <c r="IJT27" s="15"/>
      <c r="IJU27" s="15"/>
      <c r="IJV27" s="15"/>
      <c r="IJW27" s="15"/>
      <c r="IJX27" s="15"/>
      <c r="IJY27" s="15"/>
      <c r="IJZ27" s="15"/>
      <c r="IKA27" s="15"/>
      <c r="IKB27" s="15"/>
      <c r="IKC27" s="15"/>
      <c r="IKD27" s="15"/>
      <c r="IKE27" s="15"/>
      <c r="IKF27" s="15"/>
      <c r="IKG27" s="15"/>
      <c r="IKH27" s="15"/>
      <c r="IKI27" s="98"/>
      <c r="IKJ27" s="98"/>
      <c r="IKK27" s="13"/>
      <c r="IKL27" s="79"/>
      <c r="IKM27" s="79"/>
      <c r="IKN27" s="79"/>
      <c r="IKO27" s="79"/>
      <c r="IKP27" s="79"/>
      <c r="IKQ27" s="79"/>
      <c r="IKR27" s="79"/>
      <c r="IKS27" s="79"/>
      <c r="IKT27" s="79"/>
      <c r="IKU27" s="79"/>
      <c r="IKV27" s="79"/>
      <c r="IKW27" s="79"/>
      <c r="IKX27" s="79"/>
      <c r="IKY27" s="79"/>
      <c r="IKZ27" s="79"/>
      <c r="ILA27" s="79"/>
      <c r="ILB27" s="79"/>
      <c r="ILC27" s="79"/>
      <c r="ILD27" s="79"/>
      <c r="ILE27" s="79"/>
      <c r="ILF27" s="79"/>
      <c r="ILG27" s="79"/>
      <c r="ILH27" s="79"/>
      <c r="ILI27" s="79"/>
      <c r="ILJ27" s="19"/>
      <c r="ILK27" s="15"/>
      <c r="ILL27" s="15"/>
      <c r="ILM27" s="15"/>
      <c r="ILN27" s="15"/>
      <c r="ILO27" s="15"/>
      <c r="ILP27" s="15"/>
      <c r="ILQ27" s="15"/>
      <c r="ILR27" s="15"/>
      <c r="ILS27" s="15"/>
      <c r="ILT27" s="15"/>
      <c r="ILU27" s="15"/>
      <c r="ILV27" s="15"/>
      <c r="ILW27" s="15"/>
      <c r="ILX27" s="15"/>
      <c r="ILY27" s="15"/>
      <c r="ILZ27" s="15"/>
      <c r="IMA27" s="15"/>
      <c r="IMB27" s="15"/>
      <c r="IMC27" s="15"/>
      <c r="IMD27" s="15"/>
      <c r="IME27" s="15"/>
      <c r="IMF27" s="98"/>
      <c r="IMG27" s="98"/>
      <c r="IMH27" s="13"/>
      <c r="IMI27" s="79"/>
      <c r="IMJ27" s="79"/>
      <c r="IMK27" s="79"/>
      <c r="IML27" s="79"/>
      <c r="IMM27" s="79"/>
      <c r="IMN27" s="79"/>
      <c r="IMO27" s="79"/>
      <c r="IMP27" s="79"/>
      <c r="IMQ27" s="79"/>
      <c r="IMR27" s="79"/>
      <c r="IMS27" s="79"/>
      <c r="IMT27" s="79"/>
      <c r="IMU27" s="79"/>
      <c r="IMV27" s="79"/>
      <c r="IMW27" s="79"/>
      <c r="IMX27" s="79"/>
      <c r="IMY27" s="79"/>
      <c r="IMZ27" s="79"/>
      <c r="INA27" s="79"/>
      <c r="INB27" s="79"/>
      <c r="INC27" s="79"/>
      <c r="IND27" s="79"/>
      <c r="INE27" s="79"/>
      <c r="INF27" s="79"/>
      <c r="ING27" s="19"/>
      <c r="INH27" s="15"/>
      <c r="INI27" s="15"/>
      <c r="INJ27" s="15"/>
      <c r="INK27" s="15"/>
      <c r="INL27" s="15"/>
      <c r="INM27" s="15"/>
      <c r="INN27" s="15"/>
      <c r="INO27" s="15"/>
      <c r="INP27" s="15"/>
      <c r="INQ27" s="15"/>
      <c r="INR27" s="15"/>
      <c r="INS27" s="15"/>
      <c r="INT27" s="15"/>
      <c r="INU27" s="15"/>
      <c r="INV27" s="15"/>
      <c r="INW27" s="15"/>
      <c r="INX27" s="15"/>
      <c r="INY27" s="15"/>
      <c r="INZ27" s="15"/>
      <c r="IOA27" s="15"/>
      <c r="IOB27" s="15"/>
      <c r="IOC27" s="98"/>
      <c r="IOD27" s="98"/>
      <c r="IOE27" s="13"/>
      <c r="IOF27" s="79"/>
      <c r="IOG27" s="79"/>
      <c r="IOH27" s="79"/>
      <c r="IOI27" s="79"/>
      <c r="IOJ27" s="79"/>
      <c r="IOK27" s="79"/>
      <c r="IOL27" s="79"/>
      <c r="IOM27" s="79"/>
      <c r="ION27" s="79"/>
      <c r="IOO27" s="79"/>
      <c r="IOP27" s="79"/>
      <c r="IOQ27" s="79"/>
      <c r="IOR27" s="79"/>
      <c r="IOS27" s="79"/>
      <c r="IOT27" s="79"/>
      <c r="IOU27" s="79"/>
      <c r="IOV27" s="79"/>
      <c r="IOW27" s="79"/>
      <c r="IOX27" s="79"/>
      <c r="IOY27" s="79"/>
      <c r="IOZ27" s="79"/>
      <c r="IPA27" s="79"/>
      <c r="IPB27" s="79"/>
      <c r="IPC27" s="79"/>
      <c r="IPD27" s="19"/>
      <c r="IPE27" s="15"/>
      <c r="IPF27" s="15"/>
      <c r="IPG27" s="15"/>
      <c r="IPH27" s="15"/>
      <c r="IPI27" s="15"/>
      <c r="IPJ27" s="15"/>
      <c r="IPK27" s="15"/>
      <c r="IPL27" s="15"/>
      <c r="IPM27" s="15"/>
      <c r="IPN27" s="15"/>
      <c r="IPO27" s="15"/>
      <c r="IPP27" s="15"/>
      <c r="IPQ27" s="15"/>
      <c r="IPR27" s="15"/>
      <c r="IPS27" s="15"/>
      <c r="IPT27" s="15"/>
      <c r="IPU27" s="15"/>
      <c r="IPV27" s="15"/>
      <c r="IPW27" s="15"/>
      <c r="IPX27" s="15"/>
      <c r="IPY27" s="15"/>
      <c r="IPZ27" s="98"/>
      <c r="IQA27" s="98"/>
      <c r="IQB27" s="13"/>
      <c r="IQC27" s="79"/>
      <c r="IQD27" s="79"/>
      <c r="IQE27" s="79"/>
      <c r="IQF27" s="79"/>
      <c r="IQG27" s="79"/>
      <c r="IQH27" s="79"/>
      <c r="IQI27" s="79"/>
      <c r="IQJ27" s="79"/>
      <c r="IQK27" s="79"/>
      <c r="IQL27" s="79"/>
      <c r="IQM27" s="79"/>
      <c r="IQN27" s="79"/>
      <c r="IQO27" s="79"/>
      <c r="IQP27" s="79"/>
      <c r="IQQ27" s="79"/>
      <c r="IQR27" s="79"/>
      <c r="IQS27" s="79"/>
      <c r="IQT27" s="79"/>
      <c r="IQU27" s="79"/>
      <c r="IQV27" s="79"/>
      <c r="IQW27" s="79"/>
      <c r="IQX27" s="79"/>
      <c r="IQY27" s="79"/>
      <c r="IQZ27" s="79"/>
      <c r="IRA27" s="19"/>
      <c r="IRB27" s="15"/>
      <c r="IRC27" s="15"/>
      <c r="IRD27" s="15"/>
      <c r="IRE27" s="15"/>
      <c r="IRF27" s="15"/>
      <c r="IRG27" s="15"/>
      <c r="IRH27" s="15"/>
      <c r="IRI27" s="15"/>
      <c r="IRJ27" s="15"/>
      <c r="IRK27" s="15"/>
      <c r="IRL27" s="15"/>
      <c r="IRM27" s="15"/>
      <c r="IRN27" s="15"/>
      <c r="IRO27" s="15"/>
      <c r="IRP27" s="15"/>
      <c r="IRQ27" s="15"/>
      <c r="IRR27" s="15"/>
      <c r="IRS27" s="15"/>
      <c r="IRT27" s="15"/>
      <c r="IRU27" s="15"/>
      <c r="IRV27" s="15"/>
      <c r="IRW27" s="98"/>
      <c r="IRX27" s="98"/>
      <c r="IRY27" s="13"/>
      <c r="IRZ27" s="79"/>
      <c r="ISA27" s="79"/>
      <c r="ISB27" s="79"/>
      <c r="ISC27" s="79"/>
      <c r="ISD27" s="79"/>
      <c r="ISE27" s="79"/>
      <c r="ISF27" s="79"/>
      <c r="ISG27" s="79"/>
      <c r="ISH27" s="79"/>
      <c r="ISI27" s="79"/>
      <c r="ISJ27" s="79"/>
      <c r="ISK27" s="79"/>
      <c r="ISL27" s="79"/>
      <c r="ISM27" s="79"/>
      <c r="ISN27" s="79"/>
      <c r="ISO27" s="79"/>
      <c r="ISP27" s="79"/>
      <c r="ISQ27" s="79"/>
      <c r="ISR27" s="79"/>
      <c r="ISS27" s="79"/>
      <c r="IST27" s="79"/>
      <c r="ISU27" s="79"/>
      <c r="ISV27" s="79"/>
      <c r="ISW27" s="79"/>
      <c r="ISX27" s="19"/>
      <c r="ISY27" s="15"/>
      <c r="ISZ27" s="15"/>
      <c r="ITA27" s="15"/>
      <c r="ITB27" s="15"/>
      <c r="ITC27" s="15"/>
      <c r="ITD27" s="15"/>
      <c r="ITE27" s="15"/>
      <c r="ITF27" s="15"/>
      <c r="ITG27" s="15"/>
      <c r="ITH27" s="15"/>
      <c r="ITI27" s="15"/>
      <c r="ITJ27" s="15"/>
      <c r="ITK27" s="15"/>
      <c r="ITL27" s="15"/>
      <c r="ITM27" s="15"/>
      <c r="ITN27" s="15"/>
      <c r="ITO27" s="15"/>
      <c r="ITP27" s="15"/>
      <c r="ITQ27" s="15"/>
      <c r="ITR27" s="15"/>
      <c r="ITS27" s="15"/>
      <c r="ITT27" s="98"/>
      <c r="ITU27" s="98"/>
      <c r="ITV27" s="13"/>
      <c r="ITW27" s="79"/>
      <c r="ITX27" s="79"/>
      <c r="ITY27" s="79"/>
      <c r="ITZ27" s="79"/>
      <c r="IUA27" s="79"/>
      <c r="IUB27" s="79"/>
      <c r="IUC27" s="79"/>
      <c r="IUD27" s="79"/>
      <c r="IUE27" s="79"/>
      <c r="IUF27" s="79"/>
      <c r="IUG27" s="79"/>
      <c r="IUH27" s="79"/>
      <c r="IUI27" s="79"/>
      <c r="IUJ27" s="79"/>
      <c r="IUK27" s="79"/>
      <c r="IUL27" s="79"/>
      <c r="IUM27" s="79"/>
      <c r="IUN27" s="79"/>
      <c r="IUO27" s="79"/>
      <c r="IUP27" s="79"/>
      <c r="IUQ27" s="79"/>
      <c r="IUR27" s="79"/>
      <c r="IUS27" s="79"/>
      <c r="IUT27" s="79"/>
      <c r="IUU27" s="19"/>
      <c r="IUV27" s="15"/>
      <c r="IUW27" s="15"/>
      <c r="IUX27" s="15"/>
      <c r="IUY27" s="15"/>
      <c r="IUZ27" s="15"/>
      <c r="IVA27" s="15"/>
      <c r="IVB27" s="15"/>
      <c r="IVC27" s="15"/>
      <c r="IVD27" s="15"/>
      <c r="IVE27" s="15"/>
      <c r="IVF27" s="15"/>
      <c r="IVG27" s="15"/>
      <c r="IVH27" s="15"/>
      <c r="IVI27" s="15"/>
      <c r="IVJ27" s="15"/>
      <c r="IVK27" s="15"/>
      <c r="IVL27" s="15"/>
      <c r="IVM27" s="15"/>
      <c r="IVN27" s="15"/>
      <c r="IVO27" s="15"/>
      <c r="IVP27" s="15"/>
      <c r="IVQ27" s="98"/>
      <c r="IVR27" s="98"/>
      <c r="IVS27" s="13"/>
      <c r="IVT27" s="79"/>
      <c r="IVU27" s="79"/>
      <c r="IVV27" s="79"/>
      <c r="IVW27" s="79"/>
      <c r="IVX27" s="79"/>
      <c r="IVY27" s="79"/>
      <c r="IVZ27" s="79"/>
      <c r="IWA27" s="79"/>
      <c r="IWB27" s="79"/>
      <c r="IWC27" s="79"/>
      <c r="IWD27" s="79"/>
      <c r="IWE27" s="79"/>
      <c r="IWF27" s="79"/>
      <c r="IWG27" s="79"/>
      <c r="IWH27" s="79"/>
      <c r="IWI27" s="79"/>
      <c r="IWJ27" s="79"/>
      <c r="IWK27" s="79"/>
      <c r="IWL27" s="79"/>
      <c r="IWM27" s="79"/>
      <c r="IWN27" s="79"/>
      <c r="IWO27" s="79"/>
      <c r="IWP27" s="79"/>
      <c r="IWQ27" s="79"/>
      <c r="IWR27" s="19"/>
      <c r="IWS27" s="15"/>
      <c r="IWT27" s="15"/>
      <c r="IWU27" s="15"/>
      <c r="IWV27" s="15"/>
      <c r="IWW27" s="15"/>
      <c r="IWX27" s="15"/>
      <c r="IWY27" s="15"/>
      <c r="IWZ27" s="15"/>
      <c r="IXA27" s="15"/>
      <c r="IXB27" s="15"/>
      <c r="IXC27" s="15"/>
      <c r="IXD27" s="15"/>
      <c r="IXE27" s="15"/>
      <c r="IXF27" s="15"/>
      <c r="IXG27" s="15"/>
      <c r="IXH27" s="15"/>
      <c r="IXI27" s="15"/>
      <c r="IXJ27" s="15"/>
      <c r="IXK27" s="15"/>
      <c r="IXL27" s="15"/>
      <c r="IXM27" s="15"/>
      <c r="IXN27" s="98"/>
      <c r="IXO27" s="98"/>
      <c r="IXP27" s="13"/>
      <c r="IXQ27" s="79"/>
      <c r="IXR27" s="79"/>
      <c r="IXS27" s="79"/>
      <c r="IXT27" s="79"/>
      <c r="IXU27" s="79"/>
      <c r="IXV27" s="79"/>
      <c r="IXW27" s="79"/>
      <c r="IXX27" s="79"/>
      <c r="IXY27" s="79"/>
      <c r="IXZ27" s="79"/>
      <c r="IYA27" s="79"/>
      <c r="IYB27" s="79"/>
      <c r="IYC27" s="79"/>
      <c r="IYD27" s="79"/>
      <c r="IYE27" s="79"/>
      <c r="IYF27" s="79"/>
      <c r="IYG27" s="79"/>
      <c r="IYH27" s="79"/>
      <c r="IYI27" s="79"/>
      <c r="IYJ27" s="79"/>
      <c r="IYK27" s="79"/>
      <c r="IYL27" s="79"/>
      <c r="IYM27" s="79"/>
      <c r="IYN27" s="79"/>
      <c r="IYO27" s="19"/>
      <c r="IYP27" s="15"/>
      <c r="IYQ27" s="15"/>
      <c r="IYR27" s="15"/>
      <c r="IYS27" s="15"/>
      <c r="IYT27" s="15"/>
      <c r="IYU27" s="15"/>
      <c r="IYV27" s="15"/>
      <c r="IYW27" s="15"/>
      <c r="IYX27" s="15"/>
      <c r="IYY27" s="15"/>
      <c r="IYZ27" s="15"/>
      <c r="IZA27" s="15"/>
      <c r="IZB27" s="15"/>
      <c r="IZC27" s="15"/>
      <c r="IZD27" s="15"/>
      <c r="IZE27" s="15"/>
      <c r="IZF27" s="15"/>
      <c r="IZG27" s="15"/>
      <c r="IZH27" s="15"/>
      <c r="IZI27" s="15"/>
      <c r="IZJ27" s="15"/>
      <c r="IZK27" s="98"/>
      <c r="IZL27" s="98"/>
      <c r="IZM27" s="13"/>
      <c r="IZN27" s="79"/>
      <c r="IZO27" s="79"/>
      <c r="IZP27" s="79"/>
      <c r="IZQ27" s="79"/>
      <c r="IZR27" s="79"/>
      <c r="IZS27" s="79"/>
      <c r="IZT27" s="79"/>
      <c r="IZU27" s="79"/>
      <c r="IZV27" s="79"/>
      <c r="IZW27" s="79"/>
      <c r="IZX27" s="79"/>
      <c r="IZY27" s="79"/>
      <c r="IZZ27" s="79"/>
      <c r="JAA27" s="79"/>
      <c r="JAB27" s="79"/>
      <c r="JAC27" s="79"/>
      <c r="JAD27" s="79"/>
      <c r="JAE27" s="79"/>
      <c r="JAF27" s="79"/>
      <c r="JAG27" s="79"/>
      <c r="JAH27" s="79"/>
      <c r="JAI27" s="79"/>
      <c r="JAJ27" s="79"/>
      <c r="JAK27" s="79"/>
      <c r="JAL27" s="19"/>
      <c r="JAM27" s="15"/>
      <c r="JAN27" s="15"/>
      <c r="JAO27" s="15"/>
      <c r="JAP27" s="15"/>
      <c r="JAQ27" s="15"/>
      <c r="JAR27" s="15"/>
      <c r="JAS27" s="15"/>
      <c r="JAT27" s="15"/>
      <c r="JAU27" s="15"/>
      <c r="JAV27" s="15"/>
      <c r="JAW27" s="15"/>
      <c r="JAX27" s="15"/>
      <c r="JAY27" s="15"/>
      <c r="JAZ27" s="15"/>
      <c r="JBA27" s="15"/>
      <c r="JBB27" s="15"/>
      <c r="JBC27" s="15"/>
      <c r="JBD27" s="15"/>
      <c r="JBE27" s="15"/>
      <c r="JBF27" s="15"/>
      <c r="JBG27" s="15"/>
      <c r="JBH27" s="98"/>
      <c r="JBI27" s="98"/>
      <c r="JBJ27" s="13"/>
      <c r="JBK27" s="79"/>
      <c r="JBL27" s="79"/>
      <c r="JBM27" s="79"/>
      <c r="JBN27" s="79"/>
      <c r="JBO27" s="79"/>
      <c r="JBP27" s="79"/>
      <c r="JBQ27" s="79"/>
      <c r="JBR27" s="79"/>
      <c r="JBS27" s="79"/>
      <c r="JBT27" s="79"/>
      <c r="JBU27" s="79"/>
      <c r="JBV27" s="79"/>
      <c r="JBW27" s="79"/>
      <c r="JBX27" s="79"/>
      <c r="JBY27" s="79"/>
      <c r="JBZ27" s="79"/>
      <c r="JCA27" s="79"/>
      <c r="JCB27" s="79"/>
      <c r="JCC27" s="79"/>
      <c r="JCD27" s="79"/>
      <c r="JCE27" s="79"/>
      <c r="JCF27" s="79"/>
      <c r="JCG27" s="79"/>
      <c r="JCH27" s="79"/>
      <c r="JCI27" s="19"/>
      <c r="JCJ27" s="15"/>
      <c r="JCK27" s="15"/>
      <c r="JCL27" s="15"/>
      <c r="JCM27" s="15"/>
      <c r="JCN27" s="15"/>
      <c r="JCO27" s="15"/>
      <c r="JCP27" s="15"/>
      <c r="JCQ27" s="15"/>
      <c r="JCR27" s="15"/>
      <c r="JCS27" s="15"/>
      <c r="JCT27" s="15"/>
      <c r="JCU27" s="15"/>
      <c r="JCV27" s="15"/>
      <c r="JCW27" s="15"/>
      <c r="JCX27" s="15"/>
      <c r="JCY27" s="15"/>
      <c r="JCZ27" s="15"/>
      <c r="JDA27" s="15"/>
      <c r="JDB27" s="15"/>
      <c r="JDC27" s="15"/>
      <c r="JDD27" s="15"/>
      <c r="JDE27" s="98"/>
      <c r="JDF27" s="98"/>
      <c r="JDG27" s="13"/>
      <c r="JDH27" s="79"/>
      <c r="JDI27" s="79"/>
      <c r="JDJ27" s="79"/>
      <c r="JDK27" s="79"/>
      <c r="JDL27" s="79"/>
      <c r="JDM27" s="79"/>
      <c r="JDN27" s="79"/>
      <c r="JDO27" s="79"/>
      <c r="JDP27" s="79"/>
      <c r="JDQ27" s="79"/>
      <c r="JDR27" s="79"/>
      <c r="JDS27" s="79"/>
      <c r="JDT27" s="79"/>
      <c r="JDU27" s="79"/>
      <c r="JDV27" s="79"/>
      <c r="JDW27" s="79"/>
      <c r="JDX27" s="79"/>
      <c r="JDY27" s="79"/>
      <c r="JDZ27" s="79"/>
      <c r="JEA27" s="79"/>
      <c r="JEB27" s="79"/>
      <c r="JEC27" s="79"/>
      <c r="JED27" s="79"/>
      <c r="JEE27" s="79"/>
      <c r="JEF27" s="19"/>
      <c r="JEG27" s="15"/>
      <c r="JEH27" s="15"/>
      <c r="JEI27" s="15"/>
      <c r="JEJ27" s="15"/>
      <c r="JEK27" s="15"/>
      <c r="JEL27" s="15"/>
      <c r="JEM27" s="15"/>
      <c r="JEN27" s="15"/>
      <c r="JEO27" s="15"/>
      <c r="JEP27" s="15"/>
      <c r="JEQ27" s="15"/>
      <c r="JER27" s="15"/>
      <c r="JES27" s="15"/>
      <c r="JET27" s="15"/>
      <c r="JEU27" s="15"/>
      <c r="JEV27" s="15"/>
      <c r="JEW27" s="15"/>
      <c r="JEX27" s="15"/>
      <c r="JEY27" s="15"/>
      <c r="JEZ27" s="15"/>
      <c r="JFA27" s="15"/>
      <c r="JFB27" s="98"/>
      <c r="JFC27" s="98"/>
      <c r="JFD27" s="13"/>
      <c r="JFE27" s="79"/>
      <c r="JFF27" s="79"/>
      <c r="JFG27" s="79"/>
      <c r="JFH27" s="79"/>
      <c r="JFI27" s="79"/>
      <c r="JFJ27" s="79"/>
      <c r="JFK27" s="79"/>
      <c r="JFL27" s="79"/>
      <c r="JFM27" s="79"/>
      <c r="JFN27" s="79"/>
      <c r="JFO27" s="79"/>
      <c r="JFP27" s="79"/>
      <c r="JFQ27" s="79"/>
      <c r="JFR27" s="79"/>
      <c r="JFS27" s="79"/>
      <c r="JFT27" s="79"/>
      <c r="JFU27" s="79"/>
      <c r="JFV27" s="79"/>
      <c r="JFW27" s="79"/>
      <c r="JFX27" s="79"/>
      <c r="JFY27" s="79"/>
      <c r="JFZ27" s="79"/>
      <c r="JGA27" s="79"/>
      <c r="JGB27" s="79"/>
      <c r="JGC27" s="19"/>
      <c r="JGD27" s="15"/>
      <c r="JGE27" s="15"/>
      <c r="JGF27" s="15"/>
      <c r="JGG27" s="15"/>
      <c r="JGH27" s="15"/>
      <c r="JGI27" s="15"/>
      <c r="JGJ27" s="15"/>
      <c r="JGK27" s="15"/>
      <c r="JGL27" s="15"/>
      <c r="JGM27" s="15"/>
      <c r="JGN27" s="15"/>
      <c r="JGO27" s="15"/>
      <c r="JGP27" s="15"/>
      <c r="JGQ27" s="15"/>
      <c r="JGR27" s="15"/>
      <c r="JGS27" s="15"/>
      <c r="JGT27" s="15"/>
      <c r="JGU27" s="15"/>
      <c r="JGV27" s="15"/>
      <c r="JGW27" s="15"/>
      <c r="JGX27" s="15"/>
      <c r="JGY27" s="98"/>
      <c r="JGZ27" s="98"/>
      <c r="JHA27" s="13"/>
      <c r="JHB27" s="79"/>
      <c r="JHC27" s="79"/>
      <c r="JHD27" s="79"/>
      <c r="JHE27" s="79"/>
      <c r="JHF27" s="79"/>
      <c r="JHG27" s="79"/>
      <c r="JHH27" s="79"/>
      <c r="JHI27" s="79"/>
      <c r="JHJ27" s="79"/>
      <c r="JHK27" s="79"/>
      <c r="JHL27" s="79"/>
      <c r="JHM27" s="79"/>
      <c r="JHN27" s="79"/>
      <c r="JHO27" s="79"/>
      <c r="JHP27" s="79"/>
      <c r="JHQ27" s="79"/>
      <c r="JHR27" s="79"/>
      <c r="JHS27" s="79"/>
      <c r="JHT27" s="79"/>
      <c r="JHU27" s="79"/>
      <c r="JHV27" s="79"/>
      <c r="JHW27" s="79"/>
      <c r="JHX27" s="79"/>
      <c r="JHY27" s="79"/>
      <c r="JHZ27" s="19"/>
      <c r="JIA27" s="15"/>
      <c r="JIB27" s="15"/>
      <c r="JIC27" s="15"/>
      <c r="JID27" s="15"/>
      <c r="JIE27" s="15"/>
      <c r="JIF27" s="15"/>
      <c r="JIG27" s="15"/>
      <c r="JIH27" s="15"/>
      <c r="JII27" s="15"/>
      <c r="JIJ27" s="15"/>
      <c r="JIK27" s="15"/>
      <c r="JIL27" s="15"/>
      <c r="JIM27" s="15"/>
      <c r="JIN27" s="15"/>
      <c r="JIO27" s="15"/>
      <c r="JIP27" s="15"/>
      <c r="JIQ27" s="15"/>
      <c r="JIR27" s="15"/>
      <c r="JIS27" s="15"/>
      <c r="JIT27" s="15"/>
      <c r="JIU27" s="15"/>
      <c r="JIV27" s="98"/>
      <c r="JIW27" s="98"/>
      <c r="JIX27" s="13"/>
      <c r="JIY27" s="79"/>
      <c r="JIZ27" s="79"/>
      <c r="JJA27" s="79"/>
      <c r="JJB27" s="79"/>
      <c r="JJC27" s="79"/>
      <c r="JJD27" s="79"/>
      <c r="JJE27" s="79"/>
      <c r="JJF27" s="79"/>
      <c r="JJG27" s="79"/>
      <c r="JJH27" s="79"/>
      <c r="JJI27" s="79"/>
      <c r="JJJ27" s="79"/>
      <c r="JJK27" s="79"/>
      <c r="JJL27" s="79"/>
      <c r="JJM27" s="79"/>
      <c r="JJN27" s="79"/>
      <c r="JJO27" s="79"/>
      <c r="JJP27" s="79"/>
      <c r="JJQ27" s="79"/>
      <c r="JJR27" s="79"/>
      <c r="JJS27" s="79"/>
      <c r="JJT27" s="79"/>
      <c r="JJU27" s="79"/>
      <c r="JJV27" s="79"/>
      <c r="JJW27" s="19"/>
      <c r="JJX27" s="15"/>
      <c r="JJY27" s="15"/>
      <c r="JJZ27" s="15"/>
      <c r="JKA27" s="15"/>
      <c r="JKB27" s="15"/>
      <c r="JKC27" s="15"/>
      <c r="JKD27" s="15"/>
      <c r="JKE27" s="15"/>
      <c r="JKF27" s="15"/>
      <c r="JKG27" s="15"/>
      <c r="JKH27" s="15"/>
      <c r="JKI27" s="15"/>
      <c r="JKJ27" s="15"/>
      <c r="JKK27" s="15"/>
      <c r="JKL27" s="15"/>
      <c r="JKM27" s="15"/>
      <c r="JKN27" s="15"/>
      <c r="JKO27" s="15"/>
      <c r="JKP27" s="15"/>
      <c r="JKQ27" s="15"/>
      <c r="JKR27" s="15"/>
      <c r="JKS27" s="98"/>
      <c r="JKT27" s="98"/>
      <c r="JKU27" s="13"/>
      <c r="JKV27" s="79"/>
      <c r="JKW27" s="79"/>
      <c r="JKX27" s="79"/>
      <c r="JKY27" s="79"/>
      <c r="JKZ27" s="79"/>
      <c r="JLA27" s="79"/>
      <c r="JLB27" s="79"/>
      <c r="JLC27" s="79"/>
      <c r="JLD27" s="79"/>
      <c r="JLE27" s="79"/>
      <c r="JLF27" s="79"/>
      <c r="JLG27" s="79"/>
      <c r="JLH27" s="79"/>
      <c r="JLI27" s="79"/>
      <c r="JLJ27" s="79"/>
      <c r="JLK27" s="79"/>
      <c r="JLL27" s="79"/>
      <c r="JLM27" s="79"/>
      <c r="JLN27" s="79"/>
      <c r="JLO27" s="79"/>
      <c r="JLP27" s="79"/>
      <c r="JLQ27" s="79"/>
      <c r="JLR27" s="79"/>
      <c r="JLS27" s="79"/>
      <c r="JLT27" s="19"/>
      <c r="JLU27" s="15"/>
      <c r="JLV27" s="15"/>
      <c r="JLW27" s="15"/>
      <c r="JLX27" s="15"/>
      <c r="JLY27" s="15"/>
      <c r="JLZ27" s="15"/>
      <c r="JMA27" s="15"/>
      <c r="JMB27" s="15"/>
      <c r="JMC27" s="15"/>
      <c r="JMD27" s="15"/>
      <c r="JME27" s="15"/>
      <c r="JMF27" s="15"/>
      <c r="JMG27" s="15"/>
      <c r="JMH27" s="15"/>
      <c r="JMI27" s="15"/>
      <c r="JMJ27" s="15"/>
      <c r="JMK27" s="15"/>
      <c r="JML27" s="15"/>
      <c r="JMM27" s="15"/>
      <c r="JMN27" s="15"/>
      <c r="JMO27" s="15"/>
      <c r="JMP27" s="98"/>
      <c r="JMQ27" s="98"/>
      <c r="JMR27" s="13"/>
      <c r="JMS27" s="79"/>
      <c r="JMT27" s="79"/>
      <c r="JMU27" s="79"/>
      <c r="JMV27" s="79"/>
      <c r="JMW27" s="79"/>
      <c r="JMX27" s="79"/>
      <c r="JMY27" s="79"/>
      <c r="JMZ27" s="79"/>
      <c r="JNA27" s="79"/>
      <c r="JNB27" s="79"/>
      <c r="JNC27" s="79"/>
      <c r="JND27" s="79"/>
      <c r="JNE27" s="79"/>
      <c r="JNF27" s="79"/>
      <c r="JNG27" s="79"/>
      <c r="JNH27" s="79"/>
      <c r="JNI27" s="79"/>
      <c r="JNJ27" s="79"/>
      <c r="JNK27" s="79"/>
      <c r="JNL27" s="79"/>
      <c r="JNM27" s="79"/>
      <c r="JNN27" s="79"/>
      <c r="JNO27" s="79"/>
      <c r="JNP27" s="79"/>
      <c r="JNQ27" s="19"/>
      <c r="JNR27" s="15"/>
      <c r="JNS27" s="15"/>
      <c r="JNT27" s="15"/>
      <c r="JNU27" s="15"/>
      <c r="JNV27" s="15"/>
      <c r="JNW27" s="15"/>
      <c r="JNX27" s="15"/>
      <c r="JNY27" s="15"/>
      <c r="JNZ27" s="15"/>
      <c r="JOA27" s="15"/>
      <c r="JOB27" s="15"/>
      <c r="JOC27" s="15"/>
      <c r="JOD27" s="15"/>
      <c r="JOE27" s="15"/>
      <c r="JOF27" s="15"/>
      <c r="JOG27" s="15"/>
      <c r="JOH27" s="15"/>
      <c r="JOI27" s="15"/>
      <c r="JOJ27" s="15"/>
      <c r="JOK27" s="15"/>
      <c r="JOL27" s="15"/>
      <c r="JOM27" s="98"/>
      <c r="JON27" s="98"/>
      <c r="JOO27" s="13"/>
      <c r="JOP27" s="79"/>
      <c r="JOQ27" s="79"/>
      <c r="JOR27" s="79"/>
      <c r="JOS27" s="79"/>
      <c r="JOT27" s="79"/>
      <c r="JOU27" s="79"/>
      <c r="JOV27" s="79"/>
      <c r="JOW27" s="79"/>
      <c r="JOX27" s="79"/>
      <c r="JOY27" s="79"/>
      <c r="JOZ27" s="79"/>
      <c r="JPA27" s="79"/>
      <c r="JPB27" s="79"/>
      <c r="JPC27" s="79"/>
      <c r="JPD27" s="79"/>
      <c r="JPE27" s="79"/>
      <c r="JPF27" s="79"/>
      <c r="JPG27" s="79"/>
      <c r="JPH27" s="79"/>
      <c r="JPI27" s="79"/>
      <c r="JPJ27" s="79"/>
      <c r="JPK27" s="79"/>
      <c r="JPL27" s="79"/>
      <c r="JPM27" s="79"/>
      <c r="JPN27" s="19"/>
      <c r="JPO27" s="15"/>
      <c r="JPP27" s="15"/>
      <c r="JPQ27" s="15"/>
      <c r="JPR27" s="15"/>
      <c r="JPS27" s="15"/>
      <c r="JPT27" s="15"/>
      <c r="JPU27" s="15"/>
      <c r="JPV27" s="15"/>
      <c r="JPW27" s="15"/>
      <c r="JPX27" s="15"/>
      <c r="JPY27" s="15"/>
      <c r="JPZ27" s="15"/>
      <c r="JQA27" s="15"/>
      <c r="JQB27" s="15"/>
      <c r="JQC27" s="15"/>
      <c r="JQD27" s="15"/>
      <c r="JQE27" s="15"/>
      <c r="JQF27" s="15"/>
      <c r="JQG27" s="15"/>
      <c r="JQH27" s="15"/>
      <c r="JQI27" s="15"/>
      <c r="JQJ27" s="98"/>
      <c r="JQK27" s="98"/>
      <c r="JQL27" s="13"/>
      <c r="JQM27" s="79"/>
      <c r="JQN27" s="79"/>
      <c r="JQO27" s="79"/>
      <c r="JQP27" s="79"/>
      <c r="JQQ27" s="79"/>
      <c r="JQR27" s="79"/>
      <c r="JQS27" s="79"/>
      <c r="JQT27" s="79"/>
      <c r="JQU27" s="79"/>
      <c r="JQV27" s="79"/>
      <c r="JQW27" s="79"/>
      <c r="JQX27" s="79"/>
      <c r="JQY27" s="79"/>
      <c r="JQZ27" s="79"/>
      <c r="JRA27" s="79"/>
      <c r="JRB27" s="79"/>
      <c r="JRC27" s="79"/>
      <c r="JRD27" s="79"/>
      <c r="JRE27" s="79"/>
      <c r="JRF27" s="79"/>
      <c r="JRG27" s="79"/>
      <c r="JRH27" s="79"/>
      <c r="JRI27" s="79"/>
      <c r="JRJ27" s="79"/>
      <c r="JRK27" s="19"/>
      <c r="JRL27" s="15"/>
      <c r="JRM27" s="15"/>
      <c r="JRN27" s="15"/>
      <c r="JRO27" s="15"/>
      <c r="JRP27" s="15"/>
      <c r="JRQ27" s="15"/>
      <c r="JRR27" s="15"/>
      <c r="JRS27" s="15"/>
      <c r="JRT27" s="15"/>
      <c r="JRU27" s="15"/>
      <c r="JRV27" s="15"/>
      <c r="JRW27" s="15"/>
      <c r="JRX27" s="15"/>
      <c r="JRY27" s="15"/>
      <c r="JRZ27" s="15"/>
      <c r="JSA27" s="15"/>
      <c r="JSB27" s="15"/>
      <c r="JSC27" s="15"/>
      <c r="JSD27" s="15"/>
      <c r="JSE27" s="15"/>
      <c r="JSF27" s="15"/>
      <c r="JSG27" s="98"/>
      <c r="JSH27" s="98"/>
      <c r="JSI27" s="13"/>
      <c r="JSJ27" s="79"/>
      <c r="JSK27" s="79"/>
      <c r="JSL27" s="79"/>
      <c r="JSM27" s="79"/>
      <c r="JSN27" s="79"/>
      <c r="JSO27" s="79"/>
      <c r="JSP27" s="79"/>
      <c r="JSQ27" s="79"/>
      <c r="JSR27" s="79"/>
      <c r="JSS27" s="79"/>
      <c r="JST27" s="79"/>
      <c r="JSU27" s="79"/>
      <c r="JSV27" s="79"/>
      <c r="JSW27" s="79"/>
      <c r="JSX27" s="79"/>
      <c r="JSY27" s="79"/>
      <c r="JSZ27" s="79"/>
      <c r="JTA27" s="79"/>
      <c r="JTB27" s="79"/>
      <c r="JTC27" s="79"/>
      <c r="JTD27" s="79"/>
      <c r="JTE27" s="79"/>
      <c r="JTF27" s="79"/>
      <c r="JTG27" s="79"/>
      <c r="JTH27" s="19"/>
      <c r="JTI27" s="15"/>
      <c r="JTJ27" s="15"/>
      <c r="JTK27" s="15"/>
      <c r="JTL27" s="15"/>
      <c r="JTM27" s="15"/>
      <c r="JTN27" s="15"/>
      <c r="JTO27" s="15"/>
      <c r="JTP27" s="15"/>
      <c r="JTQ27" s="15"/>
      <c r="JTR27" s="15"/>
      <c r="JTS27" s="15"/>
      <c r="JTT27" s="15"/>
      <c r="JTU27" s="15"/>
      <c r="JTV27" s="15"/>
      <c r="JTW27" s="15"/>
      <c r="JTX27" s="15"/>
      <c r="JTY27" s="15"/>
      <c r="JTZ27" s="15"/>
      <c r="JUA27" s="15"/>
      <c r="JUB27" s="15"/>
      <c r="JUC27" s="15"/>
      <c r="JUD27" s="98"/>
      <c r="JUE27" s="98"/>
      <c r="JUF27" s="13"/>
      <c r="JUG27" s="79"/>
      <c r="JUH27" s="79"/>
      <c r="JUI27" s="79"/>
      <c r="JUJ27" s="79"/>
      <c r="JUK27" s="79"/>
      <c r="JUL27" s="79"/>
      <c r="JUM27" s="79"/>
      <c r="JUN27" s="79"/>
      <c r="JUO27" s="79"/>
      <c r="JUP27" s="79"/>
      <c r="JUQ27" s="79"/>
      <c r="JUR27" s="79"/>
      <c r="JUS27" s="79"/>
      <c r="JUT27" s="79"/>
      <c r="JUU27" s="79"/>
      <c r="JUV27" s="79"/>
      <c r="JUW27" s="79"/>
      <c r="JUX27" s="79"/>
      <c r="JUY27" s="79"/>
      <c r="JUZ27" s="79"/>
      <c r="JVA27" s="79"/>
      <c r="JVB27" s="79"/>
      <c r="JVC27" s="79"/>
      <c r="JVD27" s="79"/>
      <c r="JVE27" s="19"/>
      <c r="JVF27" s="15"/>
      <c r="JVG27" s="15"/>
      <c r="JVH27" s="15"/>
      <c r="JVI27" s="15"/>
      <c r="JVJ27" s="15"/>
      <c r="JVK27" s="15"/>
      <c r="JVL27" s="15"/>
      <c r="JVM27" s="15"/>
      <c r="JVN27" s="15"/>
      <c r="JVO27" s="15"/>
      <c r="JVP27" s="15"/>
      <c r="JVQ27" s="15"/>
      <c r="JVR27" s="15"/>
      <c r="JVS27" s="15"/>
      <c r="JVT27" s="15"/>
      <c r="JVU27" s="15"/>
      <c r="JVV27" s="15"/>
      <c r="JVW27" s="15"/>
      <c r="JVX27" s="15"/>
      <c r="JVY27" s="15"/>
      <c r="JVZ27" s="15"/>
      <c r="JWA27" s="98"/>
      <c r="JWB27" s="98"/>
      <c r="JWC27" s="13"/>
      <c r="JWD27" s="79"/>
      <c r="JWE27" s="79"/>
      <c r="JWF27" s="79"/>
      <c r="JWG27" s="79"/>
      <c r="JWH27" s="79"/>
      <c r="JWI27" s="79"/>
      <c r="JWJ27" s="79"/>
      <c r="JWK27" s="79"/>
      <c r="JWL27" s="79"/>
      <c r="JWM27" s="79"/>
      <c r="JWN27" s="79"/>
      <c r="JWO27" s="79"/>
      <c r="JWP27" s="79"/>
      <c r="JWQ27" s="79"/>
      <c r="JWR27" s="79"/>
      <c r="JWS27" s="79"/>
      <c r="JWT27" s="79"/>
      <c r="JWU27" s="79"/>
      <c r="JWV27" s="79"/>
      <c r="JWW27" s="79"/>
      <c r="JWX27" s="79"/>
      <c r="JWY27" s="79"/>
      <c r="JWZ27" s="79"/>
      <c r="JXA27" s="79"/>
      <c r="JXB27" s="19"/>
      <c r="JXC27" s="15"/>
      <c r="JXD27" s="15"/>
      <c r="JXE27" s="15"/>
      <c r="JXF27" s="15"/>
      <c r="JXG27" s="15"/>
      <c r="JXH27" s="15"/>
      <c r="JXI27" s="15"/>
      <c r="JXJ27" s="15"/>
      <c r="JXK27" s="15"/>
      <c r="JXL27" s="15"/>
      <c r="JXM27" s="15"/>
      <c r="JXN27" s="15"/>
      <c r="JXO27" s="15"/>
      <c r="JXP27" s="15"/>
      <c r="JXQ27" s="15"/>
      <c r="JXR27" s="15"/>
      <c r="JXS27" s="15"/>
      <c r="JXT27" s="15"/>
      <c r="JXU27" s="15"/>
      <c r="JXV27" s="15"/>
      <c r="JXW27" s="15"/>
      <c r="JXX27" s="98"/>
      <c r="JXY27" s="98"/>
      <c r="JXZ27" s="13"/>
      <c r="JYA27" s="79"/>
      <c r="JYB27" s="79"/>
      <c r="JYC27" s="79"/>
      <c r="JYD27" s="79"/>
      <c r="JYE27" s="79"/>
      <c r="JYF27" s="79"/>
      <c r="JYG27" s="79"/>
      <c r="JYH27" s="79"/>
      <c r="JYI27" s="79"/>
      <c r="JYJ27" s="79"/>
      <c r="JYK27" s="79"/>
      <c r="JYL27" s="79"/>
      <c r="JYM27" s="79"/>
      <c r="JYN27" s="79"/>
      <c r="JYO27" s="79"/>
      <c r="JYP27" s="79"/>
      <c r="JYQ27" s="79"/>
      <c r="JYR27" s="79"/>
      <c r="JYS27" s="79"/>
      <c r="JYT27" s="79"/>
      <c r="JYU27" s="79"/>
      <c r="JYV27" s="79"/>
      <c r="JYW27" s="79"/>
      <c r="JYX27" s="79"/>
      <c r="JYY27" s="19"/>
      <c r="JYZ27" s="15"/>
      <c r="JZA27" s="15"/>
      <c r="JZB27" s="15"/>
      <c r="JZC27" s="15"/>
      <c r="JZD27" s="15"/>
      <c r="JZE27" s="15"/>
      <c r="JZF27" s="15"/>
      <c r="JZG27" s="15"/>
      <c r="JZH27" s="15"/>
      <c r="JZI27" s="15"/>
      <c r="JZJ27" s="15"/>
      <c r="JZK27" s="15"/>
      <c r="JZL27" s="15"/>
      <c r="JZM27" s="15"/>
      <c r="JZN27" s="15"/>
      <c r="JZO27" s="15"/>
      <c r="JZP27" s="15"/>
      <c r="JZQ27" s="15"/>
      <c r="JZR27" s="15"/>
      <c r="JZS27" s="15"/>
      <c r="JZT27" s="15"/>
      <c r="JZU27" s="98"/>
      <c r="JZV27" s="98"/>
      <c r="JZW27" s="13"/>
      <c r="JZX27" s="79"/>
      <c r="JZY27" s="79"/>
      <c r="JZZ27" s="79"/>
      <c r="KAA27" s="79"/>
      <c r="KAB27" s="79"/>
      <c r="KAC27" s="79"/>
      <c r="KAD27" s="79"/>
      <c r="KAE27" s="79"/>
      <c r="KAF27" s="79"/>
      <c r="KAG27" s="79"/>
      <c r="KAH27" s="79"/>
      <c r="KAI27" s="79"/>
      <c r="KAJ27" s="79"/>
      <c r="KAK27" s="79"/>
      <c r="KAL27" s="79"/>
      <c r="KAM27" s="79"/>
      <c r="KAN27" s="79"/>
      <c r="KAO27" s="79"/>
      <c r="KAP27" s="79"/>
      <c r="KAQ27" s="79"/>
      <c r="KAR27" s="79"/>
      <c r="KAS27" s="79"/>
      <c r="KAT27" s="79"/>
      <c r="KAU27" s="79"/>
      <c r="KAV27" s="19"/>
      <c r="KAW27" s="15"/>
      <c r="KAX27" s="15"/>
      <c r="KAY27" s="15"/>
      <c r="KAZ27" s="15"/>
      <c r="KBA27" s="15"/>
      <c r="KBB27" s="15"/>
      <c r="KBC27" s="15"/>
      <c r="KBD27" s="15"/>
      <c r="KBE27" s="15"/>
      <c r="KBF27" s="15"/>
      <c r="KBG27" s="15"/>
      <c r="KBH27" s="15"/>
      <c r="KBI27" s="15"/>
      <c r="KBJ27" s="15"/>
      <c r="KBK27" s="15"/>
      <c r="KBL27" s="15"/>
      <c r="KBM27" s="15"/>
      <c r="KBN27" s="15"/>
      <c r="KBO27" s="15"/>
      <c r="KBP27" s="15"/>
      <c r="KBQ27" s="15"/>
      <c r="KBR27" s="98"/>
      <c r="KBS27" s="98"/>
      <c r="KBT27" s="13"/>
      <c r="KBU27" s="79"/>
      <c r="KBV27" s="79"/>
      <c r="KBW27" s="79"/>
      <c r="KBX27" s="79"/>
      <c r="KBY27" s="79"/>
      <c r="KBZ27" s="79"/>
      <c r="KCA27" s="79"/>
      <c r="KCB27" s="79"/>
      <c r="KCC27" s="79"/>
      <c r="KCD27" s="79"/>
      <c r="KCE27" s="79"/>
      <c r="KCF27" s="79"/>
      <c r="KCG27" s="79"/>
      <c r="KCH27" s="79"/>
      <c r="KCI27" s="79"/>
      <c r="KCJ27" s="79"/>
      <c r="KCK27" s="79"/>
      <c r="KCL27" s="79"/>
      <c r="KCM27" s="79"/>
      <c r="KCN27" s="79"/>
      <c r="KCO27" s="79"/>
      <c r="KCP27" s="79"/>
      <c r="KCQ27" s="79"/>
      <c r="KCR27" s="79"/>
      <c r="KCS27" s="19"/>
      <c r="KCT27" s="15"/>
      <c r="KCU27" s="15"/>
      <c r="KCV27" s="15"/>
      <c r="KCW27" s="15"/>
      <c r="KCX27" s="15"/>
      <c r="KCY27" s="15"/>
      <c r="KCZ27" s="15"/>
      <c r="KDA27" s="15"/>
      <c r="KDB27" s="15"/>
      <c r="KDC27" s="15"/>
      <c r="KDD27" s="15"/>
      <c r="KDE27" s="15"/>
      <c r="KDF27" s="15"/>
      <c r="KDG27" s="15"/>
      <c r="KDH27" s="15"/>
      <c r="KDI27" s="15"/>
      <c r="KDJ27" s="15"/>
      <c r="KDK27" s="15"/>
      <c r="KDL27" s="15"/>
      <c r="KDM27" s="15"/>
      <c r="KDN27" s="15"/>
      <c r="KDO27" s="98"/>
      <c r="KDP27" s="98"/>
      <c r="KDQ27" s="13"/>
      <c r="KDR27" s="79"/>
      <c r="KDS27" s="79"/>
      <c r="KDT27" s="79"/>
      <c r="KDU27" s="79"/>
      <c r="KDV27" s="79"/>
      <c r="KDW27" s="79"/>
      <c r="KDX27" s="79"/>
      <c r="KDY27" s="79"/>
      <c r="KDZ27" s="79"/>
      <c r="KEA27" s="79"/>
      <c r="KEB27" s="79"/>
      <c r="KEC27" s="79"/>
      <c r="KED27" s="79"/>
      <c r="KEE27" s="79"/>
      <c r="KEF27" s="79"/>
      <c r="KEG27" s="79"/>
      <c r="KEH27" s="79"/>
      <c r="KEI27" s="79"/>
      <c r="KEJ27" s="79"/>
      <c r="KEK27" s="79"/>
      <c r="KEL27" s="79"/>
      <c r="KEM27" s="79"/>
      <c r="KEN27" s="79"/>
      <c r="KEO27" s="79"/>
      <c r="KEP27" s="19"/>
      <c r="KEQ27" s="15"/>
      <c r="KER27" s="15"/>
      <c r="KES27" s="15"/>
      <c r="KET27" s="15"/>
      <c r="KEU27" s="15"/>
      <c r="KEV27" s="15"/>
      <c r="KEW27" s="15"/>
      <c r="KEX27" s="15"/>
      <c r="KEY27" s="15"/>
      <c r="KEZ27" s="15"/>
      <c r="KFA27" s="15"/>
      <c r="KFB27" s="15"/>
      <c r="KFC27" s="15"/>
      <c r="KFD27" s="15"/>
      <c r="KFE27" s="15"/>
      <c r="KFF27" s="15"/>
      <c r="KFG27" s="15"/>
      <c r="KFH27" s="15"/>
      <c r="KFI27" s="15"/>
      <c r="KFJ27" s="15"/>
      <c r="KFK27" s="15"/>
      <c r="KFL27" s="98"/>
      <c r="KFM27" s="98"/>
      <c r="KFN27" s="13"/>
      <c r="KFO27" s="79"/>
      <c r="KFP27" s="79"/>
      <c r="KFQ27" s="79"/>
      <c r="KFR27" s="79"/>
      <c r="KFS27" s="79"/>
      <c r="KFT27" s="79"/>
      <c r="KFU27" s="79"/>
      <c r="KFV27" s="79"/>
      <c r="KFW27" s="79"/>
      <c r="KFX27" s="79"/>
      <c r="KFY27" s="79"/>
      <c r="KFZ27" s="79"/>
      <c r="KGA27" s="79"/>
      <c r="KGB27" s="79"/>
      <c r="KGC27" s="79"/>
      <c r="KGD27" s="79"/>
      <c r="KGE27" s="79"/>
      <c r="KGF27" s="79"/>
      <c r="KGG27" s="79"/>
      <c r="KGH27" s="79"/>
      <c r="KGI27" s="79"/>
      <c r="KGJ27" s="79"/>
      <c r="KGK27" s="79"/>
      <c r="KGL27" s="79"/>
      <c r="KGM27" s="19"/>
      <c r="KGN27" s="15"/>
      <c r="KGO27" s="15"/>
      <c r="KGP27" s="15"/>
      <c r="KGQ27" s="15"/>
      <c r="KGR27" s="15"/>
      <c r="KGS27" s="15"/>
      <c r="KGT27" s="15"/>
      <c r="KGU27" s="15"/>
      <c r="KGV27" s="15"/>
      <c r="KGW27" s="15"/>
      <c r="KGX27" s="15"/>
      <c r="KGY27" s="15"/>
      <c r="KGZ27" s="15"/>
      <c r="KHA27" s="15"/>
      <c r="KHB27" s="15"/>
      <c r="KHC27" s="15"/>
      <c r="KHD27" s="15"/>
      <c r="KHE27" s="15"/>
      <c r="KHF27" s="15"/>
      <c r="KHG27" s="15"/>
      <c r="KHH27" s="15"/>
      <c r="KHI27" s="98"/>
      <c r="KHJ27" s="98"/>
      <c r="KHK27" s="13"/>
      <c r="KHL27" s="79"/>
      <c r="KHM27" s="79"/>
      <c r="KHN27" s="79"/>
      <c r="KHO27" s="79"/>
      <c r="KHP27" s="79"/>
      <c r="KHQ27" s="79"/>
      <c r="KHR27" s="79"/>
      <c r="KHS27" s="79"/>
      <c r="KHT27" s="79"/>
      <c r="KHU27" s="79"/>
      <c r="KHV27" s="79"/>
      <c r="KHW27" s="79"/>
      <c r="KHX27" s="79"/>
      <c r="KHY27" s="79"/>
      <c r="KHZ27" s="79"/>
      <c r="KIA27" s="79"/>
      <c r="KIB27" s="79"/>
      <c r="KIC27" s="79"/>
      <c r="KID27" s="79"/>
      <c r="KIE27" s="79"/>
      <c r="KIF27" s="79"/>
      <c r="KIG27" s="79"/>
      <c r="KIH27" s="79"/>
      <c r="KII27" s="79"/>
      <c r="KIJ27" s="19"/>
      <c r="KIK27" s="15"/>
      <c r="KIL27" s="15"/>
      <c r="KIM27" s="15"/>
      <c r="KIN27" s="15"/>
      <c r="KIO27" s="15"/>
      <c r="KIP27" s="15"/>
      <c r="KIQ27" s="15"/>
      <c r="KIR27" s="15"/>
      <c r="KIS27" s="15"/>
      <c r="KIT27" s="15"/>
      <c r="KIU27" s="15"/>
      <c r="KIV27" s="15"/>
      <c r="KIW27" s="15"/>
      <c r="KIX27" s="15"/>
      <c r="KIY27" s="15"/>
      <c r="KIZ27" s="15"/>
      <c r="KJA27" s="15"/>
      <c r="KJB27" s="15"/>
      <c r="KJC27" s="15"/>
      <c r="KJD27" s="15"/>
      <c r="KJE27" s="15"/>
      <c r="KJF27" s="98"/>
      <c r="KJG27" s="98"/>
      <c r="KJH27" s="13"/>
      <c r="KJI27" s="79"/>
      <c r="KJJ27" s="79"/>
      <c r="KJK27" s="79"/>
      <c r="KJL27" s="79"/>
      <c r="KJM27" s="79"/>
      <c r="KJN27" s="79"/>
      <c r="KJO27" s="79"/>
      <c r="KJP27" s="79"/>
      <c r="KJQ27" s="79"/>
      <c r="KJR27" s="79"/>
      <c r="KJS27" s="79"/>
      <c r="KJT27" s="79"/>
      <c r="KJU27" s="79"/>
      <c r="KJV27" s="79"/>
      <c r="KJW27" s="79"/>
      <c r="KJX27" s="79"/>
      <c r="KJY27" s="79"/>
      <c r="KJZ27" s="79"/>
      <c r="KKA27" s="79"/>
      <c r="KKB27" s="79"/>
      <c r="KKC27" s="79"/>
      <c r="KKD27" s="79"/>
      <c r="KKE27" s="79"/>
      <c r="KKF27" s="79"/>
      <c r="KKG27" s="19"/>
      <c r="KKH27" s="15"/>
      <c r="KKI27" s="15"/>
      <c r="KKJ27" s="15"/>
      <c r="KKK27" s="15"/>
      <c r="KKL27" s="15"/>
      <c r="KKM27" s="15"/>
      <c r="KKN27" s="15"/>
      <c r="KKO27" s="15"/>
      <c r="KKP27" s="15"/>
      <c r="KKQ27" s="15"/>
      <c r="KKR27" s="15"/>
      <c r="KKS27" s="15"/>
      <c r="KKT27" s="15"/>
      <c r="KKU27" s="15"/>
      <c r="KKV27" s="15"/>
      <c r="KKW27" s="15"/>
      <c r="KKX27" s="15"/>
      <c r="KKY27" s="15"/>
      <c r="KKZ27" s="15"/>
      <c r="KLA27" s="15"/>
      <c r="KLB27" s="15"/>
      <c r="KLC27" s="98"/>
      <c r="KLD27" s="98"/>
      <c r="KLE27" s="13"/>
      <c r="KLF27" s="79"/>
      <c r="KLG27" s="79"/>
      <c r="KLH27" s="79"/>
      <c r="KLI27" s="79"/>
      <c r="KLJ27" s="79"/>
      <c r="KLK27" s="79"/>
      <c r="KLL27" s="79"/>
      <c r="KLM27" s="79"/>
      <c r="KLN27" s="79"/>
      <c r="KLO27" s="79"/>
      <c r="KLP27" s="79"/>
      <c r="KLQ27" s="79"/>
      <c r="KLR27" s="79"/>
      <c r="KLS27" s="79"/>
      <c r="KLT27" s="79"/>
      <c r="KLU27" s="79"/>
      <c r="KLV27" s="79"/>
      <c r="KLW27" s="79"/>
      <c r="KLX27" s="79"/>
      <c r="KLY27" s="79"/>
      <c r="KLZ27" s="79"/>
      <c r="KMA27" s="79"/>
      <c r="KMB27" s="79"/>
      <c r="KMC27" s="79"/>
      <c r="KMD27" s="19"/>
      <c r="KME27" s="15"/>
      <c r="KMF27" s="15"/>
      <c r="KMG27" s="15"/>
      <c r="KMH27" s="15"/>
      <c r="KMI27" s="15"/>
      <c r="KMJ27" s="15"/>
      <c r="KMK27" s="15"/>
      <c r="KML27" s="15"/>
      <c r="KMM27" s="15"/>
      <c r="KMN27" s="15"/>
      <c r="KMO27" s="15"/>
      <c r="KMP27" s="15"/>
      <c r="KMQ27" s="15"/>
      <c r="KMR27" s="15"/>
      <c r="KMS27" s="15"/>
      <c r="KMT27" s="15"/>
      <c r="KMU27" s="15"/>
      <c r="KMV27" s="15"/>
      <c r="KMW27" s="15"/>
      <c r="KMX27" s="15"/>
      <c r="KMY27" s="15"/>
      <c r="KMZ27" s="98"/>
      <c r="KNA27" s="98"/>
      <c r="KNB27" s="13"/>
      <c r="KNC27" s="79"/>
      <c r="KND27" s="79"/>
      <c r="KNE27" s="79"/>
      <c r="KNF27" s="79"/>
      <c r="KNG27" s="79"/>
      <c r="KNH27" s="79"/>
      <c r="KNI27" s="79"/>
      <c r="KNJ27" s="79"/>
      <c r="KNK27" s="79"/>
      <c r="KNL27" s="79"/>
      <c r="KNM27" s="79"/>
      <c r="KNN27" s="79"/>
      <c r="KNO27" s="79"/>
      <c r="KNP27" s="79"/>
      <c r="KNQ27" s="79"/>
      <c r="KNR27" s="79"/>
      <c r="KNS27" s="79"/>
      <c r="KNT27" s="79"/>
      <c r="KNU27" s="79"/>
      <c r="KNV27" s="79"/>
      <c r="KNW27" s="79"/>
      <c r="KNX27" s="79"/>
      <c r="KNY27" s="79"/>
      <c r="KNZ27" s="79"/>
      <c r="KOA27" s="19"/>
      <c r="KOB27" s="15"/>
      <c r="KOC27" s="15"/>
      <c r="KOD27" s="15"/>
      <c r="KOE27" s="15"/>
      <c r="KOF27" s="15"/>
      <c r="KOG27" s="15"/>
      <c r="KOH27" s="15"/>
      <c r="KOI27" s="15"/>
      <c r="KOJ27" s="15"/>
      <c r="KOK27" s="15"/>
      <c r="KOL27" s="15"/>
      <c r="KOM27" s="15"/>
      <c r="KON27" s="15"/>
      <c r="KOO27" s="15"/>
      <c r="KOP27" s="15"/>
      <c r="KOQ27" s="15"/>
      <c r="KOR27" s="15"/>
      <c r="KOS27" s="15"/>
      <c r="KOT27" s="15"/>
      <c r="KOU27" s="15"/>
      <c r="KOV27" s="15"/>
      <c r="KOW27" s="98"/>
      <c r="KOX27" s="98"/>
      <c r="KOY27" s="13"/>
      <c r="KOZ27" s="79"/>
      <c r="KPA27" s="79"/>
      <c r="KPB27" s="79"/>
      <c r="KPC27" s="79"/>
      <c r="KPD27" s="79"/>
      <c r="KPE27" s="79"/>
      <c r="KPF27" s="79"/>
      <c r="KPG27" s="79"/>
      <c r="KPH27" s="79"/>
      <c r="KPI27" s="79"/>
      <c r="KPJ27" s="79"/>
      <c r="KPK27" s="79"/>
      <c r="KPL27" s="79"/>
      <c r="KPM27" s="79"/>
      <c r="KPN27" s="79"/>
      <c r="KPO27" s="79"/>
      <c r="KPP27" s="79"/>
      <c r="KPQ27" s="79"/>
      <c r="KPR27" s="79"/>
      <c r="KPS27" s="79"/>
      <c r="KPT27" s="79"/>
      <c r="KPU27" s="79"/>
      <c r="KPV27" s="79"/>
      <c r="KPW27" s="79"/>
      <c r="KPX27" s="19"/>
      <c r="KPY27" s="15"/>
      <c r="KPZ27" s="15"/>
      <c r="KQA27" s="15"/>
      <c r="KQB27" s="15"/>
      <c r="KQC27" s="15"/>
      <c r="KQD27" s="15"/>
      <c r="KQE27" s="15"/>
      <c r="KQF27" s="15"/>
      <c r="KQG27" s="15"/>
      <c r="KQH27" s="15"/>
      <c r="KQI27" s="15"/>
      <c r="KQJ27" s="15"/>
      <c r="KQK27" s="15"/>
      <c r="KQL27" s="15"/>
      <c r="KQM27" s="15"/>
      <c r="KQN27" s="15"/>
      <c r="KQO27" s="15"/>
      <c r="KQP27" s="15"/>
      <c r="KQQ27" s="15"/>
      <c r="KQR27" s="15"/>
      <c r="KQS27" s="15"/>
      <c r="KQT27" s="98"/>
      <c r="KQU27" s="98"/>
      <c r="KQV27" s="13"/>
      <c r="KQW27" s="79"/>
      <c r="KQX27" s="79"/>
      <c r="KQY27" s="79"/>
      <c r="KQZ27" s="79"/>
      <c r="KRA27" s="79"/>
      <c r="KRB27" s="79"/>
      <c r="KRC27" s="79"/>
      <c r="KRD27" s="79"/>
      <c r="KRE27" s="79"/>
      <c r="KRF27" s="79"/>
      <c r="KRG27" s="79"/>
      <c r="KRH27" s="79"/>
      <c r="KRI27" s="79"/>
      <c r="KRJ27" s="79"/>
      <c r="KRK27" s="79"/>
      <c r="KRL27" s="79"/>
      <c r="KRM27" s="79"/>
      <c r="KRN27" s="79"/>
      <c r="KRO27" s="79"/>
      <c r="KRP27" s="79"/>
      <c r="KRQ27" s="79"/>
      <c r="KRR27" s="79"/>
      <c r="KRS27" s="79"/>
      <c r="KRT27" s="79"/>
      <c r="KRU27" s="19"/>
      <c r="KRV27" s="15"/>
      <c r="KRW27" s="15"/>
      <c r="KRX27" s="15"/>
      <c r="KRY27" s="15"/>
      <c r="KRZ27" s="15"/>
      <c r="KSA27" s="15"/>
      <c r="KSB27" s="15"/>
      <c r="KSC27" s="15"/>
      <c r="KSD27" s="15"/>
      <c r="KSE27" s="15"/>
      <c r="KSF27" s="15"/>
      <c r="KSG27" s="15"/>
      <c r="KSH27" s="15"/>
      <c r="KSI27" s="15"/>
      <c r="KSJ27" s="15"/>
      <c r="KSK27" s="15"/>
      <c r="KSL27" s="15"/>
      <c r="KSM27" s="15"/>
      <c r="KSN27" s="15"/>
      <c r="KSO27" s="15"/>
      <c r="KSP27" s="15"/>
      <c r="KSQ27" s="98"/>
      <c r="KSR27" s="98"/>
      <c r="KSS27" s="13"/>
      <c r="KST27" s="79"/>
      <c r="KSU27" s="79"/>
      <c r="KSV27" s="79"/>
      <c r="KSW27" s="79"/>
      <c r="KSX27" s="79"/>
      <c r="KSY27" s="79"/>
      <c r="KSZ27" s="79"/>
      <c r="KTA27" s="79"/>
      <c r="KTB27" s="79"/>
      <c r="KTC27" s="79"/>
      <c r="KTD27" s="79"/>
      <c r="KTE27" s="79"/>
      <c r="KTF27" s="79"/>
      <c r="KTG27" s="79"/>
      <c r="KTH27" s="79"/>
      <c r="KTI27" s="79"/>
      <c r="KTJ27" s="79"/>
      <c r="KTK27" s="79"/>
      <c r="KTL27" s="79"/>
      <c r="KTM27" s="79"/>
      <c r="KTN27" s="79"/>
      <c r="KTO27" s="79"/>
      <c r="KTP27" s="79"/>
      <c r="KTQ27" s="79"/>
      <c r="KTR27" s="19"/>
      <c r="KTS27" s="15"/>
      <c r="KTT27" s="15"/>
      <c r="KTU27" s="15"/>
      <c r="KTV27" s="15"/>
      <c r="KTW27" s="15"/>
      <c r="KTX27" s="15"/>
      <c r="KTY27" s="15"/>
      <c r="KTZ27" s="15"/>
      <c r="KUA27" s="15"/>
      <c r="KUB27" s="15"/>
      <c r="KUC27" s="15"/>
      <c r="KUD27" s="15"/>
      <c r="KUE27" s="15"/>
      <c r="KUF27" s="15"/>
      <c r="KUG27" s="15"/>
      <c r="KUH27" s="15"/>
      <c r="KUI27" s="15"/>
      <c r="KUJ27" s="15"/>
      <c r="KUK27" s="15"/>
      <c r="KUL27" s="15"/>
      <c r="KUM27" s="15"/>
      <c r="KUN27" s="98"/>
      <c r="KUO27" s="98"/>
      <c r="KUP27" s="13"/>
      <c r="KUQ27" s="79"/>
      <c r="KUR27" s="79"/>
      <c r="KUS27" s="79"/>
      <c r="KUT27" s="79"/>
      <c r="KUU27" s="79"/>
      <c r="KUV27" s="79"/>
      <c r="KUW27" s="79"/>
      <c r="KUX27" s="79"/>
      <c r="KUY27" s="79"/>
      <c r="KUZ27" s="79"/>
      <c r="KVA27" s="79"/>
      <c r="KVB27" s="79"/>
      <c r="KVC27" s="79"/>
      <c r="KVD27" s="79"/>
      <c r="KVE27" s="79"/>
      <c r="KVF27" s="79"/>
      <c r="KVG27" s="79"/>
      <c r="KVH27" s="79"/>
      <c r="KVI27" s="79"/>
      <c r="KVJ27" s="79"/>
      <c r="KVK27" s="79"/>
      <c r="KVL27" s="79"/>
      <c r="KVM27" s="79"/>
      <c r="KVN27" s="79"/>
      <c r="KVO27" s="19"/>
      <c r="KVP27" s="15"/>
      <c r="KVQ27" s="15"/>
      <c r="KVR27" s="15"/>
      <c r="KVS27" s="15"/>
      <c r="KVT27" s="15"/>
      <c r="KVU27" s="15"/>
      <c r="KVV27" s="15"/>
      <c r="KVW27" s="15"/>
      <c r="KVX27" s="15"/>
      <c r="KVY27" s="15"/>
      <c r="KVZ27" s="15"/>
      <c r="KWA27" s="15"/>
      <c r="KWB27" s="15"/>
      <c r="KWC27" s="15"/>
      <c r="KWD27" s="15"/>
      <c r="KWE27" s="15"/>
      <c r="KWF27" s="15"/>
      <c r="KWG27" s="15"/>
      <c r="KWH27" s="15"/>
      <c r="KWI27" s="15"/>
      <c r="KWJ27" s="15"/>
      <c r="KWK27" s="98"/>
      <c r="KWL27" s="98"/>
      <c r="KWM27" s="13"/>
      <c r="KWN27" s="79"/>
      <c r="KWO27" s="79"/>
      <c r="KWP27" s="79"/>
      <c r="KWQ27" s="79"/>
      <c r="KWR27" s="79"/>
      <c r="KWS27" s="79"/>
      <c r="KWT27" s="79"/>
      <c r="KWU27" s="79"/>
      <c r="KWV27" s="79"/>
      <c r="KWW27" s="79"/>
      <c r="KWX27" s="79"/>
      <c r="KWY27" s="79"/>
      <c r="KWZ27" s="79"/>
      <c r="KXA27" s="79"/>
      <c r="KXB27" s="79"/>
      <c r="KXC27" s="79"/>
      <c r="KXD27" s="79"/>
      <c r="KXE27" s="79"/>
      <c r="KXF27" s="79"/>
      <c r="KXG27" s="79"/>
      <c r="KXH27" s="79"/>
      <c r="KXI27" s="79"/>
      <c r="KXJ27" s="79"/>
      <c r="KXK27" s="79"/>
      <c r="KXL27" s="19"/>
      <c r="KXM27" s="15"/>
      <c r="KXN27" s="15"/>
      <c r="KXO27" s="15"/>
      <c r="KXP27" s="15"/>
      <c r="KXQ27" s="15"/>
      <c r="KXR27" s="15"/>
      <c r="KXS27" s="15"/>
      <c r="KXT27" s="15"/>
      <c r="KXU27" s="15"/>
      <c r="KXV27" s="15"/>
      <c r="KXW27" s="15"/>
      <c r="KXX27" s="15"/>
      <c r="KXY27" s="15"/>
      <c r="KXZ27" s="15"/>
      <c r="KYA27" s="15"/>
      <c r="KYB27" s="15"/>
      <c r="KYC27" s="15"/>
      <c r="KYD27" s="15"/>
      <c r="KYE27" s="15"/>
      <c r="KYF27" s="15"/>
      <c r="KYG27" s="15"/>
      <c r="KYH27" s="98"/>
      <c r="KYI27" s="98"/>
      <c r="KYJ27" s="13"/>
      <c r="KYK27" s="79"/>
      <c r="KYL27" s="79"/>
      <c r="KYM27" s="79"/>
      <c r="KYN27" s="79"/>
      <c r="KYO27" s="79"/>
      <c r="KYP27" s="79"/>
      <c r="KYQ27" s="79"/>
      <c r="KYR27" s="79"/>
      <c r="KYS27" s="79"/>
      <c r="KYT27" s="79"/>
      <c r="KYU27" s="79"/>
      <c r="KYV27" s="79"/>
      <c r="KYW27" s="79"/>
      <c r="KYX27" s="79"/>
      <c r="KYY27" s="79"/>
      <c r="KYZ27" s="79"/>
      <c r="KZA27" s="79"/>
      <c r="KZB27" s="79"/>
      <c r="KZC27" s="79"/>
      <c r="KZD27" s="79"/>
      <c r="KZE27" s="79"/>
      <c r="KZF27" s="79"/>
      <c r="KZG27" s="79"/>
      <c r="KZH27" s="79"/>
      <c r="KZI27" s="19"/>
      <c r="KZJ27" s="15"/>
      <c r="KZK27" s="15"/>
      <c r="KZL27" s="15"/>
      <c r="KZM27" s="15"/>
      <c r="KZN27" s="15"/>
      <c r="KZO27" s="15"/>
      <c r="KZP27" s="15"/>
      <c r="KZQ27" s="15"/>
      <c r="KZR27" s="15"/>
      <c r="KZS27" s="15"/>
      <c r="KZT27" s="15"/>
      <c r="KZU27" s="15"/>
      <c r="KZV27" s="15"/>
      <c r="KZW27" s="15"/>
      <c r="KZX27" s="15"/>
      <c r="KZY27" s="15"/>
      <c r="KZZ27" s="15"/>
      <c r="LAA27" s="15"/>
      <c r="LAB27" s="15"/>
      <c r="LAC27" s="15"/>
      <c r="LAD27" s="15"/>
      <c r="LAE27" s="98"/>
      <c r="LAF27" s="98"/>
      <c r="LAG27" s="13"/>
      <c r="LAH27" s="79"/>
      <c r="LAI27" s="79"/>
      <c r="LAJ27" s="79"/>
      <c r="LAK27" s="79"/>
      <c r="LAL27" s="79"/>
      <c r="LAM27" s="79"/>
      <c r="LAN27" s="79"/>
      <c r="LAO27" s="79"/>
      <c r="LAP27" s="79"/>
      <c r="LAQ27" s="79"/>
      <c r="LAR27" s="79"/>
      <c r="LAS27" s="79"/>
      <c r="LAT27" s="79"/>
      <c r="LAU27" s="79"/>
      <c r="LAV27" s="79"/>
      <c r="LAW27" s="79"/>
      <c r="LAX27" s="79"/>
      <c r="LAY27" s="79"/>
      <c r="LAZ27" s="79"/>
      <c r="LBA27" s="79"/>
      <c r="LBB27" s="79"/>
      <c r="LBC27" s="79"/>
      <c r="LBD27" s="79"/>
      <c r="LBE27" s="79"/>
      <c r="LBF27" s="19"/>
      <c r="LBG27" s="15"/>
      <c r="LBH27" s="15"/>
      <c r="LBI27" s="15"/>
      <c r="LBJ27" s="15"/>
      <c r="LBK27" s="15"/>
      <c r="LBL27" s="15"/>
      <c r="LBM27" s="15"/>
      <c r="LBN27" s="15"/>
      <c r="LBO27" s="15"/>
      <c r="LBP27" s="15"/>
      <c r="LBQ27" s="15"/>
      <c r="LBR27" s="15"/>
      <c r="LBS27" s="15"/>
      <c r="LBT27" s="15"/>
      <c r="LBU27" s="15"/>
      <c r="LBV27" s="15"/>
      <c r="LBW27" s="15"/>
      <c r="LBX27" s="15"/>
      <c r="LBY27" s="15"/>
      <c r="LBZ27" s="15"/>
      <c r="LCA27" s="15"/>
      <c r="LCB27" s="98"/>
      <c r="LCC27" s="98"/>
      <c r="LCD27" s="13"/>
      <c r="LCE27" s="79"/>
      <c r="LCF27" s="79"/>
      <c r="LCG27" s="79"/>
      <c r="LCH27" s="79"/>
      <c r="LCI27" s="79"/>
      <c r="LCJ27" s="79"/>
      <c r="LCK27" s="79"/>
      <c r="LCL27" s="79"/>
      <c r="LCM27" s="79"/>
      <c r="LCN27" s="79"/>
      <c r="LCO27" s="79"/>
      <c r="LCP27" s="79"/>
      <c r="LCQ27" s="79"/>
      <c r="LCR27" s="79"/>
      <c r="LCS27" s="79"/>
      <c r="LCT27" s="79"/>
      <c r="LCU27" s="79"/>
      <c r="LCV27" s="79"/>
      <c r="LCW27" s="79"/>
      <c r="LCX27" s="79"/>
      <c r="LCY27" s="79"/>
      <c r="LCZ27" s="79"/>
      <c r="LDA27" s="79"/>
      <c r="LDB27" s="79"/>
      <c r="LDC27" s="19"/>
      <c r="LDD27" s="15"/>
      <c r="LDE27" s="15"/>
      <c r="LDF27" s="15"/>
      <c r="LDG27" s="15"/>
      <c r="LDH27" s="15"/>
      <c r="LDI27" s="15"/>
      <c r="LDJ27" s="15"/>
      <c r="LDK27" s="15"/>
      <c r="LDL27" s="15"/>
      <c r="LDM27" s="15"/>
      <c r="LDN27" s="15"/>
      <c r="LDO27" s="15"/>
      <c r="LDP27" s="15"/>
      <c r="LDQ27" s="15"/>
      <c r="LDR27" s="15"/>
      <c r="LDS27" s="15"/>
      <c r="LDT27" s="15"/>
      <c r="LDU27" s="15"/>
      <c r="LDV27" s="15"/>
      <c r="LDW27" s="15"/>
      <c r="LDX27" s="15"/>
      <c r="LDY27" s="98"/>
      <c r="LDZ27" s="98"/>
      <c r="LEA27" s="13"/>
      <c r="LEB27" s="79"/>
      <c r="LEC27" s="79"/>
      <c r="LED27" s="79"/>
      <c r="LEE27" s="79"/>
      <c r="LEF27" s="79"/>
      <c r="LEG27" s="79"/>
      <c r="LEH27" s="79"/>
      <c r="LEI27" s="79"/>
      <c r="LEJ27" s="79"/>
      <c r="LEK27" s="79"/>
      <c r="LEL27" s="79"/>
      <c r="LEM27" s="79"/>
      <c r="LEN27" s="79"/>
      <c r="LEO27" s="79"/>
      <c r="LEP27" s="79"/>
      <c r="LEQ27" s="79"/>
      <c r="LER27" s="79"/>
      <c r="LES27" s="79"/>
      <c r="LET27" s="79"/>
      <c r="LEU27" s="79"/>
      <c r="LEV27" s="79"/>
      <c r="LEW27" s="79"/>
      <c r="LEX27" s="79"/>
      <c r="LEY27" s="79"/>
      <c r="LEZ27" s="19"/>
      <c r="LFA27" s="15"/>
      <c r="LFB27" s="15"/>
      <c r="LFC27" s="15"/>
      <c r="LFD27" s="15"/>
      <c r="LFE27" s="15"/>
      <c r="LFF27" s="15"/>
      <c r="LFG27" s="15"/>
      <c r="LFH27" s="15"/>
      <c r="LFI27" s="15"/>
      <c r="LFJ27" s="15"/>
      <c r="LFK27" s="15"/>
      <c r="LFL27" s="15"/>
      <c r="LFM27" s="15"/>
      <c r="LFN27" s="15"/>
      <c r="LFO27" s="15"/>
      <c r="LFP27" s="15"/>
      <c r="LFQ27" s="15"/>
      <c r="LFR27" s="15"/>
      <c r="LFS27" s="15"/>
      <c r="LFT27" s="15"/>
      <c r="LFU27" s="15"/>
      <c r="LFV27" s="98"/>
      <c r="LFW27" s="98"/>
      <c r="LFX27" s="13"/>
      <c r="LFY27" s="79"/>
      <c r="LFZ27" s="79"/>
      <c r="LGA27" s="79"/>
      <c r="LGB27" s="79"/>
      <c r="LGC27" s="79"/>
      <c r="LGD27" s="79"/>
      <c r="LGE27" s="79"/>
      <c r="LGF27" s="79"/>
      <c r="LGG27" s="79"/>
      <c r="LGH27" s="79"/>
      <c r="LGI27" s="79"/>
      <c r="LGJ27" s="79"/>
      <c r="LGK27" s="79"/>
      <c r="LGL27" s="79"/>
      <c r="LGM27" s="79"/>
      <c r="LGN27" s="79"/>
      <c r="LGO27" s="79"/>
      <c r="LGP27" s="79"/>
      <c r="LGQ27" s="79"/>
      <c r="LGR27" s="79"/>
      <c r="LGS27" s="79"/>
      <c r="LGT27" s="79"/>
      <c r="LGU27" s="79"/>
      <c r="LGV27" s="79"/>
      <c r="LGW27" s="19"/>
      <c r="LGX27" s="15"/>
      <c r="LGY27" s="15"/>
      <c r="LGZ27" s="15"/>
      <c r="LHA27" s="15"/>
      <c r="LHB27" s="15"/>
      <c r="LHC27" s="15"/>
      <c r="LHD27" s="15"/>
      <c r="LHE27" s="15"/>
      <c r="LHF27" s="15"/>
      <c r="LHG27" s="15"/>
      <c r="LHH27" s="15"/>
      <c r="LHI27" s="15"/>
      <c r="LHJ27" s="15"/>
      <c r="LHK27" s="15"/>
      <c r="LHL27" s="15"/>
      <c r="LHM27" s="15"/>
      <c r="LHN27" s="15"/>
      <c r="LHO27" s="15"/>
      <c r="LHP27" s="15"/>
      <c r="LHQ27" s="15"/>
      <c r="LHR27" s="15"/>
      <c r="LHS27" s="98"/>
      <c r="LHT27" s="98"/>
      <c r="LHU27" s="13"/>
      <c r="LHV27" s="79"/>
      <c r="LHW27" s="79"/>
      <c r="LHX27" s="79"/>
      <c r="LHY27" s="79"/>
      <c r="LHZ27" s="79"/>
      <c r="LIA27" s="79"/>
      <c r="LIB27" s="79"/>
      <c r="LIC27" s="79"/>
      <c r="LID27" s="79"/>
      <c r="LIE27" s="79"/>
      <c r="LIF27" s="79"/>
      <c r="LIG27" s="79"/>
      <c r="LIH27" s="79"/>
      <c r="LII27" s="79"/>
      <c r="LIJ27" s="79"/>
      <c r="LIK27" s="79"/>
      <c r="LIL27" s="79"/>
      <c r="LIM27" s="79"/>
      <c r="LIN27" s="79"/>
      <c r="LIO27" s="79"/>
      <c r="LIP27" s="79"/>
      <c r="LIQ27" s="79"/>
      <c r="LIR27" s="79"/>
      <c r="LIS27" s="79"/>
      <c r="LIT27" s="19"/>
      <c r="LIU27" s="15"/>
      <c r="LIV27" s="15"/>
      <c r="LIW27" s="15"/>
      <c r="LIX27" s="15"/>
      <c r="LIY27" s="15"/>
      <c r="LIZ27" s="15"/>
      <c r="LJA27" s="15"/>
      <c r="LJB27" s="15"/>
      <c r="LJC27" s="15"/>
      <c r="LJD27" s="15"/>
      <c r="LJE27" s="15"/>
      <c r="LJF27" s="15"/>
      <c r="LJG27" s="15"/>
      <c r="LJH27" s="15"/>
      <c r="LJI27" s="15"/>
      <c r="LJJ27" s="15"/>
      <c r="LJK27" s="15"/>
      <c r="LJL27" s="15"/>
      <c r="LJM27" s="15"/>
      <c r="LJN27" s="15"/>
      <c r="LJO27" s="15"/>
      <c r="LJP27" s="98"/>
      <c r="LJQ27" s="98"/>
      <c r="LJR27" s="13"/>
      <c r="LJS27" s="79"/>
      <c r="LJT27" s="79"/>
      <c r="LJU27" s="79"/>
      <c r="LJV27" s="79"/>
      <c r="LJW27" s="79"/>
      <c r="LJX27" s="79"/>
      <c r="LJY27" s="79"/>
      <c r="LJZ27" s="79"/>
      <c r="LKA27" s="79"/>
      <c r="LKB27" s="79"/>
      <c r="LKC27" s="79"/>
      <c r="LKD27" s="79"/>
      <c r="LKE27" s="79"/>
      <c r="LKF27" s="79"/>
      <c r="LKG27" s="79"/>
      <c r="LKH27" s="79"/>
      <c r="LKI27" s="79"/>
      <c r="LKJ27" s="79"/>
      <c r="LKK27" s="79"/>
      <c r="LKL27" s="79"/>
      <c r="LKM27" s="79"/>
      <c r="LKN27" s="79"/>
      <c r="LKO27" s="79"/>
      <c r="LKP27" s="79"/>
      <c r="LKQ27" s="19"/>
      <c r="LKR27" s="15"/>
      <c r="LKS27" s="15"/>
      <c r="LKT27" s="15"/>
      <c r="LKU27" s="15"/>
      <c r="LKV27" s="15"/>
      <c r="LKW27" s="15"/>
      <c r="LKX27" s="15"/>
      <c r="LKY27" s="15"/>
      <c r="LKZ27" s="15"/>
      <c r="LLA27" s="15"/>
      <c r="LLB27" s="15"/>
      <c r="LLC27" s="15"/>
      <c r="LLD27" s="15"/>
      <c r="LLE27" s="15"/>
      <c r="LLF27" s="15"/>
      <c r="LLG27" s="15"/>
      <c r="LLH27" s="15"/>
      <c r="LLI27" s="15"/>
      <c r="LLJ27" s="15"/>
      <c r="LLK27" s="15"/>
      <c r="LLL27" s="15"/>
      <c r="LLM27" s="98"/>
      <c r="LLN27" s="98"/>
      <c r="LLO27" s="13"/>
      <c r="LLP27" s="79"/>
      <c r="LLQ27" s="79"/>
      <c r="LLR27" s="79"/>
      <c r="LLS27" s="79"/>
      <c r="LLT27" s="79"/>
      <c r="LLU27" s="79"/>
      <c r="LLV27" s="79"/>
      <c r="LLW27" s="79"/>
      <c r="LLX27" s="79"/>
      <c r="LLY27" s="79"/>
      <c r="LLZ27" s="79"/>
      <c r="LMA27" s="79"/>
      <c r="LMB27" s="79"/>
      <c r="LMC27" s="79"/>
      <c r="LMD27" s="79"/>
      <c r="LME27" s="79"/>
      <c r="LMF27" s="79"/>
      <c r="LMG27" s="79"/>
      <c r="LMH27" s="79"/>
      <c r="LMI27" s="79"/>
      <c r="LMJ27" s="79"/>
      <c r="LMK27" s="79"/>
      <c r="LML27" s="79"/>
      <c r="LMM27" s="79"/>
      <c r="LMN27" s="19"/>
      <c r="LMO27" s="15"/>
      <c r="LMP27" s="15"/>
      <c r="LMQ27" s="15"/>
      <c r="LMR27" s="15"/>
      <c r="LMS27" s="15"/>
      <c r="LMT27" s="15"/>
      <c r="LMU27" s="15"/>
      <c r="LMV27" s="15"/>
      <c r="LMW27" s="15"/>
      <c r="LMX27" s="15"/>
      <c r="LMY27" s="15"/>
      <c r="LMZ27" s="15"/>
      <c r="LNA27" s="15"/>
      <c r="LNB27" s="15"/>
      <c r="LNC27" s="15"/>
      <c r="LND27" s="15"/>
      <c r="LNE27" s="15"/>
      <c r="LNF27" s="15"/>
      <c r="LNG27" s="15"/>
      <c r="LNH27" s="15"/>
      <c r="LNI27" s="15"/>
      <c r="LNJ27" s="98"/>
      <c r="LNK27" s="98"/>
      <c r="LNL27" s="13"/>
      <c r="LNM27" s="79"/>
      <c r="LNN27" s="79"/>
      <c r="LNO27" s="79"/>
      <c r="LNP27" s="79"/>
      <c r="LNQ27" s="79"/>
      <c r="LNR27" s="79"/>
      <c r="LNS27" s="79"/>
      <c r="LNT27" s="79"/>
      <c r="LNU27" s="79"/>
      <c r="LNV27" s="79"/>
      <c r="LNW27" s="79"/>
      <c r="LNX27" s="79"/>
      <c r="LNY27" s="79"/>
      <c r="LNZ27" s="79"/>
      <c r="LOA27" s="79"/>
      <c r="LOB27" s="79"/>
      <c r="LOC27" s="79"/>
      <c r="LOD27" s="79"/>
      <c r="LOE27" s="79"/>
      <c r="LOF27" s="79"/>
      <c r="LOG27" s="79"/>
      <c r="LOH27" s="79"/>
      <c r="LOI27" s="79"/>
      <c r="LOJ27" s="79"/>
      <c r="LOK27" s="19"/>
      <c r="LOL27" s="15"/>
      <c r="LOM27" s="15"/>
      <c r="LON27" s="15"/>
      <c r="LOO27" s="15"/>
      <c r="LOP27" s="15"/>
      <c r="LOQ27" s="15"/>
      <c r="LOR27" s="15"/>
      <c r="LOS27" s="15"/>
      <c r="LOT27" s="15"/>
      <c r="LOU27" s="15"/>
      <c r="LOV27" s="15"/>
      <c r="LOW27" s="15"/>
      <c r="LOX27" s="15"/>
      <c r="LOY27" s="15"/>
      <c r="LOZ27" s="15"/>
      <c r="LPA27" s="15"/>
      <c r="LPB27" s="15"/>
      <c r="LPC27" s="15"/>
      <c r="LPD27" s="15"/>
      <c r="LPE27" s="15"/>
      <c r="LPF27" s="15"/>
      <c r="LPG27" s="98"/>
      <c r="LPH27" s="98"/>
      <c r="LPI27" s="13"/>
      <c r="LPJ27" s="79"/>
      <c r="LPK27" s="79"/>
      <c r="LPL27" s="79"/>
      <c r="LPM27" s="79"/>
      <c r="LPN27" s="79"/>
      <c r="LPO27" s="79"/>
      <c r="LPP27" s="79"/>
      <c r="LPQ27" s="79"/>
      <c r="LPR27" s="79"/>
      <c r="LPS27" s="79"/>
      <c r="LPT27" s="79"/>
      <c r="LPU27" s="79"/>
      <c r="LPV27" s="79"/>
      <c r="LPW27" s="79"/>
      <c r="LPX27" s="79"/>
      <c r="LPY27" s="79"/>
      <c r="LPZ27" s="79"/>
      <c r="LQA27" s="79"/>
      <c r="LQB27" s="79"/>
      <c r="LQC27" s="79"/>
      <c r="LQD27" s="79"/>
      <c r="LQE27" s="79"/>
      <c r="LQF27" s="79"/>
      <c r="LQG27" s="79"/>
      <c r="LQH27" s="19"/>
      <c r="LQI27" s="15"/>
      <c r="LQJ27" s="15"/>
      <c r="LQK27" s="15"/>
      <c r="LQL27" s="15"/>
      <c r="LQM27" s="15"/>
      <c r="LQN27" s="15"/>
      <c r="LQO27" s="15"/>
      <c r="LQP27" s="15"/>
      <c r="LQQ27" s="15"/>
      <c r="LQR27" s="15"/>
      <c r="LQS27" s="15"/>
      <c r="LQT27" s="15"/>
      <c r="LQU27" s="15"/>
      <c r="LQV27" s="15"/>
      <c r="LQW27" s="15"/>
      <c r="LQX27" s="15"/>
      <c r="LQY27" s="15"/>
      <c r="LQZ27" s="15"/>
      <c r="LRA27" s="15"/>
      <c r="LRB27" s="15"/>
      <c r="LRC27" s="15"/>
      <c r="LRD27" s="98"/>
      <c r="LRE27" s="98"/>
      <c r="LRF27" s="13"/>
      <c r="LRG27" s="79"/>
      <c r="LRH27" s="79"/>
      <c r="LRI27" s="79"/>
      <c r="LRJ27" s="79"/>
      <c r="LRK27" s="79"/>
      <c r="LRL27" s="79"/>
      <c r="LRM27" s="79"/>
      <c r="LRN27" s="79"/>
      <c r="LRO27" s="79"/>
      <c r="LRP27" s="79"/>
      <c r="LRQ27" s="79"/>
      <c r="LRR27" s="79"/>
      <c r="LRS27" s="79"/>
      <c r="LRT27" s="79"/>
      <c r="LRU27" s="79"/>
      <c r="LRV27" s="79"/>
      <c r="LRW27" s="79"/>
      <c r="LRX27" s="79"/>
      <c r="LRY27" s="79"/>
      <c r="LRZ27" s="79"/>
      <c r="LSA27" s="79"/>
      <c r="LSB27" s="79"/>
      <c r="LSC27" s="79"/>
      <c r="LSD27" s="79"/>
      <c r="LSE27" s="19"/>
      <c r="LSF27" s="15"/>
      <c r="LSG27" s="15"/>
      <c r="LSH27" s="15"/>
      <c r="LSI27" s="15"/>
      <c r="LSJ27" s="15"/>
      <c r="LSK27" s="15"/>
      <c r="LSL27" s="15"/>
      <c r="LSM27" s="15"/>
      <c r="LSN27" s="15"/>
      <c r="LSO27" s="15"/>
      <c r="LSP27" s="15"/>
      <c r="LSQ27" s="15"/>
      <c r="LSR27" s="15"/>
      <c r="LSS27" s="15"/>
      <c r="LST27" s="15"/>
      <c r="LSU27" s="15"/>
      <c r="LSV27" s="15"/>
      <c r="LSW27" s="15"/>
      <c r="LSX27" s="15"/>
      <c r="LSY27" s="15"/>
      <c r="LSZ27" s="15"/>
      <c r="LTA27" s="98"/>
      <c r="LTB27" s="98"/>
      <c r="LTC27" s="13"/>
      <c r="LTD27" s="79"/>
      <c r="LTE27" s="79"/>
      <c r="LTF27" s="79"/>
      <c r="LTG27" s="79"/>
      <c r="LTH27" s="79"/>
      <c r="LTI27" s="79"/>
      <c r="LTJ27" s="79"/>
      <c r="LTK27" s="79"/>
      <c r="LTL27" s="79"/>
      <c r="LTM27" s="79"/>
      <c r="LTN27" s="79"/>
      <c r="LTO27" s="79"/>
      <c r="LTP27" s="79"/>
      <c r="LTQ27" s="79"/>
      <c r="LTR27" s="79"/>
      <c r="LTS27" s="79"/>
      <c r="LTT27" s="79"/>
      <c r="LTU27" s="79"/>
      <c r="LTV27" s="79"/>
      <c r="LTW27" s="79"/>
      <c r="LTX27" s="79"/>
      <c r="LTY27" s="79"/>
      <c r="LTZ27" s="79"/>
      <c r="LUA27" s="79"/>
      <c r="LUB27" s="19"/>
      <c r="LUC27" s="15"/>
      <c r="LUD27" s="15"/>
      <c r="LUE27" s="15"/>
      <c r="LUF27" s="15"/>
      <c r="LUG27" s="15"/>
      <c r="LUH27" s="15"/>
      <c r="LUI27" s="15"/>
      <c r="LUJ27" s="15"/>
      <c r="LUK27" s="15"/>
      <c r="LUL27" s="15"/>
      <c r="LUM27" s="15"/>
      <c r="LUN27" s="15"/>
      <c r="LUO27" s="15"/>
      <c r="LUP27" s="15"/>
      <c r="LUQ27" s="15"/>
      <c r="LUR27" s="15"/>
      <c r="LUS27" s="15"/>
      <c r="LUT27" s="15"/>
      <c r="LUU27" s="15"/>
      <c r="LUV27" s="15"/>
      <c r="LUW27" s="15"/>
      <c r="LUX27" s="98"/>
      <c r="LUY27" s="98"/>
      <c r="LUZ27" s="13"/>
      <c r="LVA27" s="79"/>
      <c r="LVB27" s="79"/>
      <c r="LVC27" s="79"/>
      <c r="LVD27" s="79"/>
      <c r="LVE27" s="79"/>
      <c r="LVF27" s="79"/>
      <c r="LVG27" s="79"/>
      <c r="LVH27" s="79"/>
      <c r="LVI27" s="79"/>
      <c r="LVJ27" s="79"/>
      <c r="LVK27" s="79"/>
      <c r="LVL27" s="79"/>
      <c r="LVM27" s="79"/>
      <c r="LVN27" s="79"/>
      <c r="LVO27" s="79"/>
      <c r="LVP27" s="79"/>
      <c r="LVQ27" s="79"/>
      <c r="LVR27" s="79"/>
      <c r="LVS27" s="79"/>
      <c r="LVT27" s="79"/>
      <c r="LVU27" s="79"/>
      <c r="LVV27" s="79"/>
      <c r="LVW27" s="79"/>
      <c r="LVX27" s="79"/>
      <c r="LVY27" s="19"/>
      <c r="LVZ27" s="15"/>
      <c r="LWA27" s="15"/>
      <c r="LWB27" s="15"/>
      <c r="LWC27" s="15"/>
      <c r="LWD27" s="15"/>
      <c r="LWE27" s="15"/>
      <c r="LWF27" s="15"/>
      <c r="LWG27" s="15"/>
      <c r="LWH27" s="15"/>
      <c r="LWI27" s="15"/>
      <c r="LWJ27" s="15"/>
      <c r="LWK27" s="15"/>
      <c r="LWL27" s="15"/>
      <c r="LWM27" s="15"/>
      <c r="LWN27" s="15"/>
      <c r="LWO27" s="15"/>
      <c r="LWP27" s="15"/>
      <c r="LWQ27" s="15"/>
      <c r="LWR27" s="15"/>
      <c r="LWS27" s="15"/>
      <c r="LWT27" s="15"/>
      <c r="LWU27" s="98"/>
      <c r="LWV27" s="98"/>
      <c r="LWW27" s="13"/>
      <c r="LWX27" s="79"/>
      <c r="LWY27" s="79"/>
      <c r="LWZ27" s="79"/>
      <c r="LXA27" s="79"/>
      <c r="LXB27" s="79"/>
      <c r="LXC27" s="79"/>
      <c r="LXD27" s="79"/>
      <c r="LXE27" s="79"/>
      <c r="LXF27" s="79"/>
      <c r="LXG27" s="79"/>
      <c r="LXH27" s="79"/>
      <c r="LXI27" s="79"/>
      <c r="LXJ27" s="79"/>
      <c r="LXK27" s="79"/>
      <c r="LXL27" s="79"/>
      <c r="LXM27" s="79"/>
      <c r="LXN27" s="79"/>
      <c r="LXO27" s="79"/>
      <c r="LXP27" s="79"/>
      <c r="LXQ27" s="79"/>
      <c r="LXR27" s="79"/>
      <c r="LXS27" s="79"/>
      <c r="LXT27" s="79"/>
      <c r="LXU27" s="79"/>
      <c r="LXV27" s="19"/>
      <c r="LXW27" s="15"/>
      <c r="LXX27" s="15"/>
      <c r="LXY27" s="15"/>
      <c r="LXZ27" s="15"/>
      <c r="LYA27" s="15"/>
      <c r="LYB27" s="15"/>
      <c r="LYC27" s="15"/>
      <c r="LYD27" s="15"/>
      <c r="LYE27" s="15"/>
      <c r="LYF27" s="15"/>
      <c r="LYG27" s="15"/>
      <c r="LYH27" s="15"/>
      <c r="LYI27" s="15"/>
      <c r="LYJ27" s="15"/>
      <c r="LYK27" s="15"/>
      <c r="LYL27" s="15"/>
      <c r="LYM27" s="15"/>
      <c r="LYN27" s="15"/>
      <c r="LYO27" s="15"/>
      <c r="LYP27" s="15"/>
      <c r="LYQ27" s="15"/>
      <c r="LYR27" s="98"/>
      <c r="LYS27" s="98"/>
      <c r="LYT27" s="13"/>
      <c r="LYU27" s="79"/>
      <c r="LYV27" s="79"/>
      <c r="LYW27" s="79"/>
      <c r="LYX27" s="79"/>
      <c r="LYY27" s="79"/>
      <c r="LYZ27" s="79"/>
      <c r="LZA27" s="79"/>
      <c r="LZB27" s="79"/>
      <c r="LZC27" s="79"/>
      <c r="LZD27" s="79"/>
      <c r="LZE27" s="79"/>
      <c r="LZF27" s="79"/>
      <c r="LZG27" s="79"/>
      <c r="LZH27" s="79"/>
      <c r="LZI27" s="79"/>
      <c r="LZJ27" s="79"/>
      <c r="LZK27" s="79"/>
      <c r="LZL27" s="79"/>
      <c r="LZM27" s="79"/>
      <c r="LZN27" s="79"/>
      <c r="LZO27" s="79"/>
      <c r="LZP27" s="79"/>
      <c r="LZQ27" s="79"/>
      <c r="LZR27" s="79"/>
      <c r="LZS27" s="19"/>
      <c r="LZT27" s="15"/>
      <c r="LZU27" s="15"/>
      <c r="LZV27" s="15"/>
      <c r="LZW27" s="15"/>
      <c r="LZX27" s="15"/>
      <c r="LZY27" s="15"/>
      <c r="LZZ27" s="15"/>
      <c r="MAA27" s="15"/>
      <c r="MAB27" s="15"/>
      <c r="MAC27" s="15"/>
      <c r="MAD27" s="15"/>
      <c r="MAE27" s="15"/>
      <c r="MAF27" s="15"/>
      <c r="MAG27" s="15"/>
      <c r="MAH27" s="15"/>
      <c r="MAI27" s="15"/>
      <c r="MAJ27" s="15"/>
      <c r="MAK27" s="15"/>
      <c r="MAL27" s="15"/>
      <c r="MAM27" s="15"/>
      <c r="MAN27" s="15"/>
      <c r="MAO27" s="98"/>
      <c r="MAP27" s="98"/>
      <c r="MAQ27" s="13"/>
      <c r="MAR27" s="79"/>
      <c r="MAS27" s="79"/>
      <c r="MAT27" s="79"/>
      <c r="MAU27" s="79"/>
      <c r="MAV27" s="79"/>
      <c r="MAW27" s="79"/>
      <c r="MAX27" s="79"/>
      <c r="MAY27" s="79"/>
      <c r="MAZ27" s="79"/>
      <c r="MBA27" s="79"/>
      <c r="MBB27" s="79"/>
      <c r="MBC27" s="79"/>
      <c r="MBD27" s="79"/>
      <c r="MBE27" s="79"/>
      <c r="MBF27" s="79"/>
      <c r="MBG27" s="79"/>
      <c r="MBH27" s="79"/>
      <c r="MBI27" s="79"/>
      <c r="MBJ27" s="79"/>
      <c r="MBK27" s="79"/>
      <c r="MBL27" s="79"/>
      <c r="MBM27" s="79"/>
      <c r="MBN27" s="79"/>
      <c r="MBO27" s="79"/>
      <c r="MBP27" s="19"/>
      <c r="MBQ27" s="15"/>
      <c r="MBR27" s="15"/>
      <c r="MBS27" s="15"/>
      <c r="MBT27" s="15"/>
      <c r="MBU27" s="15"/>
      <c r="MBV27" s="15"/>
      <c r="MBW27" s="15"/>
      <c r="MBX27" s="15"/>
      <c r="MBY27" s="15"/>
      <c r="MBZ27" s="15"/>
      <c r="MCA27" s="15"/>
      <c r="MCB27" s="15"/>
      <c r="MCC27" s="15"/>
      <c r="MCD27" s="15"/>
      <c r="MCE27" s="15"/>
      <c r="MCF27" s="15"/>
      <c r="MCG27" s="15"/>
      <c r="MCH27" s="15"/>
      <c r="MCI27" s="15"/>
      <c r="MCJ27" s="15"/>
      <c r="MCK27" s="15"/>
      <c r="MCL27" s="98"/>
      <c r="MCM27" s="98"/>
      <c r="MCN27" s="13"/>
      <c r="MCO27" s="79"/>
      <c r="MCP27" s="79"/>
      <c r="MCQ27" s="79"/>
      <c r="MCR27" s="79"/>
      <c r="MCS27" s="79"/>
      <c r="MCT27" s="79"/>
      <c r="MCU27" s="79"/>
      <c r="MCV27" s="79"/>
      <c r="MCW27" s="79"/>
      <c r="MCX27" s="79"/>
      <c r="MCY27" s="79"/>
      <c r="MCZ27" s="79"/>
      <c r="MDA27" s="79"/>
      <c r="MDB27" s="79"/>
      <c r="MDC27" s="79"/>
      <c r="MDD27" s="79"/>
      <c r="MDE27" s="79"/>
      <c r="MDF27" s="79"/>
      <c r="MDG27" s="79"/>
      <c r="MDH27" s="79"/>
      <c r="MDI27" s="79"/>
      <c r="MDJ27" s="79"/>
      <c r="MDK27" s="79"/>
      <c r="MDL27" s="79"/>
      <c r="MDM27" s="19"/>
      <c r="MDN27" s="15"/>
      <c r="MDO27" s="15"/>
      <c r="MDP27" s="15"/>
      <c r="MDQ27" s="15"/>
      <c r="MDR27" s="15"/>
      <c r="MDS27" s="15"/>
      <c r="MDT27" s="15"/>
      <c r="MDU27" s="15"/>
      <c r="MDV27" s="15"/>
      <c r="MDW27" s="15"/>
      <c r="MDX27" s="15"/>
      <c r="MDY27" s="15"/>
      <c r="MDZ27" s="15"/>
      <c r="MEA27" s="15"/>
      <c r="MEB27" s="15"/>
      <c r="MEC27" s="15"/>
      <c r="MED27" s="15"/>
      <c r="MEE27" s="15"/>
      <c r="MEF27" s="15"/>
      <c r="MEG27" s="15"/>
      <c r="MEH27" s="15"/>
      <c r="MEI27" s="98"/>
      <c r="MEJ27" s="98"/>
      <c r="MEK27" s="13"/>
      <c r="MEL27" s="79"/>
      <c r="MEM27" s="79"/>
      <c r="MEN27" s="79"/>
      <c r="MEO27" s="79"/>
      <c r="MEP27" s="79"/>
      <c r="MEQ27" s="79"/>
      <c r="MER27" s="79"/>
      <c r="MES27" s="79"/>
      <c r="MET27" s="79"/>
      <c r="MEU27" s="79"/>
      <c r="MEV27" s="79"/>
      <c r="MEW27" s="79"/>
      <c r="MEX27" s="79"/>
      <c r="MEY27" s="79"/>
      <c r="MEZ27" s="79"/>
      <c r="MFA27" s="79"/>
      <c r="MFB27" s="79"/>
      <c r="MFC27" s="79"/>
      <c r="MFD27" s="79"/>
      <c r="MFE27" s="79"/>
      <c r="MFF27" s="79"/>
      <c r="MFG27" s="79"/>
      <c r="MFH27" s="79"/>
      <c r="MFI27" s="79"/>
      <c r="MFJ27" s="19"/>
      <c r="MFK27" s="15"/>
      <c r="MFL27" s="15"/>
      <c r="MFM27" s="15"/>
      <c r="MFN27" s="15"/>
      <c r="MFO27" s="15"/>
      <c r="MFP27" s="15"/>
      <c r="MFQ27" s="15"/>
      <c r="MFR27" s="15"/>
      <c r="MFS27" s="15"/>
      <c r="MFT27" s="15"/>
      <c r="MFU27" s="15"/>
      <c r="MFV27" s="15"/>
      <c r="MFW27" s="15"/>
      <c r="MFX27" s="15"/>
      <c r="MFY27" s="15"/>
      <c r="MFZ27" s="15"/>
      <c r="MGA27" s="15"/>
      <c r="MGB27" s="15"/>
      <c r="MGC27" s="15"/>
      <c r="MGD27" s="15"/>
      <c r="MGE27" s="15"/>
      <c r="MGF27" s="98"/>
      <c r="MGG27" s="98"/>
      <c r="MGH27" s="13"/>
      <c r="MGI27" s="79"/>
      <c r="MGJ27" s="79"/>
      <c r="MGK27" s="79"/>
      <c r="MGL27" s="79"/>
      <c r="MGM27" s="79"/>
      <c r="MGN27" s="79"/>
      <c r="MGO27" s="79"/>
      <c r="MGP27" s="79"/>
      <c r="MGQ27" s="79"/>
      <c r="MGR27" s="79"/>
      <c r="MGS27" s="79"/>
      <c r="MGT27" s="79"/>
      <c r="MGU27" s="79"/>
      <c r="MGV27" s="79"/>
      <c r="MGW27" s="79"/>
      <c r="MGX27" s="79"/>
      <c r="MGY27" s="79"/>
      <c r="MGZ27" s="79"/>
      <c r="MHA27" s="79"/>
      <c r="MHB27" s="79"/>
      <c r="MHC27" s="79"/>
      <c r="MHD27" s="79"/>
      <c r="MHE27" s="79"/>
      <c r="MHF27" s="79"/>
      <c r="MHG27" s="19"/>
      <c r="MHH27" s="15"/>
      <c r="MHI27" s="15"/>
      <c r="MHJ27" s="15"/>
      <c r="MHK27" s="15"/>
      <c r="MHL27" s="15"/>
      <c r="MHM27" s="15"/>
      <c r="MHN27" s="15"/>
      <c r="MHO27" s="15"/>
      <c r="MHP27" s="15"/>
      <c r="MHQ27" s="15"/>
      <c r="MHR27" s="15"/>
      <c r="MHS27" s="15"/>
      <c r="MHT27" s="15"/>
      <c r="MHU27" s="15"/>
      <c r="MHV27" s="15"/>
      <c r="MHW27" s="15"/>
      <c r="MHX27" s="15"/>
      <c r="MHY27" s="15"/>
      <c r="MHZ27" s="15"/>
      <c r="MIA27" s="15"/>
      <c r="MIB27" s="15"/>
      <c r="MIC27" s="98"/>
      <c r="MID27" s="98"/>
      <c r="MIE27" s="13"/>
      <c r="MIF27" s="79"/>
      <c r="MIG27" s="79"/>
      <c r="MIH27" s="79"/>
      <c r="MII27" s="79"/>
      <c r="MIJ27" s="79"/>
      <c r="MIK27" s="79"/>
      <c r="MIL27" s="79"/>
      <c r="MIM27" s="79"/>
      <c r="MIN27" s="79"/>
      <c r="MIO27" s="79"/>
      <c r="MIP27" s="79"/>
      <c r="MIQ27" s="79"/>
      <c r="MIR27" s="79"/>
      <c r="MIS27" s="79"/>
      <c r="MIT27" s="79"/>
      <c r="MIU27" s="79"/>
      <c r="MIV27" s="79"/>
      <c r="MIW27" s="79"/>
      <c r="MIX27" s="79"/>
      <c r="MIY27" s="79"/>
      <c r="MIZ27" s="79"/>
      <c r="MJA27" s="79"/>
      <c r="MJB27" s="79"/>
      <c r="MJC27" s="79"/>
      <c r="MJD27" s="19"/>
      <c r="MJE27" s="15"/>
      <c r="MJF27" s="15"/>
      <c r="MJG27" s="15"/>
      <c r="MJH27" s="15"/>
      <c r="MJI27" s="15"/>
      <c r="MJJ27" s="15"/>
      <c r="MJK27" s="15"/>
      <c r="MJL27" s="15"/>
      <c r="MJM27" s="15"/>
      <c r="MJN27" s="15"/>
      <c r="MJO27" s="15"/>
      <c r="MJP27" s="15"/>
      <c r="MJQ27" s="15"/>
      <c r="MJR27" s="15"/>
      <c r="MJS27" s="15"/>
      <c r="MJT27" s="15"/>
      <c r="MJU27" s="15"/>
      <c r="MJV27" s="15"/>
      <c r="MJW27" s="15"/>
      <c r="MJX27" s="15"/>
      <c r="MJY27" s="15"/>
      <c r="MJZ27" s="98"/>
      <c r="MKA27" s="98"/>
      <c r="MKB27" s="13"/>
      <c r="MKC27" s="79"/>
      <c r="MKD27" s="79"/>
      <c r="MKE27" s="79"/>
      <c r="MKF27" s="79"/>
      <c r="MKG27" s="79"/>
      <c r="MKH27" s="79"/>
      <c r="MKI27" s="79"/>
      <c r="MKJ27" s="79"/>
      <c r="MKK27" s="79"/>
      <c r="MKL27" s="79"/>
      <c r="MKM27" s="79"/>
      <c r="MKN27" s="79"/>
      <c r="MKO27" s="79"/>
      <c r="MKP27" s="79"/>
      <c r="MKQ27" s="79"/>
      <c r="MKR27" s="79"/>
      <c r="MKS27" s="79"/>
      <c r="MKT27" s="79"/>
      <c r="MKU27" s="79"/>
      <c r="MKV27" s="79"/>
      <c r="MKW27" s="79"/>
      <c r="MKX27" s="79"/>
      <c r="MKY27" s="79"/>
      <c r="MKZ27" s="79"/>
      <c r="MLA27" s="19"/>
      <c r="MLB27" s="15"/>
      <c r="MLC27" s="15"/>
      <c r="MLD27" s="15"/>
      <c r="MLE27" s="15"/>
      <c r="MLF27" s="15"/>
      <c r="MLG27" s="15"/>
      <c r="MLH27" s="15"/>
      <c r="MLI27" s="15"/>
      <c r="MLJ27" s="15"/>
      <c r="MLK27" s="15"/>
      <c r="MLL27" s="15"/>
      <c r="MLM27" s="15"/>
      <c r="MLN27" s="15"/>
      <c r="MLO27" s="15"/>
      <c r="MLP27" s="15"/>
      <c r="MLQ27" s="15"/>
      <c r="MLR27" s="15"/>
      <c r="MLS27" s="15"/>
      <c r="MLT27" s="15"/>
      <c r="MLU27" s="15"/>
      <c r="MLV27" s="15"/>
      <c r="MLW27" s="98"/>
      <c r="MLX27" s="98"/>
      <c r="MLY27" s="13"/>
      <c r="MLZ27" s="79"/>
      <c r="MMA27" s="79"/>
      <c r="MMB27" s="79"/>
      <c r="MMC27" s="79"/>
      <c r="MMD27" s="79"/>
      <c r="MME27" s="79"/>
      <c r="MMF27" s="79"/>
      <c r="MMG27" s="79"/>
      <c r="MMH27" s="79"/>
      <c r="MMI27" s="79"/>
      <c r="MMJ27" s="79"/>
      <c r="MMK27" s="79"/>
      <c r="MML27" s="79"/>
      <c r="MMM27" s="79"/>
      <c r="MMN27" s="79"/>
      <c r="MMO27" s="79"/>
      <c r="MMP27" s="79"/>
      <c r="MMQ27" s="79"/>
      <c r="MMR27" s="79"/>
      <c r="MMS27" s="79"/>
      <c r="MMT27" s="79"/>
      <c r="MMU27" s="79"/>
      <c r="MMV27" s="79"/>
      <c r="MMW27" s="79"/>
      <c r="MMX27" s="19"/>
      <c r="MMY27" s="15"/>
      <c r="MMZ27" s="15"/>
      <c r="MNA27" s="15"/>
      <c r="MNB27" s="15"/>
      <c r="MNC27" s="15"/>
      <c r="MND27" s="15"/>
      <c r="MNE27" s="15"/>
      <c r="MNF27" s="15"/>
      <c r="MNG27" s="15"/>
      <c r="MNH27" s="15"/>
      <c r="MNI27" s="15"/>
      <c r="MNJ27" s="15"/>
      <c r="MNK27" s="15"/>
      <c r="MNL27" s="15"/>
      <c r="MNM27" s="15"/>
      <c r="MNN27" s="15"/>
      <c r="MNO27" s="15"/>
      <c r="MNP27" s="15"/>
      <c r="MNQ27" s="15"/>
      <c r="MNR27" s="15"/>
      <c r="MNS27" s="15"/>
      <c r="MNT27" s="98"/>
      <c r="MNU27" s="98"/>
      <c r="MNV27" s="13"/>
      <c r="MNW27" s="79"/>
      <c r="MNX27" s="79"/>
      <c r="MNY27" s="79"/>
      <c r="MNZ27" s="79"/>
      <c r="MOA27" s="79"/>
      <c r="MOB27" s="79"/>
      <c r="MOC27" s="79"/>
      <c r="MOD27" s="79"/>
      <c r="MOE27" s="79"/>
      <c r="MOF27" s="79"/>
      <c r="MOG27" s="79"/>
      <c r="MOH27" s="79"/>
      <c r="MOI27" s="79"/>
      <c r="MOJ27" s="79"/>
      <c r="MOK27" s="79"/>
      <c r="MOL27" s="79"/>
      <c r="MOM27" s="79"/>
      <c r="MON27" s="79"/>
      <c r="MOO27" s="79"/>
      <c r="MOP27" s="79"/>
      <c r="MOQ27" s="79"/>
      <c r="MOR27" s="79"/>
      <c r="MOS27" s="79"/>
      <c r="MOT27" s="79"/>
      <c r="MOU27" s="19"/>
      <c r="MOV27" s="15"/>
      <c r="MOW27" s="15"/>
      <c r="MOX27" s="15"/>
      <c r="MOY27" s="15"/>
      <c r="MOZ27" s="15"/>
      <c r="MPA27" s="15"/>
      <c r="MPB27" s="15"/>
      <c r="MPC27" s="15"/>
      <c r="MPD27" s="15"/>
      <c r="MPE27" s="15"/>
      <c r="MPF27" s="15"/>
      <c r="MPG27" s="15"/>
      <c r="MPH27" s="15"/>
      <c r="MPI27" s="15"/>
      <c r="MPJ27" s="15"/>
      <c r="MPK27" s="15"/>
      <c r="MPL27" s="15"/>
      <c r="MPM27" s="15"/>
      <c r="MPN27" s="15"/>
      <c r="MPO27" s="15"/>
      <c r="MPP27" s="15"/>
      <c r="MPQ27" s="98"/>
      <c r="MPR27" s="98"/>
      <c r="MPS27" s="13"/>
      <c r="MPT27" s="79"/>
      <c r="MPU27" s="79"/>
      <c r="MPV27" s="79"/>
      <c r="MPW27" s="79"/>
      <c r="MPX27" s="79"/>
      <c r="MPY27" s="79"/>
      <c r="MPZ27" s="79"/>
      <c r="MQA27" s="79"/>
      <c r="MQB27" s="79"/>
      <c r="MQC27" s="79"/>
      <c r="MQD27" s="79"/>
      <c r="MQE27" s="79"/>
      <c r="MQF27" s="79"/>
      <c r="MQG27" s="79"/>
      <c r="MQH27" s="79"/>
      <c r="MQI27" s="79"/>
      <c r="MQJ27" s="79"/>
      <c r="MQK27" s="79"/>
      <c r="MQL27" s="79"/>
      <c r="MQM27" s="79"/>
      <c r="MQN27" s="79"/>
      <c r="MQO27" s="79"/>
      <c r="MQP27" s="79"/>
      <c r="MQQ27" s="79"/>
      <c r="MQR27" s="19"/>
      <c r="MQS27" s="15"/>
      <c r="MQT27" s="15"/>
      <c r="MQU27" s="15"/>
      <c r="MQV27" s="15"/>
      <c r="MQW27" s="15"/>
      <c r="MQX27" s="15"/>
      <c r="MQY27" s="15"/>
      <c r="MQZ27" s="15"/>
      <c r="MRA27" s="15"/>
      <c r="MRB27" s="15"/>
      <c r="MRC27" s="15"/>
      <c r="MRD27" s="15"/>
      <c r="MRE27" s="15"/>
      <c r="MRF27" s="15"/>
      <c r="MRG27" s="15"/>
      <c r="MRH27" s="15"/>
      <c r="MRI27" s="15"/>
      <c r="MRJ27" s="15"/>
      <c r="MRK27" s="15"/>
      <c r="MRL27" s="15"/>
      <c r="MRM27" s="15"/>
      <c r="MRN27" s="98"/>
      <c r="MRO27" s="98"/>
      <c r="MRP27" s="13"/>
      <c r="MRQ27" s="79"/>
      <c r="MRR27" s="79"/>
      <c r="MRS27" s="79"/>
      <c r="MRT27" s="79"/>
      <c r="MRU27" s="79"/>
      <c r="MRV27" s="79"/>
      <c r="MRW27" s="79"/>
      <c r="MRX27" s="79"/>
      <c r="MRY27" s="79"/>
      <c r="MRZ27" s="79"/>
      <c r="MSA27" s="79"/>
      <c r="MSB27" s="79"/>
      <c r="MSC27" s="79"/>
      <c r="MSD27" s="79"/>
      <c r="MSE27" s="79"/>
      <c r="MSF27" s="79"/>
      <c r="MSG27" s="79"/>
      <c r="MSH27" s="79"/>
      <c r="MSI27" s="79"/>
      <c r="MSJ27" s="79"/>
      <c r="MSK27" s="79"/>
      <c r="MSL27" s="79"/>
      <c r="MSM27" s="79"/>
      <c r="MSN27" s="79"/>
      <c r="MSO27" s="19"/>
      <c r="MSP27" s="15"/>
      <c r="MSQ27" s="15"/>
      <c r="MSR27" s="15"/>
      <c r="MSS27" s="15"/>
      <c r="MST27" s="15"/>
      <c r="MSU27" s="15"/>
      <c r="MSV27" s="15"/>
      <c r="MSW27" s="15"/>
      <c r="MSX27" s="15"/>
      <c r="MSY27" s="15"/>
      <c r="MSZ27" s="15"/>
      <c r="MTA27" s="15"/>
      <c r="MTB27" s="15"/>
      <c r="MTC27" s="15"/>
      <c r="MTD27" s="15"/>
      <c r="MTE27" s="15"/>
      <c r="MTF27" s="15"/>
      <c r="MTG27" s="15"/>
      <c r="MTH27" s="15"/>
      <c r="MTI27" s="15"/>
      <c r="MTJ27" s="15"/>
      <c r="MTK27" s="98"/>
      <c r="MTL27" s="98"/>
      <c r="MTM27" s="13"/>
      <c r="MTN27" s="79"/>
      <c r="MTO27" s="79"/>
      <c r="MTP27" s="79"/>
      <c r="MTQ27" s="79"/>
      <c r="MTR27" s="79"/>
      <c r="MTS27" s="79"/>
      <c r="MTT27" s="79"/>
      <c r="MTU27" s="79"/>
      <c r="MTV27" s="79"/>
      <c r="MTW27" s="79"/>
      <c r="MTX27" s="79"/>
      <c r="MTY27" s="79"/>
      <c r="MTZ27" s="79"/>
      <c r="MUA27" s="79"/>
      <c r="MUB27" s="79"/>
      <c r="MUC27" s="79"/>
      <c r="MUD27" s="79"/>
      <c r="MUE27" s="79"/>
      <c r="MUF27" s="79"/>
      <c r="MUG27" s="79"/>
      <c r="MUH27" s="79"/>
      <c r="MUI27" s="79"/>
      <c r="MUJ27" s="79"/>
      <c r="MUK27" s="79"/>
      <c r="MUL27" s="19"/>
      <c r="MUM27" s="15"/>
      <c r="MUN27" s="15"/>
      <c r="MUO27" s="15"/>
      <c r="MUP27" s="15"/>
      <c r="MUQ27" s="15"/>
      <c r="MUR27" s="15"/>
      <c r="MUS27" s="15"/>
      <c r="MUT27" s="15"/>
      <c r="MUU27" s="15"/>
      <c r="MUV27" s="15"/>
      <c r="MUW27" s="15"/>
      <c r="MUX27" s="15"/>
      <c r="MUY27" s="15"/>
      <c r="MUZ27" s="15"/>
      <c r="MVA27" s="15"/>
      <c r="MVB27" s="15"/>
      <c r="MVC27" s="15"/>
      <c r="MVD27" s="15"/>
      <c r="MVE27" s="15"/>
      <c r="MVF27" s="15"/>
      <c r="MVG27" s="15"/>
      <c r="MVH27" s="98"/>
      <c r="MVI27" s="98"/>
      <c r="MVJ27" s="13"/>
      <c r="MVK27" s="79"/>
      <c r="MVL27" s="79"/>
      <c r="MVM27" s="79"/>
      <c r="MVN27" s="79"/>
      <c r="MVO27" s="79"/>
      <c r="MVP27" s="79"/>
      <c r="MVQ27" s="79"/>
      <c r="MVR27" s="79"/>
      <c r="MVS27" s="79"/>
      <c r="MVT27" s="79"/>
      <c r="MVU27" s="79"/>
      <c r="MVV27" s="79"/>
      <c r="MVW27" s="79"/>
      <c r="MVX27" s="79"/>
      <c r="MVY27" s="79"/>
      <c r="MVZ27" s="79"/>
      <c r="MWA27" s="79"/>
      <c r="MWB27" s="79"/>
      <c r="MWC27" s="79"/>
      <c r="MWD27" s="79"/>
      <c r="MWE27" s="79"/>
      <c r="MWF27" s="79"/>
      <c r="MWG27" s="79"/>
      <c r="MWH27" s="79"/>
      <c r="MWI27" s="19"/>
      <c r="MWJ27" s="15"/>
      <c r="MWK27" s="15"/>
      <c r="MWL27" s="15"/>
      <c r="MWM27" s="15"/>
      <c r="MWN27" s="15"/>
      <c r="MWO27" s="15"/>
      <c r="MWP27" s="15"/>
      <c r="MWQ27" s="15"/>
      <c r="MWR27" s="15"/>
      <c r="MWS27" s="15"/>
      <c r="MWT27" s="15"/>
      <c r="MWU27" s="15"/>
      <c r="MWV27" s="15"/>
      <c r="MWW27" s="15"/>
      <c r="MWX27" s="15"/>
      <c r="MWY27" s="15"/>
      <c r="MWZ27" s="15"/>
      <c r="MXA27" s="15"/>
      <c r="MXB27" s="15"/>
      <c r="MXC27" s="15"/>
      <c r="MXD27" s="15"/>
      <c r="MXE27" s="98"/>
      <c r="MXF27" s="98"/>
      <c r="MXG27" s="13"/>
      <c r="MXH27" s="79"/>
      <c r="MXI27" s="79"/>
      <c r="MXJ27" s="79"/>
      <c r="MXK27" s="79"/>
      <c r="MXL27" s="79"/>
      <c r="MXM27" s="79"/>
      <c r="MXN27" s="79"/>
      <c r="MXO27" s="79"/>
      <c r="MXP27" s="79"/>
      <c r="MXQ27" s="79"/>
      <c r="MXR27" s="79"/>
      <c r="MXS27" s="79"/>
      <c r="MXT27" s="79"/>
      <c r="MXU27" s="79"/>
      <c r="MXV27" s="79"/>
      <c r="MXW27" s="79"/>
      <c r="MXX27" s="79"/>
      <c r="MXY27" s="79"/>
      <c r="MXZ27" s="79"/>
      <c r="MYA27" s="79"/>
      <c r="MYB27" s="79"/>
      <c r="MYC27" s="79"/>
      <c r="MYD27" s="79"/>
      <c r="MYE27" s="79"/>
      <c r="MYF27" s="19"/>
      <c r="MYG27" s="15"/>
      <c r="MYH27" s="15"/>
      <c r="MYI27" s="15"/>
      <c r="MYJ27" s="15"/>
      <c r="MYK27" s="15"/>
      <c r="MYL27" s="15"/>
      <c r="MYM27" s="15"/>
      <c r="MYN27" s="15"/>
      <c r="MYO27" s="15"/>
      <c r="MYP27" s="15"/>
      <c r="MYQ27" s="15"/>
      <c r="MYR27" s="15"/>
      <c r="MYS27" s="15"/>
      <c r="MYT27" s="15"/>
      <c r="MYU27" s="15"/>
      <c r="MYV27" s="15"/>
      <c r="MYW27" s="15"/>
      <c r="MYX27" s="15"/>
      <c r="MYY27" s="15"/>
      <c r="MYZ27" s="15"/>
      <c r="MZA27" s="15"/>
      <c r="MZB27" s="98"/>
      <c r="MZC27" s="98"/>
      <c r="MZD27" s="13"/>
      <c r="MZE27" s="79"/>
      <c r="MZF27" s="79"/>
      <c r="MZG27" s="79"/>
      <c r="MZH27" s="79"/>
      <c r="MZI27" s="79"/>
      <c r="MZJ27" s="79"/>
      <c r="MZK27" s="79"/>
      <c r="MZL27" s="79"/>
      <c r="MZM27" s="79"/>
      <c r="MZN27" s="79"/>
      <c r="MZO27" s="79"/>
      <c r="MZP27" s="79"/>
      <c r="MZQ27" s="79"/>
      <c r="MZR27" s="79"/>
      <c r="MZS27" s="79"/>
      <c r="MZT27" s="79"/>
      <c r="MZU27" s="79"/>
      <c r="MZV27" s="79"/>
      <c r="MZW27" s="79"/>
      <c r="MZX27" s="79"/>
      <c r="MZY27" s="79"/>
      <c r="MZZ27" s="79"/>
      <c r="NAA27" s="79"/>
      <c r="NAB27" s="79"/>
      <c r="NAC27" s="19"/>
      <c r="NAD27" s="15"/>
      <c r="NAE27" s="15"/>
      <c r="NAF27" s="15"/>
      <c r="NAG27" s="15"/>
      <c r="NAH27" s="15"/>
      <c r="NAI27" s="15"/>
      <c r="NAJ27" s="15"/>
      <c r="NAK27" s="15"/>
      <c r="NAL27" s="15"/>
      <c r="NAM27" s="15"/>
      <c r="NAN27" s="15"/>
      <c r="NAO27" s="15"/>
      <c r="NAP27" s="15"/>
      <c r="NAQ27" s="15"/>
      <c r="NAR27" s="15"/>
      <c r="NAS27" s="15"/>
      <c r="NAT27" s="15"/>
      <c r="NAU27" s="15"/>
      <c r="NAV27" s="15"/>
      <c r="NAW27" s="15"/>
      <c r="NAX27" s="15"/>
      <c r="NAY27" s="98"/>
      <c r="NAZ27" s="98"/>
      <c r="NBA27" s="13"/>
      <c r="NBB27" s="79"/>
      <c r="NBC27" s="79"/>
      <c r="NBD27" s="79"/>
      <c r="NBE27" s="79"/>
      <c r="NBF27" s="79"/>
      <c r="NBG27" s="79"/>
      <c r="NBH27" s="79"/>
      <c r="NBI27" s="79"/>
      <c r="NBJ27" s="79"/>
      <c r="NBK27" s="79"/>
      <c r="NBL27" s="79"/>
      <c r="NBM27" s="79"/>
      <c r="NBN27" s="79"/>
      <c r="NBO27" s="79"/>
      <c r="NBP27" s="79"/>
      <c r="NBQ27" s="79"/>
      <c r="NBR27" s="79"/>
      <c r="NBS27" s="79"/>
      <c r="NBT27" s="79"/>
      <c r="NBU27" s="79"/>
      <c r="NBV27" s="79"/>
      <c r="NBW27" s="79"/>
      <c r="NBX27" s="79"/>
      <c r="NBY27" s="79"/>
      <c r="NBZ27" s="19"/>
      <c r="NCA27" s="15"/>
      <c r="NCB27" s="15"/>
      <c r="NCC27" s="15"/>
      <c r="NCD27" s="15"/>
      <c r="NCE27" s="15"/>
      <c r="NCF27" s="15"/>
      <c r="NCG27" s="15"/>
      <c r="NCH27" s="15"/>
      <c r="NCI27" s="15"/>
      <c r="NCJ27" s="15"/>
      <c r="NCK27" s="15"/>
      <c r="NCL27" s="15"/>
      <c r="NCM27" s="15"/>
      <c r="NCN27" s="15"/>
      <c r="NCO27" s="15"/>
      <c r="NCP27" s="15"/>
      <c r="NCQ27" s="15"/>
      <c r="NCR27" s="15"/>
      <c r="NCS27" s="15"/>
      <c r="NCT27" s="15"/>
      <c r="NCU27" s="15"/>
      <c r="NCV27" s="98"/>
      <c r="NCW27" s="98"/>
      <c r="NCX27" s="13"/>
      <c r="NCY27" s="79"/>
      <c r="NCZ27" s="79"/>
      <c r="NDA27" s="79"/>
      <c r="NDB27" s="79"/>
      <c r="NDC27" s="79"/>
      <c r="NDD27" s="79"/>
      <c r="NDE27" s="79"/>
      <c r="NDF27" s="79"/>
      <c r="NDG27" s="79"/>
      <c r="NDH27" s="79"/>
      <c r="NDI27" s="79"/>
      <c r="NDJ27" s="79"/>
      <c r="NDK27" s="79"/>
      <c r="NDL27" s="79"/>
      <c r="NDM27" s="79"/>
      <c r="NDN27" s="79"/>
      <c r="NDO27" s="79"/>
      <c r="NDP27" s="79"/>
      <c r="NDQ27" s="79"/>
      <c r="NDR27" s="79"/>
      <c r="NDS27" s="79"/>
      <c r="NDT27" s="79"/>
      <c r="NDU27" s="79"/>
      <c r="NDV27" s="79"/>
      <c r="NDW27" s="19"/>
      <c r="NDX27" s="15"/>
      <c r="NDY27" s="15"/>
      <c r="NDZ27" s="15"/>
      <c r="NEA27" s="15"/>
      <c r="NEB27" s="15"/>
      <c r="NEC27" s="15"/>
      <c r="NED27" s="15"/>
      <c r="NEE27" s="15"/>
      <c r="NEF27" s="15"/>
      <c r="NEG27" s="15"/>
      <c r="NEH27" s="15"/>
      <c r="NEI27" s="15"/>
      <c r="NEJ27" s="15"/>
      <c r="NEK27" s="15"/>
      <c r="NEL27" s="15"/>
      <c r="NEM27" s="15"/>
      <c r="NEN27" s="15"/>
      <c r="NEO27" s="15"/>
      <c r="NEP27" s="15"/>
      <c r="NEQ27" s="15"/>
      <c r="NER27" s="15"/>
      <c r="NES27" s="98"/>
      <c r="NET27" s="98"/>
      <c r="NEU27" s="13"/>
      <c r="NEV27" s="79"/>
      <c r="NEW27" s="79"/>
      <c r="NEX27" s="79"/>
      <c r="NEY27" s="79"/>
      <c r="NEZ27" s="79"/>
      <c r="NFA27" s="79"/>
      <c r="NFB27" s="79"/>
      <c r="NFC27" s="79"/>
      <c r="NFD27" s="79"/>
      <c r="NFE27" s="79"/>
      <c r="NFF27" s="79"/>
      <c r="NFG27" s="79"/>
      <c r="NFH27" s="79"/>
      <c r="NFI27" s="79"/>
      <c r="NFJ27" s="79"/>
      <c r="NFK27" s="79"/>
      <c r="NFL27" s="79"/>
      <c r="NFM27" s="79"/>
      <c r="NFN27" s="79"/>
      <c r="NFO27" s="79"/>
      <c r="NFP27" s="79"/>
      <c r="NFQ27" s="79"/>
      <c r="NFR27" s="79"/>
      <c r="NFS27" s="79"/>
      <c r="NFT27" s="19"/>
      <c r="NFU27" s="15"/>
      <c r="NFV27" s="15"/>
      <c r="NFW27" s="15"/>
      <c r="NFX27" s="15"/>
      <c r="NFY27" s="15"/>
      <c r="NFZ27" s="15"/>
      <c r="NGA27" s="15"/>
      <c r="NGB27" s="15"/>
      <c r="NGC27" s="15"/>
      <c r="NGD27" s="15"/>
      <c r="NGE27" s="15"/>
      <c r="NGF27" s="15"/>
      <c r="NGG27" s="15"/>
      <c r="NGH27" s="15"/>
      <c r="NGI27" s="15"/>
      <c r="NGJ27" s="15"/>
      <c r="NGK27" s="15"/>
      <c r="NGL27" s="15"/>
      <c r="NGM27" s="15"/>
      <c r="NGN27" s="15"/>
      <c r="NGO27" s="15"/>
      <c r="NGP27" s="98"/>
      <c r="NGQ27" s="98"/>
      <c r="NGR27" s="13"/>
      <c r="NGS27" s="79"/>
      <c r="NGT27" s="79"/>
      <c r="NGU27" s="79"/>
      <c r="NGV27" s="79"/>
      <c r="NGW27" s="79"/>
      <c r="NGX27" s="79"/>
      <c r="NGY27" s="79"/>
      <c r="NGZ27" s="79"/>
      <c r="NHA27" s="79"/>
      <c r="NHB27" s="79"/>
      <c r="NHC27" s="79"/>
      <c r="NHD27" s="79"/>
      <c r="NHE27" s="79"/>
      <c r="NHF27" s="79"/>
      <c r="NHG27" s="79"/>
      <c r="NHH27" s="79"/>
      <c r="NHI27" s="79"/>
      <c r="NHJ27" s="79"/>
      <c r="NHK27" s="79"/>
      <c r="NHL27" s="79"/>
      <c r="NHM27" s="79"/>
      <c r="NHN27" s="79"/>
      <c r="NHO27" s="79"/>
      <c r="NHP27" s="79"/>
      <c r="NHQ27" s="19"/>
      <c r="NHR27" s="15"/>
      <c r="NHS27" s="15"/>
      <c r="NHT27" s="15"/>
      <c r="NHU27" s="15"/>
      <c r="NHV27" s="15"/>
      <c r="NHW27" s="15"/>
      <c r="NHX27" s="15"/>
      <c r="NHY27" s="15"/>
      <c r="NHZ27" s="15"/>
      <c r="NIA27" s="15"/>
      <c r="NIB27" s="15"/>
      <c r="NIC27" s="15"/>
      <c r="NID27" s="15"/>
      <c r="NIE27" s="15"/>
      <c r="NIF27" s="15"/>
      <c r="NIG27" s="15"/>
      <c r="NIH27" s="15"/>
      <c r="NII27" s="15"/>
      <c r="NIJ27" s="15"/>
      <c r="NIK27" s="15"/>
      <c r="NIL27" s="15"/>
      <c r="NIM27" s="98"/>
      <c r="NIN27" s="98"/>
      <c r="NIO27" s="13"/>
      <c r="NIP27" s="79"/>
      <c r="NIQ27" s="79"/>
      <c r="NIR27" s="79"/>
      <c r="NIS27" s="79"/>
      <c r="NIT27" s="79"/>
      <c r="NIU27" s="79"/>
      <c r="NIV27" s="79"/>
      <c r="NIW27" s="79"/>
      <c r="NIX27" s="79"/>
      <c r="NIY27" s="79"/>
      <c r="NIZ27" s="79"/>
      <c r="NJA27" s="79"/>
      <c r="NJB27" s="79"/>
      <c r="NJC27" s="79"/>
      <c r="NJD27" s="79"/>
      <c r="NJE27" s="79"/>
      <c r="NJF27" s="79"/>
      <c r="NJG27" s="79"/>
      <c r="NJH27" s="79"/>
      <c r="NJI27" s="79"/>
      <c r="NJJ27" s="79"/>
      <c r="NJK27" s="79"/>
      <c r="NJL27" s="79"/>
      <c r="NJM27" s="79"/>
      <c r="NJN27" s="19"/>
      <c r="NJO27" s="15"/>
      <c r="NJP27" s="15"/>
      <c r="NJQ27" s="15"/>
      <c r="NJR27" s="15"/>
      <c r="NJS27" s="15"/>
      <c r="NJT27" s="15"/>
      <c r="NJU27" s="15"/>
      <c r="NJV27" s="15"/>
      <c r="NJW27" s="15"/>
      <c r="NJX27" s="15"/>
      <c r="NJY27" s="15"/>
      <c r="NJZ27" s="15"/>
      <c r="NKA27" s="15"/>
      <c r="NKB27" s="15"/>
      <c r="NKC27" s="15"/>
      <c r="NKD27" s="15"/>
      <c r="NKE27" s="15"/>
      <c r="NKF27" s="15"/>
      <c r="NKG27" s="15"/>
      <c r="NKH27" s="15"/>
      <c r="NKI27" s="15"/>
      <c r="NKJ27" s="98"/>
      <c r="NKK27" s="98"/>
      <c r="NKL27" s="13"/>
      <c r="NKM27" s="79"/>
      <c r="NKN27" s="79"/>
      <c r="NKO27" s="79"/>
      <c r="NKP27" s="79"/>
      <c r="NKQ27" s="79"/>
      <c r="NKR27" s="79"/>
      <c r="NKS27" s="79"/>
      <c r="NKT27" s="79"/>
      <c r="NKU27" s="79"/>
      <c r="NKV27" s="79"/>
      <c r="NKW27" s="79"/>
      <c r="NKX27" s="79"/>
      <c r="NKY27" s="79"/>
      <c r="NKZ27" s="79"/>
      <c r="NLA27" s="79"/>
      <c r="NLB27" s="79"/>
      <c r="NLC27" s="79"/>
      <c r="NLD27" s="79"/>
      <c r="NLE27" s="79"/>
      <c r="NLF27" s="79"/>
      <c r="NLG27" s="79"/>
      <c r="NLH27" s="79"/>
      <c r="NLI27" s="79"/>
      <c r="NLJ27" s="79"/>
      <c r="NLK27" s="19"/>
      <c r="NLL27" s="15"/>
      <c r="NLM27" s="15"/>
      <c r="NLN27" s="15"/>
      <c r="NLO27" s="15"/>
      <c r="NLP27" s="15"/>
      <c r="NLQ27" s="15"/>
      <c r="NLR27" s="15"/>
      <c r="NLS27" s="15"/>
      <c r="NLT27" s="15"/>
      <c r="NLU27" s="15"/>
      <c r="NLV27" s="15"/>
      <c r="NLW27" s="15"/>
      <c r="NLX27" s="15"/>
      <c r="NLY27" s="15"/>
      <c r="NLZ27" s="15"/>
      <c r="NMA27" s="15"/>
      <c r="NMB27" s="15"/>
      <c r="NMC27" s="15"/>
      <c r="NMD27" s="15"/>
      <c r="NME27" s="15"/>
      <c r="NMF27" s="15"/>
      <c r="NMG27" s="98"/>
      <c r="NMH27" s="98"/>
      <c r="NMI27" s="13"/>
      <c r="NMJ27" s="79"/>
      <c r="NMK27" s="79"/>
      <c r="NML27" s="79"/>
      <c r="NMM27" s="79"/>
      <c r="NMN27" s="79"/>
      <c r="NMO27" s="79"/>
      <c r="NMP27" s="79"/>
      <c r="NMQ27" s="79"/>
      <c r="NMR27" s="79"/>
      <c r="NMS27" s="79"/>
      <c r="NMT27" s="79"/>
      <c r="NMU27" s="79"/>
      <c r="NMV27" s="79"/>
      <c r="NMW27" s="79"/>
      <c r="NMX27" s="79"/>
      <c r="NMY27" s="79"/>
      <c r="NMZ27" s="79"/>
      <c r="NNA27" s="79"/>
      <c r="NNB27" s="79"/>
      <c r="NNC27" s="79"/>
      <c r="NND27" s="79"/>
      <c r="NNE27" s="79"/>
      <c r="NNF27" s="79"/>
      <c r="NNG27" s="79"/>
      <c r="NNH27" s="19"/>
      <c r="NNI27" s="15"/>
      <c r="NNJ27" s="15"/>
      <c r="NNK27" s="15"/>
      <c r="NNL27" s="15"/>
      <c r="NNM27" s="15"/>
      <c r="NNN27" s="15"/>
      <c r="NNO27" s="15"/>
      <c r="NNP27" s="15"/>
      <c r="NNQ27" s="15"/>
      <c r="NNR27" s="15"/>
      <c r="NNS27" s="15"/>
      <c r="NNT27" s="15"/>
      <c r="NNU27" s="15"/>
      <c r="NNV27" s="15"/>
      <c r="NNW27" s="15"/>
      <c r="NNX27" s="15"/>
      <c r="NNY27" s="15"/>
      <c r="NNZ27" s="15"/>
      <c r="NOA27" s="15"/>
      <c r="NOB27" s="15"/>
      <c r="NOC27" s="15"/>
      <c r="NOD27" s="98"/>
      <c r="NOE27" s="98"/>
      <c r="NOF27" s="13"/>
      <c r="NOG27" s="79"/>
      <c r="NOH27" s="79"/>
      <c r="NOI27" s="79"/>
      <c r="NOJ27" s="79"/>
      <c r="NOK27" s="79"/>
      <c r="NOL27" s="79"/>
      <c r="NOM27" s="79"/>
      <c r="NON27" s="79"/>
      <c r="NOO27" s="79"/>
      <c r="NOP27" s="79"/>
      <c r="NOQ27" s="79"/>
      <c r="NOR27" s="79"/>
      <c r="NOS27" s="79"/>
      <c r="NOT27" s="79"/>
      <c r="NOU27" s="79"/>
      <c r="NOV27" s="79"/>
      <c r="NOW27" s="79"/>
      <c r="NOX27" s="79"/>
      <c r="NOY27" s="79"/>
      <c r="NOZ27" s="79"/>
      <c r="NPA27" s="79"/>
      <c r="NPB27" s="79"/>
      <c r="NPC27" s="79"/>
      <c r="NPD27" s="79"/>
      <c r="NPE27" s="19"/>
      <c r="NPF27" s="15"/>
      <c r="NPG27" s="15"/>
      <c r="NPH27" s="15"/>
      <c r="NPI27" s="15"/>
      <c r="NPJ27" s="15"/>
      <c r="NPK27" s="15"/>
      <c r="NPL27" s="15"/>
      <c r="NPM27" s="15"/>
      <c r="NPN27" s="15"/>
      <c r="NPO27" s="15"/>
      <c r="NPP27" s="15"/>
      <c r="NPQ27" s="15"/>
      <c r="NPR27" s="15"/>
      <c r="NPS27" s="15"/>
      <c r="NPT27" s="15"/>
      <c r="NPU27" s="15"/>
      <c r="NPV27" s="15"/>
      <c r="NPW27" s="15"/>
      <c r="NPX27" s="15"/>
      <c r="NPY27" s="15"/>
      <c r="NPZ27" s="15"/>
      <c r="NQA27" s="98"/>
      <c r="NQB27" s="98"/>
      <c r="NQC27" s="13"/>
      <c r="NQD27" s="79"/>
      <c r="NQE27" s="79"/>
      <c r="NQF27" s="79"/>
      <c r="NQG27" s="79"/>
      <c r="NQH27" s="79"/>
      <c r="NQI27" s="79"/>
      <c r="NQJ27" s="79"/>
      <c r="NQK27" s="79"/>
      <c r="NQL27" s="79"/>
      <c r="NQM27" s="79"/>
      <c r="NQN27" s="79"/>
      <c r="NQO27" s="79"/>
      <c r="NQP27" s="79"/>
      <c r="NQQ27" s="79"/>
      <c r="NQR27" s="79"/>
      <c r="NQS27" s="79"/>
      <c r="NQT27" s="79"/>
      <c r="NQU27" s="79"/>
      <c r="NQV27" s="79"/>
      <c r="NQW27" s="79"/>
      <c r="NQX27" s="79"/>
      <c r="NQY27" s="79"/>
      <c r="NQZ27" s="79"/>
      <c r="NRA27" s="79"/>
      <c r="NRB27" s="19"/>
      <c r="NRC27" s="15"/>
      <c r="NRD27" s="15"/>
      <c r="NRE27" s="15"/>
      <c r="NRF27" s="15"/>
      <c r="NRG27" s="15"/>
      <c r="NRH27" s="15"/>
      <c r="NRI27" s="15"/>
      <c r="NRJ27" s="15"/>
      <c r="NRK27" s="15"/>
      <c r="NRL27" s="15"/>
      <c r="NRM27" s="15"/>
      <c r="NRN27" s="15"/>
      <c r="NRO27" s="15"/>
      <c r="NRP27" s="15"/>
      <c r="NRQ27" s="15"/>
      <c r="NRR27" s="15"/>
      <c r="NRS27" s="15"/>
      <c r="NRT27" s="15"/>
      <c r="NRU27" s="15"/>
      <c r="NRV27" s="15"/>
      <c r="NRW27" s="15"/>
      <c r="NRX27" s="98"/>
      <c r="NRY27" s="98"/>
      <c r="NRZ27" s="13"/>
      <c r="NSA27" s="79"/>
      <c r="NSB27" s="79"/>
      <c r="NSC27" s="79"/>
      <c r="NSD27" s="79"/>
      <c r="NSE27" s="79"/>
      <c r="NSF27" s="79"/>
      <c r="NSG27" s="79"/>
      <c r="NSH27" s="79"/>
      <c r="NSI27" s="79"/>
      <c r="NSJ27" s="79"/>
      <c r="NSK27" s="79"/>
      <c r="NSL27" s="79"/>
      <c r="NSM27" s="79"/>
      <c r="NSN27" s="79"/>
      <c r="NSO27" s="79"/>
      <c r="NSP27" s="79"/>
      <c r="NSQ27" s="79"/>
      <c r="NSR27" s="79"/>
      <c r="NSS27" s="79"/>
      <c r="NST27" s="79"/>
      <c r="NSU27" s="79"/>
      <c r="NSV27" s="79"/>
      <c r="NSW27" s="79"/>
      <c r="NSX27" s="79"/>
      <c r="NSY27" s="19"/>
      <c r="NSZ27" s="15"/>
      <c r="NTA27" s="15"/>
      <c r="NTB27" s="15"/>
      <c r="NTC27" s="15"/>
      <c r="NTD27" s="15"/>
      <c r="NTE27" s="15"/>
      <c r="NTF27" s="15"/>
      <c r="NTG27" s="15"/>
      <c r="NTH27" s="15"/>
      <c r="NTI27" s="15"/>
      <c r="NTJ27" s="15"/>
      <c r="NTK27" s="15"/>
      <c r="NTL27" s="15"/>
      <c r="NTM27" s="15"/>
      <c r="NTN27" s="15"/>
      <c r="NTO27" s="15"/>
      <c r="NTP27" s="15"/>
      <c r="NTQ27" s="15"/>
      <c r="NTR27" s="15"/>
      <c r="NTS27" s="15"/>
      <c r="NTT27" s="15"/>
      <c r="NTU27" s="98"/>
      <c r="NTV27" s="98"/>
      <c r="NTW27" s="13"/>
      <c r="NTX27" s="79"/>
      <c r="NTY27" s="79"/>
      <c r="NTZ27" s="79"/>
      <c r="NUA27" s="79"/>
      <c r="NUB27" s="79"/>
      <c r="NUC27" s="79"/>
      <c r="NUD27" s="79"/>
      <c r="NUE27" s="79"/>
      <c r="NUF27" s="79"/>
      <c r="NUG27" s="79"/>
      <c r="NUH27" s="79"/>
      <c r="NUI27" s="79"/>
      <c r="NUJ27" s="79"/>
      <c r="NUK27" s="79"/>
      <c r="NUL27" s="79"/>
      <c r="NUM27" s="79"/>
      <c r="NUN27" s="79"/>
      <c r="NUO27" s="79"/>
      <c r="NUP27" s="79"/>
      <c r="NUQ27" s="79"/>
      <c r="NUR27" s="79"/>
      <c r="NUS27" s="79"/>
      <c r="NUT27" s="79"/>
      <c r="NUU27" s="79"/>
      <c r="NUV27" s="19"/>
      <c r="NUW27" s="15"/>
      <c r="NUX27" s="15"/>
      <c r="NUY27" s="15"/>
      <c r="NUZ27" s="15"/>
      <c r="NVA27" s="15"/>
      <c r="NVB27" s="15"/>
      <c r="NVC27" s="15"/>
      <c r="NVD27" s="15"/>
      <c r="NVE27" s="15"/>
      <c r="NVF27" s="15"/>
      <c r="NVG27" s="15"/>
      <c r="NVH27" s="15"/>
      <c r="NVI27" s="15"/>
      <c r="NVJ27" s="15"/>
      <c r="NVK27" s="15"/>
      <c r="NVL27" s="15"/>
      <c r="NVM27" s="15"/>
      <c r="NVN27" s="15"/>
      <c r="NVO27" s="15"/>
      <c r="NVP27" s="15"/>
      <c r="NVQ27" s="15"/>
      <c r="NVR27" s="98"/>
      <c r="NVS27" s="98"/>
      <c r="NVT27" s="13"/>
      <c r="NVU27" s="79"/>
      <c r="NVV27" s="79"/>
      <c r="NVW27" s="79"/>
      <c r="NVX27" s="79"/>
      <c r="NVY27" s="79"/>
      <c r="NVZ27" s="79"/>
      <c r="NWA27" s="79"/>
      <c r="NWB27" s="79"/>
      <c r="NWC27" s="79"/>
      <c r="NWD27" s="79"/>
      <c r="NWE27" s="79"/>
      <c r="NWF27" s="79"/>
      <c r="NWG27" s="79"/>
      <c r="NWH27" s="79"/>
      <c r="NWI27" s="79"/>
      <c r="NWJ27" s="79"/>
      <c r="NWK27" s="79"/>
      <c r="NWL27" s="79"/>
      <c r="NWM27" s="79"/>
      <c r="NWN27" s="79"/>
      <c r="NWO27" s="79"/>
      <c r="NWP27" s="79"/>
      <c r="NWQ27" s="79"/>
      <c r="NWR27" s="79"/>
      <c r="NWS27" s="19"/>
      <c r="NWT27" s="15"/>
      <c r="NWU27" s="15"/>
      <c r="NWV27" s="15"/>
      <c r="NWW27" s="15"/>
      <c r="NWX27" s="15"/>
      <c r="NWY27" s="15"/>
      <c r="NWZ27" s="15"/>
      <c r="NXA27" s="15"/>
      <c r="NXB27" s="15"/>
      <c r="NXC27" s="15"/>
      <c r="NXD27" s="15"/>
      <c r="NXE27" s="15"/>
      <c r="NXF27" s="15"/>
      <c r="NXG27" s="15"/>
      <c r="NXH27" s="15"/>
      <c r="NXI27" s="15"/>
      <c r="NXJ27" s="15"/>
      <c r="NXK27" s="15"/>
      <c r="NXL27" s="15"/>
      <c r="NXM27" s="15"/>
      <c r="NXN27" s="15"/>
      <c r="NXO27" s="98"/>
      <c r="NXP27" s="98"/>
      <c r="NXQ27" s="13"/>
      <c r="NXR27" s="79"/>
      <c r="NXS27" s="79"/>
      <c r="NXT27" s="79"/>
      <c r="NXU27" s="79"/>
      <c r="NXV27" s="79"/>
      <c r="NXW27" s="79"/>
      <c r="NXX27" s="79"/>
      <c r="NXY27" s="79"/>
      <c r="NXZ27" s="79"/>
      <c r="NYA27" s="79"/>
      <c r="NYB27" s="79"/>
      <c r="NYC27" s="79"/>
      <c r="NYD27" s="79"/>
      <c r="NYE27" s="79"/>
      <c r="NYF27" s="79"/>
      <c r="NYG27" s="79"/>
      <c r="NYH27" s="79"/>
      <c r="NYI27" s="79"/>
      <c r="NYJ27" s="79"/>
      <c r="NYK27" s="79"/>
      <c r="NYL27" s="79"/>
      <c r="NYM27" s="79"/>
      <c r="NYN27" s="79"/>
      <c r="NYO27" s="79"/>
      <c r="NYP27" s="19"/>
      <c r="NYQ27" s="15"/>
      <c r="NYR27" s="15"/>
      <c r="NYS27" s="15"/>
      <c r="NYT27" s="15"/>
      <c r="NYU27" s="15"/>
      <c r="NYV27" s="15"/>
      <c r="NYW27" s="15"/>
      <c r="NYX27" s="15"/>
      <c r="NYY27" s="15"/>
      <c r="NYZ27" s="15"/>
      <c r="NZA27" s="15"/>
      <c r="NZB27" s="15"/>
      <c r="NZC27" s="15"/>
      <c r="NZD27" s="15"/>
      <c r="NZE27" s="15"/>
      <c r="NZF27" s="15"/>
      <c r="NZG27" s="15"/>
      <c r="NZH27" s="15"/>
      <c r="NZI27" s="15"/>
      <c r="NZJ27" s="15"/>
      <c r="NZK27" s="15"/>
      <c r="NZL27" s="98"/>
      <c r="NZM27" s="98"/>
      <c r="NZN27" s="13"/>
      <c r="NZO27" s="79"/>
      <c r="NZP27" s="79"/>
      <c r="NZQ27" s="79"/>
      <c r="NZR27" s="79"/>
      <c r="NZS27" s="79"/>
      <c r="NZT27" s="79"/>
      <c r="NZU27" s="79"/>
      <c r="NZV27" s="79"/>
      <c r="NZW27" s="79"/>
      <c r="NZX27" s="79"/>
      <c r="NZY27" s="79"/>
      <c r="NZZ27" s="79"/>
      <c r="OAA27" s="79"/>
      <c r="OAB27" s="79"/>
      <c r="OAC27" s="79"/>
      <c r="OAD27" s="79"/>
      <c r="OAE27" s="79"/>
      <c r="OAF27" s="79"/>
      <c r="OAG27" s="79"/>
      <c r="OAH27" s="79"/>
      <c r="OAI27" s="79"/>
      <c r="OAJ27" s="79"/>
      <c r="OAK27" s="79"/>
      <c r="OAL27" s="79"/>
      <c r="OAM27" s="19"/>
      <c r="OAN27" s="15"/>
      <c r="OAO27" s="15"/>
      <c r="OAP27" s="15"/>
      <c r="OAQ27" s="15"/>
      <c r="OAR27" s="15"/>
      <c r="OAS27" s="15"/>
      <c r="OAT27" s="15"/>
      <c r="OAU27" s="15"/>
      <c r="OAV27" s="15"/>
      <c r="OAW27" s="15"/>
      <c r="OAX27" s="15"/>
      <c r="OAY27" s="15"/>
      <c r="OAZ27" s="15"/>
      <c r="OBA27" s="15"/>
      <c r="OBB27" s="15"/>
      <c r="OBC27" s="15"/>
      <c r="OBD27" s="15"/>
      <c r="OBE27" s="15"/>
      <c r="OBF27" s="15"/>
      <c r="OBG27" s="15"/>
      <c r="OBH27" s="15"/>
      <c r="OBI27" s="98"/>
      <c r="OBJ27" s="98"/>
      <c r="OBK27" s="13"/>
      <c r="OBL27" s="79"/>
      <c r="OBM27" s="79"/>
      <c r="OBN27" s="79"/>
      <c r="OBO27" s="79"/>
      <c r="OBP27" s="79"/>
      <c r="OBQ27" s="79"/>
      <c r="OBR27" s="79"/>
      <c r="OBS27" s="79"/>
      <c r="OBT27" s="79"/>
      <c r="OBU27" s="79"/>
      <c r="OBV27" s="79"/>
      <c r="OBW27" s="79"/>
      <c r="OBX27" s="79"/>
      <c r="OBY27" s="79"/>
      <c r="OBZ27" s="79"/>
      <c r="OCA27" s="79"/>
      <c r="OCB27" s="79"/>
      <c r="OCC27" s="79"/>
      <c r="OCD27" s="79"/>
      <c r="OCE27" s="79"/>
      <c r="OCF27" s="79"/>
      <c r="OCG27" s="79"/>
      <c r="OCH27" s="79"/>
      <c r="OCI27" s="79"/>
      <c r="OCJ27" s="19"/>
      <c r="OCK27" s="15"/>
      <c r="OCL27" s="15"/>
      <c r="OCM27" s="15"/>
      <c r="OCN27" s="15"/>
      <c r="OCO27" s="15"/>
      <c r="OCP27" s="15"/>
      <c r="OCQ27" s="15"/>
      <c r="OCR27" s="15"/>
      <c r="OCS27" s="15"/>
      <c r="OCT27" s="15"/>
      <c r="OCU27" s="15"/>
      <c r="OCV27" s="15"/>
      <c r="OCW27" s="15"/>
      <c r="OCX27" s="15"/>
      <c r="OCY27" s="15"/>
      <c r="OCZ27" s="15"/>
      <c r="ODA27" s="15"/>
      <c r="ODB27" s="15"/>
      <c r="ODC27" s="15"/>
      <c r="ODD27" s="15"/>
      <c r="ODE27" s="15"/>
      <c r="ODF27" s="98"/>
      <c r="ODG27" s="98"/>
      <c r="ODH27" s="13"/>
      <c r="ODI27" s="79"/>
      <c r="ODJ27" s="79"/>
      <c r="ODK27" s="79"/>
      <c r="ODL27" s="79"/>
      <c r="ODM27" s="79"/>
      <c r="ODN27" s="79"/>
      <c r="ODO27" s="79"/>
      <c r="ODP27" s="79"/>
      <c r="ODQ27" s="79"/>
      <c r="ODR27" s="79"/>
      <c r="ODS27" s="79"/>
      <c r="ODT27" s="79"/>
      <c r="ODU27" s="79"/>
      <c r="ODV27" s="79"/>
      <c r="ODW27" s="79"/>
      <c r="ODX27" s="79"/>
      <c r="ODY27" s="79"/>
      <c r="ODZ27" s="79"/>
      <c r="OEA27" s="79"/>
      <c r="OEB27" s="79"/>
      <c r="OEC27" s="79"/>
      <c r="OED27" s="79"/>
      <c r="OEE27" s="79"/>
      <c r="OEF27" s="79"/>
      <c r="OEG27" s="19"/>
      <c r="OEH27" s="15"/>
      <c r="OEI27" s="15"/>
      <c r="OEJ27" s="15"/>
      <c r="OEK27" s="15"/>
      <c r="OEL27" s="15"/>
      <c r="OEM27" s="15"/>
      <c r="OEN27" s="15"/>
      <c r="OEO27" s="15"/>
      <c r="OEP27" s="15"/>
      <c r="OEQ27" s="15"/>
      <c r="OER27" s="15"/>
      <c r="OES27" s="15"/>
      <c r="OET27" s="15"/>
      <c r="OEU27" s="15"/>
      <c r="OEV27" s="15"/>
      <c r="OEW27" s="15"/>
      <c r="OEX27" s="15"/>
      <c r="OEY27" s="15"/>
      <c r="OEZ27" s="15"/>
      <c r="OFA27" s="15"/>
      <c r="OFB27" s="15"/>
      <c r="OFC27" s="98"/>
      <c r="OFD27" s="98"/>
      <c r="OFE27" s="13"/>
      <c r="OFF27" s="79"/>
      <c r="OFG27" s="79"/>
      <c r="OFH27" s="79"/>
      <c r="OFI27" s="79"/>
      <c r="OFJ27" s="79"/>
      <c r="OFK27" s="79"/>
      <c r="OFL27" s="79"/>
      <c r="OFM27" s="79"/>
      <c r="OFN27" s="79"/>
      <c r="OFO27" s="79"/>
      <c r="OFP27" s="79"/>
      <c r="OFQ27" s="79"/>
      <c r="OFR27" s="79"/>
      <c r="OFS27" s="79"/>
      <c r="OFT27" s="79"/>
      <c r="OFU27" s="79"/>
      <c r="OFV27" s="79"/>
      <c r="OFW27" s="79"/>
      <c r="OFX27" s="79"/>
      <c r="OFY27" s="79"/>
      <c r="OFZ27" s="79"/>
      <c r="OGA27" s="79"/>
      <c r="OGB27" s="79"/>
      <c r="OGC27" s="79"/>
      <c r="OGD27" s="19"/>
      <c r="OGE27" s="15"/>
      <c r="OGF27" s="15"/>
      <c r="OGG27" s="15"/>
      <c r="OGH27" s="15"/>
      <c r="OGI27" s="15"/>
      <c r="OGJ27" s="15"/>
      <c r="OGK27" s="15"/>
      <c r="OGL27" s="15"/>
      <c r="OGM27" s="15"/>
      <c r="OGN27" s="15"/>
      <c r="OGO27" s="15"/>
      <c r="OGP27" s="15"/>
      <c r="OGQ27" s="15"/>
      <c r="OGR27" s="15"/>
      <c r="OGS27" s="15"/>
      <c r="OGT27" s="15"/>
      <c r="OGU27" s="15"/>
      <c r="OGV27" s="15"/>
      <c r="OGW27" s="15"/>
      <c r="OGX27" s="15"/>
      <c r="OGY27" s="15"/>
      <c r="OGZ27" s="98"/>
      <c r="OHA27" s="98"/>
      <c r="OHB27" s="13"/>
      <c r="OHC27" s="79"/>
      <c r="OHD27" s="79"/>
      <c r="OHE27" s="79"/>
      <c r="OHF27" s="79"/>
      <c r="OHG27" s="79"/>
      <c r="OHH27" s="79"/>
      <c r="OHI27" s="79"/>
      <c r="OHJ27" s="79"/>
      <c r="OHK27" s="79"/>
      <c r="OHL27" s="79"/>
      <c r="OHM27" s="79"/>
      <c r="OHN27" s="79"/>
      <c r="OHO27" s="79"/>
      <c r="OHP27" s="79"/>
      <c r="OHQ27" s="79"/>
      <c r="OHR27" s="79"/>
      <c r="OHS27" s="79"/>
      <c r="OHT27" s="79"/>
      <c r="OHU27" s="79"/>
      <c r="OHV27" s="79"/>
      <c r="OHW27" s="79"/>
      <c r="OHX27" s="79"/>
      <c r="OHY27" s="79"/>
      <c r="OHZ27" s="79"/>
      <c r="OIA27" s="19"/>
      <c r="OIB27" s="15"/>
      <c r="OIC27" s="15"/>
      <c r="OID27" s="15"/>
      <c r="OIE27" s="15"/>
      <c r="OIF27" s="15"/>
      <c r="OIG27" s="15"/>
      <c r="OIH27" s="15"/>
      <c r="OII27" s="15"/>
      <c r="OIJ27" s="15"/>
      <c r="OIK27" s="15"/>
      <c r="OIL27" s="15"/>
      <c r="OIM27" s="15"/>
      <c r="OIN27" s="15"/>
      <c r="OIO27" s="15"/>
      <c r="OIP27" s="15"/>
      <c r="OIQ27" s="15"/>
      <c r="OIR27" s="15"/>
      <c r="OIS27" s="15"/>
      <c r="OIT27" s="15"/>
      <c r="OIU27" s="15"/>
      <c r="OIV27" s="15"/>
      <c r="OIW27" s="98"/>
      <c r="OIX27" s="98"/>
      <c r="OIY27" s="13"/>
      <c r="OIZ27" s="79"/>
      <c r="OJA27" s="79"/>
      <c r="OJB27" s="79"/>
      <c r="OJC27" s="79"/>
      <c r="OJD27" s="79"/>
      <c r="OJE27" s="79"/>
      <c r="OJF27" s="79"/>
      <c r="OJG27" s="79"/>
      <c r="OJH27" s="79"/>
      <c r="OJI27" s="79"/>
      <c r="OJJ27" s="79"/>
      <c r="OJK27" s="79"/>
      <c r="OJL27" s="79"/>
      <c r="OJM27" s="79"/>
      <c r="OJN27" s="79"/>
      <c r="OJO27" s="79"/>
      <c r="OJP27" s="79"/>
      <c r="OJQ27" s="79"/>
      <c r="OJR27" s="79"/>
      <c r="OJS27" s="79"/>
      <c r="OJT27" s="79"/>
      <c r="OJU27" s="79"/>
      <c r="OJV27" s="79"/>
      <c r="OJW27" s="79"/>
      <c r="OJX27" s="19"/>
      <c r="OJY27" s="15"/>
      <c r="OJZ27" s="15"/>
      <c r="OKA27" s="15"/>
      <c r="OKB27" s="15"/>
      <c r="OKC27" s="15"/>
      <c r="OKD27" s="15"/>
      <c r="OKE27" s="15"/>
      <c r="OKF27" s="15"/>
      <c r="OKG27" s="15"/>
      <c r="OKH27" s="15"/>
      <c r="OKI27" s="15"/>
      <c r="OKJ27" s="15"/>
      <c r="OKK27" s="15"/>
      <c r="OKL27" s="15"/>
      <c r="OKM27" s="15"/>
      <c r="OKN27" s="15"/>
      <c r="OKO27" s="15"/>
      <c r="OKP27" s="15"/>
      <c r="OKQ27" s="15"/>
      <c r="OKR27" s="15"/>
      <c r="OKS27" s="15"/>
      <c r="OKT27" s="98"/>
      <c r="OKU27" s="98"/>
      <c r="OKV27" s="13"/>
      <c r="OKW27" s="79"/>
      <c r="OKX27" s="79"/>
      <c r="OKY27" s="79"/>
      <c r="OKZ27" s="79"/>
      <c r="OLA27" s="79"/>
      <c r="OLB27" s="79"/>
      <c r="OLC27" s="79"/>
      <c r="OLD27" s="79"/>
      <c r="OLE27" s="79"/>
      <c r="OLF27" s="79"/>
      <c r="OLG27" s="79"/>
      <c r="OLH27" s="79"/>
      <c r="OLI27" s="79"/>
      <c r="OLJ27" s="79"/>
      <c r="OLK27" s="79"/>
      <c r="OLL27" s="79"/>
      <c r="OLM27" s="79"/>
      <c r="OLN27" s="79"/>
      <c r="OLO27" s="79"/>
      <c r="OLP27" s="79"/>
      <c r="OLQ27" s="79"/>
      <c r="OLR27" s="79"/>
      <c r="OLS27" s="79"/>
      <c r="OLT27" s="79"/>
      <c r="OLU27" s="19"/>
      <c r="OLV27" s="15"/>
      <c r="OLW27" s="15"/>
      <c r="OLX27" s="15"/>
      <c r="OLY27" s="15"/>
      <c r="OLZ27" s="15"/>
      <c r="OMA27" s="15"/>
      <c r="OMB27" s="15"/>
      <c r="OMC27" s="15"/>
      <c r="OMD27" s="15"/>
      <c r="OME27" s="15"/>
      <c r="OMF27" s="15"/>
      <c r="OMG27" s="15"/>
      <c r="OMH27" s="15"/>
      <c r="OMI27" s="15"/>
      <c r="OMJ27" s="15"/>
      <c r="OMK27" s="15"/>
      <c r="OML27" s="15"/>
      <c r="OMM27" s="15"/>
      <c r="OMN27" s="15"/>
      <c r="OMO27" s="15"/>
      <c r="OMP27" s="15"/>
      <c r="OMQ27" s="98"/>
      <c r="OMR27" s="98"/>
      <c r="OMS27" s="13"/>
      <c r="OMT27" s="79"/>
      <c r="OMU27" s="79"/>
      <c r="OMV27" s="79"/>
      <c r="OMW27" s="79"/>
      <c r="OMX27" s="79"/>
      <c r="OMY27" s="79"/>
      <c r="OMZ27" s="79"/>
      <c r="ONA27" s="79"/>
      <c r="ONB27" s="79"/>
      <c r="ONC27" s="79"/>
      <c r="OND27" s="79"/>
      <c r="ONE27" s="79"/>
      <c r="ONF27" s="79"/>
      <c r="ONG27" s="79"/>
      <c r="ONH27" s="79"/>
      <c r="ONI27" s="79"/>
      <c r="ONJ27" s="79"/>
      <c r="ONK27" s="79"/>
      <c r="ONL27" s="79"/>
      <c r="ONM27" s="79"/>
      <c r="ONN27" s="79"/>
      <c r="ONO27" s="79"/>
      <c r="ONP27" s="79"/>
      <c r="ONQ27" s="79"/>
      <c r="ONR27" s="19"/>
      <c r="ONS27" s="15"/>
      <c r="ONT27" s="15"/>
      <c r="ONU27" s="15"/>
      <c r="ONV27" s="15"/>
      <c r="ONW27" s="15"/>
      <c r="ONX27" s="15"/>
      <c r="ONY27" s="15"/>
      <c r="ONZ27" s="15"/>
      <c r="OOA27" s="15"/>
      <c r="OOB27" s="15"/>
      <c r="OOC27" s="15"/>
      <c r="OOD27" s="15"/>
      <c r="OOE27" s="15"/>
      <c r="OOF27" s="15"/>
      <c r="OOG27" s="15"/>
      <c r="OOH27" s="15"/>
      <c r="OOI27" s="15"/>
      <c r="OOJ27" s="15"/>
      <c r="OOK27" s="15"/>
      <c r="OOL27" s="15"/>
      <c r="OOM27" s="15"/>
      <c r="OON27" s="98"/>
      <c r="OOO27" s="98"/>
      <c r="OOP27" s="13"/>
      <c r="OOQ27" s="79"/>
      <c r="OOR27" s="79"/>
      <c r="OOS27" s="79"/>
      <c r="OOT27" s="79"/>
      <c r="OOU27" s="79"/>
      <c r="OOV27" s="79"/>
      <c r="OOW27" s="79"/>
      <c r="OOX27" s="79"/>
      <c r="OOY27" s="79"/>
      <c r="OOZ27" s="79"/>
      <c r="OPA27" s="79"/>
      <c r="OPB27" s="79"/>
      <c r="OPC27" s="79"/>
      <c r="OPD27" s="79"/>
      <c r="OPE27" s="79"/>
      <c r="OPF27" s="79"/>
      <c r="OPG27" s="79"/>
      <c r="OPH27" s="79"/>
      <c r="OPI27" s="79"/>
      <c r="OPJ27" s="79"/>
      <c r="OPK27" s="79"/>
      <c r="OPL27" s="79"/>
      <c r="OPM27" s="79"/>
      <c r="OPN27" s="79"/>
      <c r="OPO27" s="19"/>
      <c r="OPP27" s="15"/>
      <c r="OPQ27" s="15"/>
      <c r="OPR27" s="15"/>
      <c r="OPS27" s="15"/>
      <c r="OPT27" s="15"/>
      <c r="OPU27" s="15"/>
      <c r="OPV27" s="15"/>
      <c r="OPW27" s="15"/>
      <c r="OPX27" s="15"/>
      <c r="OPY27" s="15"/>
      <c r="OPZ27" s="15"/>
      <c r="OQA27" s="15"/>
      <c r="OQB27" s="15"/>
      <c r="OQC27" s="15"/>
      <c r="OQD27" s="15"/>
      <c r="OQE27" s="15"/>
      <c r="OQF27" s="15"/>
      <c r="OQG27" s="15"/>
      <c r="OQH27" s="15"/>
      <c r="OQI27" s="15"/>
      <c r="OQJ27" s="15"/>
      <c r="OQK27" s="98"/>
      <c r="OQL27" s="98"/>
      <c r="OQM27" s="13"/>
      <c r="OQN27" s="79"/>
      <c r="OQO27" s="79"/>
      <c r="OQP27" s="79"/>
      <c r="OQQ27" s="79"/>
      <c r="OQR27" s="79"/>
      <c r="OQS27" s="79"/>
      <c r="OQT27" s="79"/>
      <c r="OQU27" s="79"/>
      <c r="OQV27" s="79"/>
      <c r="OQW27" s="79"/>
      <c r="OQX27" s="79"/>
      <c r="OQY27" s="79"/>
      <c r="OQZ27" s="79"/>
      <c r="ORA27" s="79"/>
      <c r="ORB27" s="79"/>
      <c r="ORC27" s="79"/>
      <c r="ORD27" s="79"/>
      <c r="ORE27" s="79"/>
      <c r="ORF27" s="79"/>
      <c r="ORG27" s="79"/>
      <c r="ORH27" s="79"/>
      <c r="ORI27" s="79"/>
      <c r="ORJ27" s="79"/>
      <c r="ORK27" s="79"/>
      <c r="ORL27" s="19"/>
      <c r="ORM27" s="15"/>
      <c r="ORN27" s="15"/>
      <c r="ORO27" s="15"/>
      <c r="ORP27" s="15"/>
      <c r="ORQ27" s="15"/>
      <c r="ORR27" s="15"/>
      <c r="ORS27" s="15"/>
      <c r="ORT27" s="15"/>
      <c r="ORU27" s="15"/>
      <c r="ORV27" s="15"/>
      <c r="ORW27" s="15"/>
      <c r="ORX27" s="15"/>
      <c r="ORY27" s="15"/>
      <c r="ORZ27" s="15"/>
      <c r="OSA27" s="15"/>
      <c r="OSB27" s="15"/>
      <c r="OSC27" s="15"/>
      <c r="OSD27" s="15"/>
      <c r="OSE27" s="15"/>
      <c r="OSF27" s="15"/>
      <c r="OSG27" s="15"/>
      <c r="OSH27" s="98"/>
      <c r="OSI27" s="98"/>
      <c r="OSJ27" s="13"/>
      <c r="OSK27" s="79"/>
      <c r="OSL27" s="79"/>
      <c r="OSM27" s="79"/>
      <c r="OSN27" s="79"/>
      <c r="OSO27" s="79"/>
      <c r="OSP27" s="79"/>
      <c r="OSQ27" s="79"/>
      <c r="OSR27" s="79"/>
      <c r="OSS27" s="79"/>
      <c r="OST27" s="79"/>
      <c r="OSU27" s="79"/>
      <c r="OSV27" s="79"/>
      <c r="OSW27" s="79"/>
      <c r="OSX27" s="79"/>
      <c r="OSY27" s="79"/>
      <c r="OSZ27" s="79"/>
      <c r="OTA27" s="79"/>
      <c r="OTB27" s="79"/>
      <c r="OTC27" s="79"/>
      <c r="OTD27" s="79"/>
      <c r="OTE27" s="79"/>
      <c r="OTF27" s="79"/>
      <c r="OTG27" s="79"/>
      <c r="OTH27" s="79"/>
      <c r="OTI27" s="19"/>
      <c r="OTJ27" s="15"/>
      <c r="OTK27" s="15"/>
      <c r="OTL27" s="15"/>
      <c r="OTM27" s="15"/>
      <c r="OTN27" s="15"/>
      <c r="OTO27" s="15"/>
      <c r="OTP27" s="15"/>
      <c r="OTQ27" s="15"/>
      <c r="OTR27" s="15"/>
      <c r="OTS27" s="15"/>
      <c r="OTT27" s="15"/>
      <c r="OTU27" s="15"/>
      <c r="OTV27" s="15"/>
      <c r="OTW27" s="15"/>
      <c r="OTX27" s="15"/>
      <c r="OTY27" s="15"/>
      <c r="OTZ27" s="15"/>
      <c r="OUA27" s="15"/>
      <c r="OUB27" s="15"/>
      <c r="OUC27" s="15"/>
      <c r="OUD27" s="15"/>
      <c r="OUE27" s="98"/>
      <c r="OUF27" s="98"/>
      <c r="OUG27" s="13"/>
      <c r="OUH27" s="79"/>
      <c r="OUI27" s="79"/>
      <c r="OUJ27" s="79"/>
      <c r="OUK27" s="79"/>
      <c r="OUL27" s="79"/>
      <c r="OUM27" s="79"/>
      <c r="OUN27" s="79"/>
      <c r="OUO27" s="79"/>
      <c r="OUP27" s="79"/>
      <c r="OUQ27" s="79"/>
      <c r="OUR27" s="79"/>
      <c r="OUS27" s="79"/>
      <c r="OUT27" s="79"/>
      <c r="OUU27" s="79"/>
      <c r="OUV27" s="79"/>
      <c r="OUW27" s="79"/>
      <c r="OUX27" s="79"/>
      <c r="OUY27" s="79"/>
      <c r="OUZ27" s="79"/>
      <c r="OVA27" s="79"/>
      <c r="OVB27" s="79"/>
      <c r="OVC27" s="79"/>
      <c r="OVD27" s="79"/>
      <c r="OVE27" s="79"/>
      <c r="OVF27" s="19"/>
      <c r="OVG27" s="15"/>
      <c r="OVH27" s="15"/>
      <c r="OVI27" s="15"/>
      <c r="OVJ27" s="15"/>
      <c r="OVK27" s="15"/>
      <c r="OVL27" s="15"/>
      <c r="OVM27" s="15"/>
      <c r="OVN27" s="15"/>
      <c r="OVO27" s="15"/>
      <c r="OVP27" s="15"/>
      <c r="OVQ27" s="15"/>
      <c r="OVR27" s="15"/>
      <c r="OVS27" s="15"/>
      <c r="OVT27" s="15"/>
      <c r="OVU27" s="15"/>
      <c r="OVV27" s="15"/>
      <c r="OVW27" s="15"/>
      <c r="OVX27" s="15"/>
      <c r="OVY27" s="15"/>
      <c r="OVZ27" s="15"/>
      <c r="OWA27" s="15"/>
      <c r="OWB27" s="98"/>
      <c r="OWC27" s="98"/>
      <c r="OWD27" s="13"/>
      <c r="OWE27" s="79"/>
      <c r="OWF27" s="79"/>
      <c r="OWG27" s="79"/>
      <c r="OWH27" s="79"/>
      <c r="OWI27" s="79"/>
      <c r="OWJ27" s="79"/>
      <c r="OWK27" s="79"/>
      <c r="OWL27" s="79"/>
      <c r="OWM27" s="79"/>
      <c r="OWN27" s="79"/>
      <c r="OWO27" s="79"/>
      <c r="OWP27" s="79"/>
      <c r="OWQ27" s="79"/>
      <c r="OWR27" s="79"/>
      <c r="OWS27" s="79"/>
      <c r="OWT27" s="79"/>
      <c r="OWU27" s="79"/>
      <c r="OWV27" s="79"/>
      <c r="OWW27" s="79"/>
      <c r="OWX27" s="79"/>
      <c r="OWY27" s="79"/>
      <c r="OWZ27" s="79"/>
      <c r="OXA27" s="79"/>
      <c r="OXB27" s="79"/>
      <c r="OXC27" s="19"/>
      <c r="OXD27" s="15"/>
      <c r="OXE27" s="15"/>
      <c r="OXF27" s="15"/>
      <c r="OXG27" s="15"/>
      <c r="OXH27" s="15"/>
      <c r="OXI27" s="15"/>
      <c r="OXJ27" s="15"/>
      <c r="OXK27" s="15"/>
      <c r="OXL27" s="15"/>
      <c r="OXM27" s="15"/>
      <c r="OXN27" s="15"/>
      <c r="OXO27" s="15"/>
      <c r="OXP27" s="15"/>
      <c r="OXQ27" s="15"/>
      <c r="OXR27" s="15"/>
      <c r="OXS27" s="15"/>
      <c r="OXT27" s="15"/>
      <c r="OXU27" s="15"/>
      <c r="OXV27" s="15"/>
      <c r="OXW27" s="15"/>
      <c r="OXX27" s="15"/>
      <c r="OXY27" s="98"/>
      <c r="OXZ27" s="98"/>
      <c r="OYA27" s="13"/>
      <c r="OYB27" s="79"/>
      <c r="OYC27" s="79"/>
      <c r="OYD27" s="79"/>
      <c r="OYE27" s="79"/>
      <c r="OYF27" s="79"/>
      <c r="OYG27" s="79"/>
      <c r="OYH27" s="79"/>
      <c r="OYI27" s="79"/>
      <c r="OYJ27" s="79"/>
      <c r="OYK27" s="79"/>
      <c r="OYL27" s="79"/>
      <c r="OYM27" s="79"/>
      <c r="OYN27" s="79"/>
      <c r="OYO27" s="79"/>
      <c r="OYP27" s="79"/>
      <c r="OYQ27" s="79"/>
      <c r="OYR27" s="79"/>
      <c r="OYS27" s="79"/>
      <c r="OYT27" s="79"/>
      <c r="OYU27" s="79"/>
      <c r="OYV27" s="79"/>
      <c r="OYW27" s="79"/>
      <c r="OYX27" s="79"/>
      <c r="OYY27" s="79"/>
      <c r="OYZ27" s="19"/>
      <c r="OZA27" s="15"/>
      <c r="OZB27" s="15"/>
      <c r="OZC27" s="15"/>
      <c r="OZD27" s="15"/>
      <c r="OZE27" s="15"/>
      <c r="OZF27" s="15"/>
      <c r="OZG27" s="15"/>
      <c r="OZH27" s="15"/>
      <c r="OZI27" s="15"/>
      <c r="OZJ27" s="15"/>
      <c r="OZK27" s="15"/>
      <c r="OZL27" s="15"/>
      <c r="OZM27" s="15"/>
      <c r="OZN27" s="15"/>
      <c r="OZO27" s="15"/>
      <c r="OZP27" s="15"/>
      <c r="OZQ27" s="15"/>
      <c r="OZR27" s="15"/>
      <c r="OZS27" s="15"/>
      <c r="OZT27" s="15"/>
      <c r="OZU27" s="15"/>
      <c r="OZV27" s="98"/>
      <c r="OZW27" s="98"/>
      <c r="OZX27" s="13"/>
      <c r="OZY27" s="79"/>
      <c r="OZZ27" s="79"/>
      <c r="PAA27" s="79"/>
      <c r="PAB27" s="79"/>
      <c r="PAC27" s="79"/>
      <c r="PAD27" s="79"/>
      <c r="PAE27" s="79"/>
      <c r="PAF27" s="79"/>
      <c r="PAG27" s="79"/>
      <c r="PAH27" s="79"/>
      <c r="PAI27" s="79"/>
      <c r="PAJ27" s="79"/>
      <c r="PAK27" s="79"/>
      <c r="PAL27" s="79"/>
      <c r="PAM27" s="79"/>
      <c r="PAN27" s="79"/>
      <c r="PAO27" s="79"/>
      <c r="PAP27" s="79"/>
      <c r="PAQ27" s="79"/>
      <c r="PAR27" s="79"/>
      <c r="PAS27" s="79"/>
      <c r="PAT27" s="79"/>
      <c r="PAU27" s="79"/>
      <c r="PAV27" s="79"/>
      <c r="PAW27" s="19"/>
      <c r="PAX27" s="15"/>
      <c r="PAY27" s="15"/>
      <c r="PAZ27" s="15"/>
      <c r="PBA27" s="15"/>
      <c r="PBB27" s="15"/>
      <c r="PBC27" s="15"/>
      <c r="PBD27" s="15"/>
      <c r="PBE27" s="15"/>
      <c r="PBF27" s="15"/>
      <c r="PBG27" s="15"/>
      <c r="PBH27" s="15"/>
      <c r="PBI27" s="15"/>
      <c r="PBJ27" s="15"/>
      <c r="PBK27" s="15"/>
      <c r="PBL27" s="15"/>
      <c r="PBM27" s="15"/>
      <c r="PBN27" s="15"/>
      <c r="PBO27" s="15"/>
      <c r="PBP27" s="15"/>
      <c r="PBQ27" s="15"/>
      <c r="PBR27" s="15"/>
      <c r="PBS27" s="98"/>
      <c r="PBT27" s="98"/>
      <c r="PBU27" s="13"/>
      <c r="PBV27" s="79"/>
      <c r="PBW27" s="79"/>
      <c r="PBX27" s="79"/>
      <c r="PBY27" s="79"/>
      <c r="PBZ27" s="79"/>
      <c r="PCA27" s="79"/>
      <c r="PCB27" s="79"/>
      <c r="PCC27" s="79"/>
      <c r="PCD27" s="79"/>
      <c r="PCE27" s="79"/>
      <c r="PCF27" s="79"/>
      <c r="PCG27" s="79"/>
      <c r="PCH27" s="79"/>
      <c r="PCI27" s="79"/>
      <c r="PCJ27" s="79"/>
      <c r="PCK27" s="79"/>
      <c r="PCL27" s="79"/>
      <c r="PCM27" s="79"/>
      <c r="PCN27" s="79"/>
      <c r="PCO27" s="79"/>
      <c r="PCP27" s="79"/>
      <c r="PCQ27" s="79"/>
      <c r="PCR27" s="79"/>
      <c r="PCS27" s="79"/>
      <c r="PCT27" s="19"/>
      <c r="PCU27" s="15"/>
      <c r="PCV27" s="15"/>
      <c r="PCW27" s="15"/>
      <c r="PCX27" s="15"/>
      <c r="PCY27" s="15"/>
      <c r="PCZ27" s="15"/>
      <c r="PDA27" s="15"/>
      <c r="PDB27" s="15"/>
      <c r="PDC27" s="15"/>
      <c r="PDD27" s="15"/>
      <c r="PDE27" s="15"/>
      <c r="PDF27" s="15"/>
      <c r="PDG27" s="15"/>
      <c r="PDH27" s="15"/>
      <c r="PDI27" s="15"/>
      <c r="PDJ27" s="15"/>
      <c r="PDK27" s="15"/>
      <c r="PDL27" s="15"/>
      <c r="PDM27" s="15"/>
      <c r="PDN27" s="15"/>
      <c r="PDO27" s="15"/>
      <c r="PDP27" s="98"/>
      <c r="PDQ27" s="98"/>
      <c r="PDR27" s="13"/>
      <c r="PDS27" s="79"/>
      <c r="PDT27" s="79"/>
      <c r="PDU27" s="79"/>
      <c r="PDV27" s="79"/>
      <c r="PDW27" s="79"/>
      <c r="PDX27" s="79"/>
      <c r="PDY27" s="79"/>
      <c r="PDZ27" s="79"/>
      <c r="PEA27" s="79"/>
      <c r="PEB27" s="79"/>
      <c r="PEC27" s="79"/>
      <c r="PED27" s="79"/>
      <c r="PEE27" s="79"/>
      <c r="PEF27" s="79"/>
      <c r="PEG27" s="79"/>
      <c r="PEH27" s="79"/>
      <c r="PEI27" s="79"/>
      <c r="PEJ27" s="79"/>
      <c r="PEK27" s="79"/>
      <c r="PEL27" s="79"/>
      <c r="PEM27" s="79"/>
      <c r="PEN27" s="79"/>
      <c r="PEO27" s="79"/>
      <c r="PEP27" s="79"/>
      <c r="PEQ27" s="19"/>
      <c r="PER27" s="15"/>
      <c r="PES27" s="15"/>
      <c r="PET27" s="15"/>
      <c r="PEU27" s="15"/>
      <c r="PEV27" s="15"/>
      <c r="PEW27" s="15"/>
      <c r="PEX27" s="15"/>
      <c r="PEY27" s="15"/>
      <c r="PEZ27" s="15"/>
      <c r="PFA27" s="15"/>
      <c r="PFB27" s="15"/>
      <c r="PFC27" s="15"/>
      <c r="PFD27" s="15"/>
      <c r="PFE27" s="15"/>
      <c r="PFF27" s="15"/>
      <c r="PFG27" s="15"/>
      <c r="PFH27" s="15"/>
      <c r="PFI27" s="15"/>
      <c r="PFJ27" s="15"/>
      <c r="PFK27" s="15"/>
      <c r="PFL27" s="15"/>
      <c r="PFM27" s="98"/>
      <c r="PFN27" s="98"/>
      <c r="PFO27" s="13"/>
      <c r="PFP27" s="79"/>
      <c r="PFQ27" s="79"/>
      <c r="PFR27" s="79"/>
      <c r="PFS27" s="79"/>
      <c r="PFT27" s="79"/>
      <c r="PFU27" s="79"/>
      <c r="PFV27" s="79"/>
      <c r="PFW27" s="79"/>
      <c r="PFX27" s="79"/>
      <c r="PFY27" s="79"/>
      <c r="PFZ27" s="79"/>
      <c r="PGA27" s="79"/>
      <c r="PGB27" s="79"/>
      <c r="PGC27" s="79"/>
      <c r="PGD27" s="79"/>
      <c r="PGE27" s="79"/>
      <c r="PGF27" s="79"/>
      <c r="PGG27" s="79"/>
      <c r="PGH27" s="79"/>
      <c r="PGI27" s="79"/>
      <c r="PGJ27" s="79"/>
      <c r="PGK27" s="79"/>
      <c r="PGL27" s="79"/>
      <c r="PGM27" s="79"/>
      <c r="PGN27" s="19"/>
      <c r="PGO27" s="15"/>
      <c r="PGP27" s="15"/>
      <c r="PGQ27" s="15"/>
      <c r="PGR27" s="15"/>
      <c r="PGS27" s="15"/>
      <c r="PGT27" s="15"/>
      <c r="PGU27" s="15"/>
      <c r="PGV27" s="15"/>
      <c r="PGW27" s="15"/>
      <c r="PGX27" s="15"/>
      <c r="PGY27" s="15"/>
      <c r="PGZ27" s="15"/>
      <c r="PHA27" s="15"/>
      <c r="PHB27" s="15"/>
      <c r="PHC27" s="15"/>
      <c r="PHD27" s="15"/>
      <c r="PHE27" s="15"/>
      <c r="PHF27" s="15"/>
      <c r="PHG27" s="15"/>
      <c r="PHH27" s="15"/>
      <c r="PHI27" s="15"/>
      <c r="PHJ27" s="98"/>
      <c r="PHK27" s="98"/>
      <c r="PHL27" s="13"/>
      <c r="PHM27" s="79"/>
      <c r="PHN27" s="79"/>
      <c r="PHO27" s="79"/>
      <c r="PHP27" s="79"/>
      <c r="PHQ27" s="79"/>
      <c r="PHR27" s="79"/>
      <c r="PHS27" s="79"/>
      <c r="PHT27" s="79"/>
      <c r="PHU27" s="79"/>
      <c r="PHV27" s="79"/>
      <c r="PHW27" s="79"/>
      <c r="PHX27" s="79"/>
      <c r="PHY27" s="79"/>
      <c r="PHZ27" s="79"/>
      <c r="PIA27" s="79"/>
      <c r="PIB27" s="79"/>
      <c r="PIC27" s="79"/>
      <c r="PID27" s="79"/>
      <c r="PIE27" s="79"/>
      <c r="PIF27" s="79"/>
      <c r="PIG27" s="79"/>
      <c r="PIH27" s="79"/>
      <c r="PII27" s="79"/>
      <c r="PIJ27" s="79"/>
      <c r="PIK27" s="19"/>
      <c r="PIL27" s="15"/>
      <c r="PIM27" s="15"/>
      <c r="PIN27" s="15"/>
      <c r="PIO27" s="15"/>
      <c r="PIP27" s="15"/>
      <c r="PIQ27" s="15"/>
      <c r="PIR27" s="15"/>
      <c r="PIS27" s="15"/>
      <c r="PIT27" s="15"/>
      <c r="PIU27" s="15"/>
      <c r="PIV27" s="15"/>
      <c r="PIW27" s="15"/>
      <c r="PIX27" s="15"/>
      <c r="PIY27" s="15"/>
      <c r="PIZ27" s="15"/>
      <c r="PJA27" s="15"/>
      <c r="PJB27" s="15"/>
      <c r="PJC27" s="15"/>
      <c r="PJD27" s="15"/>
      <c r="PJE27" s="15"/>
      <c r="PJF27" s="15"/>
      <c r="PJG27" s="98"/>
      <c r="PJH27" s="98"/>
      <c r="PJI27" s="13"/>
      <c r="PJJ27" s="79"/>
      <c r="PJK27" s="79"/>
      <c r="PJL27" s="79"/>
      <c r="PJM27" s="79"/>
      <c r="PJN27" s="79"/>
      <c r="PJO27" s="79"/>
      <c r="PJP27" s="79"/>
      <c r="PJQ27" s="79"/>
      <c r="PJR27" s="79"/>
      <c r="PJS27" s="79"/>
      <c r="PJT27" s="79"/>
      <c r="PJU27" s="79"/>
      <c r="PJV27" s="79"/>
      <c r="PJW27" s="79"/>
      <c r="PJX27" s="79"/>
      <c r="PJY27" s="79"/>
      <c r="PJZ27" s="79"/>
      <c r="PKA27" s="79"/>
      <c r="PKB27" s="79"/>
      <c r="PKC27" s="79"/>
      <c r="PKD27" s="79"/>
      <c r="PKE27" s="79"/>
      <c r="PKF27" s="79"/>
      <c r="PKG27" s="79"/>
      <c r="PKH27" s="19"/>
      <c r="PKI27" s="15"/>
      <c r="PKJ27" s="15"/>
      <c r="PKK27" s="15"/>
      <c r="PKL27" s="15"/>
      <c r="PKM27" s="15"/>
      <c r="PKN27" s="15"/>
      <c r="PKO27" s="15"/>
      <c r="PKP27" s="15"/>
      <c r="PKQ27" s="15"/>
      <c r="PKR27" s="15"/>
      <c r="PKS27" s="15"/>
      <c r="PKT27" s="15"/>
      <c r="PKU27" s="15"/>
      <c r="PKV27" s="15"/>
      <c r="PKW27" s="15"/>
      <c r="PKX27" s="15"/>
      <c r="PKY27" s="15"/>
      <c r="PKZ27" s="15"/>
      <c r="PLA27" s="15"/>
      <c r="PLB27" s="15"/>
      <c r="PLC27" s="15"/>
      <c r="PLD27" s="98"/>
      <c r="PLE27" s="98"/>
      <c r="PLF27" s="13"/>
      <c r="PLG27" s="79"/>
      <c r="PLH27" s="79"/>
      <c r="PLI27" s="79"/>
      <c r="PLJ27" s="79"/>
      <c r="PLK27" s="79"/>
      <c r="PLL27" s="79"/>
      <c r="PLM27" s="79"/>
      <c r="PLN27" s="79"/>
      <c r="PLO27" s="79"/>
      <c r="PLP27" s="79"/>
      <c r="PLQ27" s="79"/>
      <c r="PLR27" s="79"/>
      <c r="PLS27" s="79"/>
      <c r="PLT27" s="79"/>
      <c r="PLU27" s="79"/>
      <c r="PLV27" s="79"/>
      <c r="PLW27" s="79"/>
      <c r="PLX27" s="79"/>
      <c r="PLY27" s="79"/>
      <c r="PLZ27" s="79"/>
      <c r="PMA27" s="79"/>
      <c r="PMB27" s="79"/>
      <c r="PMC27" s="79"/>
      <c r="PMD27" s="79"/>
      <c r="PME27" s="19"/>
      <c r="PMF27" s="15"/>
      <c r="PMG27" s="15"/>
      <c r="PMH27" s="15"/>
      <c r="PMI27" s="15"/>
      <c r="PMJ27" s="15"/>
      <c r="PMK27" s="15"/>
      <c r="PML27" s="15"/>
      <c r="PMM27" s="15"/>
      <c r="PMN27" s="15"/>
      <c r="PMO27" s="15"/>
      <c r="PMP27" s="15"/>
      <c r="PMQ27" s="15"/>
      <c r="PMR27" s="15"/>
      <c r="PMS27" s="15"/>
      <c r="PMT27" s="15"/>
      <c r="PMU27" s="15"/>
      <c r="PMV27" s="15"/>
      <c r="PMW27" s="15"/>
      <c r="PMX27" s="15"/>
      <c r="PMY27" s="15"/>
      <c r="PMZ27" s="15"/>
      <c r="PNA27" s="98"/>
      <c r="PNB27" s="98"/>
      <c r="PNC27" s="13"/>
      <c r="PND27" s="79"/>
      <c r="PNE27" s="79"/>
      <c r="PNF27" s="79"/>
      <c r="PNG27" s="79"/>
      <c r="PNH27" s="79"/>
      <c r="PNI27" s="79"/>
      <c r="PNJ27" s="79"/>
      <c r="PNK27" s="79"/>
      <c r="PNL27" s="79"/>
      <c r="PNM27" s="79"/>
      <c r="PNN27" s="79"/>
      <c r="PNO27" s="79"/>
      <c r="PNP27" s="79"/>
      <c r="PNQ27" s="79"/>
      <c r="PNR27" s="79"/>
      <c r="PNS27" s="79"/>
      <c r="PNT27" s="79"/>
      <c r="PNU27" s="79"/>
      <c r="PNV27" s="79"/>
      <c r="PNW27" s="79"/>
      <c r="PNX27" s="79"/>
      <c r="PNY27" s="79"/>
      <c r="PNZ27" s="79"/>
      <c r="POA27" s="79"/>
      <c r="POB27" s="19"/>
      <c r="POC27" s="15"/>
      <c r="POD27" s="15"/>
      <c r="POE27" s="15"/>
      <c r="POF27" s="15"/>
      <c r="POG27" s="15"/>
      <c r="POH27" s="15"/>
      <c r="POI27" s="15"/>
      <c r="POJ27" s="15"/>
      <c r="POK27" s="15"/>
      <c r="POL27" s="15"/>
      <c r="POM27" s="15"/>
      <c r="PON27" s="15"/>
      <c r="POO27" s="15"/>
      <c r="POP27" s="15"/>
      <c r="POQ27" s="15"/>
      <c r="POR27" s="15"/>
      <c r="POS27" s="15"/>
      <c r="POT27" s="15"/>
      <c r="POU27" s="15"/>
      <c r="POV27" s="15"/>
      <c r="POW27" s="15"/>
      <c r="POX27" s="98"/>
      <c r="POY27" s="98"/>
      <c r="POZ27" s="13"/>
      <c r="PPA27" s="79"/>
      <c r="PPB27" s="79"/>
      <c r="PPC27" s="79"/>
      <c r="PPD27" s="79"/>
      <c r="PPE27" s="79"/>
      <c r="PPF27" s="79"/>
      <c r="PPG27" s="79"/>
      <c r="PPH27" s="79"/>
      <c r="PPI27" s="79"/>
      <c r="PPJ27" s="79"/>
      <c r="PPK27" s="79"/>
      <c r="PPL27" s="79"/>
      <c r="PPM27" s="79"/>
      <c r="PPN27" s="79"/>
      <c r="PPO27" s="79"/>
      <c r="PPP27" s="79"/>
      <c r="PPQ27" s="79"/>
      <c r="PPR27" s="79"/>
      <c r="PPS27" s="79"/>
      <c r="PPT27" s="79"/>
      <c r="PPU27" s="79"/>
      <c r="PPV27" s="79"/>
      <c r="PPW27" s="79"/>
      <c r="PPX27" s="79"/>
      <c r="PPY27" s="19"/>
      <c r="PPZ27" s="15"/>
      <c r="PQA27" s="15"/>
      <c r="PQB27" s="15"/>
      <c r="PQC27" s="15"/>
      <c r="PQD27" s="15"/>
      <c r="PQE27" s="15"/>
      <c r="PQF27" s="15"/>
      <c r="PQG27" s="15"/>
      <c r="PQH27" s="15"/>
      <c r="PQI27" s="15"/>
      <c r="PQJ27" s="15"/>
      <c r="PQK27" s="15"/>
      <c r="PQL27" s="15"/>
      <c r="PQM27" s="15"/>
      <c r="PQN27" s="15"/>
      <c r="PQO27" s="15"/>
      <c r="PQP27" s="15"/>
      <c r="PQQ27" s="15"/>
      <c r="PQR27" s="15"/>
      <c r="PQS27" s="15"/>
      <c r="PQT27" s="15"/>
      <c r="PQU27" s="98"/>
      <c r="PQV27" s="98"/>
      <c r="PQW27" s="13"/>
      <c r="PQX27" s="79"/>
      <c r="PQY27" s="79"/>
      <c r="PQZ27" s="79"/>
      <c r="PRA27" s="79"/>
      <c r="PRB27" s="79"/>
      <c r="PRC27" s="79"/>
      <c r="PRD27" s="79"/>
      <c r="PRE27" s="79"/>
      <c r="PRF27" s="79"/>
      <c r="PRG27" s="79"/>
      <c r="PRH27" s="79"/>
      <c r="PRI27" s="79"/>
      <c r="PRJ27" s="79"/>
      <c r="PRK27" s="79"/>
      <c r="PRL27" s="79"/>
      <c r="PRM27" s="79"/>
      <c r="PRN27" s="79"/>
      <c r="PRO27" s="79"/>
      <c r="PRP27" s="79"/>
      <c r="PRQ27" s="79"/>
      <c r="PRR27" s="79"/>
      <c r="PRS27" s="79"/>
      <c r="PRT27" s="79"/>
      <c r="PRU27" s="79"/>
      <c r="PRV27" s="19"/>
      <c r="PRW27" s="15"/>
      <c r="PRX27" s="15"/>
      <c r="PRY27" s="15"/>
      <c r="PRZ27" s="15"/>
      <c r="PSA27" s="15"/>
      <c r="PSB27" s="15"/>
      <c r="PSC27" s="15"/>
      <c r="PSD27" s="15"/>
      <c r="PSE27" s="15"/>
      <c r="PSF27" s="15"/>
      <c r="PSG27" s="15"/>
      <c r="PSH27" s="15"/>
      <c r="PSI27" s="15"/>
      <c r="PSJ27" s="15"/>
      <c r="PSK27" s="15"/>
      <c r="PSL27" s="15"/>
      <c r="PSM27" s="15"/>
      <c r="PSN27" s="15"/>
      <c r="PSO27" s="15"/>
      <c r="PSP27" s="15"/>
      <c r="PSQ27" s="15"/>
      <c r="PSR27" s="98"/>
      <c r="PSS27" s="98"/>
      <c r="PST27" s="13"/>
      <c r="PSU27" s="79"/>
      <c r="PSV27" s="79"/>
      <c r="PSW27" s="79"/>
      <c r="PSX27" s="79"/>
      <c r="PSY27" s="79"/>
      <c r="PSZ27" s="79"/>
      <c r="PTA27" s="79"/>
      <c r="PTB27" s="79"/>
      <c r="PTC27" s="79"/>
      <c r="PTD27" s="79"/>
      <c r="PTE27" s="79"/>
      <c r="PTF27" s="79"/>
      <c r="PTG27" s="79"/>
      <c r="PTH27" s="79"/>
      <c r="PTI27" s="79"/>
      <c r="PTJ27" s="79"/>
      <c r="PTK27" s="79"/>
      <c r="PTL27" s="79"/>
      <c r="PTM27" s="79"/>
      <c r="PTN27" s="79"/>
      <c r="PTO27" s="79"/>
      <c r="PTP27" s="79"/>
      <c r="PTQ27" s="79"/>
      <c r="PTR27" s="79"/>
      <c r="PTS27" s="19"/>
      <c r="PTT27" s="15"/>
      <c r="PTU27" s="15"/>
      <c r="PTV27" s="15"/>
      <c r="PTW27" s="15"/>
      <c r="PTX27" s="15"/>
      <c r="PTY27" s="15"/>
      <c r="PTZ27" s="15"/>
      <c r="PUA27" s="15"/>
      <c r="PUB27" s="15"/>
      <c r="PUC27" s="15"/>
      <c r="PUD27" s="15"/>
      <c r="PUE27" s="15"/>
      <c r="PUF27" s="15"/>
      <c r="PUG27" s="15"/>
      <c r="PUH27" s="15"/>
      <c r="PUI27" s="15"/>
      <c r="PUJ27" s="15"/>
      <c r="PUK27" s="15"/>
      <c r="PUL27" s="15"/>
      <c r="PUM27" s="15"/>
      <c r="PUN27" s="15"/>
      <c r="PUO27" s="98"/>
      <c r="PUP27" s="98"/>
      <c r="PUQ27" s="13"/>
      <c r="PUR27" s="79"/>
      <c r="PUS27" s="79"/>
      <c r="PUT27" s="79"/>
      <c r="PUU27" s="79"/>
      <c r="PUV27" s="79"/>
      <c r="PUW27" s="79"/>
      <c r="PUX27" s="79"/>
      <c r="PUY27" s="79"/>
      <c r="PUZ27" s="79"/>
      <c r="PVA27" s="79"/>
      <c r="PVB27" s="79"/>
      <c r="PVC27" s="79"/>
      <c r="PVD27" s="79"/>
      <c r="PVE27" s="79"/>
      <c r="PVF27" s="79"/>
      <c r="PVG27" s="79"/>
      <c r="PVH27" s="79"/>
      <c r="PVI27" s="79"/>
      <c r="PVJ27" s="79"/>
      <c r="PVK27" s="79"/>
      <c r="PVL27" s="79"/>
      <c r="PVM27" s="79"/>
      <c r="PVN27" s="79"/>
      <c r="PVO27" s="79"/>
      <c r="PVP27" s="19"/>
      <c r="PVQ27" s="15"/>
      <c r="PVR27" s="15"/>
      <c r="PVS27" s="15"/>
      <c r="PVT27" s="15"/>
      <c r="PVU27" s="15"/>
      <c r="PVV27" s="15"/>
      <c r="PVW27" s="15"/>
      <c r="PVX27" s="15"/>
      <c r="PVY27" s="15"/>
      <c r="PVZ27" s="15"/>
      <c r="PWA27" s="15"/>
      <c r="PWB27" s="15"/>
      <c r="PWC27" s="15"/>
      <c r="PWD27" s="15"/>
      <c r="PWE27" s="15"/>
      <c r="PWF27" s="15"/>
      <c r="PWG27" s="15"/>
      <c r="PWH27" s="15"/>
      <c r="PWI27" s="15"/>
      <c r="PWJ27" s="15"/>
      <c r="PWK27" s="15"/>
      <c r="PWL27" s="98"/>
      <c r="PWM27" s="98"/>
      <c r="PWN27" s="13"/>
      <c r="PWO27" s="79"/>
      <c r="PWP27" s="79"/>
      <c r="PWQ27" s="79"/>
      <c r="PWR27" s="79"/>
      <c r="PWS27" s="79"/>
      <c r="PWT27" s="79"/>
      <c r="PWU27" s="79"/>
      <c r="PWV27" s="79"/>
      <c r="PWW27" s="79"/>
      <c r="PWX27" s="79"/>
      <c r="PWY27" s="79"/>
      <c r="PWZ27" s="79"/>
      <c r="PXA27" s="79"/>
      <c r="PXB27" s="79"/>
      <c r="PXC27" s="79"/>
      <c r="PXD27" s="79"/>
      <c r="PXE27" s="79"/>
      <c r="PXF27" s="79"/>
      <c r="PXG27" s="79"/>
      <c r="PXH27" s="79"/>
      <c r="PXI27" s="79"/>
      <c r="PXJ27" s="79"/>
      <c r="PXK27" s="79"/>
      <c r="PXL27" s="79"/>
      <c r="PXM27" s="19"/>
      <c r="PXN27" s="15"/>
      <c r="PXO27" s="15"/>
      <c r="PXP27" s="15"/>
      <c r="PXQ27" s="15"/>
      <c r="PXR27" s="15"/>
      <c r="PXS27" s="15"/>
      <c r="PXT27" s="15"/>
      <c r="PXU27" s="15"/>
      <c r="PXV27" s="15"/>
      <c r="PXW27" s="15"/>
      <c r="PXX27" s="15"/>
      <c r="PXY27" s="15"/>
      <c r="PXZ27" s="15"/>
      <c r="PYA27" s="15"/>
      <c r="PYB27" s="15"/>
      <c r="PYC27" s="15"/>
      <c r="PYD27" s="15"/>
      <c r="PYE27" s="15"/>
      <c r="PYF27" s="15"/>
      <c r="PYG27" s="15"/>
      <c r="PYH27" s="15"/>
      <c r="PYI27" s="98"/>
      <c r="PYJ27" s="98"/>
      <c r="PYK27" s="13"/>
      <c r="PYL27" s="79"/>
      <c r="PYM27" s="79"/>
      <c r="PYN27" s="79"/>
      <c r="PYO27" s="79"/>
      <c r="PYP27" s="79"/>
      <c r="PYQ27" s="79"/>
      <c r="PYR27" s="79"/>
      <c r="PYS27" s="79"/>
      <c r="PYT27" s="79"/>
      <c r="PYU27" s="79"/>
      <c r="PYV27" s="79"/>
      <c r="PYW27" s="79"/>
      <c r="PYX27" s="79"/>
      <c r="PYY27" s="79"/>
      <c r="PYZ27" s="79"/>
      <c r="PZA27" s="79"/>
      <c r="PZB27" s="79"/>
      <c r="PZC27" s="79"/>
      <c r="PZD27" s="79"/>
      <c r="PZE27" s="79"/>
      <c r="PZF27" s="79"/>
      <c r="PZG27" s="79"/>
      <c r="PZH27" s="79"/>
      <c r="PZI27" s="79"/>
      <c r="PZJ27" s="19"/>
      <c r="PZK27" s="15"/>
      <c r="PZL27" s="15"/>
      <c r="PZM27" s="15"/>
      <c r="PZN27" s="15"/>
      <c r="PZO27" s="15"/>
      <c r="PZP27" s="15"/>
      <c r="PZQ27" s="15"/>
      <c r="PZR27" s="15"/>
      <c r="PZS27" s="15"/>
      <c r="PZT27" s="15"/>
      <c r="PZU27" s="15"/>
      <c r="PZV27" s="15"/>
      <c r="PZW27" s="15"/>
      <c r="PZX27" s="15"/>
      <c r="PZY27" s="15"/>
      <c r="PZZ27" s="15"/>
      <c r="QAA27" s="15"/>
      <c r="QAB27" s="15"/>
      <c r="QAC27" s="15"/>
      <c r="QAD27" s="15"/>
      <c r="QAE27" s="15"/>
      <c r="QAF27" s="98"/>
      <c r="QAG27" s="98"/>
      <c r="QAH27" s="13"/>
      <c r="QAI27" s="79"/>
      <c r="QAJ27" s="79"/>
      <c r="QAK27" s="79"/>
      <c r="QAL27" s="79"/>
      <c r="QAM27" s="79"/>
      <c r="QAN27" s="79"/>
      <c r="QAO27" s="79"/>
      <c r="QAP27" s="79"/>
      <c r="QAQ27" s="79"/>
      <c r="QAR27" s="79"/>
      <c r="QAS27" s="79"/>
      <c r="QAT27" s="79"/>
      <c r="QAU27" s="79"/>
      <c r="QAV27" s="79"/>
      <c r="QAW27" s="79"/>
      <c r="QAX27" s="79"/>
      <c r="QAY27" s="79"/>
      <c r="QAZ27" s="79"/>
      <c r="QBA27" s="79"/>
      <c r="QBB27" s="79"/>
      <c r="QBC27" s="79"/>
      <c r="QBD27" s="79"/>
      <c r="QBE27" s="79"/>
      <c r="QBF27" s="79"/>
      <c r="QBG27" s="19"/>
      <c r="QBH27" s="15"/>
      <c r="QBI27" s="15"/>
      <c r="QBJ27" s="15"/>
      <c r="QBK27" s="15"/>
      <c r="QBL27" s="15"/>
      <c r="QBM27" s="15"/>
      <c r="QBN27" s="15"/>
      <c r="QBO27" s="15"/>
      <c r="QBP27" s="15"/>
      <c r="QBQ27" s="15"/>
      <c r="QBR27" s="15"/>
      <c r="QBS27" s="15"/>
      <c r="QBT27" s="15"/>
      <c r="QBU27" s="15"/>
      <c r="QBV27" s="15"/>
      <c r="QBW27" s="15"/>
      <c r="QBX27" s="15"/>
      <c r="QBY27" s="15"/>
      <c r="QBZ27" s="15"/>
      <c r="QCA27" s="15"/>
      <c r="QCB27" s="15"/>
      <c r="QCC27" s="98"/>
      <c r="QCD27" s="98"/>
      <c r="QCE27" s="13"/>
      <c r="QCF27" s="79"/>
      <c r="QCG27" s="79"/>
      <c r="QCH27" s="79"/>
      <c r="QCI27" s="79"/>
      <c r="QCJ27" s="79"/>
      <c r="QCK27" s="79"/>
      <c r="QCL27" s="79"/>
      <c r="QCM27" s="79"/>
      <c r="QCN27" s="79"/>
      <c r="QCO27" s="79"/>
      <c r="QCP27" s="79"/>
      <c r="QCQ27" s="79"/>
      <c r="QCR27" s="79"/>
      <c r="QCS27" s="79"/>
      <c r="QCT27" s="79"/>
      <c r="QCU27" s="79"/>
      <c r="QCV27" s="79"/>
      <c r="QCW27" s="79"/>
      <c r="QCX27" s="79"/>
      <c r="QCY27" s="79"/>
      <c r="QCZ27" s="79"/>
      <c r="QDA27" s="79"/>
      <c r="QDB27" s="79"/>
      <c r="QDC27" s="79"/>
      <c r="QDD27" s="19"/>
      <c r="QDE27" s="15"/>
      <c r="QDF27" s="15"/>
      <c r="QDG27" s="15"/>
      <c r="QDH27" s="15"/>
      <c r="QDI27" s="15"/>
      <c r="QDJ27" s="15"/>
      <c r="QDK27" s="15"/>
      <c r="QDL27" s="15"/>
      <c r="QDM27" s="15"/>
      <c r="QDN27" s="15"/>
      <c r="QDO27" s="15"/>
      <c r="QDP27" s="15"/>
      <c r="QDQ27" s="15"/>
      <c r="QDR27" s="15"/>
      <c r="QDS27" s="15"/>
      <c r="QDT27" s="15"/>
      <c r="QDU27" s="15"/>
      <c r="QDV27" s="15"/>
      <c r="QDW27" s="15"/>
      <c r="QDX27" s="15"/>
      <c r="QDY27" s="15"/>
      <c r="QDZ27" s="98"/>
      <c r="QEA27" s="98"/>
      <c r="QEB27" s="13"/>
      <c r="QEC27" s="79"/>
      <c r="QED27" s="79"/>
      <c r="QEE27" s="79"/>
      <c r="QEF27" s="79"/>
      <c r="QEG27" s="79"/>
      <c r="QEH27" s="79"/>
      <c r="QEI27" s="79"/>
      <c r="QEJ27" s="79"/>
      <c r="QEK27" s="79"/>
      <c r="QEL27" s="79"/>
      <c r="QEM27" s="79"/>
      <c r="QEN27" s="79"/>
      <c r="QEO27" s="79"/>
      <c r="QEP27" s="79"/>
      <c r="QEQ27" s="79"/>
      <c r="QER27" s="79"/>
      <c r="QES27" s="79"/>
      <c r="QET27" s="79"/>
      <c r="QEU27" s="79"/>
      <c r="QEV27" s="79"/>
      <c r="QEW27" s="79"/>
      <c r="QEX27" s="79"/>
      <c r="QEY27" s="79"/>
      <c r="QEZ27" s="79"/>
      <c r="QFA27" s="19"/>
      <c r="QFB27" s="15"/>
      <c r="QFC27" s="15"/>
      <c r="QFD27" s="15"/>
      <c r="QFE27" s="15"/>
      <c r="QFF27" s="15"/>
      <c r="QFG27" s="15"/>
      <c r="QFH27" s="15"/>
      <c r="QFI27" s="15"/>
      <c r="QFJ27" s="15"/>
      <c r="QFK27" s="15"/>
      <c r="QFL27" s="15"/>
      <c r="QFM27" s="15"/>
      <c r="QFN27" s="15"/>
      <c r="QFO27" s="15"/>
      <c r="QFP27" s="15"/>
      <c r="QFQ27" s="15"/>
      <c r="QFR27" s="15"/>
      <c r="QFS27" s="15"/>
      <c r="QFT27" s="15"/>
      <c r="QFU27" s="15"/>
      <c r="QFV27" s="15"/>
      <c r="QFW27" s="98"/>
      <c r="QFX27" s="98"/>
      <c r="QFY27" s="13"/>
      <c r="QFZ27" s="79"/>
      <c r="QGA27" s="79"/>
      <c r="QGB27" s="79"/>
      <c r="QGC27" s="79"/>
      <c r="QGD27" s="79"/>
      <c r="QGE27" s="79"/>
      <c r="QGF27" s="79"/>
      <c r="QGG27" s="79"/>
      <c r="QGH27" s="79"/>
      <c r="QGI27" s="79"/>
      <c r="QGJ27" s="79"/>
      <c r="QGK27" s="79"/>
      <c r="QGL27" s="79"/>
      <c r="QGM27" s="79"/>
      <c r="QGN27" s="79"/>
      <c r="QGO27" s="79"/>
      <c r="QGP27" s="79"/>
      <c r="QGQ27" s="79"/>
      <c r="QGR27" s="79"/>
      <c r="QGS27" s="79"/>
      <c r="QGT27" s="79"/>
      <c r="QGU27" s="79"/>
      <c r="QGV27" s="79"/>
      <c r="QGW27" s="79"/>
      <c r="QGX27" s="19"/>
      <c r="QGY27" s="15"/>
      <c r="QGZ27" s="15"/>
      <c r="QHA27" s="15"/>
      <c r="QHB27" s="15"/>
      <c r="QHC27" s="15"/>
      <c r="QHD27" s="15"/>
      <c r="QHE27" s="15"/>
      <c r="QHF27" s="15"/>
      <c r="QHG27" s="15"/>
      <c r="QHH27" s="15"/>
      <c r="QHI27" s="15"/>
      <c r="QHJ27" s="15"/>
      <c r="QHK27" s="15"/>
      <c r="QHL27" s="15"/>
      <c r="QHM27" s="15"/>
      <c r="QHN27" s="15"/>
      <c r="QHO27" s="15"/>
      <c r="QHP27" s="15"/>
      <c r="QHQ27" s="15"/>
      <c r="QHR27" s="15"/>
      <c r="QHS27" s="15"/>
      <c r="QHT27" s="98"/>
      <c r="QHU27" s="98"/>
      <c r="QHV27" s="13"/>
      <c r="QHW27" s="79"/>
      <c r="QHX27" s="79"/>
      <c r="QHY27" s="79"/>
      <c r="QHZ27" s="79"/>
      <c r="QIA27" s="79"/>
      <c r="QIB27" s="79"/>
      <c r="QIC27" s="79"/>
      <c r="QID27" s="79"/>
      <c r="QIE27" s="79"/>
      <c r="QIF27" s="79"/>
      <c r="QIG27" s="79"/>
      <c r="QIH27" s="79"/>
      <c r="QII27" s="79"/>
      <c r="QIJ27" s="79"/>
      <c r="QIK27" s="79"/>
      <c r="QIL27" s="79"/>
      <c r="QIM27" s="79"/>
      <c r="QIN27" s="79"/>
      <c r="QIO27" s="79"/>
      <c r="QIP27" s="79"/>
      <c r="QIQ27" s="79"/>
      <c r="QIR27" s="79"/>
      <c r="QIS27" s="79"/>
      <c r="QIT27" s="79"/>
      <c r="QIU27" s="19"/>
      <c r="QIV27" s="15"/>
      <c r="QIW27" s="15"/>
      <c r="QIX27" s="15"/>
      <c r="QIY27" s="15"/>
      <c r="QIZ27" s="15"/>
      <c r="QJA27" s="15"/>
      <c r="QJB27" s="15"/>
      <c r="QJC27" s="15"/>
      <c r="QJD27" s="15"/>
      <c r="QJE27" s="15"/>
      <c r="QJF27" s="15"/>
      <c r="QJG27" s="15"/>
      <c r="QJH27" s="15"/>
      <c r="QJI27" s="15"/>
      <c r="QJJ27" s="15"/>
      <c r="QJK27" s="15"/>
      <c r="QJL27" s="15"/>
      <c r="QJM27" s="15"/>
      <c r="QJN27" s="15"/>
      <c r="QJO27" s="15"/>
      <c r="QJP27" s="15"/>
      <c r="QJQ27" s="98"/>
      <c r="QJR27" s="98"/>
      <c r="QJS27" s="13"/>
      <c r="QJT27" s="79"/>
      <c r="QJU27" s="79"/>
      <c r="QJV27" s="79"/>
      <c r="QJW27" s="79"/>
      <c r="QJX27" s="79"/>
      <c r="QJY27" s="79"/>
      <c r="QJZ27" s="79"/>
      <c r="QKA27" s="79"/>
      <c r="QKB27" s="79"/>
      <c r="QKC27" s="79"/>
      <c r="QKD27" s="79"/>
      <c r="QKE27" s="79"/>
      <c r="QKF27" s="79"/>
      <c r="QKG27" s="79"/>
      <c r="QKH27" s="79"/>
      <c r="QKI27" s="79"/>
      <c r="QKJ27" s="79"/>
      <c r="QKK27" s="79"/>
      <c r="QKL27" s="79"/>
      <c r="QKM27" s="79"/>
      <c r="QKN27" s="79"/>
      <c r="QKO27" s="79"/>
      <c r="QKP27" s="79"/>
      <c r="QKQ27" s="79"/>
      <c r="QKR27" s="19"/>
      <c r="QKS27" s="15"/>
      <c r="QKT27" s="15"/>
      <c r="QKU27" s="15"/>
      <c r="QKV27" s="15"/>
      <c r="QKW27" s="15"/>
      <c r="QKX27" s="15"/>
      <c r="QKY27" s="15"/>
      <c r="QKZ27" s="15"/>
      <c r="QLA27" s="15"/>
      <c r="QLB27" s="15"/>
      <c r="QLC27" s="15"/>
      <c r="QLD27" s="15"/>
      <c r="QLE27" s="15"/>
      <c r="QLF27" s="15"/>
      <c r="QLG27" s="15"/>
      <c r="QLH27" s="15"/>
      <c r="QLI27" s="15"/>
      <c r="QLJ27" s="15"/>
      <c r="QLK27" s="15"/>
      <c r="QLL27" s="15"/>
      <c r="QLM27" s="15"/>
      <c r="QLN27" s="98"/>
      <c r="QLO27" s="98"/>
      <c r="QLP27" s="13"/>
      <c r="QLQ27" s="79"/>
      <c r="QLR27" s="79"/>
      <c r="QLS27" s="79"/>
      <c r="QLT27" s="79"/>
      <c r="QLU27" s="79"/>
      <c r="QLV27" s="79"/>
      <c r="QLW27" s="79"/>
      <c r="QLX27" s="79"/>
      <c r="QLY27" s="79"/>
      <c r="QLZ27" s="79"/>
      <c r="QMA27" s="79"/>
      <c r="QMB27" s="79"/>
      <c r="QMC27" s="79"/>
      <c r="QMD27" s="79"/>
      <c r="QME27" s="79"/>
      <c r="QMF27" s="79"/>
      <c r="QMG27" s="79"/>
      <c r="QMH27" s="79"/>
      <c r="QMI27" s="79"/>
      <c r="QMJ27" s="79"/>
      <c r="QMK27" s="79"/>
      <c r="QML27" s="79"/>
      <c r="QMM27" s="79"/>
      <c r="QMN27" s="79"/>
      <c r="QMO27" s="19"/>
      <c r="QMP27" s="15"/>
      <c r="QMQ27" s="15"/>
      <c r="QMR27" s="15"/>
      <c r="QMS27" s="15"/>
      <c r="QMT27" s="15"/>
      <c r="QMU27" s="15"/>
      <c r="QMV27" s="15"/>
      <c r="QMW27" s="15"/>
      <c r="QMX27" s="15"/>
      <c r="QMY27" s="15"/>
      <c r="QMZ27" s="15"/>
      <c r="QNA27" s="15"/>
      <c r="QNB27" s="15"/>
      <c r="QNC27" s="15"/>
      <c r="QND27" s="15"/>
      <c r="QNE27" s="15"/>
      <c r="QNF27" s="15"/>
      <c r="QNG27" s="15"/>
      <c r="QNH27" s="15"/>
      <c r="QNI27" s="15"/>
      <c r="QNJ27" s="15"/>
      <c r="QNK27" s="98"/>
      <c r="QNL27" s="98"/>
      <c r="QNM27" s="13"/>
      <c r="QNN27" s="79"/>
      <c r="QNO27" s="79"/>
      <c r="QNP27" s="79"/>
      <c r="QNQ27" s="79"/>
      <c r="QNR27" s="79"/>
      <c r="QNS27" s="79"/>
      <c r="QNT27" s="79"/>
      <c r="QNU27" s="79"/>
      <c r="QNV27" s="79"/>
      <c r="QNW27" s="79"/>
      <c r="QNX27" s="79"/>
      <c r="QNY27" s="79"/>
      <c r="QNZ27" s="79"/>
      <c r="QOA27" s="79"/>
      <c r="QOB27" s="79"/>
      <c r="QOC27" s="79"/>
      <c r="QOD27" s="79"/>
      <c r="QOE27" s="79"/>
      <c r="QOF27" s="79"/>
      <c r="QOG27" s="79"/>
      <c r="QOH27" s="79"/>
      <c r="QOI27" s="79"/>
      <c r="QOJ27" s="79"/>
      <c r="QOK27" s="79"/>
      <c r="QOL27" s="19"/>
      <c r="QOM27" s="15"/>
      <c r="QON27" s="15"/>
      <c r="QOO27" s="15"/>
      <c r="QOP27" s="15"/>
      <c r="QOQ27" s="15"/>
      <c r="QOR27" s="15"/>
      <c r="QOS27" s="15"/>
      <c r="QOT27" s="15"/>
      <c r="QOU27" s="15"/>
      <c r="QOV27" s="15"/>
      <c r="QOW27" s="15"/>
      <c r="QOX27" s="15"/>
      <c r="QOY27" s="15"/>
      <c r="QOZ27" s="15"/>
      <c r="QPA27" s="15"/>
      <c r="QPB27" s="15"/>
      <c r="QPC27" s="15"/>
      <c r="QPD27" s="15"/>
      <c r="QPE27" s="15"/>
      <c r="QPF27" s="15"/>
      <c r="QPG27" s="15"/>
      <c r="QPH27" s="98"/>
      <c r="QPI27" s="98"/>
      <c r="QPJ27" s="13"/>
      <c r="QPK27" s="79"/>
      <c r="QPL27" s="79"/>
      <c r="QPM27" s="79"/>
      <c r="QPN27" s="79"/>
      <c r="QPO27" s="79"/>
      <c r="QPP27" s="79"/>
      <c r="QPQ27" s="79"/>
      <c r="QPR27" s="79"/>
      <c r="QPS27" s="79"/>
      <c r="QPT27" s="79"/>
      <c r="QPU27" s="79"/>
      <c r="QPV27" s="79"/>
      <c r="QPW27" s="79"/>
      <c r="QPX27" s="79"/>
      <c r="QPY27" s="79"/>
      <c r="QPZ27" s="79"/>
      <c r="QQA27" s="79"/>
      <c r="QQB27" s="79"/>
      <c r="QQC27" s="79"/>
      <c r="QQD27" s="79"/>
      <c r="QQE27" s="79"/>
      <c r="QQF27" s="79"/>
      <c r="QQG27" s="79"/>
      <c r="QQH27" s="79"/>
      <c r="QQI27" s="19"/>
      <c r="QQJ27" s="15"/>
      <c r="QQK27" s="15"/>
      <c r="QQL27" s="15"/>
      <c r="QQM27" s="15"/>
      <c r="QQN27" s="15"/>
      <c r="QQO27" s="15"/>
      <c r="QQP27" s="15"/>
      <c r="QQQ27" s="15"/>
      <c r="QQR27" s="15"/>
      <c r="QQS27" s="15"/>
      <c r="QQT27" s="15"/>
      <c r="QQU27" s="15"/>
      <c r="QQV27" s="15"/>
      <c r="QQW27" s="15"/>
      <c r="QQX27" s="15"/>
      <c r="QQY27" s="15"/>
      <c r="QQZ27" s="15"/>
      <c r="QRA27" s="15"/>
      <c r="QRB27" s="15"/>
      <c r="QRC27" s="15"/>
      <c r="QRD27" s="15"/>
      <c r="QRE27" s="98"/>
      <c r="QRF27" s="98"/>
      <c r="QRG27" s="13"/>
      <c r="QRH27" s="79"/>
      <c r="QRI27" s="79"/>
      <c r="QRJ27" s="79"/>
      <c r="QRK27" s="79"/>
      <c r="QRL27" s="79"/>
      <c r="QRM27" s="79"/>
      <c r="QRN27" s="79"/>
      <c r="QRO27" s="79"/>
      <c r="QRP27" s="79"/>
      <c r="QRQ27" s="79"/>
      <c r="QRR27" s="79"/>
      <c r="QRS27" s="79"/>
      <c r="QRT27" s="79"/>
      <c r="QRU27" s="79"/>
      <c r="QRV27" s="79"/>
      <c r="QRW27" s="79"/>
      <c r="QRX27" s="79"/>
      <c r="QRY27" s="79"/>
      <c r="QRZ27" s="79"/>
      <c r="QSA27" s="79"/>
      <c r="QSB27" s="79"/>
      <c r="QSC27" s="79"/>
      <c r="QSD27" s="79"/>
      <c r="QSE27" s="79"/>
      <c r="QSF27" s="19"/>
      <c r="QSG27" s="15"/>
      <c r="QSH27" s="15"/>
      <c r="QSI27" s="15"/>
      <c r="QSJ27" s="15"/>
      <c r="QSK27" s="15"/>
      <c r="QSL27" s="15"/>
      <c r="QSM27" s="15"/>
      <c r="QSN27" s="15"/>
      <c r="QSO27" s="15"/>
      <c r="QSP27" s="15"/>
      <c r="QSQ27" s="15"/>
      <c r="QSR27" s="15"/>
      <c r="QSS27" s="15"/>
      <c r="QST27" s="15"/>
      <c r="QSU27" s="15"/>
      <c r="QSV27" s="15"/>
      <c r="QSW27" s="15"/>
      <c r="QSX27" s="15"/>
      <c r="QSY27" s="15"/>
      <c r="QSZ27" s="15"/>
      <c r="QTA27" s="15"/>
      <c r="QTB27" s="98"/>
      <c r="QTC27" s="98"/>
      <c r="QTD27" s="13"/>
      <c r="QTE27" s="79"/>
      <c r="QTF27" s="79"/>
      <c r="QTG27" s="79"/>
      <c r="QTH27" s="79"/>
      <c r="QTI27" s="79"/>
      <c r="QTJ27" s="79"/>
      <c r="QTK27" s="79"/>
      <c r="QTL27" s="79"/>
      <c r="QTM27" s="79"/>
      <c r="QTN27" s="79"/>
      <c r="QTO27" s="79"/>
      <c r="QTP27" s="79"/>
      <c r="QTQ27" s="79"/>
      <c r="QTR27" s="79"/>
      <c r="QTS27" s="79"/>
      <c r="QTT27" s="79"/>
      <c r="QTU27" s="79"/>
      <c r="QTV27" s="79"/>
      <c r="QTW27" s="79"/>
      <c r="QTX27" s="79"/>
      <c r="QTY27" s="79"/>
      <c r="QTZ27" s="79"/>
      <c r="QUA27" s="79"/>
      <c r="QUB27" s="79"/>
      <c r="QUC27" s="19"/>
      <c r="QUD27" s="15"/>
      <c r="QUE27" s="15"/>
      <c r="QUF27" s="15"/>
      <c r="QUG27" s="15"/>
      <c r="QUH27" s="15"/>
      <c r="QUI27" s="15"/>
      <c r="QUJ27" s="15"/>
      <c r="QUK27" s="15"/>
      <c r="QUL27" s="15"/>
      <c r="QUM27" s="15"/>
      <c r="QUN27" s="15"/>
      <c r="QUO27" s="15"/>
      <c r="QUP27" s="15"/>
      <c r="QUQ27" s="15"/>
      <c r="QUR27" s="15"/>
      <c r="QUS27" s="15"/>
      <c r="QUT27" s="15"/>
      <c r="QUU27" s="15"/>
      <c r="QUV27" s="15"/>
      <c r="QUW27" s="15"/>
      <c r="QUX27" s="15"/>
      <c r="QUY27" s="98"/>
      <c r="QUZ27" s="98"/>
      <c r="QVA27" s="13"/>
      <c r="QVB27" s="79"/>
      <c r="QVC27" s="79"/>
      <c r="QVD27" s="79"/>
      <c r="QVE27" s="79"/>
      <c r="QVF27" s="79"/>
      <c r="QVG27" s="79"/>
      <c r="QVH27" s="79"/>
      <c r="QVI27" s="79"/>
      <c r="QVJ27" s="79"/>
      <c r="QVK27" s="79"/>
      <c r="QVL27" s="79"/>
      <c r="QVM27" s="79"/>
      <c r="QVN27" s="79"/>
      <c r="QVO27" s="79"/>
      <c r="QVP27" s="79"/>
      <c r="QVQ27" s="79"/>
      <c r="QVR27" s="79"/>
      <c r="QVS27" s="79"/>
      <c r="QVT27" s="79"/>
      <c r="QVU27" s="79"/>
      <c r="QVV27" s="79"/>
      <c r="QVW27" s="79"/>
      <c r="QVX27" s="79"/>
      <c r="QVY27" s="79"/>
      <c r="QVZ27" s="19"/>
      <c r="QWA27" s="15"/>
      <c r="QWB27" s="15"/>
      <c r="QWC27" s="15"/>
      <c r="QWD27" s="15"/>
      <c r="QWE27" s="15"/>
      <c r="QWF27" s="15"/>
      <c r="QWG27" s="15"/>
      <c r="QWH27" s="15"/>
      <c r="QWI27" s="15"/>
      <c r="QWJ27" s="15"/>
      <c r="QWK27" s="15"/>
      <c r="QWL27" s="15"/>
      <c r="QWM27" s="15"/>
      <c r="QWN27" s="15"/>
      <c r="QWO27" s="15"/>
      <c r="QWP27" s="15"/>
      <c r="QWQ27" s="15"/>
      <c r="QWR27" s="15"/>
      <c r="QWS27" s="15"/>
      <c r="QWT27" s="15"/>
      <c r="QWU27" s="15"/>
      <c r="QWV27" s="98"/>
      <c r="QWW27" s="98"/>
      <c r="QWX27" s="13"/>
      <c r="QWY27" s="79"/>
      <c r="QWZ27" s="79"/>
      <c r="QXA27" s="79"/>
      <c r="QXB27" s="79"/>
      <c r="QXC27" s="79"/>
      <c r="QXD27" s="79"/>
      <c r="QXE27" s="79"/>
      <c r="QXF27" s="79"/>
      <c r="QXG27" s="79"/>
      <c r="QXH27" s="79"/>
      <c r="QXI27" s="79"/>
      <c r="QXJ27" s="79"/>
      <c r="QXK27" s="79"/>
      <c r="QXL27" s="79"/>
      <c r="QXM27" s="79"/>
      <c r="QXN27" s="79"/>
      <c r="QXO27" s="79"/>
      <c r="QXP27" s="79"/>
      <c r="QXQ27" s="79"/>
      <c r="QXR27" s="79"/>
      <c r="QXS27" s="79"/>
      <c r="QXT27" s="79"/>
      <c r="QXU27" s="79"/>
      <c r="QXV27" s="79"/>
      <c r="QXW27" s="19"/>
      <c r="QXX27" s="15"/>
      <c r="QXY27" s="15"/>
      <c r="QXZ27" s="15"/>
      <c r="QYA27" s="15"/>
      <c r="QYB27" s="15"/>
      <c r="QYC27" s="15"/>
      <c r="QYD27" s="15"/>
      <c r="QYE27" s="15"/>
      <c r="QYF27" s="15"/>
      <c r="QYG27" s="15"/>
      <c r="QYH27" s="15"/>
      <c r="QYI27" s="15"/>
      <c r="QYJ27" s="15"/>
      <c r="QYK27" s="15"/>
      <c r="QYL27" s="15"/>
      <c r="QYM27" s="15"/>
      <c r="QYN27" s="15"/>
      <c r="QYO27" s="15"/>
      <c r="QYP27" s="15"/>
      <c r="QYQ27" s="15"/>
      <c r="QYR27" s="15"/>
      <c r="QYS27" s="98"/>
      <c r="QYT27" s="98"/>
      <c r="QYU27" s="13"/>
      <c r="QYV27" s="79"/>
      <c r="QYW27" s="79"/>
      <c r="QYX27" s="79"/>
      <c r="QYY27" s="79"/>
      <c r="QYZ27" s="79"/>
      <c r="QZA27" s="79"/>
      <c r="QZB27" s="79"/>
      <c r="QZC27" s="79"/>
      <c r="QZD27" s="79"/>
      <c r="QZE27" s="79"/>
      <c r="QZF27" s="79"/>
      <c r="QZG27" s="79"/>
      <c r="QZH27" s="79"/>
      <c r="QZI27" s="79"/>
      <c r="QZJ27" s="79"/>
      <c r="QZK27" s="79"/>
      <c r="QZL27" s="79"/>
      <c r="QZM27" s="79"/>
      <c r="QZN27" s="79"/>
      <c r="QZO27" s="79"/>
      <c r="QZP27" s="79"/>
      <c r="QZQ27" s="79"/>
      <c r="QZR27" s="79"/>
      <c r="QZS27" s="79"/>
      <c r="QZT27" s="19"/>
      <c r="QZU27" s="15"/>
      <c r="QZV27" s="15"/>
      <c r="QZW27" s="15"/>
      <c r="QZX27" s="15"/>
      <c r="QZY27" s="15"/>
      <c r="QZZ27" s="15"/>
      <c r="RAA27" s="15"/>
      <c r="RAB27" s="15"/>
      <c r="RAC27" s="15"/>
      <c r="RAD27" s="15"/>
      <c r="RAE27" s="15"/>
      <c r="RAF27" s="15"/>
      <c r="RAG27" s="15"/>
      <c r="RAH27" s="15"/>
      <c r="RAI27" s="15"/>
      <c r="RAJ27" s="15"/>
      <c r="RAK27" s="15"/>
      <c r="RAL27" s="15"/>
      <c r="RAM27" s="15"/>
      <c r="RAN27" s="15"/>
      <c r="RAO27" s="15"/>
      <c r="RAP27" s="98"/>
      <c r="RAQ27" s="98"/>
      <c r="RAR27" s="13"/>
      <c r="RAS27" s="79"/>
      <c r="RAT27" s="79"/>
      <c r="RAU27" s="79"/>
      <c r="RAV27" s="79"/>
      <c r="RAW27" s="79"/>
      <c r="RAX27" s="79"/>
      <c r="RAY27" s="79"/>
      <c r="RAZ27" s="79"/>
      <c r="RBA27" s="79"/>
      <c r="RBB27" s="79"/>
      <c r="RBC27" s="79"/>
      <c r="RBD27" s="79"/>
      <c r="RBE27" s="79"/>
      <c r="RBF27" s="79"/>
      <c r="RBG27" s="79"/>
      <c r="RBH27" s="79"/>
      <c r="RBI27" s="79"/>
      <c r="RBJ27" s="79"/>
      <c r="RBK27" s="79"/>
      <c r="RBL27" s="79"/>
      <c r="RBM27" s="79"/>
      <c r="RBN27" s="79"/>
      <c r="RBO27" s="79"/>
      <c r="RBP27" s="79"/>
      <c r="RBQ27" s="19"/>
      <c r="RBR27" s="15"/>
      <c r="RBS27" s="15"/>
      <c r="RBT27" s="15"/>
      <c r="RBU27" s="15"/>
      <c r="RBV27" s="15"/>
      <c r="RBW27" s="15"/>
      <c r="RBX27" s="15"/>
      <c r="RBY27" s="15"/>
      <c r="RBZ27" s="15"/>
      <c r="RCA27" s="15"/>
      <c r="RCB27" s="15"/>
      <c r="RCC27" s="15"/>
      <c r="RCD27" s="15"/>
      <c r="RCE27" s="15"/>
      <c r="RCF27" s="15"/>
      <c r="RCG27" s="15"/>
      <c r="RCH27" s="15"/>
      <c r="RCI27" s="15"/>
      <c r="RCJ27" s="15"/>
      <c r="RCK27" s="15"/>
      <c r="RCL27" s="15"/>
      <c r="RCM27" s="98"/>
      <c r="RCN27" s="98"/>
      <c r="RCO27" s="13"/>
      <c r="RCP27" s="79"/>
      <c r="RCQ27" s="79"/>
      <c r="RCR27" s="79"/>
      <c r="RCS27" s="79"/>
      <c r="RCT27" s="79"/>
      <c r="RCU27" s="79"/>
      <c r="RCV27" s="79"/>
      <c r="RCW27" s="79"/>
      <c r="RCX27" s="79"/>
      <c r="RCY27" s="79"/>
      <c r="RCZ27" s="79"/>
      <c r="RDA27" s="79"/>
      <c r="RDB27" s="79"/>
      <c r="RDC27" s="79"/>
      <c r="RDD27" s="79"/>
      <c r="RDE27" s="79"/>
      <c r="RDF27" s="79"/>
      <c r="RDG27" s="79"/>
      <c r="RDH27" s="79"/>
      <c r="RDI27" s="79"/>
      <c r="RDJ27" s="79"/>
      <c r="RDK27" s="79"/>
      <c r="RDL27" s="79"/>
      <c r="RDM27" s="79"/>
      <c r="RDN27" s="19"/>
      <c r="RDO27" s="15"/>
      <c r="RDP27" s="15"/>
      <c r="RDQ27" s="15"/>
      <c r="RDR27" s="15"/>
      <c r="RDS27" s="15"/>
      <c r="RDT27" s="15"/>
      <c r="RDU27" s="15"/>
      <c r="RDV27" s="15"/>
      <c r="RDW27" s="15"/>
      <c r="RDX27" s="15"/>
      <c r="RDY27" s="15"/>
      <c r="RDZ27" s="15"/>
      <c r="REA27" s="15"/>
      <c r="REB27" s="15"/>
      <c r="REC27" s="15"/>
      <c r="RED27" s="15"/>
      <c r="REE27" s="15"/>
      <c r="REF27" s="15"/>
      <c r="REG27" s="15"/>
      <c r="REH27" s="15"/>
      <c r="REI27" s="15"/>
      <c r="REJ27" s="98"/>
      <c r="REK27" s="98"/>
      <c r="REL27" s="13"/>
      <c r="REM27" s="79"/>
      <c r="REN27" s="79"/>
      <c r="REO27" s="79"/>
      <c r="REP27" s="79"/>
      <c r="REQ27" s="79"/>
      <c r="RER27" s="79"/>
      <c r="RES27" s="79"/>
      <c r="RET27" s="79"/>
      <c r="REU27" s="79"/>
      <c r="REV27" s="79"/>
      <c r="REW27" s="79"/>
      <c r="REX27" s="79"/>
      <c r="REY27" s="79"/>
      <c r="REZ27" s="79"/>
      <c r="RFA27" s="79"/>
      <c r="RFB27" s="79"/>
      <c r="RFC27" s="79"/>
      <c r="RFD27" s="79"/>
      <c r="RFE27" s="79"/>
      <c r="RFF27" s="79"/>
      <c r="RFG27" s="79"/>
      <c r="RFH27" s="79"/>
      <c r="RFI27" s="79"/>
      <c r="RFJ27" s="79"/>
      <c r="RFK27" s="19"/>
      <c r="RFL27" s="15"/>
      <c r="RFM27" s="15"/>
      <c r="RFN27" s="15"/>
      <c r="RFO27" s="15"/>
      <c r="RFP27" s="15"/>
      <c r="RFQ27" s="15"/>
      <c r="RFR27" s="15"/>
      <c r="RFS27" s="15"/>
      <c r="RFT27" s="15"/>
      <c r="RFU27" s="15"/>
      <c r="RFV27" s="15"/>
      <c r="RFW27" s="15"/>
      <c r="RFX27" s="15"/>
      <c r="RFY27" s="15"/>
      <c r="RFZ27" s="15"/>
      <c r="RGA27" s="15"/>
      <c r="RGB27" s="15"/>
      <c r="RGC27" s="15"/>
      <c r="RGD27" s="15"/>
      <c r="RGE27" s="15"/>
      <c r="RGF27" s="15"/>
      <c r="RGG27" s="98"/>
      <c r="RGH27" s="98"/>
      <c r="RGI27" s="13"/>
      <c r="RGJ27" s="79"/>
      <c r="RGK27" s="79"/>
      <c r="RGL27" s="79"/>
      <c r="RGM27" s="79"/>
      <c r="RGN27" s="79"/>
      <c r="RGO27" s="79"/>
      <c r="RGP27" s="79"/>
      <c r="RGQ27" s="79"/>
      <c r="RGR27" s="79"/>
      <c r="RGS27" s="79"/>
      <c r="RGT27" s="79"/>
      <c r="RGU27" s="79"/>
      <c r="RGV27" s="79"/>
      <c r="RGW27" s="79"/>
      <c r="RGX27" s="79"/>
      <c r="RGY27" s="79"/>
      <c r="RGZ27" s="79"/>
      <c r="RHA27" s="79"/>
      <c r="RHB27" s="79"/>
      <c r="RHC27" s="79"/>
      <c r="RHD27" s="79"/>
      <c r="RHE27" s="79"/>
      <c r="RHF27" s="79"/>
      <c r="RHG27" s="79"/>
      <c r="RHH27" s="19"/>
      <c r="RHI27" s="15"/>
      <c r="RHJ27" s="15"/>
      <c r="RHK27" s="15"/>
      <c r="RHL27" s="15"/>
      <c r="RHM27" s="15"/>
      <c r="RHN27" s="15"/>
      <c r="RHO27" s="15"/>
      <c r="RHP27" s="15"/>
      <c r="RHQ27" s="15"/>
      <c r="RHR27" s="15"/>
      <c r="RHS27" s="15"/>
      <c r="RHT27" s="15"/>
      <c r="RHU27" s="15"/>
      <c r="RHV27" s="15"/>
      <c r="RHW27" s="15"/>
      <c r="RHX27" s="15"/>
      <c r="RHY27" s="15"/>
      <c r="RHZ27" s="15"/>
      <c r="RIA27" s="15"/>
      <c r="RIB27" s="15"/>
      <c r="RIC27" s="15"/>
      <c r="RID27" s="98"/>
      <c r="RIE27" s="98"/>
      <c r="RIF27" s="13"/>
      <c r="RIG27" s="79"/>
      <c r="RIH27" s="79"/>
      <c r="RII27" s="79"/>
      <c r="RIJ27" s="79"/>
      <c r="RIK27" s="79"/>
      <c r="RIL27" s="79"/>
      <c r="RIM27" s="79"/>
      <c r="RIN27" s="79"/>
      <c r="RIO27" s="79"/>
      <c r="RIP27" s="79"/>
      <c r="RIQ27" s="79"/>
      <c r="RIR27" s="79"/>
      <c r="RIS27" s="79"/>
      <c r="RIT27" s="79"/>
      <c r="RIU27" s="79"/>
      <c r="RIV27" s="79"/>
      <c r="RIW27" s="79"/>
      <c r="RIX27" s="79"/>
      <c r="RIY27" s="79"/>
      <c r="RIZ27" s="79"/>
      <c r="RJA27" s="79"/>
      <c r="RJB27" s="79"/>
      <c r="RJC27" s="79"/>
      <c r="RJD27" s="79"/>
      <c r="RJE27" s="19"/>
      <c r="RJF27" s="15"/>
      <c r="RJG27" s="15"/>
      <c r="RJH27" s="15"/>
      <c r="RJI27" s="15"/>
      <c r="RJJ27" s="15"/>
      <c r="RJK27" s="15"/>
      <c r="RJL27" s="15"/>
      <c r="RJM27" s="15"/>
      <c r="RJN27" s="15"/>
      <c r="RJO27" s="15"/>
      <c r="RJP27" s="15"/>
      <c r="RJQ27" s="15"/>
      <c r="RJR27" s="15"/>
      <c r="RJS27" s="15"/>
      <c r="RJT27" s="15"/>
      <c r="RJU27" s="15"/>
      <c r="RJV27" s="15"/>
      <c r="RJW27" s="15"/>
      <c r="RJX27" s="15"/>
      <c r="RJY27" s="15"/>
      <c r="RJZ27" s="15"/>
      <c r="RKA27" s="98"/>
      <c r="RKB27" s="98"/>
      <c r="RKC27" s="13"/>
      <c r="RKD27" s="79"/>
      <c r="RKE27" s="79"/>
      <c r="RKF27" s="79"/>
      <c r="RKG27" s="79"/>
      <c r="RKH27" s="79"/>
      <c r="RKI27" s="79"/>
      <c r="RKJ27" s="79"/>
      <c r="RKK27" s="79"/>
      <c r="RKL27" s="79"/>
      <c r="RKM27" s="79"/>
      <c r="RKN27" s="79"/>
      <c r="RKO27" s="79"/>
      <c r="RKP27" s="79"/>
      <c r="RKQ27" s="79"/>
      <c r="RKR27" s="79"/>
      <c r="RKS27" s="79"/>
      <c r="RKT27" s="79"/>
      <c r="RKU27" s="79"/>
      <c r="RKV27" s="79"/>
      <c r="RKW27" s="79"/>
      <c r="RKX27" s="79"/>
      <c r="RKY27" s="79"/>
      <c r="RKZ27" s="79"/>
      <c r="RLA27" s="79"/>
      <c r="RLB27" s="19"/>
      <c r="RLC27" s="15"/>
      <c r="RLD27" s="15"/>
      <c r="RLE27" s="15"/>
      <c r="RLF27" s="15"/>
      <c r="RLG27" s="15"/>
      <c r="RLH27" s="15"/>
      <c r="RLI27" s="15"/>
      <c r="RLJ27" s="15"/>
      <c r="RLK27" s="15"/>
      <c r="RLL27" s="15"/>
      <c r="RLM27" s="15"/>
      <c r="RLN27" s="15"/>
      <c r="RLO27" s="15"/>
      <c r="RLP27" s="15"/>
      <c r="RLQ27" s="15"/>
      <c r="RLR27" s="15"/>
      <c r="RLS27" s="15"/>
      <c r="RLT27" s="15"/>
      <c r="RLU27" s="15"/>
      <c r="RLV27" s="15"/>
      <c r="RLW27" s="15"/>
      <c r="RLX27" s="98"/>
      <c r="RLY27" s="98"/>
      <c r="RLZ27" s="13"/>
      <c r="RMA27" s="79"/>
      <c r="RMB27" s="79"/>
      <c r="RMC27" s="79"/>
      <c r="RMD27" s="79"/>
      <c r="RME27" s="79"/>
      <c r="RMF27" s="79"/>
      <c r="RMG27" s="79"/>
      <c r="RMH27" s="79"/>
      <c r="RMI27" s="79"/>
      <c r="RMJ27" s="79"/>
      <c r="RMK27" s="79"/>
      <c r="RML27" s="79"/>
      <c r="RMM27" s="79"/>
      <c r="RMN27" s="79"/>
      <c r="RMO27" s="79"/>
      <c r="RMP27" s="79"/>
      <c r="RMQ27" s="79"/>
      <c r="RMR27" s="79"/>
      <c r="RMS27" s="79"/>
      <c r="RMT27" s="79"/>
      <c r="RMU27" s="79"/>
      <c r="RMV27" s="79"/>
      <c r="RMW27" s="79"/>
      <c r="RMX27" s="79"/>
      <c r="RMY27" s="19"/>
      <c r="RMZ27" s="15"/>
      <c r="RNA27" s="15"/>
      <c r="RNB27" s="15"/>
      <c r="RNC27" s="15"/>
      <c r="RND27" s="15"/>
      <c r="RNE27" s="15"/>
      <c r="RNF27" s="15"/>
      <c r="RNG27" s="15"/>
      <c r="RNH27" s="15"/>
      <c r="RNI27" s="15"/>
      <c r="RNJ27" s="15"/>
      <c r="RNK27" s="15"/>
      <c r="RNL27" s="15"/>
      <c r="RNM27" s="15"/>
      <c r="RNN27" s="15"/>
      <c r="RNO27" s="15"/>
      <c r="RNP27" s="15"/>
      <c r="RNQ27" s="15"/>
      <c r="RNR27" s="15"/>
      <c r="RNS27" s="15"/>
      <c r="RNT27" s="15"/>
      <c r="RNU27" s="98"/>
      <c r="RNV27" s="98"/>
      <c r="RNW27" s="13"/>
      <c r="RNX27" s="79"/>
      <c r="RNY27" s="79"/>
      <c r="RNZ27" s="79"/>
      <c r="ROA27" s="79"/>
      <c r="ROB27" s="79"/>
      <c r="ROC27" s="79"/>
      <c r="ROD27" s="79"/>
      <c r="ROE27" s="79"/>
      <c r="ROF27" s="79"/>
      <c r="ROG27" s="79"/>
      <c r="ROH27" s="79"/>
      <c r="ROI27" s="79"/>
      <c r="ROJ27" s="79"/>
      <c r="ROK27" s="79"/>
      <c r="ROL27" s="79"/>
      <c r="ROM27" s="79"/>
      <c r="RON27" s="79"/>
      <c r="ROO27" s="79"/>
      <c r="ROP27" s="79"/>
      <c r="ROQ27" s="79"/>
      <c r="ROR27" s="79"/>
      <c r="ROS27" s="79"/>
      <c r="ROT27" s="79"/>
      <c r="ROU27" s="79"/>
      <c r="ROV27" s="19"/>
      <c r="ROW27" s="15"/>
      <c r="ROX27" s="15"/>
      <c r="ROY27" s="15"/>
      <c r="ROZ27" s="15"/>
      <c r="RPA27" s="15"/>
      <c r="RPB27" s="15"/>
      <c r="RPC27" s="15"/>
      <c r="RPD27" s="15"/>
      <c r="RPE27" s="15"/>
      <c r="RPF27" s="15"/>
      <c r="RPG27" s="15"/>
      <c r="RPH27" s="15"/>
      <c r="RPI27" s="15"/>
      <c r="RPJ27" s="15"/>
      <c r="RPK27" s="15"/>
      <c r="RPL27" s="15"/>
      <c r="RPM27" s="15"/>
      <c r="RPN27" s="15"/>
      <c r="RPO27" s="15"/>
      <c r="RPP27" s="15"/>
      <c r="RPQ27" s="15"/>
      <c r="RPR27" s="98"/>
      <c r="RPS27" s="98"/>
      <c r="RPT27" s="13"/>
      <c r="RPU27" s="79"/>
      <c r="RPV27" s="79"/>
      <c r="RPW27" s="79"/>
      <c r="RPX27" s="79"/>
      <c r="RPY27" s="79"/>
      <c r="RPZ27" s="79"/>
      <c r="RQA27" s="79"/>
      <c r="RQB27" s="79"/>
      <c r="RQC27" s="79"/>
      <c r="RQD27" s="79"/>
      <c r="RQE27" s="79"/>
      <c r="RQF27" s="79"/>
      <c r="RQG27" s="79"/>
      <c r="RQH27" s="79"/>
      <c r="RQI27" s="79"/>
      <c r="RQJ27" s="79"/>
      <c r="RQK27" s="79"/>
      <c r="RQL27" s="79"/>
      <c r="RQM27" s="79"/>
      <c r="RQN27" s="79"/>
      <c r="RQO27" s="79"/>
      <c r="RQP27" s="79"/>
      <c r="RQQ27" s="79"/>
      <c r="RQR27" s="79"/>
      <c r="RQS27" s="19"/>
      <c r="RQT27" s="15"/>
      <c r="RQU27" s="15"/>
      <c r="RQV27" s="15"/>
      <c r="RQW27" s="15"/>
      <c r="RQX27" s="15"/>
      <c r="RQY27" s="15"/>
      <c r="RQZ27" s="15"/>
      <c r="RRA27" s="15"/>
      <c r="RRB27" s="15"/>
      <c r="RRC27" s="15"/>
      <c r="RRD27" s="15"/>
      <c r="RRE27" s="15"/>
      <c r="RRF27" s="15"/>
      <c r="RRG27" s="15"/>
      <c r="RRH27" s="15"/>
      <c r="RRI27" s="15"/>
      <c r="RRJ27" s="15"/>
      <c r="RRK27" s="15"/>
      <c r="RRL27" s="15"/>
      <c r="RRM27" s="15"/>
      <c r="RRN27" s="15"/>
      <c r="RRO27" s="98"/>
      <c r="RRP27" s="98"/>
      <c r="RRQ27" s="13"/>
      <c r="RRR27" s="79"/>
      <c r="RRS27" s="79"/>
      <c r="RRT27" s="79"/>
      <c r="RRU27" s="79"/>
      <c r="RRV27" s="79"/>
      <c r="RRW27" s="79"/>
      <c r="RRX27" s="79"/>
      <c r="RRY27" s="79"/>
      <c r="RRZ27" s="79"/>
      <c r="RSA27" s="79"/>
      <c r="RSB27" s="79"/>
      <c r="RSC27" s="79"/>
      <c r="RSD27" s="79"/>
      <c r="RSE27" s="79"/>
      <c r="RSF27" s="79"/>
      <c r="RSG27" s="79"/>
      <c r="RSH27" s="79"/>
      <c r="RSI27" s="79"/>
      <c r="RSJ27" s="79"/>
      <c r="RSK27" s="79"/>
      <c r="RSL27" s="79"/>
      <c r="RSM27" s="79"/>
      <c r="RSN27" s="79"/>
      <c r="RSO27" s="79"/>
      <c r="RSP27" s="19"/>
      <c r="RSQ27" s="15"/>
      <c r="RSR27" s="15"/>
      <c r="RSS27" s="15"/>
      <c r="RST27" s="15"/>
      <c r="RSU27" s="15"/>
      <c r="RSV27" s="15"/>
      <c r="RSW27" s="15"/>
      <c r="RSX27" s="15"/>
      <c r="RSY27" s="15"/>
      <c r="RSZ27" s="15"/>
      <c r="RTA27" s="15"/>
      <c r="RTB27" s="15"/>
      <c r="RTC27" s="15"/>
      <c r="RTD27" s="15"/>
      <c r="RTE27" s="15"/>
      <c r="RTF27" s="15"/>
      <c r="RTG27" s="15"/>
      <c r="RTH27" s="15"/>
      <c r="RTI27" s="15"/>
      <c r="RTJ27" s="15"/>
      <c r="RTK27" s="15"/>
      <c r="RTL27" s="98"/>
      <c r="RTM27" s="98"/>
      <c r="RTN27" s="13"/>
      <c r="RTO27" s="79"/>
      <c r="RTP27" s="79"/>
      <c r="RTQ27" s="79"/>
      <c r="RTR27" s="79"/>
      <c r="RTS27" s="79"/>
      <c r="RTT27" s="79"/>
      <c r="RTU27" s="79"/>
      <c r="RTV27" s="79"/>
      <c r="RTW27" s="79"/>
      <c r="RTX27" s="79"/>
      <c r="RTY27" s="79"/>
      <c r="RTZ27" s="79"/>
      <c r="RUA27" s="79"/>
      <c r="RUB27" s="79"/>
      <c r="RUC27" s="79"/>
      <c r="RUD27" s="79"/>
      <c r="RUE27" s="79"/>
      <c r="RUF27" s="79"/>
      <c r="RUG27" s="79"/>
      <c r="RUH27" s="79"/>
      <c r="RUI27" s="79"/>
      <c r="RUJ27" s="79"/>
      <c r="RUK27" s="79"/>
      <c r="RUL27" s="79"/>
      <c r="RUM27" s="19"/>
      <c r="RUN27" s="15"/>
      <c r="RUO27" s="15"/>
      <c r="RUP27" s="15"/>
      <c r="RUQ27" s="15"/>
      <c r="RUR27" s="15"/>
      <c r="RUS27" s="15"/>
      <c r="RUT27" s="15"/>
      <c r="RUU27" s="15"/>
      <c r="RUV27" s="15"/>
      <c r="RUW27" s="15"/>
      <c r="RUX27" s="15"/>
      <c r="RUY27" s="15"/>
      <c r="RUZ27" s="15"/>
      <c r="RVA27" s="15"/>
      <c r="RVB27" s="15"/>
      <c r="RVC27" s="15"/>
      <c r="RVD27" s="15"/>
      <c r="RVE27" s="15"/>
      <c r="RVF27" s="15"/>
      <c r="RVG27" s="15"/>
      <c r="RVH27" s="15"/>
      <c r="RVI27" s="98"/>
      <c r="RVJ27" s="98"/>
      <c r="RVK27" s="13"/>
      <c r="RVL27" s="79"/>
      <c r="RVM27" s="79"/>
      <c r="RVN27" s="79"/>
      <c r="RVO27" s="79"/>
      <c r="RVP27" s="79"/>
      <c r="RVQ27" s="79"/>
      <c r="RVR27" s="79"/>
      <c r="RVS27" s="79"/>
      <c r="RVT27" s="79"/>
      <c r="RVU27" s="79"/>
      <c r="RVV27" s="79"/>
      <c r="RVW27" s="79"/>
      <c r="RVX27" s="79"/>
      <c r="RVY27" s="79"/>
      <c r="RVZ27" s="79"/>
      <c r="RWA27" s="79"/>
      <c r="RWB27" s="79"/>
      <c r="RWC27" s="79"/>
      <c r="RWD27" s="79"/>
      <c r="RWE27" s="79"/>
      <c r="RWF27" s="79"/>
      <c r="RWG27" s="79"/>
      <c r="RWH27" s="79"/>
      <c r="RWI27" s="79"/>
      <c r="RWJ27" s="19"/>
      <c r="RWK27" s="15"/>
      <c r="RWL27" s="15"/>
      <c r="RWM27" s="15"/>
      <c r="RWN27" s="15"/>
      <c r="RWO27" s="15"/>
      <c r="RWP27" s="15"/>
      <c r="RWQ27" s="15"/>
      <c r="RWR27" s="15"/>
      <c r="RWS27" s="15"/>
      <c r="RWT27" s="15"/>
      <c r="RWU27" s="15"/>
      <c r="RWV27" s="15"/>
      <c r="RWW27" s="15"/>
      <c r="RWX27" s="15"/>
      <c r="RWY27" s="15"/>
      <c r="RWZ27" s="15"/>
      <c r="RXA27" s="15"/>
      <c r="RXB27" s="15"/>
      <c r="RXC27" s="15"/>
      <c r="RXD27" s="15"/>
      <c r="RXE27" s="15"/>
      <c r="RXF27" s="98"/>
      <c r="RXG27" s="98"/>
      <c r="RXH27" s="13"/>
      <c r="RXI27" s="79"/>
      <c r="RXJ27" s="79"/>
      <c r="RXK27" s="79"/>
      <c r="RXL27" s="79"/>
      <c r="RXM27" s="79"/>
      <c r="RXN27" s="79"/>
      <c r="RXO27" s="79"/>
      <c r="RXP27" s="79"/>
      <c r="RXQ27" s="79"/>
      <c r="RXR27" s="79"/>
      <c r="RXS27" s="79"/>
      <c r="RXT27" s="79"/>
      <c r="RXU27" s="79"/>
      <c r="RXV27" s="79"/>
      <c r="RXW27" s="79"/>
      <c r="RXX27" s="79"/>
      <c r="RXY27" s="79"/>
      <c r="RXZ27" s="79"/>
      <c r="RYA27" s="79"/>
      <c r="RYB27" s="79"/>
      <c r="RYC27" s="79"/>
      <c r="RYD27" s="79"/>
      <c r="RYE27" s="79"/>
      <c r="RYF27" s="79"/>
      <c r="RYG27" s="19"/>
      <c r="RYH27" s="15"/>
      <c r="RYI27" s="15"/>
      <c r="RYJ27" s="15"/>
      <c r="RYK27" s="15"/>
      <c r="RYL27" s="15"/>
      <c r="RYM27" s="15"/>
      <c r="RYN27" s="15"/>
      <c r="RYO27" s="15"/>
      <c r="RYP27" s="15"/>
      <c r="RYQ27" s="15"/>
      <c r="RYR27" s="15"/>
      <c r="RYS27" s="15"/>
      <c r="RYT27" s="15"/>
      <c r="RYU27" s="15"/>
      <c r="RYV27" s="15"/>
      <c r="RYW27" s="15"/>
      <c r="RYX27" s="15"/>
      <c r="RYY27" s="15"/>
      <c r="RYZ27" s="15"/>
      <c r="RZA27" s="15"/>
      <c r="RZB27" s="15"/>
      <c r="RZC27" s="98"/>
      <c r="RZD27" s="98"/>
      <c r="RZE27" s="13"/>
      <c r="RZF27" s="79"/>
      <c r="RZG27" s="79"/>
      <c r="RZH27" s="79"/>
      <c r="RZI27" s="79"/>
      <c r="RZJ27" s="79"/>
      <c r="RZK27" s="79"/>
      <c r="RZL27" s="79"/>
      <c r="RZM27" s="79"/>
      <c r="RZN27" s="79"/>
      <c r="RZO27" s="79"/>
      <c r="RZP27" s="79"/>
      <c r="RZQ27" s="79"/>
      <c r="RZR27" s="79"/>
      <c r="RZS27" s="79"/>
      <c r="RZT27" s="79"/>
      <c r="RZU27" s="79"/>
      <c r="RZV27" s="79"/>
      <c r="RZW27" s="79"/>
      <c r="RZX27" s="79"/>
      <c r="RZY27" s="79"/>
      <c r="RZZ27" s="79"/>
      <c r="SAA27" s="79"/>
      <c r="SAB27" s="79"/>
      <c r="SAC27" s="79"/>
      <c r="SAD27" s="19"/>
      <c r="SAE27" s="15"/>
      <c r="SAF27" s="15"/>
      <c r="SAG27" s="15"/>
      <c r="SAH27" s="15"/>
      <c r="SAI27" s="15"/>
      <c r="SAJ27" s="15"/>
      <c r="SAK27" s="15"/>
      <c r="SAL27" s="15"/>
      <c r="SAM27" s="15"/>
      <c r="SAN27" s="15"/>
      <c r="SAO27" s="15"/>
      <c r="SAP27" s="15"/>
      <c r="SAQ27" s="15"/>
      <c r="SAR27" s="15"/>
      <c r="SAS27" s="15"/>
      <c r="SAT27" s="15"/>
      <c r="SAU27" s="15"/>
      <c r="SAV27" s="15"/>
      <c r="SAW27" s="15"/>
      <c r="SAX27" s="15"/>
      <c r="SAY27" s="15"/>
      <c r="SAZ27" s="98"/>
      <c r="SBA27" s="98"/>
      <c r="SBB27" s="13"/>
      <c r="SBC27" s="79"/>
      <c r="SBD27" s="79"/>
      <c r="SBE27" s="79"/>
      <c r="SBF27" s="79"/>
      <c r="SBG27" s="79"/>
      <c r="SBH27" s="79"/>
      <c r="SBI27" s="79"/>
      <c r="SBJ27" s="79"/>
      <c r="SBK27" s="79"/>
      <c r="SBL27" s="79"/>
      <c r="SBM27" s="79"/>
      <c r="SBN27" s="79"/>
      <c r="SBO27" s="79"/>
      <c r="SBP27" s="79"/>
      <c r="SBQ27" s="79"/>
      <c r="SBR27" s="79"/>
      <c r="SBS27" s="79"/>
      <c r="SBT27" s="79"/>
      <c r="SBU27" s="79"/>
      <c r="SBV27" s="79"/>
      <c r="SBW27" s="79"/>
      <c r="SBX27" s="79"/>
      <c r="SBY27" s="79"/>
      <c r="SBZ27" s="79"/>
      <c r="SCA27" s="19"/>
      <c r="SCB27" s="15"/>
      <c r="SCC27" s="15"/>
      <c r="SCD27" s="15"/>
      <c r="SCE27" s="15"/>
      <c r="SCF27" s="15"/>
      <c r="SCG27" s="15"/>
      <c r="SCH27" s="15"/>
      <c r="SCI27" s="15"/>
      <c r="SCJ27" s="15"/>
      <c r="SCK27" s="15"/>
      <c r="SCL27" s="15"/>
      <c r="SCM27" s="15"/>
      <c r="SCN27" s="15"/>
      <c r="SCO27" s="15"/>
      <c r="SCP27" s="15"/>
      <c r="SCQ27" s="15"/>
      <c r="SCR27" s="15"/>
      <c r="SCS27" s="15"/>
      <c r="SCT27" s="15"/>
      <c r="SCU27" s="15"/>
      <c r="SCV27" s="15"/>
      <c r="SCW27" s="98"/>
      <c r="SCX27" s="98"/>
      <c r="SCY27" s="13"/>
      <c r="SCZ27" s="79"/>
      <c r="SDA27" s="79"/>
      <c r="SDB27" s="79"/>
      <c r="SDC27" s="79"/>
      <c r="SDD27" s="79"/>
      <c r="SDE27" s="79"/>
      <c r="SDF27" s="79"/>
      <c r="SDG27" s="79"/>
      <c r="SDH27" s="79"/>
      <c r="SDI27" s="79"/>
      <c r="SDJ27" s="79"/>
      <c r="SDK27" s="79"/>
      <c r="SDL27" s="79"/>
      <c r="SDM27" s="79"/>
      <c r="SDN27" s="79"/>
      <c r="SDO27" s="79"/>
      <c r="SDP27" s="79"/>
      <c r="SDQ27" s="79"/>
      <c r="SDR27" s="79"/>
      <c r="SDS27" s="79"/>
      <c r="SDT27" s="79"/>
      <c r="SDU27" s="79"/>
      <c r="SDV27" s="79"/>
      <c r="SDW27" s="79"/>
      <c r="SDX27" s="19"/>
      <c r="SDY27" s="15"/>
      <c r="SDZ27" s="15"/>
      <c r="SEA27" s="15"/>
      <c r="SEB27" s="15"/>
      <c r="SEC27" s="15"/>
      <c r="SED27" s="15"/>
      <c r="SEE27" s="15"/>
      <c r="SEF27" s="15"/>
      <c r="SEG27" s="15"/>
      <c r="SEH27" s="15"/>
      <c r="SEI27" s="15"/>
      <c r="SEJ27" s="15"/>
      <c r="SEK27" s="15"/>
      <c r="SEL27" s="15"/>
      <c r="SEM27" s="15"/>
      <c r="SEN27" s="15"/>
      <c r="SEO27" s="15"/>
      <c r="SEP27" s="15"/>
      <c r="SEQ27" s="15"/>
      <c r="SER27" s="15"/>
      <c r="SES27" s="15"/>
      <c r="SET27" s="98"/>
      <c r="SEU27" s="98"/>
      <c r="SEV27" s="13"/>
      <c r="SEW27" s="79"/>
      <c r="SEX27" s="79"/>
      <c r="SEY27" s="79"/>
      <c r="SEZ27" s="79"/>
      <c r="SFA27" s="79"/>
      <c r="SFB27" s="79"/>
      <c r="SFC27" s="79"/>
      <c r="SFD27" s="79"/>
      <c r="SFE27" s="79"/>
      <c r="SFF27" s="79"/>
      <c r="SFG27" s="79"/>
      <c r="SFH27" s="79"/>
      <c r="SFI27" s="79"/>
      <c r="SFJ27" s="79"/>
      <c r="SFK27" s="79"/>
      <c r="SFL27" s="79"/>
      <c r="SFM27" s="79"/>
      <c r="SFN27" s="79"/>
      <c r="SFO27" s="79"/>
      <c r="SFP27" s="79"/>
      <c r="SFQ27" s="79"/>
      <c r="SFR27" s="79"/>
      <c r="SFS27" s="79"/>
      <c r="SFT27" s="79"/>
      <c r="SFU27" s="19"/>
      <c r="SFV27" s="15"/>
      <c r="SFW27" s="15"/>
      <c r="SFX27" s="15"/>
      <c r="SFY27" s="15"/>
      <c r="SFZ27" s="15"/>
      <c r="SGA27" s="15"/>
      <c r="SGB27" s="15"/>
      <c r="SGC27" s="15"/>
      <c r="SGD27" s="15"/>
      <c r="SGE27" s="15"/>
      <c r="SGF27" s="15"/>
      <c r="SGG27" s="15"/>
      <c r="SGH27" s="15"/>
      <c r="SGI27" s="15"/>
      <c r="SGJ27" s="15"/>
      <c r="SGK27" s="15"/>
      <c r="SGL27" s="15"/>
      <c r="SGM27" s="15"/>
      <c r="SGN27" s="15"/>
      <c r="SGO27" s="15"/>
      <c r="SGP27" s="15"/>
      <c r="SGQ27" s="98"/>
      <c r="SGR27" s="98"/>
      <c r="SGS27" s="13"/>
      <c r="SGT27" s="79"/>
      <c r="SGU27" s="79"/>
      <c r="SGV27" s="79"/>
      <c r="SGW27" s="79"/>
      <c r="SGX27" s="79"/>
      <c r="SGY27" s="79"/>
      <c r="SGZ27" s="79"/>
      <c r="SHA27" s="79"/>
      <c r="SHB27" s="79"/>
      <c r="SHC27" s="79"/>
      <c r="SHD27" s="79"/>
      <c r="SHE27" s="79"/>
      <c r="SHF27" s="79"/>
      <c r="SHG27" s="79"/>
      <c r="SHH27" s="79"/>
      <c r="SHI27" s="79"/>
      <c r="SHJ27" s="79"/>
      <c r="SHK27" s="79"/>
      <c r="SHL27" s="79"/>
      <c r="SHM27" s="79"/>
      <c r="SHN27" s="79"/>
      <c r="SHO27" s="79"/>
      <c r="SHP27" s="79"/>
      <c r="SHQ27" s="79"/>
      <c r="SHR27" s="19"/>
      <c r="SHS27" s="15"/>
      <c r="SHT27" s="15"/>
      <c r="SHU27" s="15"/>
      <c r="SHV27" s="15"/>
      <c r="SHW27" s="15"/>
      <c r="SHX27" s="15"/>
      <c r="SHY27" s="15"/>
      <c r="SHZ27" s="15"/>
      <c r="SIA27" s="15"/>
      <c r="SIB27" s="15"/>
      <c r="SIC27" s="15"/>
      <c r="SID27" s="15"/>
      <c r="SIE27" s="15"/>
      <c r="SIF27" s="15"/>
      <c r="SIG27" s="15"/>
      <c r="SIH27" s="15"/>
      <c r="SII27" s="15"/>
      <c r="SIJ27" s="15"/>
      <c r="SIK27" s="15"/>
      <c r="SIL27" s="15"/>
      <c r="SIM27" s="15"/>
      <c r="SIN27" s="98"/>
      <c r="SIO27" s="98"/>
      <c r="SIP27" s="13"/>
      <c r="SIQ27" s="79"/>
      <c r="SIR27" s="79"/>
      <c r="SIS27" s="79"/>
      <c r="SIT27" s="79"/>
      <c r="SIU27" s="79"/>
      <c r="SIV27" s="79"/>
      <c r="SIW27" s="79"/>
      <c r="SIX27" s="79"/>
      <c r="SIY27" s="79"/>
      <c r="SIZ27" s="79"/>
      <c r="SJA27" s="79"/>
      <c r="SJB27" s="79"/>
      <c r="SJC27" s="79"/>
      <c r="SJD27" s="79"/>
      <c r="SJE27" s="79"/>
      <c r="SJF27" s="79"/>
      <c r="SJG27" s="79"/>
      <c r="SJH27" s="79"/>
      <c r="SJI27" s="79"/>
      <c r="SJJ27" s="79"/>
      <c r="SJK27" s="79"/>
      <c r="SJL27" s="79"/>
      <c r="SJM27" s="79"/>
      <c r="SJN27" s="79"/>
      <c r="SJO27" s="19"/>
      <c r="SJP27" s="15"/>
      <c r="SJQ27" s="15"/>
      <c r="SJR27" s="15"/>
      <c r="SJS27" s="15"/>
      <c r="SJT27" s="15"/>
      <c r="SJU27" s="15"/>
      <c r="SJV27" s="15"/>
      <c r="SJW27" s="15"/>
      <c r="SJX27" s="15"/>
      <c r="SJY27" s="15"/>
      <c r="SJZ27" s="15"/>
      <c r="SKA27" s="15"/>
      <c r="SKB27" s="15"/>
      <c r="SKC27" s="15"/>
      <c r="SKD27" s="15"/>
      <c r="SKE27" s="15"/>
      <c r="SKF27" s="15"/>
      <c r="SKG27" s="15"/>
      <c r="SKH27" s="15"/>
      <c r="SKI27" s="15"/>
      <c r="SKJ27" s="15"/>
      <c r="SKK27" s="98"/>
      <c r="SKL27" s="98"/>
      <c r="SKM27" s="13"/>
      <c r="SKN27" s="79"/>
      <c r="SKO27" s="79"/>
      <c r="SKP27" s="79"/>
      <c r="SKQ27" s="79"/>
      <c r="SKR27" s="79"/>
      <c r="SKS27" s="79"/>
      <c r="SKT27" s="79"/>
      <c r="SKU27" s="79"/>
      <c r="SKV27" s="79"/>
      <c r="SKW27" s="79"/>
      <c r="SKX27" s="79"/>
      <c r="SKY27" s="79"/>
      <c r="SKZ27" s="79"/>
      <c r="SLA27" s="79"/>
      <c r="SLB27" s="79"/>
      <c r="SLC27" s="79"/>
      <c r="SLD27" s="79"/>
      <c r="SLE27" s="79"/>
      <c r="SLF27" s="79"/>
      <c r="SLG27" s="79"/>
      <c r="SLH27" s="79"/>
      <c r="SLI27" s="79"/>
      <c r="SLJ27" s="79"/>
      <c r="SLK27" s="79"/>
      <c r="SLL27" s="19"/>
      <c r="SLM27" s="15"/>
      <c r="SLN27" s="15"/>
      <c r="SLO27" s="15"/>
      <c r="SLP27" s="15"/>
      <c r="SLQ27" s="15"/>
      <c r="SLR27" s="15"/>
      <c r="SLS27" s="15"/>
      <c r="SLT27" s="15"/>
      <c r="SLU27" s="15"/>
      <c r="SLV27" s="15"/>
      <c r="SLW27" s="15"/>
      <c r="SLX27" s="15"/>
      <c r="SLY27" s="15"/>
      <c r="SLZ27" s="15"/>
      <c r="SMA27" s="15"/>
      <c r="SMB27" s="15"/>
      <c r="SMC27" s="15"/>
      <c r="SMD27" s="15"/>
      <c r="SME27" s="15"/>
      <c r="SMF27" s="15"/>
      <c r="SMG27" s="15"/>
      <c r="SMH27" s="98"/>
      <c r="SMI27" s="98"/>
      <c r="SMJ27" s="13"/>
      <c r="SMK27" s="79"/>
      <c r="SML27" s="79"/>
      <c r="SMM27" s="79"/>
      <c r="SMN27" s="79"/>
      <c r="SMO27" s="79"/>
      <c r="SMP27" s="79"/>
      <c r="SMQ27" s="79"/>
      <c r="SMR27" s="79"/>
      <c r="SMS27" s="79"/>
      <c r="SMT27" s="79"/>
      <c r="SMU27" s="79"/>
      <c r="SMV27" s="79"/>
      <c r="SMW27" s="79"/>
      <c r="SMX27" s="79"/>
      <c r="SMY27" s="79"/>
      <c r="SMZ27" s="79"/>
      <c r="SNA27" s="79"/>
      <c r="SNB27" s="79"/>
      <c r="SNC27" s="79"/>
      <c r="SND27" s="79"/>
      <c r="SNE27" s="79"/>
      <c r="SNF27" s="79"/>
      <c r="SNG27" s="79"/>
      <c r="SNH27" s="79"/>
      <c r="SNI27" s="19"/>
      <c r="SNJ27" s="15"/>
      <c r="SNK27" s="15"/>
      <c r="SNL27" s="15"/>
      <c r="SNM27" s="15"/>
      <c r="SNN27" s="15"/>
      <c r="SNO27" s="15"/>
      <c r="SNP27" s="15"/>
      <c r="SNQ27" s="15"/>
      <c r="SNR27" s="15"/>
      <c r="SNS27" s="15"/>
      <c r="SNT27" s="15"/>
      <c r="SNU27" s="15"/>
      <c r="SNV27" s="15"/>
      <c r="SNW27" s="15"/>
      <c r="SNX27" s="15"/>
      <c r="SNY27" s="15"/>
      <c r="SNZ27" s="15"/>
      <c r="SOA27" s="15"/>
      <c r="SOB27" s="15"/>
      <c r="SOC27" s="15"/>
      <c r="SOD27" s="15"/>
      <c r="SOE27" s="98"/>
      <c r="SOF27" s="98"/>
      <c r="SOG27" s="13"/>
      <c r="SOH27" s="79"/>
      <c r="SOI27" s="79"/>
      <c r="SOJ27" s="79"/>
      <c r="SOK27" s="79"/>
      <c r="SOL27" s="79"/>
      <c r="SOM27" s="79"/>
      <c r="SON27" s="79"/>
      <c r="SOO27" s="79"/>
      <c r="SOP27" s="79"/>
      <c r="SOQ27" s="79"/>
      <c r="SOR27" s="79"/>
      <c r="SOS27" s="79"/>
      <c r="SOT27" s="79"/>
      <c r="SOU27" s="79"/>
      <c r="SOV27" s="79"/>
      <c r="SOW27" s="79"/>
      <c r="SOX27" s="79"/>
      <c r="SOY27" s="79"/>
      <c r="SOZ27" s="79"/>
      <c r="SPA27" s="79"/>
      <c r="SPB27" s="79"/>
      <c r="SPC27" s="79"/>
      <c r="SPD27" s="79"/>
      <c r="SPE27" s="79"/>
      <c r="SPF27" s="19"/>
      <c r="SPG27" s="15"/>
      <c r="SPH27" s="15"/>
      <c r="SPI27" s="15"/>
      <c r="SPJ27" s="15"/>
      <c r="SPK27" s="15"/>
      <c r="SPL27" s="15"/>
      <c r="SPM27" s="15"/>
      <c r="SPN27" s="15"/>
      <c r="SPO27" s="15"/>
      <c r="SPP27" s="15"/>
      <c r="SPQ27" s="15"/>
      <c r="SPR27" s="15"/>
      <c r="SPS27" s="15"/>
      <c r="SPT27" s="15"/>
      <c r="SPU27" s="15"/>
      <c r="SPV27" s="15"/>
      <c r="SPW27" s="15"/>
      <c r="SPX27" s="15"/>
      <c r="SPY27" s="15"/>
      <c r="SPZ27" s="15"/>
      <c r="SQA27" s="15"/>
      <c r="SQB27" s="98"/>
      <c r="SQC27" s="98"/>
      <c r="SQD27" s="13"/>
      <c r="SQE27" s="79"/>
      <c r="SQF27" s="79"/>
      <c r="SQG27" s="79"/>
      <c r="SQH27" s="79"/>
      <c r="SQI27" s="79"/>
      <c r="SQJ27" s="79"/>
      <c r="SQK27" s="79"/>
      <c r="SQL27" s="79"/>
      <c r="SQM27" s="79"/>
      <c r="SQN27" s="79"/>
      <c r="SQO27" s="79"/>
      <c r="SQP27" s="79"/>
      <c r="SQQ27" s="79"/>
      <c r="SQR27" s="79"/>
      <c r="SQS27" s="79"/>
      <c r="SQT27" s="79"/>
      <c r="SQU27" s="79"/>
      <c r="SQV27" s="79"/>
      <c r="SQW27" s="79"/>
      <c r="SQX27" s="79"/>
      <c r="SQY27" s="79"/>
      <c r="SQZ27" s="79"/>
      <c r="SRA27" s="79"/>
      <c r="SRB27" s="79"/>
      <c r="SRC27" s="19"/>
      <c r="SRD27" s="15"/>
      <c r="SRE27" s="15"/>
      <c r="SRF27" s="15"/>
      <c r="SRG27" s="15"/>
      <c r="SRH27" s="15"/>
      <c r="SRI27" s="15"/>
      <c r="SRJ27" s="15"/>
      <c r="SRK27" s="15"/>
      <c r="SRL27" s="15"/>
      <c r="SRM27" s="15"/>
      <c r="SRN27" s="15"/>
      <c r="SRO27" s="15"/>
      <c r="SRP27" s="15"/>
      <c r="SRQ27" s="15"/>
      <c r="SRR27" s="15"/>
      <c r="SRS27" s="15"/>
      <c r="SRT27" s="15"/>
      <c r="SRU27" s="15"/>
      <c r="SRV27" s="15"/>
      <c r="SRW27" s="15"/>
      <c r="SRX27" s="15"/>
      <c r="SRY27" s="98"/>
      <c r="SRZ27" s="98"/>
      <c r="SSA27" s="13"/>
      <c r="SSB27" s="79"/>
      <c r="SSC27" s="79"/>
      <c r="SSD27" s="79"/>
      <c r="SSE27" s="79"/>
      <c r="SSF27" s="79"/>
      <c r="SSG27" s="79"/>
      <c r="SSH27" s="79"/>
      <c r="SSI27" s="79"/>
      <c r="SSJ27" s="79"/>
      <c r="SSK27" s="79"/>
      <c r="SSL27" s="79"/>
      <c r="SSM27" s="79"/>
      <c r="SSN27" s="79"/>
      <c r="SSO27" s="79"/>
      <c r="SSP27" s="79"/>
      <c r="SSQ27" s="79"/>
      <c r="SSR27" s="79"/>
      <c r="SSS27" s="79"/>
      <c r="SST27" s="79"/>
      <c r="SSU27" s="79"/>
      <c r="SSV27" s="79"/>
      <c r="SSW27" s="79"/>
      <c r="SSX27" s="79"/>
      <c r="SSY27" s="79"/>
      <c r="SSZ27" s="19"/>
      <c r="STA27" s="15"/>
      <c r="STB27" s="15"/>
      <c r="STC27" s="15"/>
      <c r="STD27" s="15"/>
      <c r="STE27" s="15"/>
      <c r="STF27" s="15"/>
      <c r="STG27" s="15"/>
      <c r="STH27" s="15"/>
      <c r="STI27" s="15"/>
      <c r="STJ27" s="15"/>
      <c r="STK27" s="15"/>
      <c r="STL27" s="15"/>
      <c r="STM27" s="15"/>
      <c r="STN27" s="15"/>
      <c r="STO27" s="15"/>
      <c r="STP27" s="15"/>
      <c r="STQ27" s="15"/>
      <c r="STR27" s="15"/>
      <c r="STS27" s="15"/>
      <c r="STT27" s="15"/>
      <c r="STU27" s="15"/>
      <c r="STV27" s="98"/>
      <c r="STW27" s="98"/>
      <c r="STX27" s="13"/>
      <c r="STY27" s="79"/>
      <c r="STZ27" s="79"/>
      <c r="SUA27" s="79"/>
      <c r="SUB27" s="79"/>
      <c r="SUC27" s="79"/>
      <c r="SUD27" s="79"/>
      <c r="SUE27" s="79"/>
      <c r="SUF27" s="79"/>
      <c r="SUG27" s="79"/>
      <c r="SUH27" s="79"/>
      <c r="SUI27" s="79"/>
      <c r="SUJ27" s="79"/>
      <c r="SUK27" s="79"/>
      <c r="SUL27" s="79"/>
      <c r="SUM27" s="79"/>
      <c r="SUN27" s="79"/>
      <c r="SUO27" s="79"/>
      <c r="SUP27" s="79"/>
      <c r="SUQ27" s="79"/>
      <c r="SUR27" s="79"/>
      <c r="SUS27" s="79"/>
      <c r="SUT27" s="79"/>
      <c r="SUU27" s="79"/>
      <c r="SUV27" s="79"/>
      <c r="SUW27" s="19"/>
      <c r="SUX27" s="15"/>
      <c r="SUY27" s="15"/>
      <c r="SUZ27" s="15"/>
      <c r="SVA27" s="15"/>
      <c r="SVB27" s="15"/>
      <c r="SVC27" s="15"/>
      <c r="SVD27" s="15"/>
      <c r="SVE27" s="15"/>
      <c r="SVF27" s="15"/>
      <c r="SVG27" s="15"/>
      <c r="SVH27" s="15"/>
      <c r="SVI27" s="15"/>
      <c r="SVJ27" s="15"/>
      <c r="SVK27" s="15"/>
      <c r="SVL27" s="15"/>
      <c r="SVM27" s="15"/>
      <c r="SVN27" s="15"/>
      <c r="SVO27" s="15"/>
      <c r="SVP27" s="15"/>
      <c r="SVQ27" s="15"/>
      <c r="SVR27" s="15"/>
      <c r="SVS27" s="98"/>
      <c r="SVT27" s="98"/>
      <c r="SVU27" s="13"/>
      <c r="SVV27" s="79"/>
      <c r="SVW27" s="79"/>
      <c r="SVX27" s="79"/>
      <c r="SVY27" s="79"/>
      <c r="SVZ27" s="79"/>
      <c r="SWA27" s="79"/>
      <c r="SWB27" s="79"/>
      <c r="SWC27" s="79"/>
      <c r="SWD27" s="79"/>
      <c r="SWE27" s="79"/>
      <c r="SWF27" s="79"/>
      <c r="SWG27" s="79"/>
      <c r="SWH27" s="79"/>
      <c r="SWI27" s="79"/>
      <c r="SWJ27" s="79"/>
      <c r="SWK27" s="79"/>
      <c r="SWL27" s="79"/>
      <c r="SWM27" s="79"/>
      <c r="SWN27" s="79"/>
      <c r="SWO27" s="79"/>
      <c r="SWP27" s="79"/>
      <c r="SWQ27" s="79"/>
      <c r="SWR27" s="79"/>
      <c r="SWS27" s="79"/>
      <c r="SWT27" s="19"/>
      <c r="SWU27" s="15"/>
      <c r="SWV27" s="15"/>
      <c r="SWW27" s="15"/>
      <c r="SWX27" s="15"/>
      <c r="SWY27" s="15"/>
      <c r="SWZ27" s="15"/>
      <c r="SXA27" s="15"/>
      <c r="SXB27" s="15"/>
      <c r="SXC27" s="15"/>
      <c r="SXD27" s="15"/>
      <c r="SXE27" s="15"/>
      <c r="SXF27" s="15"/>
      <c r="SXG27" s="15"/>
      <c r="SXH27" s="15"/>
      <c r="SXI27" s="15"/>
      <c r="SXJ27" s="15"/>
      <c r="SXK27" s="15"/>
      <c r="SXL27" s="15"/>
      <c r="SXM27" s="15"/>
      <c r="SXN27" s="15"/>
      <c r="SXO27" s="15"/>
      <c r="SXP27" s="98"/>
      <c r="SXQ27" s="98"/>
      <c r="SXR27" s="13"/>
      <c r="SXS27" s="79"/>
      <c r="SXT27" s="79"/>
      <c r="SXU27" s="79"/>
      <c r="SXV27" s="79"/>
      <c r="SXW27" s="79"/>
      <c r="SXX27" s="79"/>
      <c r="SXY27" s="79"/>
      <c r="SXZ27" s="79"/>
      <c r="SYA27" s="79"/>
      <c r="SYB27" s="79"/>
      <c r="SYC27" s="79"/>
      <c r="SYD27" s="79"/>
      <c r="SYE27" s="79"/>
      <c r="SYF27" s="79"/>
      <c r="SYG27" s="79"/>
      <c r="SYH27" s="79"/>
      <c r="SYI27" s="79"/>
      <c r="SYJ27" s="79"/>
      <c r="SYK27" s="79"/>
      <c r="SYL27" s="79"/>
      <c r="SYM27" s="79"/>
      <c r="SYN27" s="79"/>
      <c r="SYO27" s="79"/>
      <c r="SYP27" s="79"/>
      <c r="SYQ27" s="19"/>
      <c r="SYR27" s="15"/>
      <c r="SYS27" s="15"/>
      <c r="SYT27" s="15"/>
      <c r="SYU27" s="15"/>
      <c r="SYV27" s="15"/>
      <c r="SYW27" s="15"/>
      <c r="SYX27" s="15"/>
      <c r="SYY27" s="15"/>
      <c r="SYZ27" s="15"/>
      <c r="SZA27" s="15"/>
      <c r="SZB27" s="15"/>
      <c r="SZC27" s="15"/>
      <c r="SZD27" s="15"/>
      <c r="SZE27" s="15"/>
      <c r="SZF27" s="15"/>
      <c r="SZG27" s="15"/>
      <c r="SZH27" s="15"/>
      <c r="SZI27" s="15"/>
      <c r="SZJ27" s="15"/>
      <c r="SZK27" s="15"/>
      <c r="SZL27" s="15"/>
      <c r="SZM27" s="98"/>
      <c r="SZN27" s="98"/>
      <c r="SZO27" s="13"/>
      <c r="SZP27" s="79"/>
      <c r="SZQ27" s="79"/>
      <c r="SZR27" s="79"/>
      <c r="SZS27" s="79"/>
      <c r="SZT27" s="79"/>
      <c r="SZU27" s="79"/>
      <c r="SZV27" s="79"/>
      <c r="SZW27" s="79"/>
      <c r="SZX27" s="79"/>
      <c r="SZY27" s="79"/>
      <c r="SZZ27" s="79"/>
      <c r="TAA27" s="79"/>
      <c r="TAB27" s="79"/>
      <c r="TAC27" s="79"/>
      <c r="TAD27" s="79"/>
      <c r="TAE27" s="79"/>
      <c r="TAF27" s="79"/>
      <c r="TAG27" s="79"/>
      <c r="TAH27" s="79"/>
      <c r="TAI27" s="79"/>
      <c r="TAJ27" s="79"/>
      <c r="TAK27" s="79"/>
      <c r="TAL27" s="79"/>
      <c r="TAM27" s="79"/>
      <c r="TAN27" s="19"/>
      <c r="TAO27" s="15"/>
      <c r="TAP27" s="15"/>
      <c r="TAQ27" s="15"/>
      <c r="TAR27" s="15"/>
      <c r="TAS27" s="15"/>
      <c r="TAT27" s="15"/>
      <c r="TAU27" s="15"/>
      <c r="TAV27" s="15"/>
      <c r="TAW27" s="15"/>
      <c r="TAX27" s="15"/>
      <c r="TAY27" s="15"/>
      <c r="TAZ27" s="15"/>
      <c r="TBA27" s="15"/>
      <c r="TBB27" s="15"/>
      <c r="TBC27" s="15"/>
      <c r="TBD27" s="15"/>
      <c r="TBE27" s="15"/>
      <c r="TBF27" s="15"/>
      <c r="TBG27" s="15"/>
      <c r="TBH27" s="15"/>
      <c r="TBI27" s="15"/>
      <c r="TBJ27" s="98"/>
      <c r="TBK27" s="98"/>
      <c r="TBL27" s="13"/>
      <c r="TBM27" s="79"/>
      <c r="TBN27" s="79"/>
      <c r="TBO27" s="79"/>
      <c r="TBP27" s="79"/>
      <c r="TBQ27" s="79"/>
      <c r="TBR27" s="79"/>
      <c r="TBS27" s="79"/>
      <c r="TBT27" s="79"/>
      <c r="TBU27" s="79"/>
      <c r="TBV27" s="79"/>
      <c r="TBW27" s="79"/>
      <c r="TBX27" s="79"/>
      <c r="TBY27" s="79"/>
      <c r="TBZ27" s="79"/>
      <c r="TCA27" s="79"/>
      <c r="TCB27" s="79"/>
      <c r="TCC27" s="79"/>
      <c r="TCD27" s="79"/>
      <c r="TCE27" s="79"/>
      <c r="TCF27" s="79"/>
      <c r="TCG27" s="79"/>
      <c r="TCH27" s="79"/>
      <c r="TCI27" s="79"/>
      <c r="TCJ27" s="79"/>
      <c r="TCK27" s="19"/>
      <c r="TCL27" s="15"/>
      <c r="TCM27" s="15"/>
      <c r="TCN27" s="15"/>
      <c r="TCO27" s="15"/>
      <c r="TCP27" s="15"/>
      <c r="TCQ27" s="15"/>
      <c r="TCR27" s="15"/>
      <c r="TCS27" s="15"/>
      <c r="TCT27" s="15"/>
      <c r="TCU27" s="15"/>
      <c r="TCV27" s="15"/>
      <c r="TCW27" s="15"/>
      <c r="TCX27" s="15"/>
      <c r="TCY27" s="15"/>
      <c r="TCZ27" s="15"/>
      <c r="TDA27" s="15"/>
      <c r="TDB27" s="15"/>
      <c r="TDC27" s="15"/>
      <c r="TDD27" s="15"/>
      <c r="TDE27" s="15"/>
      <c r="TDF27" s="15"/>
      <c r="TDG27" s="98"/>
      <c r="TDH27" s="98"/>
      <c r="TDI27" s="13"/>
      <c r="TDJ27" s="79"/>
      <c r="TDK27" s="79"/>
      <c r="TDL27" s="79"/>
      <c r="TDM27" s="79"/>
      <c r="TDN27" s="79"/>
      <c r="TDO27" s="79"/>
      <c r="TDP27" s="79"/>
      <c r="TDQ27" s="79"/>
      <c r="TDR27" s="79"/>
      <c r="TDS27" s="79"/>
      <c r="TDT27" s="79"/>
      <c r="TDU27" s="79"/>
      <c r="TDV27" s="79"/>
      <c r="TDW27" s="79"/>
      <c r="TDX27" s="79"/>
      <c r="TDY27" s="79"/>
      <c r="TDZ27" s="79"/>
      <c r="TEA27" s="79"/>
      <c r="TEB27" s="79"/>
      <c r="TEC27" s="79"/>
      <c r="TED27" s="79"/>
      <c r="TEE27" s="79"/>
      <c r="TEF27" s="79"/>
      <c r="TEG27" s="79"/>
      <c r="TEH27" s="19"/>
      <c r="TEI27" s="15"/>
      <c r="TEJ27" s="15"/>
      <c r="TEK27" s="15"/>
      <c r="TEL27" s="15"/>
      <c r="TEM27" s="15"/>
      <c r="TEN27" s="15"/>
      <c r="TEO27" s="15"/>
      <c r="TEP27" s="15"/>
      <c r="TEQ27" s="15"/>
      <c r="TER27" s="15"/>
      <c r="TES27" s="15"/>
      <c r="TET27" s="15"/>
      <c r="TEU27" s="15"/>
      <c r="TEV27" s="15"/>
      <c r="TEW27" s="15"/>
      <c r="TEX27" s="15"/>
      <c r="TEY27" s="15"/>
      <c r="TEZ27" s="15"/>
      <c r="TFA27" s="15"/>
      <c r="TFB27" s="15"/>
      <c r="TFC27" s="15"/>
      <c r="TFD27" s="98"/>
      <c r="TFE27" s="98"/>
      <c r="TFF27" s="13"/>
      <c r="TFG27" s="79"/>
      <c r="TFH27" s="79"/>
      <c r="TFI27" s="79"/>
      <c r="TFJ27" s="79"/>
      <c r="TFK27" s="79"/>
      <c r="TFL27" s="79"/>
      <c r="TFM27" s="79"/>
      <c r="TFN27" s="79"/>
      <c r="TFO27" s="79"/>
      <c r="TFP27" s="79"/>
      <c r="TFQ27" s="79"/>
      <c r="TFR27" s="79"/>
      <c r="TFS27" s="79"/>
      <c r="TFT27" s="79"/>
      <c r="TFU27" s="79"/>
      <c r="TFV27" s="79"/>
      <c r="TFW27" s="79"/>
      <c r="TFX27" s="79"/>
      <c r="TFY27" s="79"/>
      <c r="TFZ27" s="79"/>
      <c r="TGA27" s="79"/>
      <c r="TGB27" s="79"/>
      <c r="TGC27" s="79"/>
      <c r="TGD27" s="79"/>
      <c r="TGE27" s="19"/>
      <c r="TGF27" s="15"/>
      <c r="TGG27" s="15"/>
      <c r="TGH27" s="15"/>
      <c r="TGI27" s="15"/>
      <c r="TGJ27" s="15"/>
      <c r="TGK27" s="15"/>
      <c r="TGL27" s="15"/>
      <c r="TGM27" s="15"/>
      <c r="TGN27" s="15"/>
      <c r="TGO27" s="15"/>
      <c r="TGP27" s="15"/>
      <c r="TGQ27" s="15"/>
      <c r="TGR27" s="15"/>
      <c r="TGS27" s="15"/>
      <c r="TGT27" s="15"/>
      <c r="TGU27" s="15"/>
      <c r="TGV27" s="15"/>
      <c r="TGW27" s="15"/>
      <c r="TGX27" s="15"/>
      <c r="TGY27" s="15"/>
      <c r="TGZ27" s="15"/>
      <c r="THA27" s="98"/>
      <c r="THB27" s="98"/>
      <c r="THC27" s="13"/>
      <c r="THD27" s="79"/>
      <c r="THE27" s="79"/>
      <c r="THF27" s="79"/>
      <c r="THG27" s="79"/>
      <c r="THH27" s="79"/>
      <c r="THI27" s="79"/>
      <c r="THJ27" s="79"/>
      <c r="THK27" s="79"/>
      <c r="THL27" s="79"/>
      <c r="THM27" s="79"/>
      <c r="THN27" s="79"/>
      <c r="THO27" s="79"/>
      <c r="THP27" s="79"/>
      <c r="THQ27" s="79"/>
      <c r="THR27" s="79"/>
      <c r="THS27" s="79"/>
      <c r="THT27" s="79"/>
      <c r="THU27" s="79"/>
      <c r="THV27" s="79"/>
      <c r="THW27" s="79"/>
      <c r="THX27" s="79"/>
      <c r="THY27" s="79"/>
      <c r="THZ27" s="79"/>
      <c r="TIA27" s="79"/>
      <c r="TIB27" s="19"/>
      <c r="TIC27" s="15"/>
      <c r="TID27" s="15"/>
      <c r="TIE27" s="15"/>
      <c r="TIF27" s="15"/>
      <c r="TIG27" s="15"/>
      <c r="TIH27" s="15"/>
      <c r="TII27" s="15"/>
      <c r="TIJ27" s="15"/>
      <c r="TIK27" s="15"/>
      <c r="TIL27" s="15"/>
      <c r="TIM27" s="15"/>
      <c r="TIN27" s="15"/>
      <c r="TIO27" s="15"/>
      <c r="TIP27" s="15"/>
      <c r="TIQ27" s="15"/>
      <c r="TIR27" s="15"/>
      <c r="TIS27" s="15"/>
      <c r="TIT27" s="15"/>
      <c r="TIU27" s="15"/>
      <c r="TIV27" s="15"/>
      <c r="TIW27" s="15"/>
      <c r="TIX27" s="98"/>
      <c r="TIY27" s="98"/>
      <c r="TIZ27" s="13"/>
      <c r="TJA27" s="79"/>
      <c r="TJB27" s="79"/>
      <c r="TJC27" s="79"/>
      <c r="TJD27" s="79"/>
      <c r="TJE27" s="79"/>
      <c r="TJF27" s="79"/>
      <c r="TJG27" s="79"/>
      <c r="TJH27" s="79"/>
      <c r="TJI27" s="79"/>
      <c r="TJJ27" s="79"/>
      <c r="TJK27" s="79"/>
      <c r="TJL27" s="79"/>
      <c r="TJM27" s="79"/>
      <c r="TJN27" s="79"/>
      <c r="TJO27" s="79"/>
      <c r="TJP27" s="79"/>
      <c r="TJQ27" s="79"/>
      <c r="TJR27" s="79"/>
      <c r="TJS27" s="79"/>
      <c r="TJT27" s="79"/>
      <c r="TJU27" s="79"/>
      <c r="TJV27" s="79"/>
      <c r="TJW27" s="79"/>
      <c r="TJX27" s="79"/>
      <c r="TJY27" s="19"/>
      <c r="TJZ27" s="15"/>
      <c r="TKA27" s="15"/>
      <c r="TKB27" s="15"/>
      <c r="TKC27" s="15"/>
      <c r="TKD27" s="15"/>
      <c r="TKE27" s="15"/>
      <c r="TKF27" s="15"/>
      <c r="TKG27" s="15"/>
      <c r="TKH27" s="15"/>
      <c r="TKI27" s="15"/>
      <c r="TKJ27" s="15"/>
      <c r="TKK27" s="15"/>
      <c r="TKL27" s="15"/>
      <c r="TKM27" s="15"/>
      <c r="TKN27" s="15"/>
      <c r="TKO27" s="15"/>
      <c r="TKP27" s="15"/>
      <c r="TKQ27" s="15"/>
      <c r="TKR27" s="15"/>
      <c r="TKS27" s="15"/>
      <c r="TKT27" s="15"/>
      <c r="TKU27" s="98"/>
      <c r="TKV27" s="98"/>
      <c r="TKW27" s="13"/>
      <c r="TKX27" s="79"/>
      <c r="TKY27" s="79"/>
      <c r="TKZ27" s="79"/>
      <c r="TLA27" s="79"/>
      <c r="TLB27" s="79"/>
      <c r="TLC27" s="79"/>
      <c r="TLD27" s="79"/>
      <c r="TLE27" s="79"/>
      <c r="TLF27" s="79"/>
      <c r="TLG27" s="79"/>
      <c r="TLH27" s="79"/>
      <c r="TLI27" s="79"/>
      <c r="TLJ27" s="79"/>
      <c r="TLK27" s="79"/>
      <c r="TLL27" s="79"/>
      <c r="TLM27" s="79"/>
      <c r="TLN27" s="79"/>
      <c r="TLO27" s="79"/>
      <c r="TLP27" s="79"/>
      <c r="TLQ27" s="79"/>
      <c r="TLR27" s="79"/>
      <c r="TLS27" s="79"/>
      <c r="TLT27" s="79"/>
      <c r="TLU27" s="79"/>
      <c r="TLV27" s="19"/>
      <c r="TLW27" s="15"/>
      <c r="TLX27" s="15"/>
      <c r="TLY27" s="15"/>
      <c r="TLZ27" s="15"/>
      <c r="TMA27" s="15"/>
      <c r="TMB27" s="15"/>
      <c r="TMC27" s="15"/>
      <c r="TMD27" s="15"/>
      <c r="TME27" s="15"/>
      <c r="TMF27" s="15"/>
      <c r="TMG27" s="15"/>
      <c r="TMH27" s="15"/>
      <c r="TMI27" s="15"/>
      <c r="TMJ27" s="15"/>
      <c r="TMK27" s="15"/>
      <c r="TML27" s="15"/>
      <c r="TMM27" s="15"/>
      <c r="TMN27" s="15"/>
      <c r="TMO27" s="15"/>
      <c r="TMP27" s="15"/>
      <c r="TMQ27" s="15"/>
      <c r="TMR27" s="98"/>
      <c r="TMS27" s="98"/>
      <c r="TMT27" s="13"/>
      <c r="TMU27" s="79"/>
      <c r="TMV27" s="79"/>
      <c r="TMW27" s="79"/>
      <c r="TMX27" s="79"/>
      <c r="TMY27" s="79"/>
      <c r="TMZ27" s="79"/>
      <c r="TNA27" s="79"/>
      <c r="TNB27" s="79"/>
      <c r="TNC27" s="79"/>
      <c r="TND27" s="79"/>
      <c r="TNE27" s="79"/>
      <c r="TNF27" s="79"/>
      <c r="TNG27" s="79"/>
      <c r="TNH27" s="79"/>
      <c r="TNI27" s="79"/>
      <c r="TNJ27" s="79"/>
      <c r="TNK27" s="79"/>
      <c r="TNL27" s="79"/>
      <c r="TNM27" s="79"/>
      <c r="TNN27" s="79"/>
      <c r="TNO27" s="79"/>
      <c r="TNP27" s="79"/>
      <c r="TNQ27" s="79"/>
      <c r="TNR27" s="79"/>
      <c r="TNS27" s="19"/>
      <c r="TNT27" s="15"/>
      <c r="TNU27" s="15"/>
      <c r="TNV27" s="15"/>
      <c r="TNW27" s="15"/>
      <c r="TNX27" s="15"/>
      <c r="TNY27" s="15"/>
      <c r="TNZ27" s="15"/>
      <c r="TOA27" s="15"/>
      <c r="TOB27" s="15"/>
      <c r="TOC27" s="15"/>
      <c r="TOD27" s="15"/>
      <c r="TOE27" s="15"/>
      <c r="TOF27" s="15"/>
      <c r="TOG27" s="15"/>
      <c r="TOH27" s="15"/>
      <c r="TOI27" s="15"/>
      <c r="TOJ27" s="15"/>
      <c r="TOK27" s="15"/>
      <c r="TOL27" s="15"/>
      <c r="TOM27" s="15"/>
      <c r="TON27" s="15"/>
      <c r="TOO27" s="98"/>
      <c r="TOP27" s="98"/>
      <c r="TOQ27" s="13"/>
      <c r="TOR27" s="79"/>
      <c r="TOS27" s="79"/>
      <c r="TOT27" s="79"/>
      <c r="TOU27" s="79"/>
      <c r="TOV27" s="79"/>
      <c r="TOW27" s="79"/>
      <c r="TOX27" s="79"/>
      <c r="TOY27" s="79"/>
      <c r="TOZ27" s="79"/>
      <c r="TPA27" s="79"/>
      <c r="TPB27" s="79"/>
      <c r="TPC27" s="79"/>
      <c r="TPD27" s="79"/>
      <c r="TPE27" s="79"/>
      <c r="TPF27" s="79"/>
      <c r="TPG27" s="79"/>
      <c r="TPH27" s="79"/>
      <c r="TPI27" s="79"/>
      <c r="TPJ27" s="79"/>
      <c r="TPK27" s="79"/>
      <c r="TPL27" s="79"/>
      <c r="TPM27" s="79"/>
      <c r="TPN27" s="79"/>
      <c r="TPO27" s="79"/>
      <c r="TPP27" s="19"/>
      <c r="TPQ27" s="15"/>
      <c r="TPR27" s="15"/>
      <c r="TPS27" s="15"/>
      <c r="TPT27" s="15"/>
      <c r="TPU27" s="15"/>
      <c r="TPV27" s="15"/>
      <c r="TPW27" s="15"/>
      <c r="TPX27" s="15"/>
      <c r="TPY27" s="15"/>
      <c r="TPZ27" s="15"/>
      <c r="TQA27" s="15"/>
      <c r="TQB27" s="15"/>
      <c r="TQC27" s="15"/>
      <c r="TQD27" s="15"/>
      <c r="TQE27" s="15"/>
      <c r="TQF27" s="15"/>
      <c r="TQG27" s="15"/>
      <c r="TQH27" s="15"/>
      <c r="TQI27" s="15"/>
      <c r="TQJ27" s="15"/>
      <c r="TQK27" s="15"/>
      <c r="TQL27" s="98"/>
      <c r="TQM27" s="98"/>
      <c r="TQN27" s="13"/>
      <c r="TQO27" s="79"/>
      <c r="TQP27" s="79"/>
      <c r="TQQ27" s="79"/>
      <c r="TQR27" s="79"/>
      <c r="TQS27" s="79"/>
      <c r="TQT27" s="79"/>
      <c r="TQU27" s="79"/>
      <c r="TQV27" s="79"/>
      <c r="TQW27" s="79"/>
      <c r="TQX27" s="79"/>
      <c r="TQY27" s="79"/>
      <c r="TQZ27" s="79"/>
      <c r="TRA27" s="79"/>
      <c r="TRB27" s="79"/>
      <c r="TRC27" s="79"/>
      <c r="TRD27" s="79"/>
      <c r="TRE27" s="79"/>
      <c r="TRF27" s="79"/>
      <c r="TRG27" s="79"/>
      <c r="TRH27" s="79"/>
      <c r="TRI27" s="79"/>
      <c r="TRJ27" s="79"/>
      <c r="TRK27" s="79"/>
      <c r="TRL27" s="79"/>
      <c r="TRM27" s="19"/>
      <c r="TRN27" s="15"/>
      <c r="TRO27" s="15"/>
      <c r="TRP27" s="15"/>
      <c r="TRQ27" s="15"/>
      <c r="TRR27" s="15"/>
      <c r="TRS27" s="15"/>
      <c r="TRT27" s="15"/>
      <c r="TRU27" s="15"/>
      <c r="TRV27" s="15"/>
      <c r="TRW27" s="15"/>
      <c r="TRX27" s="15"/>
      <c r="TRY27" s="15"/>
      <c r="TRZ27" s="15"/>
      <c r="TSA27" s="15"/>
      <c r="TSB27" s="15"/>
      <c r="TSC27" s="15"/>
      <c r="TSD27" s="15"/>
      <c r="TSE27" s="15"/>
      <c r="TSF27" s="15"/>
      <c r="TSG27" s="15"/>
      <c r="TSH27" s="15"/>
      <c r="TSI27" s="98"/>
      <c r="TSJ27" s="98"/>
      <c r="TSK27" s="13"/>
      <c r="TSL27" s="79"/>
      <c r="TSM27" s="79"/>
      <c r="TSN27" s="79"/>
      <c r="TSO27" s="79"/>
      <c r="TSP27" s="79"/>
      <c r="TSQ27" s="79"/>
      <c r="TSR27" s="79"/>
      <c r="TSS27" s="79"/>
      <c r="TST27" s="79"/>
      <c r="TSU27" s="79"/>
      <c r="TSV27" s="79"/>
      <c r="TSW27" s="79"/>
      <c r="TSX27" s="79"/>
      <c r="TSY27" s="79"/>
      <c r="TSZ27" s="79"/>
      <c r="TTA27" s="79"/>
      <c r="TTB27" s="79"/>
      <c r="TTC27" s="79"/>
      <c r="TTD27" s="79"/>
      <c r="TTE27" s="79"/>
      <c r="TTF27" s="79"/>
      <c r="TTG27" s="79"/>
      <c r="TTH27" s="79"/>
      <c r="TTI27" s="79"/>
      <c r="TTJ27" s="19"/>
      <c r="TTK27" s="15"/>
      <c r="TTL27" s="15"/>
      <c r="TTM27" s="15"/>
      <c r="TTN27" s="15"/>
      <c r="TTO27" s="15"/>
      <c r="TTP27" s="15"/>
      <c r="TTQ27" s="15"/>
      <c r="TTR27" s="15"/>
      <c r="TTS27" s="15"/>
      <c r="TTT27" s="15"/>
      <c r="TTU27" s="15"/>
      <c r="TTV27" s="15"/>
      <c r="TTW27" s="15"/>
      <c r="TTX27" s="15"/>
      <c r="TTY27" s="15"/>
      <c r="TTZ27" s="15"/>
      <c r="TUA27" s="15"/>
      <c r="TUB27" s="15"/>
      <c r="TUC27" s="15"/>
      <c r="TUD27" s="15"/>
      <c r="TUE27" s="15"/>
      <c r="TUF27" s="98"/>
      <c r="TUG27" s="98"/>
      <c r="TUH27" s="13"/>
      <c r="TUI27" s="79"/>
      <c r="TUJ27" s="79"/>
      <c r="TUK27" s="79"/>
      <c r="TUL27" s="79"/>
      <c r="TUM27" s="79"/>
      <c r="TUN27" s="79"/>
      <c r="TUO27" s="79"/>
      <c r="TUP27" s="79"/>
      <c r="TUQ27" s="79"/>
      <c r="TUR27" s="79"/>
      <c r="TUS27" s="79"/>
      <c r="TUT27" s="79"/>
      <c r="TUU27" s="79"/>
      <c r="TUV27" s="79"/>
      <c r="TUW27" s="79"/>
      <c r="TUX27" s="79"/>
      <c r="TUY27" s="79"/>
      <c r="TUZ27" s="79"/>
      <c r="TVA27" s="79"/>
      <c r="TVB27" s="79"/>
      <c r="TVC27" s="79"/>
      <c r="TVD27" s="79"/>
      <c r="TVE27" s="79"/>
      <c r="TVF27" s="79"/>
      <c r="TVG27" s="19"/>
      <c r="TVH27" s="15"/>
      <c r="TVI27" s="15"/>
      <c r="TVJ27" s="15"/>
      <c r="TVK27" s="15"/>
      <c r="TVL27" s="15"/>
      <c r="TVM27" s="15"/>
      <c r="TVN27" s="15"/>
      <c r="TVO27" s="15"/>
      <c r="TVP27" s="15"/>
      <c r="TVQ27" s="15"/>
      <c r="TVR27" s="15"/>
      <c r="TVS27" s="15"/>
      <c r="TVT27" s="15"/>
      <c r="TVU27" s="15"/>
      <c r="TVV27" s="15"/>
      <c r="TVW27" s="15"/>
      <c r="TVX27" s="15"/>
      <c r="TVY27" s="15"/>
      <c r="TVZ27" s="15"/>
      <c r="TWA27" s="15"/>
      <c r="TWB27" s="15"/>
      <c r="TWC27" s="98"/>
      <c r="TWD27" s="98"/>
      <c r="TWE27" s="13"/>
      <c r="TWF27" s="79"/>
      <c r="TWG27" s="79"/>
      <c r="TWH27" s="79"/>
      <c r="TWI27" s="79"/>
      <c r="TWJ27" s="79"/>
      <c r="TWK27" s="79"/>
      <c r="TWL27" s="79"/>
      <c r="TWM27" s="79"/>
      <c r="TWN27" s="79"/>
      <c r="TWO27" s="79"/>
      <c r="TWP27" s="79"/>
      <c r="TWQ27" s="79"/>
      <c r="TWR27" s="79"/>
      <c r="TWS27" s="79"/>
      <c r="TWT27" s="79"/>
      <c r="TWU27" s="79"/>
      <c r="TWV27" s="79"/>
      <c r="TWW27" s="79"/>
      <c r="TWX27" s="79"/>
      <c r="TWY27" s="79"/>
      <c r="TWZ27" s="79"/>
      <c r="TXA27" s="79"/>
      <c r="TXB27" s="79"/>
      <c r="TXC27" s="79"/>
      <c r="TXD27" s="19"/>
      <c r="TXE27" s="15"/>
      <c r="TXF27" s="15"/>
      <c r="TXG27" s="15"/>
      <c r="TXH27" s="15"/>
      <c r="TXI27" s="15"/>
      <c r="TXJ27" s="15"/>
      <c r="TXK27" s="15"/>
      <c r="TXL27" s="15"/>
      <c r="TXM27" s="15"/>
      <c r="TXN27" s="15"/>
      <c r="TXO27" s="15"/>
      <c r="TXP27" s="15"/>
      <c r="TXQ27" s="15"/>
      <c r="TXR27" s="15"/>
      <c r="TXS27" s="15"/>
      <c r="TXT27" s="15"/>
      <c r="TXU27" s="15"/>
      <c r="TXV27" s="15"/>
      <c r="TXW27" s="15"/>
      <c r="TXX27" s="15"/>
      <c r="TXY27" s="15"/>
      <c r="TXZ27" s="98"/>
      <c r="TYA27" s="98"/>
      <c r="TYB27" s="13"/>
      <c r="TYC27" s="79"/>
      <c r="TYD27" s="79"/>
      <c r="TYE27" s="79"/>
      <c r="TYF27" s="79"/>
      <c r="TYG27" s="79"/>
      <c r="TYH27" s="79"/>
      <c r="TYI27" s="79"/>
      <c r="TYJ27" s="79"/>
      <c r="TYK27" s="79"/>
      <c r="TYL27" s="79"/>
      <c r="TYM27" s="79"/>
      <c r="TYN27" s="79"/>
      <c r="TYO27" s="79"/>
      <c r="TYP27" s="79"/>
      <c r="TYQ27" s="79"/>
      <c r="TYR27" s="79"/>
      <c r="TYS27" s="79"/>
      <c r="TYT27" s="79"/>
      <c r="TYU27" s="79"/>
      <c r="TYV27" s="79"/>
      <c r="TYW27" s="79"/>
      <c r="TYX27" s="79"/>
      <c r="TYY27" s="79"/>
      <c r="TYZ27" s="79"/>
      <c r="TZA27" s="19"/>
      <c r="TZB27" s="15"/>
      <c r="TZC27" s="15"/>
      <c r="TZD27" s="15"/>
      <c r="TZE27" s="15"/>
      <c r="TZF27" s="15"/>
      <c r="TZG27" s="15"/>
      <c r="TZH27" s="15"/>
      <c r="TZI27" s="15"/>
      <c r="TZJ27" s="15"/>
      <c r="TZK27" s="15"/>
      <c r="TZL27" s="15"/>
      <c r="TZM27" s="15"/>
      <c r="TZN27" s="15"/>
      <c r="TZO27" s="15"/>
      <c r="TZP27" s="15"/>
      <c r="TZQ27" s="15"/>
      <c r="TZR27" s="15"/>
      <c r="TZS27" s="15"/>
      <c r="TZT27" s="15"/>
      <c r="TZU27" s="15"/>
      <c r="TZV27" s="15"/>
      <c r="TZW27" s="98"/>
      <c r="TZX27" s="98"/>
      <c r="TZY27" s="13"/>
      <c r="TZZ27" s="79"/>
      <c r="UAA27" s="79"/>
      <c r="UAB27" s="79"/>
      <c r="UAC27" s="79"/>
      <c r="UAD27" s="79"/>
      <c r="UAE27" s="79"/>
      <c r="UAF27" s="79"/>
      <c r="UAG27" s="79"/>
      <c r="UAH27" s="79"/>
      <c r="UAI27" s="79"/>
      <c r="UAJ27" s="79"/>
      <c r="UAK27" s="79"/>
      <c r="UAL27" s="79"/>
      <c r="UAM27" s="79"/>
      <c r="UAN27" s="79"/>
      <c r="UAO27" s="79"/>
      <c r="UAP27" s="79"/>
      <c r="UAQ27" s="79"/>
      <c r="UAR27" s="79"/>
      <c r="UAS27" s="79"/>
      <c r="UAT27" s="79"/>
      <c r="UAU27" s="79"/>
      <c r="UAV27" s="79"/>
      <c r="UAW27" s="79"/>
      <c r="UAX27" s="19"/>
      <c r="UAY27" s="15"/>
      <c r="UAZ27" s="15"/>
      <c r="UBA27" s="15"/>
      <c r="UBB27" s="15"/>
      <c r="UBC27" s="15"/>
      <c r="UBD27" s="15"/>
      <c r="UBE27" s="15"/>
      <c r="UBF27" s="15"/>
      <c r="UBG27" s="15"/>
      <c r="UBH27" s="15"/>
      <c r="UBI27" s="15"/>
      <c r="UBJ27" s="15"/>
      <c r="UBK27" s="15"/>
      <c r="UBL27" s="15"/>
      <c r="UBM27" s="15"/>
      <c r="UBN27" s="15"/>
      <c r="UBO27" s="15"/>
      <c r="UBP27" s="15"/>
      <c r="UBQ27" s="15"/>
      <c r="UBR27" s="15"/>
      <c r="UBS27" s="15"/>
      <c r="UBT27" s="98"/>
      <c r="UBU27" s="98"/>
      <c r="UBV27" s="13"/>
      <c r="UBW27" s="79"/>
      <c r="UBX27" s="79"/>
      <c r="UBY27" s="79"/>
      <c r="UBZ27" s="79"/>
      <c r="UCA27" s="79"/>
      <c r="UCB27" s="79"/>
      <c r="UCC27" s="79"/>
      <c r="UCD27" s="79"/>
      <c r="UCE27" s="79"/>
      <c r="UCF27" s="79"/>
      <c r="UCG27" s="79"/>
      <c r="UCH27" s="79"/>
      <c r="UCI27" s="79"/>
      <c r="UCJ27" s="79"/>
      <c r="UCK27" s="79"/>
      <c r="UCL27" s="79"/>
      <c r="UCM27" s="79"/>
      <c r="UCN27" s="79"/>
      <c r="UCO27" s="79"/>
      <c r="UCP27" s="79"/>
      <c r="UCQ27" s="79"/>
      <c r="UCR27" s="79"/>
      <c r="UCS27" s="79"/>
      <c r="UCT27" s="79"/>
      <c r="UCU27" s="19"/>
      <c r="UCV27" s="15"/>
      <c r="UCW27" s="15"/>
      <c r="UCX27" s="15"/>
      <c r="UCY27" s="15"/>
      <c r="UCZ27" s="15"/>
      <c r="UDA27" s="15"/>
      <c r="UDB27" s="15"/>
      <c r="UDC27" s="15"/>
      <c r="UDD27" s="15"/>
      <c r="UDE27" s="15"/>
      <c r="UDF27" s="15"/>
      <c r="UDG27" s="15"/>
      <c r="UDH27" s="15"/>
      <c r="UDI27" s="15"/>
      <c r="UDJ27" s="15"/>
      <c r="UDK27" s="15"/>
      <c r="UDL27" s="15"/>
      <c r="UDM27" s="15"/>
      <c r="UDN27" s="15"/>
      <c r="UDO27" s="15"/>
      <c r="UDP27" s="15"/>
      <c r="UDQ27" s="98"/>
      <c r="UDR27" s="98"/>
      <c r="UDS27" s="13"/>
      <c r="UDT27" s="79"/>
      <c r="UDU27" s="79"/>
      <c r="UDV27" s="79"/>
      <c r="UDW27" s="79"/>
      <c r="UDX27" s="79"/>
      <c r="UDY27" s="79"/>
      <c r="UDZ27" s="79"/>
      <c r="UEA27" s="79"/>
      <c r="UEB27" s="79"/>
      <c r="UEC27" s="79"/>
      <c r="UED27" s="79"/>
      <c r="UEE27" s="79"/>
      <c r="UEF27" s="79"/>
      <c r="UEG27" s="79"/>
      <c r="UEH27" s="79"/>
      <c r="UEI27" s="79"/>
      <c r="UEJ27" s="79"/>
      <c r="UEK27" s="79"/>
      <c r="UEL27" s="79"/>
      <c r="UEM27" s="79"/>
      <c r="UEN27" s="79"/>
      <c r="UEO27" s="79"/>
      <c r="UEP27" s="79"/>
      <c r="UEQ27" s="79"/>
      <c r="UER27" s="19"/>
      <c r="UES27" s="15"/>
      <c r="UET27" s="15"/>
      <c r="UEU27" s="15"/>
      <c r="UEV27" s="15"/>
      <c r="UEW27" s="15"/>
      <c r="UEX27" s="15"/>
      <c r="UEY27" s="15"/>
      <c r="UEZ27" s="15"/>
      <c r="UFA27" s="15"/>
      <c r="UFB27" s="15"/>
      <c r="UFC27" s="15"/>
      <c r="UFD27" s="15"/>
      <c r="UFE27" s="15"/>
      <c r="UFF27" s="15"/>
      <c r="UFG27" s="15"/>
      <c r="UFH27" s="15"/>
      <c r="UFI27" s="15"/>
      <c r="UFJ27" s="15"/>
      <c r="UFK27" s="15"/>
      <c r="UFL27" s="15"/>
      <c r="UFM27" s="15"/>
      <c r="UFN27" s="98"/>
      <c r="UFO27" s="98"/>
      <c r="UFP27" s="13"/>
      <c r="UFQ27" s="79"/>
      <c r="UFR27" s="79"/>
      <c r="UFS27" s="79"/>
      <c r="UFT27" s="79"/>
      <c r="UFU27" s="79"/>
      <c r="UFV27" s="79"/>
      <c r="UFW27" s="79"/>
      <c r="UFX27" s="79"/>
      <c r="UFY27" s="79"/>
      <c r="UFZ27" s="79"/>
      <c r="UGA27" s="79"/>
      <c r="UGB27" s="79"/>
      <c r="UGC27" s="79"/>
      <c r="UGD27" s="79"/>
      <c r="UGE27" s="79"/>
      <c r="UGF27" s="79"/>
      <c r="UGG27" s="79"/>
      <c r="UGH27" s="79"/>
      <c r="UGI27" s="79"/>
      <c r="UGJ27" s="79"/>
      <c r="UGK27" s="79"/>
      <c r="UGL27" s="79"/>
      <c r="UGM27" s="79"/>
      <c r="UGN27" s="79"/>
      <c r="UGO27" s="19"/>
      <c r="UGP27" s="15"/>
      <c r="UGQ27" s="15"/>
      <c r="UGR27" s="15"/>
      <c r="UGS27" s="15"/>
      <c r="UGT27" s="15"/>
      <c r="UGU27" s="15"/>
      <c r="UGV27" s="15"/>
      <c r="UGW27" s="15"/>
      <c r="UGX27" s="15"/>
      <c r="UGY27" s="15"/>
      <c r="UGZ27" s="15"/>
      <c r="UHA27" s="15"/>
      <c r="UHB27" s="15"/>
      <c r="UHC27" s="15"/>
      <c r="UHD27" s="15"/>
      <c r="UHE27" s="15"/>
      <c r="UHF27" s="15"/>
      <c r="UHG27" s="15"/>
      <c r="UHH27" s="15"/>
      <c r="UHI27" s="15"/>
      <c r="UHJ27" s="15"/>
      <c r="UHK27" s="98"/>
      <c r="UHL27" s="98"/>
      <c r="UHM27" s="13"/>
      <c r="UHN27" s="79"/>
      <c r="UHO27" s="79"/>
      <c r="UHP27" s="79"/>
      <c r="UHQ27" s="79"/>
      <c r="UHR27" s="79"/>
      <c r="UHS27" s="79"/>
      <c r="UHT27" s="79"/>
      <c r="UHU27" s="79"/>
      <c r="UHV27" s="79"/>
      <c r="UHW27" s="79"/>
      <c r="UHX27" s="79"/>
      <c r="UHY27" s="79"/>
      <c r="UHZ27" s="79"/>
      <c r="UIA27" s="79"/>
      <c r="UIB27" s="79"/>
      <c r="UIC27" s="79"/>
      <c r="UID27" s="79"/>
      <c r="UIE27" s="79"/>
      <c r="UIF27" s="79"/>
      <c r="UIG27" s="79"/>
      <c r="UIH27" s="79"/>
      <c r="UII27" s="79"/>
      <c r="UIJ27" s="79"/>
      <c r="UIK27" s="79"/>
      <c r="UIL27" s="19"/>
      <c r="UIM27" s="15"/>
      <c r="UIN27" s="15"/>
      <c r="UIO27" s="15"/>
      <c r="UIP27" s="15"/>
      <c r="UIQ27" s="15"/>
      <c r="UIR27" s="15"/>
      <c r="UIS27" s="15"/>
      <c r="UIT27" s="15"/>
      <c r="UIU27" s="15"/>
      <c r="UIV27" s="15"/>
      <c r="UIW27" s="15"/>
      <c r="UIX27" s="15"/>
      <c r="UIY27" s="15"/>
      <c r="UIZ27" s="15"/>
      <c r="UJA27" s="15"/>
      <c r="UJB27" s="15"/>
      <c r="UJC27" s="15"/>
      <c r="UJD27" s="15"/>
      <c r="UJE27" s="15"/>
      <c r="UJF27" s="15"/>
      <c r="UJG27" s="15"/>
      <c r="UJH27" s="98"/>
      <c r="UJI27" s="98"/>
      <c r="UJJ27" s="13"/>
      <c r="UJK27" s="79"/>
      <c r="UJL27" s="79"/>
      <c r="UJM27" s="79"/>
      <c r="UJN27" s="79"/>
      <c r="UJO27" s="79"/>
      <c r="UJP27" s="79"/>
      <c r="UJQ27" s="79"/>
      <c r="UJR27" s="79"/>
      <c r="UJS27" s="79"/>
      <c r="UJT27" s="79"/>
      <c r="UJU27" s="79"/>
      <c r="UJV27" s="79"/>
      <c r="UJW27" s="79"/>
      <c r="UJX27" s="79"/>
      <c r="UJY27" s="79"/>
      <c r="UJZ27" s="79"/>
      <c r="UKA27" s="79"/>
      <c r="UKB27" s="79"/>
      <c r="UKC27" s="79"/>
      <c r="UKD27" s="79"/>
      <c r="UKE27" s="79"/>
      <c r="UKF27" s="79"/>
      <c r="UKG27" s="79"/>
      <c r="UKH27" s="79"/>
      <c r="UKI27" s="19"/>
      <c r="UKJ27" s="15"/>
      <c r="UKK27" s="15"/>
      <c r="UKL27" s="15"/>
      <c r="UKM27" s="15"/>
      <c r="UKN27" s="15"/>
      <c r="UKO27" s="15"/>
      <c r="UKP27" s="15"/>
      <c r="UKQ27" s="15"/>
      <c r="UKR27" s="15"/>
      <c r="UKS27" s="15"/>
      <c r="UKT27" s="15"/>
      <c r="UKU27" s="15"/>
      <c r="UKV27" s="15"/>
      <c r="UKW27" s="15"/>
      <c r="UKX27" s="15"/>
      <c r="UKY27" s="15"/>
      <c r="UKZ27" s="15"/>
      <c r="ULA27" s="15"/>
      <c r="ULB27" s="15"/>
      <c r="ULC27" s="15"/>
      <c r="ULD27" s="15"/>
      <c r="ULE27" s="98"/>
      <c r="ULF27" s="98"/>
      <c r="ULG27" s="13"/>
      <c r="ULH27" s="79"/>
      <c r="ULI27" s="79"/>
      <c r="ULJ27" s="79"/>
      <c r="ULK27" s="79"/>
      <c r="ULL27" s="79"/>
      <c r="ULM27" s="79"/>
      <c r="ULN27" s="79"/>
      <c r="ULO27" s="79"/>
      <c r="ULP27" s="79"/>
      <c r="ULQ27" s="79"/>
      <c r="ULR27" s="79"/>
      <c r="ULS27" s="79"/>
      <c r="ULT27" s="79"/>
      <c r="ULU27" s="79"/>
      <c r="ULV27" s="79"/>
      <c r="ULW27" s="79"/>
      <c r="ULX27" s="79"/>
      <c r="ULY27" s="79"/>
      <c r="ULZ27" s="79"/>
      <c r="UMA27" s="79"/>
      <c r="UMB27" s="79"/>
      <c r="UMC27" s="79"/>
      <c r="UMD27" s="79"/>
      <c r="UME27" s="79"/>
      <c r="UMF27" s="19"/>
      <c r="UMG27" s="15"/>
      <c r="UMH27" s="15"/>
      <c r="UMI27" s="15"/>
      <c r="UMJ27" s="15"/>
      <c r="UMK27" s="15"/>
      <c r="UML27" s="15"/>
      <c r="UMM27" s="15"/>
      <c r="UMN27" s="15"/>
      <c r="UMO27" s="15"/>
      <c r="UMP27" s="15"/>
      <c r="UMQ27" s="15"/>
      <c r="UMR27" s="15"/>
      <c r="UMS27" s="15"/>
      <c r="UMT27" s="15"/>
      <c r="UMU27" s="15"/>
      <c r="UMV27" s="15"/>
      <c r="UMW27" s="15"/>
      <c r="UMX27" s="15"/>
      <c r="UMY27" s="15"/>
      <c r="UMZ27" s="15"/>
      <c r="UNA27" s="15"/>
      <c r="UNB27" s="98"/>
      <c r="UNC27" s="98"/>
      <c r="UND27" s="13"/>
      <c r="UNE27" s="79"/>
      <c r="UNF27" s="79"/>
      <c r="UNG27" s="79"/>
      <c r="UNH27" s="79"/>
      <c r="UNI27" s="79"/>
      <c r="UNJ27" s="79"/>
      <c r="UNK27" s="79"/>
      <c r="UNL27" s="79"/>
      <c r="UNM27" s="79"/>
      <c r="UNN27" s="79"/>
      <c r="UNO27" s="79"/>
      <c r="UNP27" s="79"/>
      <c r="UNQ27" s="79"/>
      <c r="UNR27" s="79"/>
      <c r="UNS27" s="79"/>
      <c r="UNT27" s="79"/>
      <c r="UNU27" s="79"/>
      <c r="UNV27" s="79"/>
      <c r="UNW27" s="79"/>
      <c r="UNX27" s="79"/>
      <c r="UNY27" s="79"/>
      <c r="UNZ27" s="79"/>
      <c r="UOA27" s="79"/>
      <c r="UOB27" s="79"/>
      <c r="UOC27" s="19"/>
      <c r="UOD27" s="15"/>
      <c r="UOE27" s="15"/>
      <c r="UOF27" s="15"/>
      <c r="UOG27" s="15"/>
      <c r="UOH27" s="15"/>
      <c r="UOI27" s="15"/>
      <c r="UOJ27" s="15"/>
      <c r="UOK27" s="15"/>
      <c r="UOL27" s="15"/>
      <c r="UOM27" s="15"/>
      <c r="UON27" s="15"/>
      <c r="UOO27" s="15"/>
      <c r="UOP27" s="15"/>
      <c r="UOQ27" s="15"/>
      <c r="UOR27" s="15"/>
      <c r="UOS27" s="15"/>
      <c r="UOT27" s="15"/>
      <c r="UOU27" s="15"/>
      <c r="UOV27" s="15"/>
      <c r="UOW27" s="15"/>
      <c r="UOX27" s="15"/>
      <c r="UOY27" s="98"/>
      <c r="UOZ27" s="98"/>
      <c r="UPA27" s="13"/>
      <c r="UPB27" s="79"/>
      <c r="UPC27" s="79"/>
      <c r="UPD27" s="79"/>
      <c r="UPE27" s="79"/>
      <c r="UPF27" s="79"/>
      <c r="UPG27" s="79"/>
      <c r="UPH27" s="79"/>
      <c r="UPI27" s="79"/>
      <c r="UPJ27" s="79"/>
      <c r="UPK27" s="79"/>
      <c r="UPL27" s="79"/>
      <c r="UPM27" s="79"/>
      <c r="UPN27" s="79"/>
      <c r="UPO27" s="79"/>
      <c r="UPP27" s="79"/>
      <c r="UPQ27" s="79"/>
      <c r="UPR27" s="79"/>
      <c r="UPS27" s="79"/>
      <c r="UPT27" s="79"/>
      <c r="UPU27" s="79"/>
      <c r="UPV27" s="79"/>
      <c r="UPW27" s="79"/>
      <c r="UPX27" s="79"/>
      <c r="UPY27" s="79"/>
      <c r="UPZ27" s="19"/>
      <c r="UQA27" s="15"/>
      <c r="UQB27" s="15"/>
      <c r="UQC27" s="15"/>
      <c r="UQD27" s="15"/>
      <c r="UQE27" s="15"/>
      <c r="UQF27" s="15"/>
      <c r="UQG27" s="15"/>
      <c r="UQH27" s="15"/>
      <c r="UQI27" s="15"/>
      <c r="UQJ27" s="15"/>
      <c r="UQK27" s="15"/>
      <c r="UQL27" s="15"/>
      <c r="UQM27" s="15"/>
      <c r="UQN27" s="15"/>
      <c r="UQO27" s="15"/>
      <c r="UQP27" s="15"/>
      <c r="UQQ27" s="15"/>
      <c r="UQR27" s="15"/>
      <c r="UQS27" s="15"/>
      <c r="UQT27" s="15"/>
      <c r="UQU27" s="15"/>
      <c r="UQV27" s="98"/>
      <c r="UQW27" s="98"/>
      <c r="UQX27" s="13"/>
      <c r="UQY27" s="79"/>
      <c r="UQZ27" s="79"/>
      <c r="URA27" s="79"/>
      <c r="URB27" s="79"/>
      <c r="URC27" s="79"/>
      <c r="URD27" s="79"/>
      <c r="URE27" s="79"/>
      <c r="URF27" s="79"/>
      <c r="URG27" s="79"/>
      <c r="URH27" s="79"/>
      <c r="URI27" s="79"/>
      <c r="URJ27" s="79"/>
      <c r="URK27" s="79"/>
      <c r="URL27" s="79"/>
      <c r="URM27" s="79"/>
      <c r="URN27" s="79"/>
      <c r="URO27" s="79"/>
      <c r="URP27" s="79"/>
      <c r="URQ27" s="79"/>
      <c r="URR27" s="79"/>
      <c r="URS27" s="79"/>
      <c r="URT27" s="79"/>
      <c r="URU27" s="79"/>
      <c r="URV27" s="79"/>
      <c r="URW27" s="19"/>
      <c r="URX27" s="15"/>
      <c r="URY27" s="15"/>
      <c r="URZ27" s="15"/>
      <c r="USA27" s="15"/>
      <c r="USB27" s="15"/>
      <c r="USC27" s="15"/>
      <c r="USD27" s="15"/>
      <c r="USE27" s="15"/>
      <c r="USF27" s="15"/>
      <c r="USG27" s="15"/>
      <c r="USH27" s="15"/>
      <c r="USI27" s="15"/>
      <c r="USJ27" s="15"/>
      <c r="USK27" s="15"/>
      <c r="USL27" s="15"/>
      <c r="USM27" s="15"/>
      <c r="USN27" s="15"/>
      <c r="USO27" s="15"/>
      <c r="USP27" s="15"/>
      <c r="USQ27" s="15"/>
      <c r="USR27" s="15"/>
      <c r="USS27" s="98"/>
      <c r="UST27" s="98"/>
      <c r="USU27" s="13"/>
      <c r="USV27" s="79"/>
      <c r="USW27" s="79"/>
      <c r="USX27" s="79"/>
      <c r="USY27" s="79"/>
      <c r="USZ27" s="79"/>
      <c r="UTA27" s="79"/>
      <c r="UTB27" s="79"/>
      <c r="UTC27" s="79"/>
      <c r="UTD27" s="79"/>
      <c r="UTE27" s="79"/>
      <c r="UTF27" s="79"/>
      <c r="UTG27" s="79"/>
      <c r="UTH27" s="79"/>
      <c r="UTI27" s="79"/>
      <c r="UTJ27" s="79"/>
      <c r="UTK27" s="79"/>
      <c r="UTL27" s="79"/>
      <c r="UTM27" s="79"/>
      <c r="UTN27" s="79"/>
      <c r="UTO27" s="79"/>
      <c r="UTP27" s="79"/>
      <c r="UTQ27" s="79"/>
      <c r="UTR27" s="79"/>
      <c r="UTS27" s="79"/>
      <c r="UTT27" s="19"/>
      <c r="UTU27" s="15"/>
      <c r="UTV27" s="15"/>
      <c r="UTW27" s="15"/>
      <c r="UTX27" s="15"/>
      <c r="UTY27" s="15"/>
      <c r="UTZ27" s="15"/>
      <c r="UUA27" s="15"/>
      <c r="UUB27" s="15"/>
      <c r="UUC27" s="15"/>
      <c r="UUD27" s="15"/>
      <c r="UUE27" s="15"/>
      <c r="UUF27" s="15"/>
      <c r="UUG27" s="15"/>
      <c r="UUH27" s="15"/>
      <c r="UUI27" s="15"/>
      <c r="UUJ27" s="15"/>
      <c r="UUK27" s="15"/>
      <c r="UUL27" s="15"/>
      <c r="UUM27" s="15"/>
      <c r="UUN27" s="15"/>
      <c r="UUO27" s="15"/>
      <c r="UUP27" s="98"/>
      <c r="UUQ27" s="98"/>
      <c r="UUR27" s="13"/>
      <c r="UUS27" s="79"/>
      <c r="UUT27" s="79"/>
      <c r="UUU27" s="79"/>
      <c r="UUV27" s="79"/>
      <c r="UUW27" s="79"/>
      <c r="UUX27" s="79"/>
      <c r="UUY27" s="79"/>
      <c r="UUZ27" s="79"/>
      <c r="UVA27" s="79"/>
      <c r="UVB27" s="79"/>
      <c r="UVC27" s="79"/>
      <c r="UVD27" s="79"/>
      <c r="UVE27" s="79"/>
      <c r="UVF27" s="79"/>
      <c r="UVG27" s="79"/>
      <c r="UVH27" s="79"/>
      <c r="UVI27" s="79"/>
      <c r="UVJ27" s="79"/>
      <c r="UVK27" s="79"/>
      <c r="UVL27" s="79"/>
      <c r="UVM27" s="79"/>
      <c r="UVN27" s="79"/>
      <c r="UVO27" s="79"/>
      <c r="UVP27" s="79"/>
      <c r="UVQ27" s="19"/>
      <c r="UVR27" s="15"/>
      <c r="UVS27" s="15"/>
      <c r="UVT27" s="15"/>
      <c r="UVU27" s="15"/>
      <c r="UVV27" s="15"/>
      <c r="UVW27" s="15"/>
      <c r="UVX27" s="15"/>
      <c r="UVY27" s="15"/>
      <c r="UVZ27" s="15"/>
      <c r="UWA27" s="15"/>
      <c r="UWB27" s="15"/>
      <c r="UWC27" s="15"/>
      <c r="UWD27" s="15"/>
      <c r="UWE27" s="15"/>
      <c r="UWF27" s="15"/>
      <c r="UWG27" s="15"/>
      <c r="UWH27" s="15"/>
      <c r="UWI27" s="15"/>
      <c r="UWJ27" s="15"/>
      <c r="UWK27" s="15"/>
      <c r="UWL27" s="15"/>
      <c r="UWM27" s="98"/>
      <c r="UWN27" s="98"/>
      <c r="UWO27" s="13"/>
      <c r="UWP27" s="79"/>
      <c r="UWQ27" s="79"/>
      <c r="UWR27" s="79"/>
      <c r="UWS27" s="79"/>
      <c r="UWT27" s="79"/>
      <c r="UWU27" s="79"/>
      <c r="UWV27" s="79"/>
      <c r="UWW27" s="79"/>
      <c r="UWX27" s="79"/>
      <c r="UWY27" s="79"/>
      <c r="UWZ27" s="79"/>
      <c r="UXA27" s="79"/>
      <c r="UXB27" s="79"/>
      <c r="UXC27" s="79"/>
      <c r="UXD27" s="79"/>
      <c r="UXE27" s="79"/>
      <c r="UXF27" s="79"/>
      <c r="UXG27" s="79"/>
      <c r="UXH27" s="79"/>
      <c r="UXI27" s="79"/>
      <c r="UXJ27" s="79"/>
      <c r="UXK27" s="79"/>
      <c r="UXL27" s="79"/>
      <c r="UXM27" s="79"/>
      <c r="UXN27" s="19"/>
      <c r="UXO27" s="15"/>
      <c r="UXP27" s="15"/>
      <c r="UXQ27" s="15"/>
      <c r="UXR27" s="15"/>
      <c r="UXS27" s="15"/>
      <c r="UXT27" s="15"/>
      <c r="UXU27" s="15"/>
      <c r="UXV27" s="15"/>
      <c r="UXW27" s="15"/>
      <c r="UXX27" s="15"/>
      <c r="UXY27" s="15"/>
      <c r="UXZ27" s="15"/>
      <c r="UYA27" s="15"/>
      <c r="UYB27" s="15"/>
      <c r="UYC27" s="15"/>
      <c r="UYD27" s="15"/>
      <c r="UYE27" s="15"/>
      <c r="UYF27" s="15"/>
      <c r="UYG27" s="15"/>
      <c r="UYH27" s="15"/>
      <c r="UYI27" s="15"/>
      <c r="UYJ27" s="98"/>
      <c r="UYK27" s="98"/>
      <c r="UYL27" s="13"/>
      <c r="UYM27" s="79"/>
      <c r="UYN27" s="79"/>
      <c r="UYO27" s="79"/>
      <c r="UYP27" s="79"/>
      <c r="UYQ27" s="79"/>
      <c r="UYR27" s="79"/>
      <c r="UYS27" s="79"/>
      <c r="UYT27" s="79"/>
      <c r="UYU27" s="79"/>
      <c r="UYV27" s="79"/>
      <c r="UYW27" s="79"/>
      <c r="UYX27" s="79"/>
      <c r="UYY27" s="79"/>
      <c r="UYZ27" s="79"/>
      <c r="UZA27" s="79"/>
      <c r="UZB27" s="79"/>
      <c r="UZC27" s="79"/>
      <c r="UZD27" s="79"/>
      <c r="UZE27" s="79"/>
      <c r="UZF27" s="79"/>
      <c r="UZG27" s="79"/>
      <c r="UZH27" s="79"/>
      <c r="UZI27" s="79"/>
      <c r="UZJ27" s="79"/>
      <c r="UZK27" s="19"/>
      <c r="UZL27" s="15"/>
      <c r="UZM27" s="15"/>
      <c r="UZN27" s="15"/>
      <c r="UZO27" s="15"/>
      <c r="UZP27" s="15"/>
      <c r="UZQ27" s="15"/>
      <c r="UZR27" s="15"/>
      <c r="UZS27" s="15"/>
      <c r="UZT27" s="15"/>
      <c r="UZU27" s="15"/>
      <c r="UZV27" s="15"/>
      <c r="UZW27" s="15"/>
      <c r="UZX27" s="15"/>
      <c r="UZY27" s="15"/>
      <c r="UZZ27" s="15"/>
      <c r="VAA27" s="15"/>
      <c r="VAB27" s="15"/>
      <c r="VAC27" s="15"/>
      <c r="VAD27" s="15"/>
      <c r="VAE27" s="15"/>
      <c r="VAF27" s="15"/>
      <c r="VAG27" s="98"/>
      <c r="VAH27" s="98"/>
      <c r="VAI27" s="13"/>
      <c r="VAJ27" s="79"/>
      <c r="VAK27" s="79"/>
      <c r="VAL27" s="79"/>
      <c r="VAM27" s="79"/>
      <c r="VAN27" s="79"/>
      <c r="VAO27" s="79"/>
      <c r="VAP27" s="79"/>
      <c r="VAQ27" s="79"/>
      <c r="VAR27" s="79"/>
      <c r="VAS27" s="79"/>
      <c r="VAT27" s="79"/>
      <c r="VAU27" s="79"/>
      <c r="VAV27" s="79"/>
      <c r="VAW27" s="79"/>
      <c r="VAX27" s="79"/>
      <c r="VAY27" s="79"/>
      <c r="VAZ27" s="79"/>
      <c r="VBA27" s="79"/>
      <c r="VBB27" s="79"/>
      <c r="VBC27" s="79"/>
      <c r="VBD27" s="79"/>
      <c r="VBE27" s="79"/>
      <c r="VBF27" s="79"/>
      <c r="VBG27" s="79"/>
      <c r="VBH27" s="19"/>
      <c r="VBI27" s="15"/>
      <c r="VBJ27" s="15"/>
      <c r="VBK27" s="15"/>
      <c r="VBL27" s="15"/>
      <c r="VBM27" s="15"/>
      <c r="VBN27" s="15"/>
      <c r="VBO27" s="15"/>
      <c r="VBP27" s="15"/>
      <c r="VBQ27" s="15"/>
      <c r="VBR27" s="15"/>
      <c r="VBS27" s="15"/>
      <c r="VBT27" s="15"/>
      <c r="VBU27" s="15"/>
      <c r="VBV27" s="15"/>
      <c r="VBW27" s="15"/>
      <c r="VBX27" s="15"/>
      <c r="VBY27" s="15"/>
      <c r="VBZ27" s="15"/>
      <c r="VCA27" s="15"/>
      <c r="VCB27" s="15"/>
      <c r="VCC27" s="15"/>
      <c r="VCD27" s="98"/>
      <c r="VCE27" s="98"/>
      <c r="VCF27" s="13"/>
      <c r="VCG27" s="79"/>
      <c r="VCH27" s="79"/>
      <c r="VCI27" s="79"/>
      <c r="VCJ27" s="79"/>
      <c r="VCK27" s="79"/>
      <c r="VCL27" s="79"/>
      <c r="VCM27" s="79"/>
      <c r="VCN27" s="79"/>
      <c r="VCO27" s="79"/>
      <c r="VCP27" s="79"/>
      <c r="VCQ27" s="79"/>
      <c r="VCR27" s="79"/>
      <c r="VCS27" s="79"/>
      <c r="VCT27" s="79"/>
      <c r="VCU27" s="79"/>
      <c r="VCV27" s="79"/>
      <c r="VCW27" s="79"/>
      <c r="VCX27" s="79"/>
      <c r="VCY27" s="79"/>
      <c r="VCZ27" s="79"/>
      <c r="VDA27" s="79"/>
      <c r="VDB27" s="79"/>
      <c r="VDC27" s="79"/>
      <c r="VDD27" s="79"/>
      <c r="VDE27" s="19"/>
      <c r="VDF27" s="15"/>
      <c r="VDG27" s="15"/>
      <c r="VDH27" s="15"/>
      <c r="VDI27" s="15"/>
      <c r="VDJ27" s="15"/>
      <c r="VDK27" s="15"/>
      <c r="VDL27" s="15"/>
      <c r="VDM27" s="15"/>
      <c r="VDN27" s="15"/>
      <c r="VDO27" s="15"/>
      <c r="VDP27" s="15"/>
      <c r="VDQ27" s="15"/>
      <c r="VDR27" s="15"/>
      <c r="VDS27" s="15"/>
      <c r="VDT27" s="15"/>
      <c r="VDU27" s="15"/>
      <c r="VDV27" s="15"/>
      <c r="VDW27" s="15"/>
      <c r="VDX27" s="15"/>
      <c r="VDY27" s="15"/>
      <c r="VDZ27" s="15"/>
      <c r="VEA27" s="98"/>
      <c r="VEB27" s="98"/>
      <c r="VEC27" s="13"/>
      <c r="VED27" s="79"/>
      <c r="VEE27" s="79"/>
      <c r="VEF27" s="79"/>
      <c r="VEG27" s="79"/>
      <c r="VEH27" s="79"/>
      <c r="VEI27" s="79"/>
      <c r="VEJ27" s="79"/>
      <c r="VEK27" s="79"/>
      <c r="VEL27" s="79"/>
      <c r="VEM27" s="79"/>
      <c r="VEN27" s="79"/>
      <c r="VEO27" s="79"/>
      <c r="VEP27" s="79"/>
      <c r="VEQ27" s="79"/>
      <c r="VER27" s="79"/>
      <c r="VES27" s="79"/>
      <c r="VET27" s="79"/>
      <c r="VEU27" s="79"/>
      <c r="VEV27" s="79"/>
      <c r="VEW27" s="79"/>
      <c r="VEX27" s="79"/>
      <c r="VEY27" s="79"/>
      <c r="VEZ27" s="79"/>
      <c r="VFA27" s="79"/>
      <c r="VFB27" s="19"/>
      <c r="VFC27" s="15"/>
      <c r="VFD27" s="15"/>
      <c r="VFE27" s="15"/>
      <c r="VFF27" s="15"/>
      <c r="VFG27" s="15"/>
      <c r="VFH27" s="15"/>
      <c r="VFI27" s="15"/>
      <c r="VFJ27" s="15"/>
      <c r="VFK27" s="15"/>
      <c r="VFL27" s="15"/>
      <c r="VFM27" s="15"/>
      <c r="VFN27" s="15"/>
      <c r="VFO27" s="15"/>
      <c r="VFP27" s="15"/>
      <c r="VFQ27" s="15"/>
      <c r="VFR27" s="15"/>
      <c r="VFS27" s="15"/>
      <c r="VFT27" s="15"/>
      <c r="VFU27" s="15"/>
      <c r="VFV27" s="15"/>
      <c r="VFW27" s="15"/>
      <c r="VFX27" s="98"/>
      <c r="VFY27" s="98"/>
      <c r="VFZ27" s="13"/>
      <c r="VGA27" s="79"/>
      <c r="VGB27" s="79"/>
      <c r="VGC27" s="79"/>
      <c r="VGD27" s="79"/>
      <c r="VGE27" s="79"/>
      <c r="VGF27" s="79"/>
      <c r="VGG27" s="79"/>
      <c r="VGH27" s="79"/>
      <c r="VGI27" s="79"/>
      <c r="VGJ27" s="79"/>
      <c r="VGK27" s="79"/>
      <c r="VGL27" s="79"/>
      <c r="VGM27" s="79"/>
      <c r="VGN27" s="79"/>
      <c r="VGO27" s="79"/>
      <c r="VGP27" s="79"/>
      <c r="VGQ27" s="79"/>
      <c r="VGR27" s="79"/>
      <c r="VGS27" s="79"/>
      <c r="VGT27" s="79"/>
      <c r="VGU27" s="79"/>
      <c r="VGV27" s="79"/>
      <c r="VGW27" s="79"/>
      <c r="VGX27" s="79"/>
      <c r="VGY27" s="19"/>
      <c r="VGZ27" s="15"/>
      <c r="VHA27" s="15"/>
      <c r="VHB27" s="15"/>
      <c r="VHC27" s="15"/>
      <c r="VHD27" s="15"/>
      <c r="VHE27" s="15"/>
      <c r="VHF27" s="15"/>
      <c r="VHG27" s="15"/>
      <c r="VHH27" s="15"/>
      <c r="VHI27" s="15"/>
      <c r="VHJ27" s="15"/>
      <c r="VHK27" s="15"/>
      <c r="VHL27" s="15"/>
      <c r="VHM27" s="15"/>
      <c r="VHN27" s="15"/>
      <c r="VHO27" s="15"/>
      <c r="VHP27" s="15"/>
      <c r="VHQ27" s="15"/>
      <c r="VHR27" s="15"/>
      <c r="VHS27" s="15"/>
      <c r="VHT27" s="15"/>
      <c r="VHU27" s="98"/>
      <c r="VHV27" s="98"/>
      <c r="VHW27" s="13"/>
      <c r="VHX27" s="79"/>
      <c r="VHY27" s="79"/>
      <c r="VHZ27" s="79"/>
      <c r="VIA27" s="79"/>
      <c r="VIB27" s="79"/>
      <c r="VIC27" s="79"/>
      <c r="VID27" s="79"/>
      <c r="VIE27" s="79"/>
      <c r="VIF27" s="79"/>
      <c r="VIG27" s="79"/>
      <c r="VIH27" s="79"/>
      <c r="VII27" s="79"/>
      <c r="VIJ27" s="79"/>
      <c r="VIK27" s="79"/>
      <c r="VIL27" s="79"/>
      <c r="VIM27" s="79"/>
      <c r="VIN27" s="79"/>
      <c r="VIO27" s="79"/>
      <c r="VIP27" s="79"/>
      <c r="VIQ27" s="79"/>
      <c r="VIR27" s="79"/>
      <c r="VIS27" s="79"/>
      <c r="VIT27" s="79"/>
      <c r="VIU27" s="79"/>
      <c r="VIV27" s="19"/>
      <c r="VIW27" s="15"/>
      <c r="VIX27" s="15"/>
      <c r="VIY27" s="15"/>
      <c r="VIZ27" s="15"/>
      <c r="VJA27" s="15"/>
      <c r="VJB27" s="15"/>
      <c r="VJC27" s="15"/>
      <c r="VJD27" s="15"/>
      <c r="VJE27" s="15"/>
      <c r="VJF27" s="15"/>
      <c r="VJG27" s="15"/>
      <c r="VJH27" s="15"/>
      <c r="VJI27" s="15"/>
      <c r="VJJ27" s="15"/>
      <c r="VJK27" s="15"/>
      <c r="VJL27" s="15"/>
      <c r="VJM27" s="15"/>
      <c r="VJN27" s="15"/>
      <c r="VJO27" s="15"/>
      <c r="VJP27" s="15"/>
      <c r="VJQ27" s="15"/>
      <c r="VJR27" s="98"/>
      <c r="VJS27" s="98"/>
      <c r="VJT27" s="13"/>
      <c r="VJU27" s="79"/>
      <c r="VJV27" s="79"/>
      <c r="VJW27" s="79"/>
      <c r="VJX27" s="79"/>
      <c r="VJY27" s="79"/>
      <c r="VJZ27" s="79"/>
      <c r="VKA27" s="79"/>
      <c r="VKB27" s="79"/>
      <c r="VKC27" s="79"/>
      <c r="VKD27" s="79"/>
      <c r="VKE27" s="79"/>
      <c r="VKF27" s="79"/>
      <c r="VKG27" s="79"/>
      <c r="VKH27" s="79"/>
      <c r="VKI27" s="79"/>
      <c r="VKJ27" s="79"/>
      <c r="VKK27" s="79"/>
      <c r="VKL27" s="79"/>
      <c r="VKM27" s="79"/>
      <c r="VKN27" s="79"/>
      <c r="VKO27" s="79"/>
      <c r="VKP27" s="79"/>
      <c r="VKQ27" s="79"/>
      <c r="VKR27" s="79"/>
      <c r="VKS27" s="19"/>
      <c r="VKT27" s="15"/>
      <c r="VKU27" s="15"/>
      <c r="VKV27" s="15"/>
      <c r="VKW27" s="15"/>
      <c r="VKX27" s="15"/>
      <c r="VKY27" s="15"/>
      <c r="VKZ27" s="15"/>
      <c r="VLA27" s="15"/>
      <c r="VLB27" s="15"/>
      <c r="VLC27" s="15"/>
      <c r="VLD27" s="15"/>
      <c r="VLE27" s="15"/>
      <c r="VLF27" s="15"/>
      <c r="VLG27" s="15"/>
      <c r="VLH27" s="15"/>
      <c r="VLI27" s="15"/>
      <c r="VLJ27" s="15"/>
      <c r="VLK27" s="15"/>
      <c r="VLL27" s="15"/>
      <c r="VLM27" s="15"/>
      <c r="VLN27" s="15"/>
      <c r="VLO27" s="98"/>
      <c r="VLP27" s="98"/>
      <c r="VLQ27" s="13"/>
      <c r="VLR27" s="79"/>
      <c r="VLS27" s="79"/>
      <c r="VLT27" s="79"/>
      <c r="VLU27" s="79"/>
      <c r="VLV27" s="79"/>
      <c r="VLW27" s="79"/>
      <c r="VLX27" s="79"/>
      <c r="VLY27" s="79"/>
      <c r="VLZ27" s="79"/>
      <c r="VMA27" s="79"/>
      <c r="VMB27" s="79"/>
      <c r="VMC27" s="79"/>
      <c r="VMD27" s="79"/>
      <c r="VME27" s="79"/>
      <c r="VMF27" s="79"/>
      <c r="VMG27" s="79"/>
      <c r="VMH27" s="79"/>
      <c r="VMI27" s="79"/>
      <c r="VMJ27" s="79"/>
      <c r="VMK27" s="79"/>
      <c r="VML27" s="79"/>
      <c r="VMM27" s="79"/>
      <c r="VMN27" s="79"/>
      <c r="VMO27" s="79"/>
      <c r="VMP27" s="19"/>
      <c r="VMQ27" s="15"/>
      <c r="VMR27" s="15"/>
      <c r="VMS27" s="15"/>
      <c r="VMT27" s="15"/>
      <c r="VMU27" s="15"/>
      <c r="VMV27" s="15"/>
      <c r="VMW27" s="15"/>
      <c r="VMX27" s="15"/>
      <c r="VMY27" s="15"/>
      <c r="VMZ27" s="15"/>
      <c r="VNA27" s="15"/>
      <c r="VNB27" s="15"/>
      <c r="VNC27" s="15"/>
      <c r="VND27" s="15"/>
      <c r="VNE27" s="15"/>
      <c r="VNF27" s="15"/>
      <c r="VNG27" s="15"/>
      <c r="VNH27" s="15"/>
      <c r="VNI27" s="15"/>
      <c r="VNJ27" s="15"/>
      <c r="VNK27" s="15"/>
      <c r="VNL27" s="98"/>
      <c r="VNM27" s="98"/>
      <c r="VNN27" s="13"/>
      <c r="VNO27" s="79"/>
      <c r="VNP27" s="79"/>
      <c r="VNQ27" s="79"/>
      <c r="VNR27" s="79"/>
      <c r="VNS27" s="79"/>
      <c r="VNT27" s="79"/>
      <c r="VNU27" s="79"/>
      <c r="VNV27" s="79"/>
      <c r="VNW27" s="79"/>
      <c r="VNX27" s="79"/>
      <c r="VNY27" s="79"/>
      <c r="VNZ27" s="79"/>
      <c r="VOA27" s="79"/>
      <c r="VOB27" s="79"/>
      <c r="VOC27" s="79"/>
      <c r="VOD27" s="79"/>
      <c r="VOE27" s="79"/>
      <c r="VOF27" s="79"/>
      <c r="VOG27" s="79"/>
      <c r="VOH27" s="79"/>
      <c r="VOI27" s="79"/>
      <c r="VOJ27" s="79"/>
      <c r="VOK27" s="79"/>
      <c r="VOL27" s="79"/>
      <c r="VOM27" s="19"/>
      <c r="VON27" s="15"/>
      <c r="VOO27" s="15"/>
      <c r="VOP27" s="15"/>
      <c r="VOQ27" s="15"/>
      <c r="VOR27" s="15"/>
      <c r="VOS27" s="15"/>
      <c r="VOT27" s="15"/>
      <c r="VOU27" s="15"/>
      <c r="VOV27" s="15"/>
      <c r="VOW27" s="15"/>
      <c r="VOX27" s="15"/>
      <c r="VOY27" s="15"/>
      <c r="VOZ27" s="15"/>
      <c r="VPA27" s="15"/>
      <c r="VPB27" s="15"/>
      <c r="VPC27" s="15"/>
      <c r="VPD27" s="15"/>
      <c r="VPE27" s="15"/>
      <c r="VPF27" s="15"/>
      <c r="VPG27" s="15"/>
      <c r="VPH27" s="15"/>
      <c r="VPI27" s="98"/>
      <c r="VPJ27" s="98"/>
      <c r="VPK27" s="13"/>
      <c r="VPL27" s="79"/>
      <c r="VPM27" s="79"/>
      <c r="VPN27" s="79"/>
      <c r="VPO27" s="79"/>
      <c r="VPP27" s="79"/>
      <c r="VPQ27" s="79"/>
      <c r="VPR27" s="79"/>
      <c r="VPS27" s="79"/>
      <c r="VPT27" s="79"/>
      <c r="VPU27" s="79"/>
      <c r="VPV27" s="79"/>
      <c r="VPW27" s="79"/>
      <c r="VPX27" s="79"/>
      <c r="VPY27" s="79"/>
      <c r="VPZ27" s="79"/>
      <c r="VQA27" s="79"/>
      <c r="VQB27" s="79"/>
      <c r="VQC27" s="79"/>
      <c r="VQD27" s="79"/>
      <c r="VQE27" s="79"/>
      <c r="VQF27" s="79"/>
      <c r="VQG27" s="79"/>
      <c r="VQH27" s="79"/>
      <c r="VQI27" s="79"/>
      <c r="VQJ27" s="19"/>
      <c r="VQK27" s="15"/>
      <c r="VQL27" s="15"/>
      <c r="VQM27" s="15"/>
      <c r="VQN27" s="15"/>
      <c r="VQO27" s="15"/>
      <c r="VQP27" s="15"/>
      <c r="VQQ27" s="15"/>
      <c r="VQR27" s="15"/>
      <c r="VQS27" s="15"/>
      <c r="VQT27" s="15"/>
      <c r="VQU27" s="15"/>
      <c r="VQV27" s="15"/>
      <c r="VQW27" s="15"/>
      <c r="VQX27" s="15"/>
      <c r="VQY27" s="15"/>
      <c r="VQZ27" s="15"/>
      <c r="VRA27" s="15"/>
      <c r="VRB27" s="15"/>
      <c r="VRC27" s="15"/>
      <c r="VRD27" s="15"/>
      <c r="VRE27" s="15"/>
      <c r="VRF27" s="98"/>
      <c r="VRG27" s="98"/>
      <c r="VRH27" s="13"/>
      <c r="VRI27" s="79"/>
      <c r="VRJ27" s="79"/>
      <c r="VRK27" s="79"/>
      <c r="VRL27" s="79"/>
      <c r="VRM27" s="79"/>
      <c r="VRN27" s="79"/>
      <c r="VRO27" s="79"/>
      <c r="VRP27" s="79"/>
      <c r="VRQ27" s="79"/>
      <c r="VRR27" s="79"/>
      <c r="VRS27" s="79"/>
      <c r="VRT27" s="79"/>
      <c r="VRU27" s="79"/>
      <c r="VRV27" s="79"/>
      <c r="VRW27" s="79"/>
      <c r="VRX27" s="79"/>
      <c r="VRY27" s="79"/>
      <c r="VRZ27" s="79"/>
      <c r="VSA27" s="79"/>
      <c r="VSB27" s="79"/>
      <c r="VSC27" s="79"/>
      <c r="VSD27" s="79"/>
      <c r="VSE27" s="79"/>
      <c r="VSF27" s="79"/>
      <c r="VSG27" s="19"/>
      <c r="VSH27" s="15"/>
      <c r="VSI27" s="15"/>
      <c r="VSJ27" s="15"/>
      <c r="VSK27" s="15"/>
      <c r="VSL27" s="15"/>
      <c r="VSM27" s="15"/>
      <c r="VSN27" s="15"/>
      <c r="VSO27" s="15"/>
      <c r="VSP27" s="15"/>
      <c r="VSQ27" s="15"/>
      <c r="VSR27" s="15"/>
      <c r="VSS27" s="15"/>
      <c r="VST27" s="15"/>
      <c r="VSU27" s="15"/>
      <c r="VSV27" s="15"/>
      <c r="VSW27" s="15"/>
      <c r="VSX27" s="15"/>
      <c r="VSY27" s="15"/>
      <c r="VSZ27" s="15"/>
      <c r="VTA27" s="15"/>
      <c r="VTB27" s="15"/>
      <c r="VTC27" s="98"/>
      <c r="VTD27" s="98"/>
      <c r="VTE27" s="13"/>
      <c r="VTF27" s="79"/>
      <c r="VTG27" s="79"/>
      <c r="VTH27" s="79"/>
      <c r="VTI27" s="79"/>
      <c r="VTJ27" s="79"/>
      <c r="VTK27" s="79"/>
      <c r="VTL27" s="79"/>
      <c r="VTM27" s="79"/>
      <c r="VTN27" s="79"/>
      <c r="VTO27" s="79"/>
      <c r="VTP27" s="79"/>
      <c r="VTQ27" s="79"/>
      <c r="VTR27" s="79"/>
      <c r="VTS27" s="79"/>
      <c r="VTT27" s="79"/>
      <c r="VTU27" s="79"/>
      <c r="VTV27" s="79"/>
      <c r="VTW27" s="79"/>
      <c r="VTX27" s="79"/>
      <c r="VTY27" s="79"/>
      <c r="VTZ27" s="79"/>
      <c r="VUA27" s="79"/>
      <c r="VUB27" s="79"/>
      <c r="VUC27" s="79"/>
      <c r="VUD27" s="19"/>
      <c r="VUE27" s="15"/>
      <c r="VUF27" s="15"/>
      <c r="VUG27" s="15"/>
      <c r="VUH27" s="15"/>
      <c r="VUI27" s="15"/>
      <c r="VUJ27" s="15"/>
      <c r="VUK27" s="15"/>
      <c r="VUL27" s="15"/>
      <c r="VUM27" s="15"/>
      <c r="VUN27" s="15"/>
      <c r="VUO27" s="15"/>
      <c r="VUP27" s="15"/>
      <c r="VUQ27" s="15"/>
      <c r="VUR27" s="15"/>
      <c r="VUS27" s="15"/>
      <c r="VUT27" s="15"/>
      <c r="VUU27" s="15"/>
      <c r="VUV27" s="15"/>
      <c r="VUW27" s="15"/>
      <c r="VUX27" s="15"/>
      <c r="VUY27" s="15"/>
      <c r="VUZ27" s="98"/>
      <c r="VVA27" s="98"/>
      <c r="VVB27" s="13"/>
      <c r="VVC27" s="79"/>
      <c r="VVD27" s="79"/>
      <c r="VVE27" s="79"/>
      <c r="VVF27" s="79"/>
      <c r="VVG27" s="79"/>
      <c r="VVH27" s="79"/>
      <c r="VVI27" s="79"/>
      <c r="VVJ27" s="79"/>
      <c r="VVK27" s="79"/>
      <c r="VVL27" s="79"/>
      <c r="VVM27" s="79"/>
      <c r="VVN27" s="79"/>
      <c r="VVO27" s="79"/>
      <c r="VVP27" s="79"/>
      <c r="VVQ27" s="79"/>
      <c r="VVR27" s="79"/>
      <c r="VVS27" s="79"/>
      <c r="VVT27" s="79"/>
      <c r="VVU27" s="79"/>
      <c r="VVV27" s="79"/>
      <c r="VVW27" s="79"/>
      <c r="VVX27" s="79"/>
      <c r="VVY27" s="79"/>
      <c r="VVZ27" s="79"/>
      <c r="VWA27" s="19"/>
      <c r="VWB27" s="15"/>
      <c r="VWC27" s="15"/>
      <c r="VWD27" s="15"/>
      <c r="VWE27" s="15"/>
      <c r="VWF27" s="15"/>
      <c r="VWG27" s="15"/>
      <c r="VWH27" s="15"/>
      <c r="VWI27" s="15"/>
      <c r="VWJ27" s="15"/>
      <c r="VWK27" s="15"/>
      <c r="VWL27" s="15"/>
      <c r="VWM27" s="15"/>
      <c r="VWN27" s="15"/>
      <c r="VWO27" s="15"/>
      <c r="VWP27" s="15"/>
      <c r="VWQ27" s="15"/>
      <c r="VWR27" s="15"/>
      <c r="VWS27" s="15"/>
      <c r="VWT27" s="15"/>
      <c r="VWU27" s="15"/>
      <c r="VWV27" s="15"/>
      <c r="VWW27" s="98"/>
      <c r="VWX27" s="98"/>
      <c r="VWY27" s="13"/>
      <c r="VWZ27" s="79"/>
      <c r="VXA27" s="79"/>
      <c r="VXB27" s="79"/>
      <c r="VXC27" s="79"/>
      <c r="VXD27" s="79"/>
      <c r="VXE27" s="79"/>
      <c r="VXF27" s="79"/>
      <c r="VXG27" s="79"/>
      <c r="VXH27" s="79"/>
      <c r="VXI27" s="79"/>
      <c r="VXJ27" s="79"/>
      <c r="VXK27" s="79"/>
      <c r="VXL27" s="79"/>
      <c r="VXM27" s="79"/>
      <c r="VXN27" s="79"/>
      <c r="VXO27" s="79"/>
      <c r="VXP27" s="79"/>
      <c r="VXQ27" s="79"/>
      <c r="VXR27" s="79"/>
      <c r="VXS27" s="79"/>
      <c r="VXT27" s="79"/>
      <c r="VXU27" s="79"/>
      <c r="VXV27" s="79"/>
      <c r="VXW27" s="79"/>
      <c r="VXX27" s="19"/>
      <c r="VXY27" s="15"/>
      <c r="VXZ27" s="15"/>
      <c r="VYA27" s="15"/>
      <c r="VYB27" s="15"/>
      <c r="VYC27" s="15"/>
      <c r="VYD27" s="15"/>
      <c r="VYE27" s="15"/>
      <c r="VYF27" s="15"/>
      <c r="VYG27" s="15"/>
      <c r="VYH27" s="15"/>
      <c r="VYI27" s="15"/>
      <c r="VYJ27" s="15"/>
      <c r="VYK27" s="15"/>
      <c r="VYL27" s="15"/>
      <c r="VYM27" s="15"/>
      <c r="VYN27" s="15"/>
      <c r="VYO27" s="15"/>
      <c r="VYP27" s="15"/>
      <c r="VYQ27" s="15"/>
      <c r="VYR27" s="15"/>
      <c r="VYS27" s="15"/>
      <c r="VYT27" s="98"/>
      <c r="VYU27" s="98"/>
      <c r="VYV27" s="13"/>
      <c r="VYW27" s="79"/>
      <c r="VYX27" s="79"/>
      <c r="VYY27" s="79"/>
      <c r="VYZ27" s="79"/>
      <c r="VZA27" s="79"/>
      <c r="VZB27" s="79"/>
      <c r="VZC27" s="79"/>
      <c r="VZD27" s="79"/>
      <c r="VZE27" s="79"/>
      <c r="VZF27" s="79"/>
      <c r="VZG27" s="79"/>
      <c r="VZH27" s="79"/>
      <c r="VZI27" s="79"/>
      <c r="VZJ27" s="79"/>
      <c r="VZK27" s="79"/>
      <c r="VZL27" s="79"/>
      <c r="VZM27" s="79"/>
      <c r="VZN27" s="79"/>
      <c r="VZO27" s="79"/>
      <c r="VZP27" s="79"/>
      <c r="VZQ27" s="79"/>
      <c r="VZR27" s="79"/>
      <c r="VZS27" s="79"/>
      <c r="VZT27" s="79"/>
      <c r="VZU27" s="19"/>
      <c r="VZV27" s="15"/>
      <c r="VZW27" s="15"/>
      <c r="VZX27" s="15"/>
      <c r="VZY27" s="15"/>
      <c r="VZZ27" s="15"/>
      <c r="WAA27" s="15"/>
      <c r="WAB27" s="15"/>
      <c r="WAC27" s="15"/>
      <c r="WAD27" s="15"/>
      <c r="WAE27" s="15"/>
      <c r="WAF27" s="15"/>
      <c r="WAG27" s="15"/>
      <c r="WAH27" s="15"/>
      <c r="WAI27" s="15"/>
      <c r="WAJ27" s="15"/>
      <c r="WAK27" s="15"/>
      <c r="WAL27" s="15"/>
      <c r="WAM27" s="15"/>
      <c r="WAN27" s="15"/>
      <c r="WAO27" s="15"/>
      <c r="WAP27" s="15"/>
      <c r="WAQ27" s="98"/>
      <c r="WAR27" s="98"/>
      <c r="WAS27" s="13"/>
      <c r="WAT27" s="79"/>
      <c r="WAU27" s="79"/>
      <c r="WAV27" s="79"/>
      <c r="WAW27" s="79"/>
      <c r="WAX27" s="79"/>
      <c r="WAY27" s="79"/>
      <c r="WAZ27" s="79"/>
      <c r="WBA27" s="79"/>
      <c r="WBB27" s="79"/>
      <c r="WBC27" s="79"/>
      <c r="WBD27" s="79"/>
      <c r="WBE27" s="79"/>
      <c r="WBF27" s="79"/>
      <c r="WBG27" s="79"/>
      <c r="WBH27" s="79"/>
      <c r="WBI27" s="79"/>
      <c r="WBJ27" s="79"/>
      <c r="WBK27" s="79"/>
      <c r="WBL27" s="79"/>
      <c r="WBM27" s="79"/>
      <c r="WBN27" s="79"/>
      <c r="WBO27" s="79"/>
      <c r="WBP27" s="79"/>
      <c r="WBQ27" s="79"/>
      <c r="WBR27" s="19"/>
      <c r="WBS27" s="15"/>
      <c r="WBT27" s="15"/>
      <c r="WBU27" s="15"/>
      <c r="WBV27" s="15"/>
      <c r="WBW27" s="15"/>
      <c r="WBX27" s="15"/>
      <c r="WBY27" s="15"/>
      <c r="WBZ27" s="15"/>
      <c r="WCA27" s="15"/>
      <c r="WCB27" s="15"/>
      <c r="WCC27" s="15"/>
      <c r="WCD27" s="15"/>
      <c r="WCE27" s="15"/>
      <c r="WCF27" s="15"/>
      <c r="WCG27" s="15"/>
      <c r="WCH27" s="15"/>
      <c r="WCI27" s="15"/>
      <c r="WCJ27" s="15"/>
      <c r="WCK27" s="15"/>
      <c r="WCL27" s="15"/>
      <c r="WCM27" s="15"/>
      <c r="WCN27" s="98"/>
      <c r="WCO27" s="98"/>
      <c r="WCP27" s="13"/>
      <c r="WCQ27" s="79"/>
      <c r="WCR27" s="79"/>
      <c r="WCS27" s="79"/>
      <c r="WCT27" s="79"/>
      <c r="WCU27" s="79"/>
      <c r="WCV27" s="79"/>
      <c r="WCW27" s="79"/>
      <c r="WCX27" s="79"/>
      <c r="WCY27" s="79"/>
      <c r="WCZ27" s="79"/>
      <c r="WDA27" s="79"/>
      <c r="WDB27" s="79"/>
      <c r="WDC27" s="79"/>
      <c r="WDD27" s="79"/>
      <c r="WDE27" s="79"/>
      <c r="WDF27" s="79"/>
      <c r="WDG27" s="79"/>
      <c r="WDH27" s="79"/>
      <c r="WDI27" s="79"/>
      <c r="WDJ27" s="79"/>
      <c r="WDK27" s="79"/>
      <c r="WDL27" s="79"/>
      <c r="WDM27" s="79"/>
      <c r="WDN27" s="79"/>
      <c r="WDO27" s="19"/>
      <c r="WDP27" s="15"/>
      <c r="WDQ27" s="15"/>
      <c r="WDR27" s="15"/>
      <c r="WDS27" s="15"/>
      <c r="WDT27" s="15"/>
      <c r="WDU27" s="15"/>
      <c r="WDV27" s="15"/>
      <c r="WDW27" s="15"/>
      <c r="WDX27" s="15"/>
      <c r="WDY27" s="15"/>
      <c r="WDZ27" s="15"/>
      <c r="WEA27" s="15"/>
      <c r="WEB27" s="15"/>
      <c r="WEC27" s="15"/>
      <c r="WED27" s="15"/>
      <c r="WEE27" s="15"/>
      <c r="WEF27" s="15"/>
      <c r="WEG27" s="15"/>
      <c r="WEH27" s="15"/>
      <c r="WEI27" s="15"/>
      <c r="WEJ27" s="15"/>
      <c r="WEK27" s="98"/>
      <c r="WEL27" s="98"/>
      <c r="WEM27" s="13"/>
      <c r="WEN27" s="79"/>
      <c r="WEO27" s="79"/>
      <c r="WEP27" s="79"/>
      <c r="WEQ27" s="79"/>
      <c r="WER27" s="79"/>
      <c r="WES27" s="79"/>
      <c r="WET27" s="79"/>
      <c r="WEU27" s="79"/>
      <c r="WEV27" s="79"/>
      <c r="WEW27" s="79"/>
      <c r="WEX27" s="79"/>
      <c r="WEY27" s="79"/>
      <c r="WEZ27" s="79"/>
      <c r="WFA27" s="79"/>
      <c r="WFB27" s="79"/>
      <c r="WFC27" s="79"/>
      <c r="WFD27" s="79"/>
      <c r="WFE27" s="79"/>
      <c r="WFF27" s="79"/>
      <c r="WFG27" s="79"/>
      <c r="WFH27" s="79"/>
      <c r="WFI27" s="79"/>
      <c r="WFJ27" s="79"/>
      <c r="WFK27" s="79"/>
      <c r="WFL27" s="19"/>
      <c r="WFM27" s="15"/>
      <c r="WFN27" s="15"/>
      <c r="WFO27" s="15"/>
      <c r="WFP27" s="15"/>
      <c r="WFQ27" s="15"/>
      <c r="WFR27" s="15"/>
      <c r="WFS27" s="15"/>
      <c r="WFT27" s="15"/>
      <c r="WFU27" s="15"/>
      <c r="WFV27" s="15"/>
      <c r="WFW27" s="15"/>
      <c r="WFX27" s="15"/>
      <c r="WFY27" s="15"/>
      <c r="WFZ27" s="15"/>
      <c r="WGA27" s="15"/>
      <c r="WGB27" s="15"/>
      <c r="WGC27" s="15"/>
      <c r="WGD27" s="15"/>
      <c r="WGE27" s="15"/>
      <c r="WGF27" s="15"/>
      <c r="WGG27" s="15"/>
      <c r="WGH27" s="98"/>
      <c r="WGI27" s="98"/>
      <c r="WGJ27" s="13"/>
      <c r="WGK27" s="79"/>
      <c r="WGL27" s="79"/>
      <c r="WGM27" s="79"/>
      <c r="WGN27" s="79"/>
      <c r="WGO27" s="79"/>
      <c r="WGP27" s="79"/>
      <c r="WGQ27" s="79"/>
      <c r="WGR27" s="79"/>
      <c r="WGS27" s="79"/>
      <c r="WGT27" s="79"/>
      <c r="WGU27" s="79"/>
      <c r="WGV27" s="79"/>
      <c r="WGW27" s="79"/>
      <c r="WGX27" s="79"/>
      <c r="WGY27" s="79"/>
      <c r="WGZ27" s="79"/>
      <c r="WHA27" s="79"/>
      <c r="WHB27" s="79"/>
      <c r="WHC27" s="79"/>
      <c r="WHD27" s="79"/>
      <c r="WHE27" s="79"/>
      <c r="WHF27" s="79"/>
      <c r="WHG27" s="79"/>
      <c r="WHH27" s="79"/>
      <c r="WHI27" s="19"/>
      <c r="WHJ27" s="15"/>
      <c r="WHK27" s="15"/>
      <c r="WHL27" s="15"/>
      <c r="WHM27" s="15"/>
      <c r="WHN27" s="15"/>
      <c r="WHO27" s="15"/>
      <c r="WHP27" s="15"/>
      <c r="WHQ27" s="15"/>
      <c r="WHR27" s="15"/>
      <c r="WHS27" s="15"/>
      <c r="WHT27" s="15"/>
      <c r="WHU27" s="15"/>
      <c r="WHV27" s="15"/>
      <c r="WHW27" s="15"/>
      <c r="WHX27" s="15"/>
      <c r="WHY27" s="15"/>
      <c r="WHZ27" s="15"/>
      <c r="WIA27" s="15"/>
      <c r="WIB27" s="15"/>
      <c r="WIC27" s="15"/>
      <c r="WID27" s="15"/>
      <c r="WIE27" s="98"/>
      <c r="WIF27" s="98"/>
      <c r="WIG27" s="13"/>
      <c r="WIH27" s="79"/>
      <c r="WII27" s="79"/>
      <c r="WIJ27" s="79"/>
      <c r="WIK27" s="79"/>
      <c r="WIL27" s="79"/>
      <c r="WIM27" s="79"/>
      <c r="WIN27" s="79"/>
      <c r="WIO27" s="79"/>
      <c r="WIP27" s="79"/>
      <c r="WIQ27" s="79"/>
      <c r="WIR27" s="79"/>
      <c r="WIS27" s="79"/>
      <c r="WIT27" s="79"/>
      <c r="WIU27" s="79"/>
      <c r="WIV27" s="79"/>
      <c r="WIW27" s="79"/>
      <c r="WIX27" s="79"/>
      <c r="WIY27" s="79"/>
      <c r="WIZ27" s="79"/>
      <c r="WJA27" s="79"/>
      <c r="WJB27" s="79"/>
      <c r="WJC27" s="79"/>
      <c r="WJD27" s="79"/>
      <c r="WJE27" s="79"/>
      <c r="WJF27" s="19"/>
      <c r="WJG27" s="15"/>
      <c r="WJH27" s="15"/>
      <c r="WJI27" s="15"/>
      <c r="WJJ27" s="15"/>
      <c r="WJK27" s="15"/>
      <c r="WJL27" s="15"/>
      <c r="WJM27" s="15"/>
      <c r="WJN27" s="15"/>
      <c r="WJO27" s="15"/>
      <c r="WJP27" s="15"/>
      <c r="WJQ27" s="15"/>
      <c r="WJR27" s="15"/>
      <c r="WJS27" s="15"/>
      <c r="WJT27" s="15"/>
      <c r="WJU27" s="15"/>
      <c r="WJV27" s="15"/>
      <c r="WJW27" s="15"/>
      <c r="WJX27" s="15"/>
      <c r="WJY27" s="15"/>
      <c r="WJZ27" s="15"/>
      <c r="WKA27" s="15"/>
      <c r="WKB27" s="98"/>
      <c r="WKC27" s="98"/>
      <c r="WKD27" s="13"/>
      <c r="WKE27" s="79"/>
      <c r="WKF27" s="79"/>
      <c r="WKG27" s="79"/>
      <c r="WKH27" s="79"/>
      <c r="WKI27" s="79"/>
      <c r="WKJ27" s="79"/>
      <c r="WKK27" s="79"/>
      <c r="WKL27" s="79"/>
      <c r="WKM27" s="79"/>
      <c r="WKN27" s="79"/>
      <c r="WKO27" s="79"/>
      <c r="WKP27" s="79"/>
      <c r="WKQ27" s="79"/>
      <c r="WKR27" s="79"/>
      <c r="WKS27" s="79"/>
      <c r="WKT27" s="79"/>
      <c r="WKU27" s="79"/>
      <c r="WKV27" s="79"/>
      <c r="WKW27" s="79"/>
      <c r="WKX27" s="79"/>
      <c r="WKY27" s="79"/>
      <c r="WKZ27" s="79"/>
      <c r="WLA27" s="79"/>
      <c r="WLB27" s="79"/>
      <c r="WLC27" s="19"/>
      <c r="WLD27" s="15"/>
      <c r="WLE27" s="15"/>
      <c r="WLF27" s="15"/>
      <c r="WLG27" s="15"/>
      <c r="WLH27" s="15"/>
      <c r="WLI27" s="15"/>
      <c r="WLJ27" s="15"/>
      <c r="WLK27" s="15"/>
      <c r="WLL27" s="15"/>
      <c r="WLM27" s="15"/>
      <c r="WLN27" s="15"/>
      <c r="WLO27" s="15"/>
      <c r="WLP27" s="15"/>
      <c r="WLQ27" s="15"/>
      <c r="WLR27" s="15"/>
      <c r="WLS27" s="15"/>
      <c r="WLT27" s="15"/>
      <c r="WLU27" s="15"/>
      <c r="WLV27" s="15"/>
      <c r="WLW27" s="15"/>
      <c r="WLX27" s="15"/>
      <c r="WLY27" s="98"/>
      <c r="WLZ27" s="98"/>
      <c r="WMA27" s="13"/>
      <c r="WMB27" s="79"/>
      <c r="WMC27" s="79"/>
      <c r="WMD27" s="79"/>
      <c r="WME27" s="79"/>
      <c r="WMF27" s="79"/>
      <c r="WMG27" s="79"/>
      <c r="WMH27" s="79"/>
      <c r="WMI27" s="79"/>
      <c r="WMJ27" s="79"/>
      <c r="WMK27" s="79"/>
      <c r="WML27" s="79"/>
      <c r="WMM27" s="79"/>
      <c r="WMN27" s="79"/>
      <c r="WMO27" s="79"/>
      <c r="WMP27" s="79"/>
      <c r="WMQ27" s="79"/>
      <c r="WMR27" s="79"/>
      <c r="WMS27" s="79"/>
      <c r="WMT27" s="79"/>
      <c r="WMU27" s="79"/>
      <c r="WMV27" s="79"/>
      <c r="WMW27" s="79"/>
      <c r="WMX27" s="79"/>
      <c r="WMY27" s="79"/>
      <c r="WMZ27" s="19"/>
      <c r="WNA27" s="15"/>
      <c r="WNB27" s="15"/>
      <c r="WNC27" s="15"/>
      <c r="WND27" s="15"/>
      <c r="WNE27" s="15"/>
      <c r="WNF27" s="15"/>
      <c r="WNG27" s="15"/>
      <c r="WNH27" s="15"/>
      <c r="WNI27" s="15"/>
      <c r="WNJ27" s="15"/>
      <c r="WNK27" s="15"/>
      <c r="WNL27" s="15"/>
      <c r="WNM27" s="15"/>
      <c r="WNN27" s="15"/>
      <c r="WNO27" s="15"/>
      <c r="WNP27" s="15"/>
      <c r="WNQ27" s="15"/>
      <c r="WNR27" s="15"/>
      <c r="WNS27" s="15"/>
      <c r="WNT27" s="15"/>
      <c r="WNU27" s="15"/>
      <c r="WNV27" s="98"/>
      <c r="WNW27" s="98"/>
      <c r="WNX27" s="13"/>
      <c r="WNY27" s="79"/>
      <c r="WNZ27" s="79"/>
      <c r="WOA27" s="79"/>
      <c r="WOB27" s="79"/>
      <c r="WOC27" s="79"/>
      <c r="WOD27" s="79"/>
      <c r="WOE27" s="79"/>
      <c r="WOF27" s="79"/>
      <c r="WOG27" s="79"/>
      <c r="WOH27" s="79"/>
      <c r="WOI27" s="79"/>
      <c r="WOJ27" s="79"/>
      <c r="WOK27" s="79"/>
      <c r="WOL27" s="79"/>
      <c r="WOM27" s="79"/>
      <c r="WON27" s="79"/>
      <c r="WOO27" s="79"/>
      <c r="WOP27" s="79"/>
      <c r="WOQ27" s="79"/>
      <c r="WOR27" s="79"/>
      <c r="WOS27" s="79"/>
      <c r="WOT27" s="79"/>
      <c r="WOU27" s="79"/>
      <c r="WOV27" s="79"/>
      <c r="WOW27" s="19"/>
      <c r="WOX27" s="15"/>
      <c r="WOY27" s="15"/>
      <c r="WOZ27" s="15"/>
      <c r="WPA27" s="15"/>
      <c r="WPB27" s="15"/>
      <c r="WPC27" s="15"/>
      <c r="WPD27" s="15"/>
      <c r="WPE27" s="15"/>
      <c r="WPF27" s="15"/>
      <c r="WPG27" s="15"/>
      <c r="WPH27" s="15"/>
      <c r="WPI27" s="15"/>
      <c r="WPJ27" s="15"/>
      <c r="WPK27" s="15"/>
      <c r="WPL27" s="15"/>
      <c r="WPM27" s="15"/>
      <c r="WPN27" s="15"/>
      <c r="WPO27" s="15"/>
      <c r="WPP27" s="15"/>
      <c r="WPQ27" s="15"/>
      <c r="WPR27" s="15"/>
      <c r="WPS27" s="98"/>
      <c r="WPT27" s="98"/>
      <c r="WPU27" s="13"/>
      <c r="WPV27" s="79"/>
      <c r="WPW27" s="79"/>
      <c r="WPX27" s="79"/>
      <c r="WPY27" s="79"/>
      <c r="WPZ27" s="79"/>
      <c r="WQA27" s="79"/>
      <c r="WQB27" s="79"/>
      <c r="WQC27" s="79"/>
      <c r="WQD27" s="79"/>
      <c r="WQE27" s="79"/>
      <c r="WQF27" s="79"/>
      <c r="WQG27" s="79"/>
      <c r="WQH27" s="79"/>
      <c r="WQI27" s="79"/>
      <c r="WQJ27" s="79"/>
      <c r="WQK27" s="79"/>
      <c r="WQL27" s="79"/>
      <c r="WQM27" s="79"/>
      <c r="WQN27" s="79"/>
      <c r="WQO27" s="79"/>
      <c r="WQP27" s="79"/>
      <c r="WQQ27" s="79"/>
      <c r="WQR27" s="79"/>
      <c r="WQS27" s="79"/>
      <c r="WQT27" s="19"/>
      <c r="WQU27" s="15"/>
      <c r="WQV27" s="15"/>
      <c r="WQW27" s="15"/>
      <c r="WQX27" s="15"/>
      <c r="WQY27" s="15"/>
      <c r="WQZ27" s="15"/>
      <c r="WRA27" s="15"/>
      <c r="WRB27" s="15"/>
      <c r="WRC27" s="15"/>
      <c r="WRD27" s="15"/>
      <c r="WRE27" s="15"/>
      <c r="WRF27" s="15"/>
      <c r="WRG27" s="15"/>
      <c r="WRH27" s="15"/>
      <c r="WRI27" s="15"/>
      <c r="WRJ27" s="15"/>
      <c r="WRK27" s="15"/>
      <c r="WRL27" s="15"/>
      <c r="WRM27" s="15"/>
      <c r="WRN27" s="15"/>
      <c r="WRO27" s="15"/>
      <c r="WRP27" s="98"/>
      <c r="WRQ27" s="98"/>
      <c r="WRR27" s="13"/>
      <c r="WRS27" s="79"/>
      <c r="WRT27" s="79"/>
      <c r="WRU27" s="79"/>
      <c r="WRV27" s="79"/>
      <c r="WRW27" s="79"/>
      <c r="WRX27" s="79"/>
      <c r="WRY27" s="79"/>
      <c r="WRZ27" s="79"/>
      <c r="WSA27" s="79"/>
      <c r="WSB27" s="79"/>
      <c r="WSC27" s="79"/>
      <c r="WSD27" s="79"/>
      <c r="WSE27" s="79"/>
      <c r="WSF27" s="79"/>
      <c r="WSG27" s="79"/>
      <c r="WSH27" s="79"/>
      <c r="WSI27" s="79"/>
      <c r="WSJ27" s="79"/>
      <c r="WSK27" s="79"/>
      <c r="WSL27" s="79"/>
      <c r="WSM27" s="79"/>
      <c r="WSN27" s="79"/>
      <c r="WSO27" s="79"/>
      <c r="WSP27" s="79"/>
      <c r="WSQ27" s="19"/>
      <c r="WSR27" s="15"/>
      <c r="WSS27" s="15"/>
      <c r="WST27" s="15"/>
      <c r="WSU27" s="15"/>
      <c r="WSV27" s="15"/>
      <c r="WSW27" s="15"/>
      <c r="WSX27" s="15"/>
      <c r="WSY27" s="15"/>
      <c r="WSZ27" s="15"/>
      <c r="WTA27" s="15"/>
      <c r="WTB27" s="15"/>
      <c r="WTC27" s="15"/>
      <c r="WTD27" s="15"/>
      <c r="WTE27" s="15"/>
      <c r="WTF27" s="15"/>
      <c r="WTG27" s="15"/>
      <c r="WTH27" s="15"/>
      <c r="WTI27" s="15"/>
      <c r="WTJ27" s="15"/>
      <c r="WTK27" s="15"/>
      <c r="WTL27" s="15"/>
      <c r="WTM27" s="98"/>
      <c r="WTN27" s="98"/>
      <c r="WTO27" s="13"/>
      <c r="WTP27" s="79"/>
      <c r="WTQ27" s="79"/>
      <c r="WTR27" s="79"/>
      <c r="WTS27" s="79"/>
      <c r="WTT27" s="79"/>
      <c r="WTU27" s="79"/>
      <c r="WTV27" s="79"/>
      <c r="WTW27" s="79"/>
      <c r="WTX27" s="79"/>
      <c r="WTY27" s="79"/>
      <c r="WTZ27" s="79"/>
      <c r="WUA27" s="79"/>
      <c r="WUB27" s="79"/>
      <c r="WUC27" s="79"/>
      <c r="WUD27" s="79"/>
      <c r="WUE27" s="79"/>
      <c r="WUF27" s="79"/>
      <c r="WUG27" s="79"/>
      <c r="WUH27" s="79"/>
      <c r="WUI27" s="79"/>
      <c r="WUJ27" s="79"/>
      <c r="WUK27" s="79"/>
      <c r="WUL27" s="79"/>
      <c r="WUM27" s="79"/>
      <c r="WUN27" s="19"/>
      <c r="WUO27" s="15"/>
      <c r="WUP27" s="15"/>
      <c r="WUQ27" s="15"/>
      <c r="WUR27" s="15"/>
      <c r="WUS27" s="15"/>
      <c r="WUT27" s="15"/>
      <c r="WUU27" s="15"/>
      <c r="WUV27" s="15"/>
      <c r="WUW27" s="15"/>
      <c r="WUX27" s="15"/>
      <c r="WUY27" s="15"/>
      <c r="WUZ27" s="15"/>
      <c r="WVA27" s="15"/>
      <c r="WVB27" s="15"/>
      <c r="WVC27" s="15"/>
      <c r="WVD27" s="15"/>
      <c r="WVE27" s="15"/>
      <c r="WVF27" s="15"/>
      <c r="WVG27" s="15"/>
      <c r="WVH27" s="15"/>
      <c r="WVI27" s="15"/>
      <c r="WVJ27" s="98"/>
      <c r="WVK27" s="98"/>
      <c r="WVL27" s="13"/>
      <c r="WVM27" s="79"/>
      <c r="WVN27" s="79"/>
      <c r="WVO27" s="79"/>
      <c r="WVP27" s="79"/>
      <c r="WVQ27" s="79"/>
      <c r="WVR27" s="79"/>
      <c r="WVS27" s="79"/>
      <c r="WVT27" s="79"/>
      <c r="WVU27" s="79"/>
      <c r="WVV27" s="79"/>
      <c r="WVW27" s="79"/>
      <c r="WVX27" s="79"/>
      <c r="WVY27" s="79"/>
      <c r="WVZ27" s="79"/>
      <c r="WWA27" s="79"/>
      <c r="WWB27" s="79"/>
      <c r="WWC27" s="79"/>
      <c r="WWD27" s="79"/>
      <c r="WWE27" s="79"/>
      <c r="WWF27" s="79"/>
      <c r="WWG27" s="79"/>
      <c r="WWH27" s="79"/>
      <c r="WWI27" s="79"/>
      <c r="WWJ27" s="79"/>
      <c r="WWK27" s="19"/>
      <c r="WWL27" s="15"/>
      <c r="WWM27" s="15"/>
      <c r="WWN27" s="15"/>
      <c r="WWO27" s="15"/>
      <c r="WWP27" s="15"/>
      <c r="WWQ27" s="15"/>
      <c r="WWR27" s="15"/>
      <c r="WWS27" s="15"/>
      <c r="WWT27" s="15"/>
      <c r="WWU27" s="15"/>
      <c r="WWV27" s="15"/>
      <c r="WWW27" s="15"/>
      <c r="WWX27" s="15"/>
      <c r="WWY27" s="15"/>
      <c r="WWZ27" s="15"/>
      <c r="WXA27" s="15"/>
      <c r="WXB27" s="15"/>
      <c r="WXC27" s="15"/>
      <c r="WXD27" s="15"/>
      <c r="WXE27" s="15"/>
      <c r="WXF27" s="15"/>
      <c r="WXG27" s="98"/>
      <c r="WXH27" s="98"/>
      <c r="WXI27" s="13"/>
      <c r="WXJ27" s="79"/>
      <c r="WXK27" s="79"/>
      <c r="WXL27" s="79"/>
      <c r="WXM27" s="79"/>
      <c r="WXN27" s="79"/>
      <c r="WXO27" s="79"/>
      <c r="WXP27" s="79"/>
      <c r="WXQ27" s="79"/>
      <c r="WXR27" s="79"/>
      <c r="WXS27" s="79"/>
      <c r="WXT27" s="79"/>
      <c r="WXU27" s="79"/>
      <c r="WXV27" s="79"/>
      <c r="WXW27" s="79"/>
      <c r="WXX27" s="79"/>
      <c r="WXY27" s="79"/>
      <c r="WXZ27" s="79"/>
      <c r="WYA27" s="79"/>
      <c r="WYB27" s="79"/>
      <c r="WYC27" s="79"/>
      <c r="WYD27" s="79"/>
      <c r="WYE27" s="79"/>
      <c r="WYF27" s="79"/>
      <c r="WYG27" s="79"/>
      <c r="WYH27" s="19"/>
      <c r="WYI27" s="15"/>
      <c r="WYJ27" s="15"/>
      <c r="WYK27" s="15"/>
      <c r="WYL27" s="15"/>
      <c r="WYM27" s="15"/>
      <c r="WYN27" s="15"/>
      <c r="WYO27" s="15"/>
      <c r="WYP27" s="15"/>
      <c r="WYQ27" s="15"/>
      <c r="WYR27" s="15"/>
      <c r="WYS27" s="15"/>
      <c r="WYT27" s="15"/>
      <c r="WYU27" s="15"/>
      <c r="WYV27" s="15"/>
      <c r="WYW27" s="15"/>
      <c r="WYX27" s="15"/>
      <c r="WYY27" s="15"/>
      <c r="WYZ27" s="15"/>
      <c r="WZA27" s="15"/>
      <c r="WZB27" s="15"/>
      <c r="WZC27" s="15"/>
      <c r="WZD27" s="98"/>
      <c r="WZE27" s="98"/>
      <c r="WZF27" s="13"/>
      <c r="WZG27" s="79"/>
      <c r="WZH27" s="79"/>
      <c r="WZI27" s="79"/>
      <c r="WZJ27" s="79"/>
      <c r="WZK27" s="79"/>
      <c r="WZL27" s="79"/>
      <c r="WZM27" s="79"/>
      <c r="WZN27" s="79"/>
      <c r="WZO27" s="79"/>
      <c r="WZP27" s="79"/>
      <c r="WZQ27" s="79"/>
      <c r="WZR27" s="79"/>
      <c r="WZS27" s="79"/>
      <c r="WZT27" s="79"/>
      <c r="WZU27" s="79"/>
      <c r="WZV27" s="79"/>
      <c r="WZW27" s="79"/>
      <c r="WZX27" s="79"/>
      <c r="WZY27" s="79"/>
      <c r="WZZ27" s="79"/>
      <c r="XAA27" s="79"/>
      <c r="XAB27" s="79"/>
      <c r="XAC27" s="79"/>
      <c r="XAD27" s="79"/>
      <c r="XAE27" s="19"/>
      <c r="XAF27" s="15"/>
      <c r="XAG27" s="15"/>
      <c r="XAH27" s="15"/>
      <c r="XAI27" s="15"/>
      <c r="XAJ27" s="15"/>
      <c r="XAK27" s="15"/>
      <c r="XAL27" s="15"/>
      <c r="XAM27" s="15"/>
      <c r="XAN27" s="15"/>
      <c r="XAO27" s="15"/>
      <c r="XAP27" s="15"/>
      <c r="XAQ27" s="15"/>
      <c r="XAR27" s="15"/>
      <c r="XAS27" s="15"/>
      <c r="XAT27" s="15"/>
      <c r="XAU27" s="15"/>
      <c r="XAV27" s="15"/>
      <c r="XAW27" s="15"/>
      <c r="XAX27" s="15"/>
      <c r="XAY27" s="15"/>
      <c r="XAZ27" s="15"/>
      <c r="XBA27" s="98"/>
      <c r="XBB27" s="98"/>
      <c r="XBC27" s="13"/>
      <c r="XBD27" s="79"/>
      <c r="XBE27" s="79"/>
      <c r="XBF27" s="79"/>
      <c r="XBG27" s="79"/>
      <c r="XBH27" s="79"/>
      <c r="XBI27" s="79"/>
      <c r="XBJ27" s="79"/>
      <c r="XBK27" s="79"/>
      <c r="XBL27" s="79"/>
      <c r="XBM27" s="79"/>
      <c r="XBN27" s="79"/>
      <c r="XBO27" s="79"/>
      <c r="XBP27" s="79"/>
      <c r="XBQ27" s="79"/>
      <c r="XBR27" s="79"/>
      <c r="XBS27" s="79"/>
      <c r="XBT27" s="79"/>
      <c r="XBU27" s="79"/>
      <c r="XBV27" s="79"/>
      <c r="XBW27" s="79"/>
      <c r="XBX27" s="79"/>
      <c r="XBY27" s="79"/>
      <c r="XBZ27" s="79"/>
      <c r="XCA27" s="79"/>
      <c r="XCB27" s="19"/>
      <c r="XCC27" s="15"/>
      <c r="XCD27" s="15"/>
      <c r="XCE27" s="15"/>
      <c r="XCF27" s="15"/>
      <c r="XCG27" s="15"/>
      <c r="XCH27" s="15"/>
      <c r="XCI27" s="15"/>
      <c r="XCJ27" s="15"/>
      <c r="XCK27" s="15"/>
      <c r="XCL27" s="15"/>
      <c r="XCM27" s="15"/>
      <c r="XCN27" s="15"/>
      <c r="XCO27" s="15"/>
      <c r="XCP27" s="15"/>
      <c r="XCQ27" s="15"/>
      <c r="XCR27" s="15"/>
      <c r="XCS27" s="15"/>
      <c r="XCT27" s="15"/>
      <c r="XCU27" s="15"/>
      <c r="XCV27" s="15"/>
      <c r="XCW27" s="15"/>
      <c r="XCX27" s="98"/>
      <c r="XCY27" s="98"/>
      <c r="XCZ27" s="13"/>
      <c r="XDA27" s="79"/>
      <c r="XDB27" s="79"/>
      <c r="XDC27" s="79"/>
      <c r="XDD27" s="79"/>
      <c r="XDE27" s="79"/>
      <c r="XDF27" s="79"/>
      <c r="XDG27" s="79"/>
      <c r="XDH27" s="79"/>
      <c r="XDI27" s="79"/>
      <c r="XDJ27" s="79"/>
      <c r="XDK27" s="79"/>
      <c r="XDL27" s="79"/>
      <c r="XDM27" s="79"/>
      <c r="XDN27" s="79"/>
      <c r="XDO27" s="79"/>
      <c r="XDP27" s="79"/>
      <c r="XDQ27" s="79"/>
      <c r="XDR27" s="79"/>
      <c r="XDS27" s="79"/>
      <c r="XDT27" s="79"/>
      <c r="XDU27" s="79"/>
      <c r="XDV27" s="79"/>
      <c r="XDW27" s="79"/>
      <c r="XDX27" s="79"/>
      <c r="XDY27" s="19"/>
      <c r="XDZ27" s="15"/>
      <c r="XEA27" s="15"/>
      <c r="XEB27" s="15"/>
      <c r="XEC27" s="15"/>
      <c r="XED27" s="15"/>
      <c r="XEE27" s="15"/>
      <c r="XEF27" s="15"/>
      <c r="XEG27" s="15"/>
      <c r="XEH27" s="15"/>
      <c r="XEI27" s="15"/>
      <c r="XEJ27" s="15"/>
      <c r="XEK27" s="15"/>
      <c r="XEL27" s="15"/>
      <c r="XEM27" s="15"/>
      <c r="XEN27" s="15"/>
      <c r="XEO27" s="15"/>
      <c r="XEP27" s="15"/>
      <c r="XEQ27" s="15"/>
      <c r="XER27" s="15"/>
      <c r="XES27" s="15"/>
      <c r="XET27" s="15"/>
      <c r="XEU27" s="98"/>
      <c r="XEV27" s="98"/>
      <c r="XEW27" s="13"/>
      <c r="XEX27" s="79"/>
      <c r="XEY27" s="79"/>
      <c r="XEZ27" s="79"/>
      <c r="XFA27" s="79"/>
      <c r="XFB27" s="79"/>
      <c r="XFC27" s="79"/>
      <c r="XFD27" s="79"/>
    </row>
    <row r="28" spans="1:16384" s="99" customFormat="1" ht="15" customHeight="1" x14ac:dyDescent="0.35">
      <c r="A28"/>
      <c r="B28" s="79" t="s">
        <v>860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>
        <v>12913.007</v>
      </c>
      <c r="P28" s="79">
        <v>11488.178</v>
      </c>
      <c r="Q28" s="79">
        <v>10308.605</v>
      </c>
      <c r="R28" s="79">
        <v>10364.941000000001</v>
      </c>
      <c r="S28" s="79">
        <v>10094.505999999999</v>
      </c>
      <c r="T28" s="79">
        <v>10090.555999999999</v>
      </c>
      <c r="U28" s="79">
        <v>10174.246999999999</v>
      </c>
      <c r="V28" s="79">
        <v>10491.859</v>
      </c>
      <c r="W28" s="79">
        <v>10956.995999999999</v>
      </c>
      <c r="X28" s="79">
        <v>11885.739</v>
      </c>
      <c r="Y28" s="79">
        <v>12749.594999999999</v>
      </c>
      <c r="Z28" s="79">
        <v>14125.572</v>
      </c>
      <c r="AA28" s="79">
        <v>15007.932000000001</v>
      </c>
      <c r="AB28" s="79">
        <v>13670.773999999999</v>
      </c>
      <c r="AC28" s="79">
        <v>17108.737000000001</v>
      </c>
      <c r="AD28" s="19"/>
      <c r="AE28" s="19"/>
      <c r="AF28" s="304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>
        <v>-11.034060463221307</v>
      </c>
      <c r="AT28" s="15">
        <v>-10.267711729396954</v>
      </c>
      <c r="AU28" s="15">
        <v>0.54649489431403331</v>
      </c>
      <c r="AV28" s="15">
        <v>-2.6091320732071828</v>
      </c>
      <c r="AW28" s="15">
        <v>-3.9130196168101025E-2</v>
      </c>
      <c r="AX28" s="15">
        <v>0.82939929177342386</v>
      </c>
      <c r="AY28" s="15">
        <v>3.121724880475194</v>
      </c>
      <c r="AZ28" s="15">
        <v>4.433313486199145</v>
      </c>
      <c r="BA28" s="15">
        <v>8.4762557182643903</v>
      </c>
      <c r="BB28" s="15">
        <v>7.2680041182125894</v>
      </c>
      <c r="BC28" s="15">
        <v>10.792319285436133</v>
      </c>
      <c r="BD28" s="15">
        <v>6.2465435028047045</v>
      </c>
      <c r="BE28" s="15">
        <v>-8.9096752304048366</v>
      </c>
      <c r="BF28" s="15">
        <v>25.148268854418937</v>
      </c>
      <c r="BG28" s="13"/>
      <c r="BH28" s="13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19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98"/>
      <c r="DD28" s="98"/>
      <c r="DE28" s="13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19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98"/>
      <c r="FA28" s="98"/>
      <c r="FB28" s="13"/>
      <c r="FC28" s="79"/>
      <c r="FD28" s="79"/>
      <c r="FE28" s="79"/>
      <c r="FF28" s="79"/>
      <c r="FG28" s="79"/>
      <c r="FH28" s="79"/>
      <c r="FI28" s="79"/>
      <c r="FJ28" s="79"/>
      <c r="FK28" s="79"/>
      <c r="FL28" s="79"/>
      <c r="FM28" s="79"/>
      <c r="FN28" s="79"/>
      <c r="FO28" s="79"/>
      <c r="FP28" s="79"/>
      <c r="FQ28" s="79"/>
      <c r="FR28" s="79"/>
      <c r="FS28" s="79"/>
      <c r="FT28" s="79"/>
      <c r="FU28" s="79"/>
      <c r="FV28" s="79"/>
      <c r="FW28" s="79"/>
      <c r="FX28" s="79"/>
      <c r="FY28" s="79"/>
      <c r="FZ28" s="79"/>
      <c r="GA28" s="19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98"/>
      <c r="GX28" s="98"/>
      <c r="GY28" s="13"/>
      <c r="GZ28" s="79"/>
      <c r="HA28" s="79"/>
      <c r="HB28" s="79"/>
      <c r="HC28" s="79"/>
      <c r="HD28" s="79"/>
      <c r="HE28" s="79"/>
      <c r="HF28" s="79"/>
      <c r="HG28" s="79"/>
      <c r="HH28" s="79"/>
      <c r="HI28" s="79"/>
      <c r="HJ28" s="79"/>
      <c r="HK28" s="79"/>
      <c r="HL28" s="79"/>
      <c r="HM28" s="79"/>
      <c r="HN28" s="79"/>
      <c r="HO28" s="79"/>
      <c r="HP28" s="79"/>
      <c r="HQ28" s="79"/>
      <c r="HR28" s="79"/>
      <c r="HS28" s="79"/>
      <c r="HT28" s="79"/>
      <c r="HU28" s="79"/>
      <c r="HV28" s="79"/>
      <c r="HW28" s="79"/>
      <c r="HX28" s="19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98"/>
      <c r="IU28" s="98"/>
      <c r="IV28" s="13"/>
      <c r="IW28" s="79"/>
      <c r="IX28" s="79"/>
      <c r="IY28" s="79"/>
      <c r="IZ28" s="79"/>
      <c r="JA28" s="79"/>
      <c r="JB28" s="79"/>
      <c r="JC28" s="79"/>
      <c r="JD28" s="79"/>
      <c r="JE28" s="79"/>
      <c r="JF28" s="79"/>
      <c r="JG28" s="79"/>
      <c r="JH28" s="79"/>
      <c r="JI28" s="79"/>
      <c r="JJ28" s="79"/>
      <c r="JK28" s="79"/>
      <c r="JL28" s="79"/>
      <c r="JM28" s="79"/>
      <c r="JN28" s="79"/>
      <c r="JO28" s="79"/>
      <c r="JP28" s="79"/>
      <c r="JQ28" s="79"/>
      <c r="JR28" s="79"/>
      <c r="JS28" s="79"/>
      <c r="JT28" s="79"/>
      <c r="JU28" s="19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98"/>
      <c r="KR28" s="98"/>
      <c r="KS28" s="13"/>
      <c r="KT28" s="79"/>
      <c r="KU28" s="79"/>
      <c r="KV28" s="79"/>
      <c r="KW28" s="79"/>
      <c r="KX28" s="79"/>
      <c r="KY28" s="79"/>
      <c r="KZ28" s="79"/>
      <c r="LA28" s="79"/>
      <c r="LB28" s="79"/>
      <c r="LC28" s="79"/>
      <c r="LD28" s="79"/>
      <c r="LE28" s="79"/>
      <c r="LF28" s="79"/>
      <c r="LG28" s="79"/>
      <c r="LH28" s="79"/>
      <c r="LI28" s="79"/>
      <c r="LJ28" s="79"/>
      <c r="LK28" s="79"/>
      <c r="LL28" s="79"/>
      <c r="LM28" s="79"/>
      <c r="LN28" s="79"/>
      <c r="LO28" s="79"/>
      <c r="LP28" s="79"/>
      <c r="LQ28" s="79"/>
      <c r="LR28" s="19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98"/>
      <c r="MO28" s="98"/>
      <c r="MP28" s="13"/>
      <c r="MQ28" s="79"/>
      <c r="MR28" s="79"/>
      <c r="MS28" s="79"/>
      <c r="MT28" s="79"/>
      <c r="MU28" s="79"/>
      <c r="MV28" s="79"/>
      <c r="MW28" s="79"/>
      <c r="MX28" s="79"/>
      <c r="MY28" s="79"/>
      <c r="MZ28" s="79"/>
      <c r="NA28" s="79"/>
      <c r="NB28" s="79"/>
      <c r="NC28" s="79"/>
      <c r="ND28" s="79"/>
      <c r="NE28" s="79"/>
      <c r="NF28" s="79"/>
      <c r="NG28" s="79"/>
      <c r="NH28" s="79"/>
      <c r="NI28" s="79"/>
      <c r="NJ28" s="79"/>
      <c r="NK28" s="79"/>
      <c r="NL28" s="79"/>
      <c r="NM28" s="79"/>
      <c r="NN28" s="79"/>
      <c r="NO28" s="19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98"/>
      <c r="OL28" s="98"/>
      <c r="OM28" s="13"/>
      <c r="ON28" s="79"/>
      <c r="OO28" s="79"/>
      <c r="OP28" s="79"/>
      <c r="OQ28" s="79"/>
      <c r="OR28" s="79"/>
      <c r="OS28" s="79"/>
      <c r="OT28" s="79"/>
      <c r="OU28" s="79"/>
      <c r="OV28" s="79"/>
      <c r="OW28" s="79"/>
      <c r="OX28" s="79"/>
      <c r="OY28" s="79"/>
      <c r="OZ28" s="79"/>
      <c r="PA28" s="79"/>
      <c r="PB28" s="79"/>
      <c r="PC28" s="79"/>
      <c r="PD28" s="79"/>
      <c r="PE28" s="79"/>
      <c r="PF28" s="79"/>
      <c r="PG28" s="79"/>
      <c r="PH28" s="79"/>
      <c r="PI28" s="79"/>
      <c r="PJ28" s="79"/>
      <c r="PK28" s="79"/>
      <c r="PL28" s="19"/>
      <c r="PM28" s="15"/>
      <c r="PN28" s="15"/>
      <c r="PO28" s="15"/>
      <c r="PP28" s="15"/>
      <c r="PQ28" s="15"/>
      <c r="PR28" s="15"/>
      <c r="PS28" s="15"/>
      <c r="PT28" s="15"/>
      <c r="PU28" s="15"/>
      <c r="PV28" s="15"/>
      <c r="PW28" s="15"/>
      <c r="PX28" s="15"/>
      <c r="PY28" s="15"/>
      <c r="PZ28" s="15"/>
      <c r="QA28" s="15"/>
      <c r="QB28" s="15"/>
      <c r="QC28" s="15"/>
      <c r="QD28" s="15"/>
      <c r="QE28" s="15"/>
      <c r="QF28" s="15"/>
      <c r="QG28" s="15"/>
      <c r="QH28" s="98"/>
      <c r="QI28" s="98"/>
      <c r="QJ28" s="13"/>
      <c r="QK28" s="79"/>
      <c r="QL28" s="79"/>
      <c r="QM28" s="79"/>
      <c r="QN28" s="79"/>
      <c r="QO28" s="79"/>
      <c r="QP28" s="79"/>
      <c r="QQ28" s="79"/>
      <c r="QR28" s="79"/>
      <c r="QS28" s="79"/>
      <c r="QT28" s="79"/>
      <c r="QU28" s="79"/>
      <c r="QV28" s="79"/>
      <c r="QW28" s="79"/>
      <c r="QX28" s="79"/>
      <c r="QY28" s="79"/>
      <c r="QZ28" s="79"/>
      <c r="RA28" s="79"/>
      <c r="RB28" s="79"/>
      <c r="RC28" s="79"/>
      <c r="RD28" s="79"/>
      <c r="RE28" s="79"/>
      <c r="RF28" s="79"/>
      <c r="RG28" s="79"/>
      <c r="RH28" s="79"/>
      <c r="RI28" s="19"/>
      <c r="RJ28" s="15"/>
      <c r="RK28" s="15"/>
      <c r="RL28" s="15"/>
      <c r="RM28" s="15"/>
      <c r="RN28" s="15"/>
      <c r="RO28" s="15"/>
      <c r="RP28" s="15"/>
      <c r="RQ28" s="15"/>
      <c r="RR28" s="15"/>
      <c r="RS28" s="15"/>
      <c r="RT28" s="15"/>
      <c r="RU28" s="15"/>
      <c r="RV28" s="15"/>
      <c r="RW28" s="15"/>
      <c r="RX28" s="15"/>
      <c r="RY28" s="15"/>
      <c r="RZ28" s="15"/>
      <c r="SA28" s="15"/>
      <c r="SB28" s="15"/>
      <c r="SC28" s="15"/>
      <c r="SD28" s="15"/>
      <c r="SE28" s="98"/>
      <c r="SF28" s="98"/>
      <c r="SG28" s="13"/>
      <c r="SH28" s="79"/>
      <c r="SI28" s="79"/>
      <c r="SJ28" s="79"/>
      <c r="SK28" s="79"/>
      <c r="SL28" s="79"/>
      <c r="SM28" s="79"/>
      <c r="SN28" s="79"/>
      <c r="SO28" s="79"/>
      <c r="SP28" s="79"/>
      <c r="SQ28" s="79"/>
      <c r="SR28" s="79"/>
      <c r="SS28" s="79"/>
      <c r="ST28" s="79"/>
      <c r="SU28" s="79"/>
      <c r="SV28" s="79"/>
      <c r="SW28" s="79"/>
      <c r="SX28" s="79"/>
      <c r="SY28" s="79"/>
      <c r="SZ28" s="79"/>
      <c r="TA28" s="79"/>
      <c r="TB28" s="79"/>
      <c r="TC28" s="79"/>
      <c r="TD28" s="79"/>
      <c r="TE28" s="79"/>
      <c r="TF28" s="19"/>
      <c r="TG28" s="15"/>
      <c r="TH28" s="15"/>
      <c r="TI28" s="15"/>
      <c r="TJ28" s="15"/>
      <c r="TK28" s="15"/>
      <c r="TL28" s="15"/>
      <c r="TM28" s="15"/>
      <c r="TN28" s="15"/>
      <c r="TO28" s="15"/>
      <c r="TP28" s="15"/>
      <c r="TQ28" s="15"/>
      <c r="TR28" s="15"/>
      <c r="TS28" s="15"/>
      <c r="TT28" s="15"/>
      <c r="TU28" s="15"/>
      <c r="TV28" s="15"/>
      <c r="TW28" s="15"/>
      <c r="TX28" s="15"/>
      <c r="TY28" s="15"/>
      <c r="TZ28" s="15"/>
      <c r="UA28" s="15"/>
      <c r="UB28" s="98"/>
      <c r="UC28" s="98"/>
      <c r="UD28" s="13"/>
      <c r="UE28" s="79"/>
      <c r="UF28" s="79"/>
      <c r="UG28" s="79"/>
      <c r="UH28" s="79"/>
      <c r="UI28" s="79"/>
      <c r="UJ28" s="79"/>
      <c r="UK28" s="79"/>
      <c r="UL28" s="79"/>
      <c r="UM28" s="79"/>
      <c r="UN28" s="79"/>
      <c r="UO28" s="79"/>
      <c r="UP28" s="79"/>
      <c r="UQ28" s="79"/>
      <c r="UR28" s="79"/>
      <c r="US28" s="79"/>
      <c r="UT28" s="79"/>
      <c r="UU28" s="79"/>
      <c r="UV28" s="79"/>
      <c r="UW28" s="79"/>
      <c r="UX28" s="79"/>
      <c r="UY28" s="79"/>
      <c r="UZ28" s="79"/>
      <c r="VA28" s="79"/>
      <c r="VB28" s="79"/>
      <c r="VC28" s="19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/>
      <c r="VP28" s="15"/>
      <c r="VQ28" s="15"/>
      <c r="VR28" s="15"/>
      <c r="VS28" s="15"/>
      <c r="VT28" s="15"/>
      <c r="VU28" s="15"/>
      <c r="VV28" s="15"/>
      <c r="VW28" s="15"/>
      <c r="VX28" s="15"/>
      <c r="VY28" s="98"/>
      <c r="VZ28" s="98"/>
      <c r="WA28" s="13"/>
      <c r="WB28" s="79"/>
      <c r="WC28" s="79"/>
      <c r="WD28" s="79"/>
      <c r="WE28" s="79"/>
      <c r="WF28" s="79"/>
      <c r="WG28" s="79"/>
      <c r="WH28" s="79"/>
      <c r="WI28" s="79"/>
      <c r="WJ28" s="79"/>
      <c r="WK28" s="79"/>
      <c r="WL28" s="79"/>
      <c r="WM28" s="79"/>
      <c r="WN28" s="79"/>
      <c r="WO28" s="79"/>
      <c r="WP28" s="79"/>
      <c r="WQ28" s="79"/>
      <c r="WR28" s="79"/>
      <c r="WS28" s="79"/>
      <c r="WT28" s="79"/>
      <c r="WU28" s="79"/>
      <c r="WV28" s="79"/>
      <c r="WW28" s="79"/>
      <c r="WX28" s="79"/>
      <c r="WY28" s="79"/>
      <c r="WZ28" s="19"/>
      <c r="XA28" s="15"/>
      <c r="XB28" s="15"/>
      <c r="XC28" s="15"/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98"/>
      <c r="XW28" s="98"/>
      <c r="XX28" s="13"/>
      <c r="XY28" s="79"/>
      <c r="XZ28" s="79"/>
      <c r="YA28" s="79"/>
      <c r="YB28" s="79"/>
      <c r="YC28" s="79"/>
      <c r="YD28" s="79"/>
      <c r="YE28" s="79"/>
      <c r="YF28" s="79"/>
      <c r="YG28" s="79"/>
      <c r="YH28" s="79"/>
      <c r="YI28" s="79"/>
      <c r="YJ28" s="79"/>
      <c r="YK28" s="79"/>
      <c r="YL28" s="79"/>
      <c r="YM28" s="79"/>
      <c r="YN28" s="79"/>
      <c r="YO28" s="79"/>
      <c r="YP28" s="79"/>
      <c r="YQ28" s="79"/>
      <c r="YR28" s="79"/>
      <c r="YS28" s="79"/>
      <c r="YT28" s="79"/>
      <c r="YU28" s="79"/>
      <c r="YV28" s="79"/>
      <c r="YW28" s="19"/>
      <c r="YX28" s="15"/>
      <c r="YY28" s="15"/>
      <c r="YZ28" s="15"/>
      <c r="ZA28" s="15"/>
      <c r="ZB28" s="15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15"/>
      <c r="ZO28" s="15"/>
      <c r="ZP28" s="15"/>
      <c r="ZQ28" s="15"/>
      <c r="ZR28" s="15"/>
      <c r="ZS28" s="98"/>
      <c r="ZT28" s="98"/>
      <c r="ZU28" s="13"/>
      <c r="ZV28" s="79"/>
      <c r="ZW28" s="79"/>
      <c r="ZX28" s="79"/>
      <c r="ZY28" s="79"/>
      <c r="ZZ28" s="79"/>
      <c r="AAA28" s="79"/>
      <c r="AAB28" s="79"/>
      <c r="AAC28" s="79"/>
      <c r="AAD28" s="79"/>
      <c r="AAE28" s="79"/>
      <c r="AAF28" s="79"/>
      <c r="AAG28" s="79"/>
      <c r="AAH28" s="79"/>
      <c r="AAI28" s="79"/>
      <c r="AAJ28" s="79"/>
      <c r="AAK28" s="79"/>
      <c r="AAL28" s="79"/>
      <c r="AAM28" s="79"/>
      <c r="AAN28" s="79"/>
      <c r="AAO28" s="79"/>
      <c r="AAP28" s="79"/>
      <c r="AAQ28" s="79"/>
      <c r="AAR28" s="79"/>
      <c r="AAS28" s="79"/>
      <c r="AAT28" s="19"/>
      <c r="AAU28" s="15"/>
      <c r="AAV28" s="15"/>
      <c r="AAW28" s="15"/>
      <c r="AAX28" s="15"/>
      <c r="AAY28" s="15"/>
      <c r="AAZ28" s="15"/>
      <c r="ABA28" s="15"/>
      <c r="ABB28" s="15"/>
      <c r="ABC28" s="15"/>
      <c r="ABD28" s="15"/>
      <c r="ABE28" s="15"/>
      <c r="ABF28" s="15"/>
      <c r="ABG28" s="15"/>
      <c r="ABH28" s="15"/>
      <c r="ABI28" s="15"/>
      <c r="ABJ28" s="15"/>
      <c r="ABK28" s="15"/>
      <c r="ABL28" s="15"/>
      <c r="ABM28" s="15"/>
      <c r="ABN28" s="15"/>
      <c r="ABO28" s="15"/>
      <c r="ABP28" s="98"/>
      <c r="ABQ28" s="98"/>
      <c r="ABR28" s="13"/>
      <c r="ABS28" s="79"/>
      <c r="ABT28" s="79"/>
      <c r="ABU28" s="79"/>
      <c r="ABV28" s="79"/>
      <c r="ABW28" s="79"/>
      <c r="ABX28" s="79"/>
      <c r="ABY28" s="79"/>
      <c r="ABZ28" s="79"/>
      <c r="ACA28" s="79"/>
      <c r="ACB28" s="79"/>
      <c r="ACC28" s="79"/>
      <c r="ACD28" s="79"/>
      <c r="ACE28" s="79"/>
      <c r="ACF28" s="79"/>
      <c r="ACG28" s="79"/>
      <c r="ACH28" s="79"/>
      <c r="ACI28" s="79"/>
      <c r="ACJ28" s="79"/>
      <c r="ACK28" s="79"/>
      <c r="ACL28" s="79"/>
      <c r="ACM28" s="79"/>
      <c r="ACN28" s="79"/>
      <c r="ACO28" s="79"/>
      <c r="ACP28" s="79"/>
      <c r="ACQ28" s="19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98"/>
      <c r="ADN28" s="98"/>
      <c r="ADO28" s="13"/>
      <c r="ADP28" s="79"/>
      <c r="ADQ28" s="79"/>
      <c r="ADR28" s="79"/>
      <c r="ADS28" s="79"/>
      <c r="ADT28" s="79"/>
      <c r="ADU28" s="79"/>
      <c r="ADV28" s="79"/>
      <c r="ADW28" s="79"/>
      <c r="ADX28" s="79"/>
      <c r="ADY28" s="79"/>
      <c r="ADZ28" s="79"/>
      <c r="AEA28" s="79"/>
      <c r="AEB28" s="79"/>
      <c r="AEC28" s="79"/>
      <c r="AED28" s="79"/>
      <c r="AEE28" s="79"/>
      <c r="AEF28" s="79"/>
      <c r="AEG28" s="79"/>
      <c r="AEH28" s="79"/>
      <c r="AEI28" s="79"/>
      <c r="AEJ28" s="79"/>
      <c r="AEK28" s="79"/>
      <c r="AEL28" s="79"/>
      <c r="AEM28" s="79"/>
      <c r="AEN28" s="19"/>
      <c r="AEO28" s="15"/>
      <c r="AEP28" s="15"/>
      <c r="AEQ28" s="15"/>
      <c r="AER28" s="15"/>
      <c r="AES28" s="15"/>
      <c r="AET28" s="15"/>
      <c r="AEU28" s="15"/>
      <c r="AEV28" s="15"/>
      <c r="AEW28" s="15"/>
      <c r="AEX28" s="15"/>
      <c r="AEY28" s="15"/>
      <c r="AEZ28" s="15"/>
      <c r="AFA28" s="15"/>
      <c r="AFB28" s="15"/>
      <c r="AFC28" s="15"/>
      <c r="AFD28" s="15"/>
      <c r="AFE28" s="15"/>
      <c r="AFF28" s="15"/>
      <c r="AFG28" s="15"/>
      <c r="AFH28" s="15"/>
      <c r="AFI28" s="15"/>
      <c r="AFJ28" s="98"/>
      <c r="AFK28" s="98"/>
      <c r="AFL28" s="13"/>
      <c r="AFM28" s="79"/>
      <c r="AFN28" s="79"/>
      <c r="AFO28" s="79"/>
      <c r="AFP28" s="79"/>
      <c r="AFQ28" s="79"/>
      <c r="AFR28" s="79"/>
      <c r="AFS28" s="79"/>
      <c r="AFT28" s="79"/>
      <c r="AFU28" s="79"/>
      <c r="AFV28" s="79"/>
      <c r="AFW28" s="79"/>
      <c r="AFX28" s="79"/>
      <c r="AFY28" s="79"/>
      <c r="AFZ28" s="79"/>
      <c r="AGA28" s="79"/>
      <c r="AGB28" s="79"/>
      <c r="AGC28" s="79"/>
      <c r="AGD28" s="79"/>
      <c r="AGE28" s="79"/>
      <c r="AGF28" s="79"/>
      <c r="AGG28" s="79"/>
      <c r="AGH28" s="79"/>
      <c r="AGI28" s="79"/>
      <c r="AGJ28" s="79"/>
      <c r="AGK28" s="19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98"/>
      <c r="AHH28" s="98"/>
      <c r="AHI28" s="13"/>
      <c r="AHJ28" s="79"/>
      <c r="AHK28" s="79"/>
      <c r="AHL28" s="79"/>
      <c r="AHM28" s="79"/>
      <c r="AHN28" s="79"/>
      <c r="AHO28" s="79"/>
      <c r="AHP28" s="79"/>
      <c r="AHQ28" s="79"/>
      <c r="AHR28" s="79"/>
      <c r="AHS28" s="79"/>
      <c r="AHT28" s="79"/>
      <c r="AHU28" s="79"/>
      <c r="AHV28" s="79"/>
      <c r="AHW28" s="79"/>
      <c r="AHX28" s="79"/>
      <c r="AHY28" s="79"/>
      <c r="AHZ28" s="79"/>
      <c r="AIA28" s="79"/>
      <c r="AIB28" s="79"/>
      <c r="AIC28" s="79"/>
      <c r="AID28" s="79"/>
      <c r="AIE28" s="79"/>
      <c r="AIF28" s="79"/>
      <c r="AIG28" s="79"/>
      <c r="AIH28" s="19"/>
      <c r="AII28" s="15"/>
      <c r="AIJ28" s="15"/>
      <c r="AIK28" s="15"/>
      <c r="AIL28" s="15"/>
      <c r="AIM28" s="15"/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15"/>
      <c r="AJB28" s="15"/>
      <c r="AJC28" s="15"/>
      <c r="AJD28" s="98"/>
      <c r="AJE28" s="98"/>
      <c r="AJF28" s="13"/>
      <c r="AJG28" s="79"/>
      <c r="AJH28" s="79"/>
      <c r="AJI28" s="79"/>
      <c r="AJJ28" s="79"/>
      <c r="AJK28" s="79"/>
      <c r="AJL28" s="79"/>
      <c r="AJM28" s="79"/>
      <c r="AJN28" s="79"/>
      <c r="AJO28" s="79"/>
      <c r="AJP28" s="79"/>
      <c r="AJQ28" s="79"/>
      <c r="AJR28" s="79"/>
      <c r="AJS28" s="79"/>
      <c r="AJT28" s="79"/>
      <c r="AJU28" s="79"/>
      <c r="AJV28" s="79"/>
      <c r="AJW28" s="79"/>
      <c r="AJX28" s="79"/>
      <c r="AJY28" s="79"/>
      <c r="AJZ28" s="79"/>
      <c r="AKA28" s="79"/>
      <c r="AKB28" s="79"/>
      <c r="AKC28" s="79"/>
      <c r="AKD28" s="79"/>
      <c r="AKE28" s="19"/>
      <c r="AKF28" s="15"/>
      <c r="AKG28" s="15"/>
      <c r="AKH28" s="15"/>
      <c r="AKI28" s="15"/>
      <c r="AKJ28" s="15"/>
      <c r="AKK28" s="15"/>
      <c r="AKL28" s="15"/>
      <c r="AKM28" s="15"/>
      <c r="AKN28" s="15"/>
      <c r="AKO28" s="15"/>
      <c r="AKP28" s="15"/>
      <c r="AKQ28" s="15"/>
      <c r="AKR28" s="15"/>
      <c r="AKS28" s="15"/>
      <c r="AKT28" s="15"/>
      <c r="AKU28" s="15"/>
      <c r="AKV28" s="15"/>
      <c r="AKW28" s="15"/>
      <c r="AKX28" s="15"/>
      <c r="AKY28" s="15"/>
      <c r="AKZ28" s="15"/>
      <c r="ALA28" s="98"/>
      <c r="ALB28" s="98"/>
      <c r="ALC28" s="13"/>
      <c r="ALD28" s="79"/>
      <c r="ALE28" s="79"/>
      <c r="ALF28" s="79"/>
      <c r="ALG28" s="79"/>
      <c r="ALH28" s="79"/>
      <c r="ALI28" s="79"/>
      <c r="ALJ28" s="79"/>
      <c r="ALK28" s="79"/>
      <c r="ALL28" s="79"/>
      <c r="ALM28" s="79"/>
      <c r="ALN28" s="79"/>
      <c r="ALO28" s="79"/>
      <c r="ALP28" s="79"/>
      <c r="ALQ28" s="79"/>
      <c r="ALR28" s="79"/>
      <c r="ALS28" s="79"/>
      <c r="ALT28" s="79"/>
      <c r="ALU28" s="79"/>
      <c r="ALV28" s="79"/>
      <c r="ALW28" s="79"/>
      <c r="ALX28" s="79"/>
      <c r="ALY28" s="79"/>
      <c r="ALZ28" s="79"/>
      <c r="AMA28" s="79"/>
      <c r="AMB28" s="19"/>
      <c r="AMC28" s="15"/>
      <c r="AMD28" s="15"/>
      <c r="AME28" s="15"/>
      <c r="AMF28" s="15"/>
      <c r="AMG28" s="15"/>
      <c r="AMH28" s="15"/>
      <c r="AMI28" s="15"/>
      <c r="AMJ28" s="15"/>
      <c r="AMK28" s="15"/>
      <c r="AML28" s="15"/>
      <c r="AMM28" s="15"/>
      <c r="AMN28" s="15"/>
      <c r="AMO28" s="15"/>
      <c r="AMP28" s="15"/>
      <c r="AMQ28" s="15"/>
      <c r="AMR28" s="15"/>
      <c r="AMS28" s="15"/>
      <c r="AMT28" s="15"/>
      <c r="AMU28" s="15"/>
      <c r="AMV28" s="15"/>
      <c r="AMW28" s="15"/>
      <c r="AMX28" s="98"/>
      <c r="AMY28" s="98"/>
      <c r="AMZ28" s="13"/>
      <c r="ANA28" s="79"/>
      <c r="ANB28" s="79"/>
      <c r="ANC28" s="79"/>
      <c r="AND28" s="79"/>
      <c r="ANE28" s="79"/>
      <c r="ANF28" s="79"/>
      <c r="ANG28" s="79"/>
      <c r="ANH28" s="79"/>
      <c r="ANI28" s="79"/>
      <c r="ANJ28" s="79"/>
      <c r="ANK28" s="79"/>
      <c r="ANL28" s="79"/>
      <c r="ANM28" s="79"/>
      <c r="ANN28" s="79"/>
      <c r="ANO28" s="79"/>
      <c r="ANP28" s="79"/>
      <c r="ANQ28" s="79"/>
      <c r="ANR28" s="79"/>
      <c r="ANS28" s="79"/>
      <c r="ANT28" s="79"/>
      <c r="ANU28" s="79"/>
      <c r="ANV28" s="79"/>
      <c r="ANW28" s="79"/>
      <c r="ANX28" s="79"/>
      <c r="ANY28" s="19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/>
      <c r="AOT28" s="15"/>
      <c r="AOU28" s="98"/>
      <c r="AOV28" s="98"/>
      <c r="AOW28" s="13"/>
      <c r="AOX28" s="79"/>
      <c r="AOY28" s="79"/>
      <c r="AOZ28" s="79"/>
      <c r="APA28" s="79"/>
      <c r="APB28" s="79"/>
      <c r="APC28" s="79"/>
      <c r="APD28" s="79"/>
      <c r="APE28" s="79"/>
      <c r="APF28" s="79"/>
      <c r="APG28" s="79"/>
      <c r="APH28" s="79"/>
      <c r="API28" s="79"/>
      <c r="APJ28" s="79"/>
      <c r="APK28" s="79"/>
      <c r="APL28" s="79"/>
      <c r="APM28" s="79"/>
      <c r="APN28" s="79"/>
      <c r="APO28" s="79"/>
      <c r="APP28" s="79"/>
      <c r="APQ28" s="79"/>
      <c r="APR28" s="79"/>
      <c r="APS28" s="79"/>
      <c r="APT28" s="79"/>
      <c r="APU28" s="79"/>
      <c r="APV28" s="19"/>
      <c r="APW28" s="15"/>
      <c r="APX28" s="15"/>
      <c r="APY28" s="15"/>
      <c r="APZ28" s="15"/>
      <c r="AQA28" s="15"/>
      <c r="AQB28" s="15"/>
      <c r="AQC28" s="15"/>
      <c r="AQD28" s="15"/>
      <c r="AQE28" s="15"/>
      <c r="AQF28" s="15"/>
      <c r="AQG28" s="15"/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98"/>
      <c r="AQS28" s="98"/>
      <c r="AQT28" s="13"/>
      <c r="AQU28" s="79"/>
      <c r="AQV28" s="79"/>
      <c r="AQW28" s="79"/>
      <c r="AQX28" s="79"/>
      <c r="AQY28" s="79"/>
      <c r="AQZ28" s="79"/>
      <c r="ARA28" s="79"/>
      <c r="ARB28" s="79"/>
      <c r="ARC28" s="79"/>
      <c r="ARD28" s="79"/>
      <c r="ARE28" s="79"/>
      <c r="ARF28" s="79"/>
      <c r="ARG28" s="79"/>
      <c r="ARH28" s="79"/>
      <c r="ARI28" s="79"/>
      <c r="ARJ28" s="79"/>
      <c r="ARK28" s="79"/>
      <c r="ARL28" s="79"/>
      <c r="ARM28" s="79"/>
      <c r="ARN28" s="79"/>
      <c r="ARO28" s="79"/>
      <c r="ARP28" s="79"/>
      <c r="ARQ28" s="79"/>
      <c r="ARR28" s="79"/>
      <c r="ARS28" s="19"/>
      <c r="ART28" s="15"/>
      <c r="ARU28" s="15"/>
      <c r="ARV28" s="15"/>
      <c r="ARW28" s="15"/>
      <c r="ARX28" s="15"/>
      <c r="ARY28" s="15"/>
      <c r="ARZ28" s="15"/>
      <c r="ASA28" s="15"/>
      <c r="ASB28" s="15"/>
      <c r="ASC28" s="15"/>
      <c r="ASD28" s="15"/>
      <c r="ASE28" s="15"/>
      <c r="ASF28" s="15"/>
      <c r="ASG28" s="15"/>
      <c r="ASH28" s="15"/>
      <c r="ASI28" s="15"/>
      <c r="ASJ28" s="15"/>
      <c r="ASK28" s="15"/>
      <c r="ASL28" s="15"/>
      <c r="ASM28" s="15"/>
      <c r="ASN28" s="15"/>
      <c r="ASO28" s="98"/>
      <c r="ASP28" s="98"/>
      <c r="ASQ28" s="13"/>
      <c r="ASR28" s="79"/>
      <c r="ASS28" s="79"/>
      <c r="AST28" s="79"/>
      <c r="ASU28" s="79"/>
      <c r="ASV28" s="79"/>
      <c r="ASW28" s="79"/>
      <c r="ASX28" s="79"/>
      <c r="ASY28" s="79"/>
      <c r="ASZ28" s="79"/>
      <c r="ATA28" s="79"/>
      <c r="ATB28" s="79"/>
      <c r="ATC28" s="79"/>
      <c r="ATD28" s="79"/>
      <c r="ATE28" s="79"/>
      <c r="ATF28" s="79"/>
      <c r="ATG28" s="79"/>
      <c r="ATH28" s="79"/>
      <c r="ATI28" s="79"/>
      <c r="ATJ28" s="79"/>
      <c r="ATK28" s="79"/>
      <c r="ATL28" s="79"/>
      <c r="ATM28" s="79"/>
      <c r="ATN28" s="79"/>
      <c r="ATO28" s="79"/>
      <c r="ATP28" s="19"/>
      <c r="ATQ28" s="15"/>
      <c r="ATR28" s="15"/>
      <c r="ATS28" s="15"/>
      <c r="ATT28" s="15"/>
      <c r="ATU28" s="15"/>
      <c r="ATV28" s="15"/>
      <c r="ATW28" s="15"/>
      <c r="ATX28" s="15"/>
      <c r="ATY28" s="15"/>
      <c r="ATZ28" s="15"/>
      <c r="AUA28" s="15"/>
      <c r="AUB28" s="15"/>
      <c r="AUC28" s="15"/>
      <c r="AUD28" s="15"/>
      <c r="AUE28" s="15"/>
      <c r="AUF28" s="15"/>
      <c r="AUG28" s="15"/>
      <c r="AUH28" s="15"/>
      <c r="AUI28" s="15"/>
      <c r="AUJ28" s="15"/>
      <c r="AUK28" s="15"/>
      <c r="AUL28" s="98"/>
      <c r="AUM28" s="98"/>
      <c r="AUN28" s="13"/>
      <c r="AUO28" s="79"/>
      <c r="AUP28" s="79"/>
      <c r="AUQ28" s="79"/>
      <c r="AUR28" s="79"/>
      <c r="AUS28" s="79"/>
      <c r="AUT28" s="79"/>
      <c r="AUU28" s="79"/>
      <c r="AUV28" s="79"/>
      <c r="AUW28" s="79"/>
      <c r="AUX28" s="79"/>
      <c r="AUY28" s="79"/>
      <c r="AUZ28" s="79"/>
      <c r="AVA28" s="79"/>
      <c r="AVB28" s="79"/>
      <c r="AVC28" s="79"/>
      <c r="AVD28" s="79"/>
      <c r="AVE28" s="79"/>
      <c r="AVF28" s="79"/>
      <c r="AVG28" s="79"/>
      <c r="AVH28" s="79"/>
      <c r="AVI28" s="79"/>
      <c r="AVJ28" s="79"/>
      <c r="AVK28" s="79"/>
      <c r="AVL28" s="79"/>
      <c r="AVM28" s="19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98"/>
      <c r="AWJ28" s="98"/>
      <c r="AWK28" s="13"/>
      <c r="AWL28" s="79"/>
      <c r="AWM28" s="79"/>
      <c r="AWN28" s="79"/>
      <c r="AWO28" s="79"/>
      <c r="AWP28" s="79"/>
      <c r="AWQ28" s="79"/>
      <c r="AWR28" s="79"/>
      <c r="AWS28" s="79"/>
      <c r="AWT28" s="79"/>
      <c r="AWU28" s="79"/>
      <c r="AWV28" s="79"/>
      <c r="AWW28" s="79"/>
      <c r="AWX28" s="79"/>
      <c r="AWY28" s="79"/>
      <c r="AWZ28" s="79"/>
      <c r="AXA28" s="79"/>
      <c r="AXB28" s="79"/>
      <c r="AXC28" s="79"/>
      <c r="AXD28" s="79"/>
      <c r="AXE28" s="79"/>
      <c r="AXF28" s="79"/>
      <c r="AXG28" s="79"/>
      <c r="AXH28" s="79"/>
      <c r="AXI28" s="79"/>
      <c r="AXJ28" s="19"/>
      <c r="AXK28" s="15"/>
      <c r="AXL28" s="15"/>
      <c r="AXM28" s="15"/>
      <c r="AXN28" s="15"/>
      <c r="AXO28" s="15"/>
      <c r="AXP28" s="15"/>
      <c r="AXQ28" s="15"/>
      <c r="AXR28" s="15"/>
      <c r="AXS28" s="15"/>
      <c r="AXT28" s="15"/>
      <c r="AXU28" s="15"/>
      <c r="AXV28" s="15"/>
      <c r="AXW28" s="15"/>
      <c r="AXX28" s="15"/>
      <c r="AXY28" s="15"/>
      <c r="AXZ28" s="15"/>
      <c r="AYA28" s="15"/>
      <c r="AYB28" s="15"/>
      <c r="AYC28" s="15"/>
      <c r="AYD28" s="15"/>
      <c r="AYE28" s="15"/>
      <c r="AYF28" s="98"/>
      <c r="AYG28" s="98"/>
      <c r="AYH28" s="13"/>
      <c r="AYI28" s="79"/>
      <c r="AYJ28" s="79"/>
      <c r="AYK28" s="79"/>
      <c r="AYL28" s="79"/>
      <c r="AYM28" s="79"/>
      <c r="AYN28" s="79"/>
      <c r="AYO28" s="79"/>
      <c r="AYP28" s="79"/>
      <c r="AYQ28" s="79"/>
      <c r="AYR28" s="79"/>
      <c r="AYS28" s="79"/>
      <c r="AYT28" s="79"/>
      <c r="AYU28" s="79"/>
      <c r="AYV28" s="79"/>
      <c r="AYW28" s="79"/>
      <c r="AYX28" s="79"/>
      <c r="AYY28" s="79"/>
      <c r="AYZ28" s="79"/>
      <c r="AZA28" s="79"/>
      <c r="AZB28" s="79"/>
      <c r="AZC28" s="79"/>
      <c r="AZD28" s="79"/>
      <c r="AZE28" s="79"/>
      <c r="AZF28" s="79"/>
      <c r="AZG28" s="19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98"/>
      <c r="BAD28" s="98"/>
      <c r="BAE28" s="13"/>
      <c r="BAF28" s="79"/>
      <c r="BAG28" s="79"/>
      <c r="BAH28" s="79"/>
      <c r="BAI28" s="79"/>
      <c r="BAJ28" s="79"/>
      <c r="BAK28" s="79"/>
      <c r="BAL28" s="79"/>
      <c r="BAM28" s="79"/>
      <c r="BAN28" s="79"/>
      <c r="BAO28" s="79"/>
      <c r="BAP28" s="79"/>
      <c r="BAQ28" s="79"/>
      <c r="BAR28" s="79"/>
      <c r="BAS28" s="79"/>
      <c r="BAT28" s="79"/>
      <c r="BAU28" s="79"/>
      <c r="BAV28" s="79"/>
      <c r="BAW28" s="79"/>
      <c r="BAX28" s="79"/>
      <c r="BAY28" s="79"/>
      <c r="BAZ28" s="79"/>
      <c r="BBA28" s="79"/>
      <c r="BBB28" s="79"/>
      <c r="BBC28" s="79"/>
      <c r="BBD28" s="19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/>
      <c r="BBQ28" s="15"/>
      <c r="BBR28" s="15"/>
      <c r="BBS28" s="15"/>
      <c r="BBT28" s="15"/>
      <c r="BBU28" s="15"/>
      <c r="BBV28" s="15"/>
      <c r="BBW28" s="15"/>
      <c r="BBX28" s="15"/>
      <c r="BBY28" s="15"/>
      <c r="BBZ28" s="98"/>
      <c r="BCA28" s="98"/>
      <c r="BCB28" s="13"/>
      <c r="BCC28" s="79"/>
      <c r="BCD28" s="79"/>
      <c r="BCE28" s="79"/>
      <c r="BCF28" s="79"/>
      <c r="BCG28" s="79"/>
      <c r="BCH28" s="79"/>
      <c r="BCI28" s="79"/>
      <c r="BCJ28" s="79"/>
      <c r="BCK28" s="79"/>
      <c r="BCL28" s="79"/>
      <c r="BCM28" s="79"/>
      <c r="BCN28" s="79"/>
      <c r="BCO28" s="79"/>
      <c r="BCP28" s="79"/>
      <c r="BCQ28" s="79"/>
      <c r="BCR28" s="79"/>
      <c r="BCS28" s="79"/>
      <c r="BCT28" s="79"/>
      <c r="BCU28" s="79"/>
      <c r="BCV28" s="79"/>
      <c r="BCW28" s="79"/>
      <c r="BCX28" s="79"/>
      <c r="BCY28" s="79"/>
      <c r="BCZ28" s="79"/>
      <c r="BDA28" s="19"/>
      <c r="BDB28" s="15"/>
      <c r="BDC28" s="15"/>
      <c r="BDD28" s="15"/>
      <c r="BDE28" s="15"/>
      <c r="BDF28" s="15"/>
      <c r="BDG28" s="15"/>
      <c r="BDH28" s="15"/>
      <c r="BDI28" s="15"/>
      <c r="BDJ28" s="15"/>
      <c r="BDK28" s="15"/>
      <c r="BDL28" s="15"/>
      <c r="BDM28" s="15"/>
      <c r="BDN28" s="15"/>
      <c r="BDO28" s="15"/>
      <c r="BDP28" s="15"/>
      <c r="BDQ28" s="15"/>
      <c r="BDR28" s="15"/>
      <c r="BDS28" s="15"/>
      <c r="BDT28" s="15"/>
      <c r="BDU28" s="15"/>
      <c r="BDV28" s="15"/>
      <c r="BDW28" s="98"/>
      <c r="BDX28" s="98"/>
      <c r="BDY28" s="13"/>
      <c r="BDZ28" s="79"/>
      <c r="BEA28" s="79"/>
      <c r="BEB28" s="79"/>
      <c r="BEC28" s="79"/>
      <c r="BED28" s="79"/>
      <c r="BEE28" s="79"/>
      <c r="BEF28" s="79"/>
      <c r="BEG28" s="79"/>
      <c r="BEH28" s="79"/>
      <c r="BEI28" s="79"/>
      <c r="BEJ28" s="79"/>
      <c r="BEK28" s="79"/>
      <c r="BEL28" s="79"/>
      <c r="BEM28" s="79"/>
      <c r="BEN28" s="79"/>
      <c r="BEO28" s="79"/>
      <c r="BEP28" s="79"/>
      <c r="BEQ28" s="79"/>
      <c r="BER28" s="79"/>
      <c r="BES28" s="79"/>
      <c r="BET28" s="79"/>
      <c r="BEU28" s="79"/>
      <c r="BEV28" s="79"/>
      <c r="BEW28" s="79"/>
      <c r="BEX28" s="19"/>
      <c r="BEY28" s="15"/>
      <c r="BEZ28" s="15"/>
      <c r="BFA28" s="15"/>
      <c r="BFB28" s="15"/>
      <c r="BFC28" s="15"/>
      <c r="BFD28" s="15"/>
      <c r="BFE28" s="15"/>
      <c r="BFF28" s="15"/>
      <c r="BFG28" s="15"/>
      <c r="BFH28" s="15"/>
      <c r="BFI28" s="15"/>
      <c r="BFJ28" s="15"/>
      <c r="BFK28" s="15"/>
      <c r="BFL28" s="15"/>
      <c r="BFM28" s="15"/>
      <c r="BFN28" s="15"/>
      <c r="BFO28" s="15"/>
      <c r="BFP28" s="15"/>
      <c r="BFQ28" s="15"/>
      <c r="BFR28" s="15"/>
      <c r="BFS28" s="15"/>
      <c r="BFT28" s="98"/>
      <c r="BFU28" s="98"/>
      <c r="BFV28" s="13"/>
      <c r="BFW28" s="79"/>
      <c r="BFX28" s="79"/>
      <c r="BFY28" s="79"/>
      <c r="BFZ28" s="79"/>
      <c r="BGA28" s="79"/>
      <c r="BGB28" s="79"/>
      <c r="BGC28" s="79"/>
      <c r="BGD28" s="79"/>
      <c r="BGE28" s="79"/>
      <c r="BGF28" s="79"/>
      <c r="BGG28" s="79"/>
      <c r="BGH28" s="79"/>
      <c r="BGI28" s="79"/>
      <c r="BGJ28" s="79"/>
      <c r="BGK28" s="79"/>
      <c r="BGL28" s="79"/>
      <c r="BGM28" s="79"/>
      <c r="BGN28" s="79"/>
      <c r="BGO28" s="79"/>
      <c r="BGP28" s="79"/>
      <c r="BGQ28" s="79"/>
      <c r="BGR28" s="79"/>
      <c r="BGS28" s="79"/>
      <c r="BGT28" s="79"/>
      <c r="BGU28" s="19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98"/>
      <c r="BHR28" s="98"/>
      <c r="BHS28" s="13"/>
      <c r="BHT28" s="79"/>
      <c r="BHU28" s="79"/>
      <c r="BHV28" s="79"/>
      <c r="BHW28" s="79"/>
      <c r="BHX28" s="79"/>
      <c r="BHY28" s="79"/>
      <c r="BHZ28" s="79"/>
      <c r="BIA28" s="79"/>
      <c r="BIB28" s="79"/>
      <c r="BIC28" s="79"/>
      <c r="BID28" s="79"/>
      <c r="BIE28" s="79"/>
      <c r="BIF28" s="79"/>
      <c r="BIG28" s="79"/>
      <c r="BIH28" s="79"/>
      <c r="BII28" s="79"/>
      <c r="BIJ28" s="79"/>
      <c r="BIK28" s="79"/>
      <c r="BIL28" s="79"/>
      <c r="BIM28" s="79"/>
      <c r="BIN28" s="79"/>
      <c r="BIO28" s="79"/>
      <c r="BIP28" s="79"/>
      <c r="BIQ28" s="79"/>
      <c r="BIR28" s="19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98"/>
      <c r="BJO28" s="98"/>
      <c r="BJP28" s="13"/>
      <c r="BJQ28" s="79"/>
      <c r="BJR28" s="79"/>
      <c r="BJS28" s="79"/>
      <c r="BJT28" s="79"/>
      <c r="BJU28" s="79"/>
      <c r="BJV28" s="79"/>
      <c r="BJW28" s="79"/>
      <c r="BJX28" s="79"/>
      <c r="BJY28" s="79"/>
      <c r="BJZ28" s="79"/>
      <c r="BKA28" s="79"/>
      <c r="BKB28" s="79"/>
      <c r="BKC28" s="79"/>
      <c r="BKD28" s="79"/>
      <c r="BKE28" s="79"/>
      <c r="BKF28" s="79"/>
      <c r="BKG28" s="79"/>
      <c r="BKH28" s="79"/>
      <c r="BKI28" s="79"/>
      <c r="BKJ28" s="79"/>
      <c r="BKK28" s="79"/>
      <c r="BKL28" s="79"/>
      <c r="BKM28" s="79"/>
      <c r="BKN28" s="79"/>
      <c r="BKO28" s="19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98"/>
      <c r="BLL28" s="98"/>
      <c r="BLM28" s="13"/>
      <c r="BLN28" s="79"/>
      <c r="BLO28" s="79"/>
      <c r="BLP28" s="79"/>
      <c r="BLQ28" s="79"/>
      <c r="BLR28" s="79"/>
      <c r="BLS28" s="79"/>
      <c r="BLT28" s="79"/>
      <c r="BLU28" s="79"/>
      <c r="BLV28" s="79"/>
      <c r="BLW28" s="79"/>
      <c r="BLX28" s="79"/>
      <c r="BLY28" s="79"/>
      <c r="BLZ28" s="79"/>
      <c r="BMA28" s="79"/>
      <c r="BMB28" s="79"/>
      <c r="BMC28" s="79"/>
      <c r="BMD28" s="79"/>
      <c r="BME28" s="79"/>
      <c r="BMF28" s="79"/>
      <c r="BMG28" s="79"/>
      <c r="BMH28" s="79"/>
      <c r="BMI28" s="79"/>
      <c r="BMJ28" s="79"/>
      <c r="BMK28" s="79"/>
      <c r="BML28" s="19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98"/>
      <c r="BNI28" s="98"/>
      <c r="BNJ28" s="13"/>
      <c r="BNK28" s="79"/>
      <c r="BNL28" s="79"/>
      <c r="BNM28" s="79"/>
      <c r="BNN28" s="79"/>
      <c r="BNO28" s="79"/>
      <c r="BNP28" s="79"/>
      <c r="BNQ28" s="79"/>
      <c r="BNR28" s="79"/>
      <c r="BNS28" s="79"/>
      <c r="BNT28" s="79"/>
      <c r="BNU28" s="79"/>
      <c r="BNV28" s="79"/>
      <c r="BNW28" s="79"/>
      <c r="BNX28" s="79"/>
      <c r="BNY28" s="79"/>
      <c r="BNZ28" s="79"/>
      <c r="BOA28" s="79"/>
      <c r="BOB28" s="79"/>
      <c r="BOC28" s="79"/>
      <c r="BOD28" s="79"/>
      <c r="BOE28" s="79"/>
      <c r="BOF28" s="79"/>
      <c r="BOG28" s="79"/>
      <c r="BOH28" s="79"/>
      <c r="BOI28" s="19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98"/>
      <c r="BPF28" s="98"/>
      <c r="BPG28" s="13"/>
      <c r="BPH28" s="79"/>
      <c r="BPI28" s="79"/>
      <c r="BPJ28" s="79"/>
      <c r="BPK28" s="79"/>
      <c r="BPL28" s="79"/>
      <c r="BPM28" s="79"/>
      <c r="BPN28" s="79"/>
      <c r="BPO28" s="79"/>
      <c r="BPP28" s="79"/>
      <c r="BPQ28" s="79"/>
      <c r="BPR28" s="79"/>
      <c r="BPS28" s="79"/>
      <c r="BPT28" s="79"/>
      <c r="BPU28" s="79"/>
      <c r="BPV28" s="79"/>
      <c r="BPW28" s="79"/>
      <c r="BPX28" s="79"/>
      <c r="BPY28" s="79"/>
      <c r="BPZ28" s="79"/>
      <c r="BQA28" s="79"/>
      <c r="BQB28" s="79"/>
      <c r="BQC28" s="79"/>
      <c r="BQD28" s="79"/>
      <c r="BQE28" s="79"/>
      <c r="BQF28" s="19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98"/>
      <c r="BRC28" s="98"/>
      <c r="BRD28" s="13"/>
      <c r="BRE28" s="79"/>
      <c r="BRF28" s="79"/>
      <c r="BRG28" s="79"/>
      <c r="BRH28" s="79"/>
      <c r="BRI28" s="79"/>
      <c r="BRJ28" s="79"/>
      <c r="BRK28" s="79"/>
      <c r="BRL28" s="79"/>
      <c r="BRM28" s="79"/>
      <c r="BRN28" s="79"/>
      <c r="BRO28" s="79"/>
      <c r="BRP28" s="79"/>
      <c r="BRQ28" s="79"/>
      <c r="BRR28" s="79"/>
      <c r="BRS28" s="79"/>
      <c r="BRT28" s="79"/>
      <c r="BRU28" s="79"/>
      <c r="BRV28" s="79"/>
      <c r="BRW28" s="79"/>
      <c r="BRX28" s="79"/>
      <c r="BRY28" s="79"/>
      <c r="BRZ28" s="79"/>
      <c r="BSA28" s="79"/>
      <c r="BSB28" s="79"/>
      <c r="BSC28" s="19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98"/>
      <c r="BSZ28" s="98"/>
      <c r="BTA28" s="13"/>
      <c r="BTB28" s="79"/>
      <c r="BTC28" s="79"/>
      <c r="BTD28" s="79"/>
      <c r="BTE28" s="79"/>
      <c r="BTF28" s="79"/>
      <c r="BTG28" s="79"/>
      <c r="BTH28" s="79"/>
      <c r="BTI28" s="79"/>
      <c r="BTJ28" s="79"/>
      <c r="BTK28" s="79"/>
      <c r="BTL28" s="79"/>
      <c r="BTM28" s="79"/>
      <c r="BTN28" s="79"/>
      <c r="BTO28" s="79"/>
      <c r="BTP28" s="79"/>
      <c r="BTQ28" s="79"/>
      <c r="BTR28" s="79"/>
      <c r="BTS28" s="79"/>
      <c r="BTT28" s="79"/>
      <c r="BTU28" s="79"/>
      <c r="BTV28" s="79"/>
      <c r="BTW28" s="79"/>
      <c r="BTX28" s="79"/>
      <c r="BTY28" s="79"/>
      <c r="BTZ28" s="19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98"/>
      <c r="BUW28" s="98"/>
      <c r="BUX28" s="13"/>
      <c r="BUY28" s="79"/>
      <c r="BUZ28" s="79"/>
      <c r="BVA28" s="79"/>
      <c r="BVB28" s="79"/>
      <c r="BVC28" s="79"/>
      <c r="BVD28" s="79"/>
      <c r="BVE28" s="79"/>
      <c r="BVF28" s="79"/>
      <c r="BVG28" s="79"/>
      <c r="BVH28" s="79"/>
      <c r="BVI28" s="79"/>
      <c r="BVJ28" s="79"/>
      <c r="BVK28" s="79"/>
      <c r="BVL28" s="79"/>
      <c r="BVM28" s="79"/>
      <c r="BVN28" s="79"/>
      <c r="BVO28" s="79"/>
      <c r="BVP28" s="79"/>
      <c r="BVQ28" s="79"/>
      <c r="BVR28" s="79"/>
      <c r="BVS28" s="79"/>
      <c r="BVT28" s="79"/>
      <c r="BVU28" s="79"/>
      <c r="BVV28" s="79"/>
      <c r="BVW28" s="19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/>
      <c r="BWP28" s="15"/>
      <c r="BWQ28" s="15"/>
      <c r="BWR28" s="15"/>
      <c r="BWS28" s="98"/>
      <c r="BWT28" s="98"/>
      <c r="BWU28" s="13"/>
      <c r="BWV28" s="79"/>
      <c r="BWW28" s="79"/>
      <c r="BWX28" s="79"/>
      <c r="BWY28" s="79"/>
      <c r="BWZ28" s="79"/>
      <c r="BXA28" s="79"/>
      <c r="BXB28" s="79"/>
      <c r="BXC28" s="79"/>
      <c r="BXD28" s="79"/>
      <c r="BXE28" s="79"/>
      <c r="BXF28" s="79"/>
      <c r="BXG28" s="79"/>
      <c r="BXH28" s="79"/>
      <c r="BXI28" s="79"/>
      <c r="BXJ28" s="79"/>
      <c r="BXK28" s="79"/>
      <c r="BXL28" s="79"/>
      <c r="BXM28" s="79"/>
      <c r="BXN28" s="79"/>
      <c r="BXO28" s="79"/>
      <c r="BXP28" s="79"/>
      <c r="BXQ28" s="79"/>
      <c r="BXR28" s="79"/>
      <c r="BXS28" s="79"/>
      <c r="BXT28" s="19"/>
      <c r="BXU28" s="15"/>
      <c r="BXV28" s="15"/>
      <c r="BXW28" s="15"/>
      <c r="BXX28" s="15"/>
      <c r="BXY28" s="15"/>
      <c r="BXZ28" s="15"/>
      <c r="BYA28" s="15"/>
      <c r="BYB28" s="15"/>
      <c r="BYC28" s="15"/>
      <c r="BYD28" s="15"/>
      <c r="BYE28" s="15"/>
      <c r="BYF28" s="15"/>
      <c r="BYG28" s="15"/>
      <c r="BYH28" s="15"/>
      <c r="BYI28" s="15"/>
      <c r="BYJ28" s="15"/>
      <c r="BYK28" s="15"/>
      <c r="BYL28" s="15"/>
      <c r="BYM28" s="15"/>
      <c r="BYN28" s="15"/>
      <c r="BYO28" s="15"/>
      <c r="BYP28" s="98"/>
      <c r="BYQ28" s="98"/>
      <c r="BYR28" s="13"/>
      <c r="BYS28" s="79"/>
      <c r="BYT28" s="79"/>
      <c r="BYU28" s="79"/>
      <c r="BYV28" s="79"/>
      <c r="BYW28" s="79"/>
      <c r="BYX28" s="79"/>
      <c r="BYY28" s="79"/>
      <c r="BYZ28" s="79"/>
      <c r="BZA28" s="79"/>
      <c r="BZB28" s="79"/>
      <c r="BZC28" s="79"/>
      <c r="BZD28" s="79"/>
      <c r="BZE28" s="79"/>
      <c r="BZF28" s="79"/>
      <c r="BZG28" s="79"/>
      <c r="BZH28" s="79"/>
      <c r="BZI28" s="79"/>
      <c r="BZJ28" s="79"/>
      <c r="BZK28" s="79"/>
      <c r="BZL28" s="79"/>
      <c r="BZM28" s="79"/>
      <c r="BZN28" s="79"/>
      <c r="BZO28" s="79"/>
      <c r="BZP28" s="79"/>
      <c r="BZQ28" s="19"/>
      <c r="BZR28" s="15"/>
      <c r="BZS28" s="15"/>
      <c r="BZT28" s="15"/>
      <c r="BZU28" s="15"/>
      <c r="BZV28" s="15"/>
      <c r="BZW28" s="15"/>
      <c r="BZX28" s="15"/>
      <c r="BZY28" s="15"/>
      <c r="BZZ28" s="15"/>
      <c r="CAA28" s="15"/>
      <c r="CAB28" s="15"/>
      <c r="CAC28" s="15"/>
      <c r="CAD28" s="15"/>
      <c r="CAE28" s="15"/>
      <c r="CAF28" s="15"/>
      <c r="CAG28" s="15"/>
      <c r="CAH28" s="15"/>
      <c r="CAI28" s="15"/>
      <c r="CAJ28" s="15"/>
      <c r="CAK28" s="15"/>
      <c r="CAL28" s="15"/>
      <c r="CAM28" s="98"/>
      <c r="CAN28" s="98"/>
      <c r="CAO28" s="13"/>
      <c r="CAP28" s="79"/>
      <c r="CAQ28" s="79"/>
      <c r="CAR28" s="79"/>
      <c r="CAS28" s="79"/>
      <c r="CAT28" s="79"/>
      <c r="CAU28" s="79"/>
      <c r="CAV28" s="79"/>
      <c r="CAW28" s="79"/>
      <c r="CAX28" s="79"/>
      <c r="CAY28" s="79"/>
      <c r="CAZ28" s="79"/>
      <c r="CBA28" s="79"/>
      <c r="CBB28" s="79"/>
      <c r="CBC28" s="79"/>
      <c r="CBD28" s="79"/>
      <c r="CBE28" s="79"/>
      <c r="CBF28" s="79"/>
      <c r="CBG28" s="79"/>
      <c r="CBH28" s="79"/>
      <c r="CBI28" s="79"/>
      <c r="CBJ28" s="79"/>
      <c r="CBK28" s="79"/>
      <c r="CBL28" s="79"/>
      <c r="CBM28" s="79"/>
      <c r="CBN28" s="19"/>
      <c r="CBO28" s="15"/>
      <c r="CBP28" s="15"/>
      <c r="CBQ28" s="15"/>
      <c r="CBR28" s="15"/>
      <c r="CBS28" s="15"/>
      <c r="CBT28" s="15"/>
      <c r="CBU28" s="15"/>
      <c r="CBV28" s="15"/>
      <c r="CBW28" s="15"/>
      <c r="CBX28" s="15"/>
      <c r="CBY28" s="15"/>
      <c r="CBZ28" s="15"/>
      <c r="CCA28" s="15"/>
      <c r="CCB28" s="15"/>
      <c r="CCC28" s="15"/>
      <c r="CCD28" s="15"/>
      <c r="CCE28" s="15"/>
      <c r="CCF28" s="15"/>
      <c r="CCG28" s="15"/>
      <c r="CCH28" s="15"/>
      <c r="CCI28" s="15"/>
      <c r="CCJ28" s="98"/>
      <c r="CCK28" s="98"/>
      <c r="CCL28" s="13"/>
      <c r="CCM28" s="79"/>
      <c r="CCN28" s="79"/>
      <c r="CCO28" s="79"/>
      <c r="CCP28" s="79"/>
      <c r="CCQ28" s="79"/>
      <c r="CCR28" s="79"/>
      <c r="CCS28" s="79"/>
      <c r="CCT28" s="79"/>
      <c r="CCU28" s="79"/>
      <c r="CCV28" s="79"/>
      <c r="CCW28" s="79"/>
      <c r="CCX28" s="79"/>
      <c r="CCY28" s="79"/>
      <c r="CCZ28" s="79"/>
      <c r="CDA28" s="79"/>
      <c r="CDB28" s="79"/>
      <c r="CDC28" s="79"/>
      <c r="CDD28" s="79"/>
      <c r="CDE28" s="79"/>
      <c r="CDF28" s="79"/>
      <c r="CDG28" s="79"/>
      <c r="CDH28" s="79"/>
      <c r="CDI28" s="79"/>
      <c r="CDJ28" s="79"/>
      <c r="CDK28" s="19"/>
      <c r="CDL28" s="15"/>
      <c r="CDM28" s="15"/>
      <c r="CDN28" s="15"/>
      <c r="CDO28" s="15"/>
      <c r="CDP28" s="15"/>
      <c r="CDQ28" s="15"/>
      <c r="CDR28" s="15"/>
      <c r="CDS28" s="15"/>
      <c r="CDT28" s="15"/>
      <c r="CDU28" s="15"/>
      <c r="CDV28" s="15"/>
      <c r="CDW28" s="15"/>
      <c r="CDX28" s="15"/>
      <c r="CDY28" s="15"/>
      <c r="CDZ28" s="15"/>
      <c r="CEA28" s="15"/>
      <c r="CEB28" s="15"/>
      <c r="CEC28" s="15"/>
      <c r="CED28" s="15"/>
      <c r="CEE28" s="15"/>
      <c r="CEF28" s="15"/>
      <c r="CEG28" s="98"/>
      <c r="CEH28" s="98"/>
      <c r="CEI28" s="13"/>
      <c r="CEJ28" s="79"/>
      <c r="CEK28" s="79"/>
      <c r="CEL28" s="79"/>
      <c r="CEM28" s="79"/>
      <c r="CEN28" s="79"/>
      <c r="CEO28" s="79"/>
      <c r="CEP28" s="79"/>
      <c r="CEQ28" s="79"/>
      <c r="CER28" s="79"/>
      <c r="CES28" s="79"/>
      <c r="CET28" s="79"/>
      <c r="CEU28" s="79"/>
      <c r="CEV28" s="79"/>
      <c r="CEW28" s="79"/>
      <c r="CEX28" s="79"/>
      <c r="CEY28" s="79"/>
      <c r="CEZ28" s="79"/>
      <c r="CFA28" s="79"/>
      <c r="CFB28" s="79"/>
      <c r="CFC28" s="79"/>
      <c r="CFD28" s="79"/>
      <c r="CFE28" s="79"/>
      <c r="CFF28" s="79"/>
      <c r="CFG28" s="79"/>
      <c r="CFH28" s="19"/>
      <c r="CFI28" s="15"/>
      <c r="CFJ28" s="15"/>
      <c r="CFK28" s="15"/>
      <c r="CFL28" s="15"/>
      <c r="CFM28" s="15"/>
      <c r="CFN28" s="15"/>
      <c r="CFO28" s="15"/>
      <c r="CFP28" s="15"/>
      <c r="CFQ28" s="15"/>
      <c r="CFR28" s="15"/>
      <c r="CFS28" s="15"/>
      <c r="CFT28" s="15"/>
      <c r="CFU28" s="15"/>
      <c r="CFV28" s="15"/>
      <c r="CFW28" s="15"/>
      <c r="CFX28" s="15"/>
      <c r="CFY28" s="15"/>
      <c r="CFZ28" s="15"/>
      <c r="CGA28" s="15"/>
      <c r="CGB28" s="15"/>
      <c r="CGC28" s="15"/>
      <c r="CGD28" s="98"/>
      <c r="CGE28" s="98"/>
      <c r="CGF28" s="13"/>
      <c r="CGG28" s="79"/>
      <c r="CGH28" s="79"/>
      <c r="CGI28" s="79"/>
      <c r="CGJ28" s="79"/>
      <c r="CGK28" s="79"/>
      <c r="CGL28" s="79"/>
      <c r="CGM28" s="79"/>
      <c r="CGN28" s="79"/>
      <c r="CGO28" s="79"/>
      <c r="CGP28" s="79"/>
      <c r="CGQ28" s="79"/>
      <c r="CGR28" s="79"/>
      <c r="CGS28" s="79"/>
      <c r="CGT28" s="79"/>
      <c r="CGU28" s="79"/>
      <c r="CGV28" s="79"/>
      <c r="CGW28" s="79"/>
      <c r="CGX28" s="79"/>
      <c r="CGY28" s="79"/>
      <c r="CGZ28" s="79"/>
      <c r="CHA28" s="79"/>
      <c r="CHB28" s="79"/>
      <c r="CHC28" s="79"/>
      <c r="CHD28" s="79"/>
      <c r="CHE28" s="19"/>
      <c r="CHF28" s="15"/>
      <c r="CHG28" s="15"/>
      <c r="CHH28" s="15"/>
      <c r="CHI28" s="15"/>
      <c r="CHJ28" s="15"/>
      <c r="CHK28" s="15"/>
      <c r="CHL28" s="15"/>
      <c r="CHM28" s="15"/>
      <c r="CHN28" s="15"/>
      <c r="CHO28" s="15"/>
      <c r="CHP28" s="15"/>
      <c r="CHQ28" s="15"/>
      <c r="CHR28" s="15"/>
      <c r="CHS28" s="15"/>
      <c r="CHT28" s="15"/>
      <c r="CHU28" s="15"/>
      <c r="CHV28" s="15"/>
      <c r="CHW28" s="15"/>
      <c r="CHX28" s="15"/>
      <c r="CHY28" s="15"/>
      <c r="CHZ28" s="15"/>
      <c r="CIA28" s="98"/>
      <c r="CIB28" s="98"/>
      <c r="CIC28" s="13"/>
      <c r="CID28" s="79"/>
      <c r="CIE28" s="79"/>
      <c r="CIF28" s="79"/>
      <c r="CIG28" s="79"/>
      <c r="CIH28" s="79"/>
      <c r="CII28" s="79"/>
      <c r="CIJ28" s="79"/>
      <c r="CIK28" s="79"/>
      <c r="CIL28" s="79"/>
      <c r="CIM28" s="79"/>
      <c r="CIN28" s="79"/>
      <c r="CIO28" s="79"/>
      <c r="CIP28" s="79"/>
      <c r="CIQ28" s="79"/>
      <c r="CIR28" s="79"/>
      <c r="CIS28" s="79"/>
      <c r="CIT28" s="79"/>
      <c r="CIU28" s="79"/>
      <c r="CIV28" s="79"/>
      <c r="CIW28" s="79"/>
      <c r="CIX28" s="79"/>
      <c r="CIY28" s="79"/>
      <c r="CIZ28" s="79"/>
      <c r="CJA28" s="79"/>
      <c r="CJB28" s="19"/>
      <c r="CJC28" s="15"/>
      <c r="CJD28" s="15"/>
      <c r="CJE28" s="15"/>
      <c r="CJF28" s="15"/>
      <c r="CJG28" s="15"/>
      <c r="CJH28" s="15"/>
      <c r="CJI28" s="15"/>
      <c r="CJJ28" s="15"/>
      <c r="CJK28" s="15"/>
      <c r="CJL28" s="15"/>
      <c r="CJM28" s="15"/>
      <c r="CJN28" s="15"/>
      <c r="CJO28" s="15"/>
      <c r="CJP28" s="15"/>
      <c r="CJQ28" s="15"/>
      <c r="CJR28" s="15"/>
      <c r="CJS28" s="15"/>
      <c r="CJT28" s="15"/>
      <c r="CJU28" s="15"/>
      <c r="CJV28" s="15"/>
      <c r="CJW28" s="15"/>
      <c r="CJX28" s="98"/>
      <c r="CJY28" s="98"/>
      <c r="CJZ28" s="13"/>
      <c r="CKA28" s="79"/>
      <c r="CKB28" s="79"/>
      <c r="CKC28" s="79"/>
      <c r="CKD28" s="79"/>
      <c r="CKE28" s="79"/>
      <c r="CKF28" s="79"/>
      <c r="CKG28" s="79"/>
      <c r="CKH28" s="79"/>
      <c r="CKI28" s="79"/>
      <c r="CKJ28" s="79"/>
      <c r="CKK28" s="79"/>
      <c r="CKL28" s="79"/>
      <c r="CKM28" s="79"/>
      <c r="CKN28" s="79"/>
      <c r="CKO28" s="79"/>
      <c r="CKP28" s="79"/>
      <c r="CKQ28" s="79"/>
      <c r="CKR28" s="79"/>
      <c r="CKS28" s="79"/>
      <c r="CKT28" s="79"/>
      <c r="CKU28" s="79"/>
      <c r="CKV28" s="79"/>
      <c r="CKW28" s="79"/>
      <c r="CKX28" s="79"/>
      <c r="CKY28" s="19"/>
      <c r="CKZ28" s="15"/>
      <c r="CLA28" s="15"/>
      <c r="CLB28" s="15"/>
      <c r="CLC28" s="15"/>
      <c r="CLD28" s="15"/>
      <c r="CLE28" s="15"/>
      <c r="CLF28" s="15"/>
      <c r="CLG28" s="15"/>
      <c r="CLH28" s="15"/>
      <c r="CLI28" s="15"/>
      <c r="CLJ28" s="15"/>
      <c r="CLK28" s="15"/>
      <c r="CLL28" s="15"/>
      <c r="CLM28" s="15"/>
      <c r="CLN28" s="15"/>
      <c r="CLO28" s="15"/>
      <c r="CLP28" s="15"/>
      <c r="CLQ28" s="15"/>
      <c r="CLR28" s="15"/>
      <c r="CLS28" s="15"/>
      <c r="CLT28" s="15"/>
      <c r="CLU28" s="98"/>
      <c r="CLV28" s="98"/>
      <c r="CLW28" s="13"/>
      <c r="CLX28" s="79"/>
      <c r="CLY28" s="79"/>
      <c r="CLZ28" s="79"/>
      <c r="CMA28" s="79"/>
      <c r="CMB28" s="79"/>
      <c r="CMC28" s="79"/>
      <c r="CMD28" s="79"/>
      <c r="CME28" s="79"/>
      <c r="CMF28" s="79"/>
      <c r="CMG28" s="79"/>
      <c r="CMH28" s="79"/>
      <c r="CMI28" s="79"/>
      <c r="CMJ28" s="79"/>
      <c r="CMK28" s="79"/>
      <c r="CML28" s="79"/>
      <c r="CMM28" s="79"/>
      <c r="CMN28" s="79"/>
      <c r="CMO28" s="79"/>
      <c r="CMP28" s="79"/>
      <c r="CMQ28" s="79"/>
      <c r="CMR28" s="79"/>
      <c r="CMS28" s="79"/>
      <c r="CMT28" s="79"/>
      <c r="CMU28" s="79"/>
      <c r="CMV28" s="19"/>
      <c r="CMW28" s="15"/>
      <c r="CMX28" s="15"/>
      <c r="CMY28" s="15"/>
      <c r="CMZ28" s="15"/>
      <c r="CNA28" s="15"/>
      <c r="CNB28" s="15"/>
      <c r="CNC28" s="15"/>
      <c r="CND28" s="15"/>
      <c r="CNE28" s="15"/>
      <c r="CNF28" s="15"/>
      <c r="CNG28" s="15"/>
      <c r="CNH28" s="15"/>
      <c r="CNI28" s="15"/>
      <c r="CNJ28" s="15"/>
      <c r="CNK28" s="15"/>
      <c r="CNL28" s="15"/>
      <c r="CNM28" s="15"/>
      <c r="CNN28" s="15"/>
      <c r="CNO28" s="15"/>
      <c r="CNP28" s="15"/>
      <c r="CNQ28" s="15"/>
      <c r="CNR28" s="98"/>
      <c r="CNS28" s="98"/>
      <c r="CNT28" s="13"/>
      <c r="CNU28" s="79"/>
      <c r="CNV28" s="79"/>
      <c r="CNW28" s="79"/>
      <c r="CNX28" s="79"/>
      <c r="CNY28" s="79"/>
      <c r="CNZ28" s="79"/>
      <c r="COA28" s="79"/>
      <c r="COB28" s="79"/>
      <c r="COC28" s="79"/>
      <c r="COD28" s="79"/>
      <c r="COE28" s="79"/>
      <c r="COF28" s="79"/>
      <c r="COG28" s="79"/>
      <c r="COH28" s="79"/>
      <c r="COI28" s="79"/>
      <c r="COJ28" s="79"/>
      <c r="COK28" s="79"/>
      <c r="COL28" s="79"/>
      <c r="COM28" s="79"/>
      <c r="CON28" s="79"/>
      <c r="COO28" s="79"/>
      <c r="COP28" s="79"/>
      <c r="COQ28" s="79"/>
      <c r="COR28" s="79"/>
      <c r="COS28" s="19"/>
      <c r="COT28" s="15"/>
      <c r="COU28" s="15"/>
      <c r="COV28" s="15"/>
      <c r="COW28" s="15"/>
      <c r="COX28" s="15"/>
      <c r="COY28" s="15"/>
      <c r="COZ28" s="15"/>
      <c r="CPA28" s="15"/>
      <c r="CPB28" s="15"/>
      <c r="CPC28" s="15"/>
      <c r="CPD28" s="15"/>
      <c r="CPE28" s="15"/>
      <c r="CPF28" s="15"/>
      <c r="CPG28" s="15"/>
      <c r="CPH28" s="15"/>
      <c r="CPI28" s="15"/>
      <c r="CPJ28" s="15"/>
      <c r="CPK28" s="15"/>
      <c r="CPL28" s="15"/>
      <c r="CPM28" s="15"/>
      <c r="CPN28" s="15"/>
      <c r="CPO28" s="98"/>
      <c r="CPP28" s="98"/>
      <c r="CPQ28" s="13"/>
      <c r="CPR28" s="79"/>
      <c r="CPS28" s="79"/>
      <c r="CPT28" s="79"/>
      <c r="CPU28" s="79"/>
      <c r="CPV28" s="79"/>
      <c r="CPW28" s="79"/>
      <c r="CPX28" s="79"/>
      <c r="CPY28" s="79"/>
      <c r="CPZ28" s="79"/>
      <c r="CQA28" s="79"/>
      <c r="CQB28" s="79"/>
      <c r="CQC28" s="79"/>
      <c r="CQD28" s="79"/>
      <c r="CQE28" s="79"/>
      <c r="CQF28" s="79"/>
      <c r="CQG28" s="79"/>
      <c r="CQH28" s="79"/>
      <c r="CQI28" s="79"/>
      <c r="CQJ28" s="79"/>
      <c r="CQK28" s="79"/>
      <c r="CQL28" s="79"/>
      <c r="CQM28" s="79"/>
      <c r="CQN28" s="79"/>
      <c r="CQO28" s="79"/>
      <c r="CQP28" s="19"/>
      <c r="CQQ28" s="15"/>
      <c r="CQR28" s="15"/>
      <c r="CQS28" s="15"/>
      <c r="CQT28" s="15"/>
      <c r="CQU28" s="15"/>
      <c r="CQV28" s="15"/>
      <c r="CQW28" s="15"/>
      <c r="CQX28" s="15"/>
      <c r="CQY28" s="15"/>
      <c r="CQZ28" s="15"/>
      <c r="CRA28" s="15"/>
      <c r="CRB28" s="15"/>
      <c r="CRC28" s="15"/>
      <c r="CRD28" s="15"/>
      <c r="CRE28" s="15"/>
      <c r="CRF28" s="15"/>
      <c r="CRG28" s="15"/>
      <c r="CRH28" s="15"/>
      <c r="CRI28" s="15"/>
      <c r="CRJ28" s="15"/>
      <c r="CRK28" s="15"/>
      <c r="CRL28" s="98"/>
      <c r="CRM28" s="98"/>
      <c r="CRN28" s="13"/>
      <c r="CRO28" s="79"/>
      <c r="CRP28" s="79"/>
      <c r="CRQ28" s="79"/>
      <c r="CRR28" s="79"/>
      <c r="CRS28" s="79"/>
      <c r="CRT28" s="79"/>
      <c r="CRU28" s="79"/>
      <c r="CRV28" s="79"/>
      <c r="CRW28" s="79"/>
      <c r="CRX28" s="79"/>
      <c r="CRY28" s="79"/>
      <c r="CRZ28" s="79"/>
      <c r="CSA28" s="79"/>
      <c r="CSB28" s="79"/>
      <c r="CSC28" s="79"/>
      <c r="CSD28" s="79"/>
      <c r="CSE28" s="79"/>
      <c r="CSF28" s="79"/>
      <c r="CSG28" s="79"/>
      <c r="CSH28" s="79"/>
      <c r="CSI28" s="79"/>
      <c r="CSJ28" s="79"/>
      <c r="CSK28" s="79"/>
      <c r="CSL28" s="79"/>
      <c r="CSM28" s="19"/>
      <c r="CSN28" s="15"/>
      <c r="CSO28" s="15"/>
      <c r="CSP28" s="15"/>
      <c r="CSQ28" s="15"/>
      <c r="CSR28" s="15"/>
      <c r="CSS28" s="15"/>
      <c r="CST28" s="15"/>
      <c r="CSU28" s="15"/>
      <c r="CSV28" s="15"/>
      <c r="CSW28" s="15"/>
      <c r="CSX28" s="15"/>
      <c r="CSY28" s="15"/>
      <c r="CSZ28" s="15"/>
      <c r="CTA28" s="15"/>
      <c r="CTB28" s="15"/>
      <c r="CTC28" s="15"/>
      <c r="CTD28" s="15"/>
      <c r="CTE28" s="15"/>
      <c r="CTF28" s="15"/>
      <c r="CTG28" s="15"/>
      <c r="CTH28" s="15"/>
      <c r="CTI28" s="98"/>
      <c r="CTJ28" s="98"/>
      <c r="CTK28" s="13"/>
      <c r="CTL28" s="79"/>
      <c r="CTM28" s="79"/>
      <c r="CTN28" s="79"/>
      <c r="CTO28" s="79"/>
      <c r="CTP28" s="79"/>
      <c r="CTQ28" s="79"/>
      <c r="CTR28" s="79"/>
      <c r="CTS28" s="79"/>
      <c r="CTT28" s="79"/>
      <c r="CTU28" s="79"/>
      <c r="CTV28" s="79"/>
      <c r="CTW28" s="79"/>
      <c r="CTX28" s="79"/>
      <c r="CTY28" s="79"/>
      <c r="CTZ28" s="79"/>
      <c r="CUA28" s="79"/>
      <c r="CUB28" s="79"/>
      <c r="CUC28" s="79"/>
      <c r="CUD28" s="79"/>
      <c r="CUE28" s="79"/>
      <c r="CUF28" s="79"/>
      <c r="CUG28" s="79"/>
      <c r="CUH28" s="79"/>
      <c r="CUI28" s="79"/>
      <c r="CUJ28" s="19"/>
      <c r="CUK28" s="15"/>
      <c r="CUL28" s="15"/>
      <c r="CUM28" s="15"/>
      <c r="CUN28" s="15"/>
      <c r="CUO28" s="15"/>
      <c r="CUP28" s="15"/>
      <c r="CUQ28" s="15"/>
      <c r="CUR28" s="15"/>
      <c r="CUS28" s="15"/>
      <c r="CUT28" s="15"/>
      <c r="CUU28" s="15"/>
      <c r="CUV28" s="15"/>
      <c r="CUW28" s="15"/>
      <c r="CUX28" s="15"/>
      <c r="CUY28" s="15"/>
      <c r="CUZ28" s="15"/>
      <c r="CVA28" s="15"/>
      <c r="CVB28" s="15"/>
      <c r="CVC28" s="15"/>
      <c r="CVD28" s="15"/>
      <c r="CVE28" s="15"/>
      <c r="CVF28" s="98"/>
      <c r="CVG28" s="98"/>
      <c r="CVH28" s="13"/>
      <c r="CVI28" s="79"/>
      <c r="CVJ28" s="79"/>
      <c r="CVK28" s="79"/>
      <c r="CVL28" s="79"/>
      <c r="CVM28" s="79"/>
      <c r="CVN28" s="79"/>
      <c r="CVO28" s="79"/>
      <c r="CVP28" s="79"/>
      <c r="CVQ28" s="79"/>
      <c r="CVR28" s="79"/>
      <c r="CVS28" s="79"/>
      <c r="CVT28" s="79"/>
      <c r="CVU28" s="79"/>
      <c r="CVV28" s="79"/>
      <c r="CVW28" s="79"/>
      <c r="CVX28" s="79"/>
      <c r="CVY28" s="79"/>
      <c r="CVZ28" s="79"/>
      <c r="CWA28" s="79"/>
      <c r="CWB28" s="79"/>
      <c r="CWC28" s="79"/>
      <c r="CWD28" s="79"/>
      <c r="CWE28" s="79"/>
      <c r="CWF28" s="79"/>
      <c r="CWG28" s="19"/>
      <c r="CWH28" s="15"/>
      <c r="CWI28" s="15"/>
      <c r="CWJ28" s="15"/>
      <c r="CWK28" s="15"/>
      <c r="CWL28" s="15"/>
      <c r="CWM28" s="15"/>
      <c r="CWN28" s="15"/>
      <c r="CWO28" s="15"/>
      <c r="CWP28" s="15"/>
      <c r="CWQ28" s="15"/>
      <c r="CWR28" s="15"/>
      <c r="CWS28" s="15"/>
      <c r="CWT28" s="15"/>
      <c r="CWU28" s="15"/>
      <c r="CWV28" s="15"/>
      <c r="CWW28" s="15"/>
      <c r="CWX28" s="15"/>
      <c r="CWY28" s="15"/>
      <c r="CWZ28" s="15"/>
      <c r="CXA28" s="15"/>
      <c r="CXB28" s="15"/>
      <c r="CXC28" s="98"/>
      <c r="CXD28" s="98"/>
      <c r="CXE28" s="13"/>
      <c r="CXF28" s="79"/>
      <c r="CXG28" s="79"/>
      <c r="CXH28" s="79"/>
      <c r="CXI28" s="79"/>
      <c r="CXJ28" s="79"/>
      <c r="CXK28" s="79"/>
      <c r="CXL28" s="79"/>
      <c r="CXM28" s="79"/>
      <c r="CXN28" s="79"/>
      <c r="CXO28" s="79"/>
      <c r="CXP28" s="79"/>
      <c r="CXQ28" s="79"/>
      <c r="CXR28" s="79"/>
      <c r="CXS28" s="79"/>
      <c r="CXT28" s="79"/>
      <c r="CXU28" s="79"/>
      <c r="CXV28" s="79"/>
      <c r="CXW28" s="79"/>
      <c r="CXX28" s="79"/>
      <c r="CXY28" s="79"/>
      <c r="CXZ28" s="79"/>
      <c r="CYA28" s="79"/>
      <c r="CYB28" s="79"/>
      <c r="CYC28" s="79"/>
      <c r="CYD28" s="19"/>
      <c r="CYE28" s="15"/>
      <c r="CYF28" s="15"/>
      <c r="CYG28" s="15"/>
      <c r="CYH28" s="15"/>
      <c r="CYI28" s="15"/>
      <c r="CYJ28" s="15"/>
      <c r="CYK28" s="15"/>
      <c r="CYL28" s="15"/>
      <c r="CYM28" s="15"/>
      <c r="CYN28" s="15"/>
      <c r="CYO28" s="15"/>
      <c r="CYP28" s="15"/>
      <c r="CYQ28" s="15"/>
      <c r="CYR28" s="15"/>
      <c r="CYS28" s="15"/>
      <c r="CYT28" s="15"/>
      <c r="CYU28" s="15"/>
      <c r="CYV28" s="15"/>
      <c r="CYW28" s="15"/>
      <c r="CYX28" s="15"/>
      <c r="CYY28" s="15"/>
      <c r="CYZ28" s="98"/>
      <c r="CZA28" s="98"/>
      <c r="CZB28" s="13"/>
      <c r="CZC28" s="79"/>
      <c r="CZD28" s="79"/>
      <c r="CZE28" s="79"/>
      <c r="CZF28" s="79"/>
      <c r="CZG28" s="79"/>
      <c r="CZH28" s="79"/>
      <c r="CZI28" s="79"/>
      <c r="CZJ28" s="79"/>
      <c r="CZK28" s="79"/>
      <c r="CZL28" s="79"/>
      <c r="CZM28" s="79"/>
      <c r="CZN28" s="79"/>
      <c r="CZO28" s="79"/>
      <c r="CZP28" s="79"/>
      <c r="CZQ28" s="79"/>
      <c r="CZR28" s="79"/>
      <c r="CZS28" s="79"/>
      <c r="CZT28" s="79"/>
      <c r="CZU28" s="79"/>
      <c r="CZV28" s="79"/>
      <c r="CZW28" s="79"/>
      <c r="CZX28" s="79"/>
      <c r="CZY28" s="79"/>
      <c r="CZZ28" s="79"/>
      <c r="DAA28" s="19"/>
      <c r="DAB28" s="15"/>
      <c r="DAC28" s="15"/>
      <c r="DAD28" s="15"/>
      <c r="DAE28" s="15"/>
      <c r="DAF28" s="15"/>
      <c r="DAG28" s="15"/>
      <c r="DAH28" s="15"/>
      <c r="DAI28" s="15"/>
      <c r="DAJ28" s="15"/>
      <c r="DAK28" s="15"/>
      <c r="DAL28" s="15"/>
      <c r="DAM28" s="15"/>
      <c r="DAN28" s="15"/>
      <c r="DAO28" s="15"/>
      <c r="DAP28" s="15"/>
      <c r="DAQ28" s="15"/>
      <c r="DAR28" s="15"/>
      <c r="DAS28" s="15"/>
      <c r="DAT28" s="15"/>
      <c r="DAU28" s="15"/>
      <c r="DAV28" s="15"/>
      <c r="DAW28" s="98"/>
      <c r="DAX28" s="98"/>
      <c r="DAY28" s="13"/>
      <c r="DAZ28" s="79"/>
      <c r="DBA28" s="79"/>
      <c r="DBB28" s="79"/>
      <c r="DBC28" s="79"/>
      <c r="DBD28" s="79"/>
      <c r="DBE28" s="79"/>
      <c r="DBF28" s="79"/>
      <c r="DBG28" s="79"/>
      <c r="DBH28" s="79"/>
      <c r="DBI28" s="79"/>
      <c r="DBJ28" s="79"/>
      <c r="DBK28" s="79"/>
      <c r="DBL28" s="79"/>
      <c r="DBM28" s="79"/>
      <c r="DBN28" s="79"/>
      <c r="DBO28" s="79"/>
      <c r="DBP28" s="79"/>
      <c r="DBQ28" s="79"/>
      <c r="DBR28" s="79"/>
      <c r="DBS28" s="79"/>
      <c r="DBT28" s="79"/>
      <c r="DBU28" s="79"/>
      <c r="DBV28" s="79"/>
      <c r="DBW28" s="79"/>
      <c r="DBX28" s="19"/>
      <c r="DBY28" s="15"/>
      <c r="DBZ28" s="15"/>
      <c r="DCA28" s="15"/>
      <c r="DCB28" s="15"/>
      <c r="DCC28" s="15"/>
      <c r="DCD28" s="15"/>
      <c r="DCE28" s="15"/>
      <c r="DCF28" s="15"/>
      <c r="DCG28" s="15"/>
      <c r="DCH28" s="15"/>
      <c r="DCI28" s="15"/>
      <c r="DCJ28" s="15"/>
      <c r="DCK28" s="15"/>
      <c r="DCL28" s="15"/>
      <c r="DCM28" s="15"/>
      <c r="DCN28" s="15"/>
      <c r="DCO28" s="15"/>
      <c r="DCP28" s="15"/>
      <c r="DCQ28" s="15"/>
      <c r="DCR28" s="15"/>
      <c r="DCS28" s="15"/>
      <c r="DCT28" s="98"/>
      <c r="DCU28" s="98"/>
      <c r="DCV28" s="13"/>
      <c r="DCW28" s="79"/>
      <c r="DCX28" s="79"/>
      <c r="DCY28" s="79"/>
      <c r="DCZ28" s="79"/>
      <c r="DDA28" s="79"/>
      <c r="DDB28" s="79"/>
      <c r="DDC28" s="79"/>
      <c r="DDD28" s="79"/>
      <c r="DDE28" s="79"/>
      <c r="DDF28" s="79"/>
      <c r="DDG28" s="79"/>
      <c r="DDH28" s="79"/>
      <c r="DDI28" s="79"/>
      <c r="DDJ28" s="79"/>
      <c r="DDK28" s="79"/>
      <c r="DDL28" s="79"/>
      <c r="DDM28" s="79"/>
      <c r="DDN28" s="79"/>
      <c r="DDO28" s="79"/>
      <c r="DDP28" s="79"/>
      <c r="DDQ28" s="79"/>
      <c r="DDR28" s="79"/>
      <c r="DDS28" s="79"/>
      <c r="DDT28" s="79"/>
      <c r="DDU28" s="19"/>
      <c r="DDV28" s="15"/>
      <c r="DDW28" s="15"/>
      <c r="DDX28" s="15"/>
      <c r="DDY28" s="15"/>
      <c r="DDZ28" s="15"/>
      <c r="DEA28" s="15"/>
      <c r="DEB28" s="15"/>
      <c r="DEC28" s="15"/>
      <c r="DED28" s="15"/>
      <c r="DEE28" s="15"/>
      <c r="DEF28" s="15"/>
      <c r="DEG28" s="15"/>
      <c r="DEH28" s="15"/>
      <c r="DEI28" s="15"/>
      <c r="DEJ28" s="15"/>
      <c r="DEK28" s="15"/>
      <c r="DEL28" s="15"/>
      <c r="DEM28" s="15"/>
      <c r="DEN28" s="15"/>
      <c r="DEO28" s="15"/>
      <c r="DEP28" s="15"/>
      <c r="DEQ28" s="98"/>
      <c r="DER28" s="98"/>
      <c r="DES28" s="13"/>
      <c r="DET28" s="79"/>
      <c r="DEU28" s="79"/>
      <c r="DEV28" s="79"/>
      <c r="DEW28" s="79"/>
      <c r="DEX28" s="79"/>
      <c r="DEY28" s="79"/>
      <c r="DEZ28" s="79"/>
      <c r="DFA28" s="79"/>
      <c r="DFB28" s="79"/>
      <c r="DFC28" s="79"/>
      <c r="DFD28" s="79"/>
      <c r="DFE28" s="79"/>
      <c r="DFF28" s="79"/>
      <c r="DFG28" s="79"/>
      <c r="DFH28" s="79"/>
      <c r="DFI28" s="79"/>
      <c r="DFJ28" s="79"/>
      <c r="DFK28" s="79"/>
      <c r="DFL28" s="79"/>
      <c r="DFM28" s="79"/>
      <c r="DFN28" s="79"/>
      <c r="DFO28" s="79"/>
      <c r="DFP28" s="79"/>
      <c r="DFQ28" s="79"/>
      <c r="DFR28" s="19"/>
      <c r="DFS28" s="15"/>
      <c r="DFT28" s="15"/>
      <c r="DFU28" s="15"/>
      <c r="DFV28" s="15"/>
      <c r="DFW28" s="15"/>
      <c r="DFX28" s="15"/>
      <c r="DFY28" s="15"/>
      <c r="DFZ28" s="15"/>
      <c r="DGA28" s="15"/>
      <c r="DGB28" s="15"/>
      <c r="DGC28" s="15"/>
      <c r="DGD28" s="15"/>
      <c r="DGE28" s="15"/>
      <c r="DGF28" s="15"/>
      <c r="DGG28" s="15"/>
      <c r="DGH28" s="15"/>
      <c r="DGI28" s="15"/>
      <c r="DGJ28" s="15"/>
      <c r="DGK28" s="15"/>
      <c r="DGL28" s="15"/>
      <c r="DGM28" s="15"/>
      <c r="DGN28" s="98"/>
      <c r="DGO28" s="98"/>
      <c r="DGP28" s="13"/>
      <c r="DGQ28" s="79"/>
      <c r="DGR28" s="79"/>
      <c r="DGS28" s="79"/>
      <c r="DGT28" s="79"/>
      <c r="DGU28" s="79"/>
      <c r="DGV28" s="79"/>
      <c r="DGW28" s="79"/>
      <c r="DGX28" s="79"/>
      <c r="DGY28" s="79"/>
      <c r="DGZ28" s="79"/>
      <c r="DHA28" s="79"/>
      <c r="DHB28" s="79"/>
      <c r="DHC28" s="79"/>
      <c r="DHD28" s="79"/>
      <c r="DHE28" s="79"/>
      <c r="DHF28" s="79"/>
      <c r="DHG28" s="79"/>
      <c r="DHH28" s="79"/>
      <c r="DHI28" s="79"/>
      <c r="DHJ28" s="79"/>
      <c r="DHK28" s="79"/>
      <c r="DHL28" s="79"/>
      <c r="DHM28" s="79"/>
      <c r="DHN28" s="79"/>
      <c r="DHO28" s="19"/>
      <c r="DHP28" s="15"/>
      <c r="DHQ28" s="15"/>
      <c r="DHR28" s="15"/>
      <c r="DHS28" s="15"/>
      <c r="DHT28" s="15"/>
      <c r="DHU28" s="15"/>
      <c r="DHV28" s="15"/>
      <c r="DHW28" s="15"/>
      <c r="DHX28" s="15"/>
      <c r="DHY28" s="15"/>
      <c r="DHZ28" s="15"/>
      <c r="DIA28" s="15"/>
      <c r="DIB28" s="15"/>
      <c r="DIC28" s="15"/>
      <c r="DID28" s="15"/>
      <c r="DIE28" s="15"/>
      <c r="DIF28" s="15"/>
      <c r="DIG28" s="15"/>
      <c r="DIH28" s="15"/>
      <c r="DII28" s="15"/>
      <c r="DIJ28" s="15"/>
      <c r="DIK28" s="98"/>
      <c r="DIL28" s="98"/>
      <c r="DIM28" s="13"/>
      <c r="DIN28" s="79"/>
      <c r="DIO28" s="79"/>
      <c r="DIP28" s="79"/>
      <c r="DIQ28" s="79"/>
      <c r="DIR28" s="79"/>
      <c r="DIS28" s="79"/>
      <c r="DIT28" s="79"/>
      <c r="DIU28" s="79"/>
      <c r="DIV28" s="79"/>
      <c r="DIW28" s="79"/>
      <c r="DIX28" s="79"/>
      <c r="DIY28" s="79"/>
      <c r="DIZ28" s="79"/>
      <c r="DJA28" s="79"/>
      <c r="DJB28" s="79"/>
      <c r="DJC28" s="79"/>
      <c r="DJD28" s="79"/>
      <c r="DJE28" s="79"/>
      <c r="DJF28" s="79"/>
      <c r="DJG28" s="79"/>
      <c r="DJH28" s="79"/>
      <c r="DJI28" s="79"/>
      <c r="DJJ28" s="79"/>
      <c r="DJK28" s="79"/>
      <c r="DJL28" s="19"/>
      <c r="DJM28" s="15"/>
      <c r="DJN28" s="15"/>
      <c r="DJO28" s="15"/>
      <c r="DJP28" s="15"/>
      <c r="DJQ28" s="15"/>
      <c r="DJR28" s="15"/>
      <c r="DJS28" s="15"/>
      <c r="DJT28" s="15"/>
      <c r="DJU28" s="15"/>
      <c r="DJV28" s="15"/>
      <c r="DJW28" s="15"/>
      <c r="DJX28" s="15"/>
      <c r="DJY28" s="15"/>
      <c r="DJZ28" s="15"/>
      <c r="DKA28" s="15"/>
      <c r="DKB28" s="15"/>
      <c r="DKC28" s="15"/>
      <c r="DKD28" s="15"/>
      <c r="DKE28" s="15"/>
      <c r="DKF28" s="15"/>
      <c r="DKG28" s="15"/>
      <c r="DKH28" s="98"/>
      <c r="DKI28" s="98"/>
      <c r="DKJ28" s="13"/>
      <c r="DKK28" s="79"/>
      <c r="DKL28" s="79"/>
      <c r="DKM28" s="79"/>
      <c r="DKN28" s="79"/>
      <c r="DKO28" s="79"/>
      <c r="DKP28" s="79"/>
      <c r="DKQ28" s="79"/>
      <c r="DKR28" s="79"/>
      <c r="DKS28" s="79"/>
      <c r="DKT28" s="79"/>
      <c r="DKU28" s="79"/>
      <c r="DKV28" s="79"/>
      <c r="DKW28" s="79"/>
      <c r="DKX28" s="79"/>
      <c r="DKY28" s="79"/>
      <c r="DKZ28" s="79"/>
      <c r="DLA28" s="79"/>
      <c r="DLB28" s="79"/>
      <c r="DLC28" s="79"/>
      <c r="DLD28" s="79"/>
      <c r="DLE28" s="79"/>
      <c r="DLF28" s="79"/>
      <c r="DLG28" s="79"/>
      <c r="DLH28" s="79"/>
      <c r="DLI28" s="19"/>
      <c r="DLJ28" s="15"/>
      <c r="DLK28" s="15"/>
      <c r="DLL28" s="15"/>
      <c r="DLM28" s="15"/>
      <c r="DLN28" s="15"/>
      <c r="DLO28" s="15"/>
      <c r="DLP28" s="15"/>
      <c r="DLQ28" s="15"/>
      <c r="DLR28" s="15"/>
      <c r="DLS28" s="15"/>
      <c r="DLT28" s="15"/>
      <c r="DLU28" s="15"/>
      <c r="DLV28" s="15"/>
      <c r="DLW28" s="15"/>
      <c r="DLX28" s="15"/>
      <c r="DLY28" s="15"/>
      <c r="DLZ28" s="15"/>
      <c r="DMA28" s="15"/>
      <c r="DMB28" s="15"/>
      <c r="DMC28" s="15"/>
      <c r="DMD28" s="15"/>
      <c r="DME28" s="98"/>
      <c r="DMF28" s="98"/>
      <c r="DMG28" s="13"/>
      <c r="DMH28" s="79"/>
      <c r="DMI28" s="79"/>
      <c r="DMJ28" s="79"/>
      <c r="DMK28" s="79"/>
      <c r="DML28" s="79"/>
      <c r="DMM28" s="79"/>
      <c r="DMN28" s="79"/>
      <c r="DMO28" s="79"/>
      <c r="DMP28" s="79"/>
      <c r="DMQ28" s="79"/>
      <c r="DMR28" s="79"/>
      <c r="DMS28" s="79"/>
      <c r="DMT28" s="79"/>
      <c r="DMU28" s="79"/>
      <c r="DMV28" s="79"/>
      <c r="DMW28" s="79"/>
      <c r="DMX28" s="79"/>
      <c r="DMY28" s="79"/>
      <c r="DMZ28" s="79"/>
      <c r="DNA28" s="79"/>
      <c r="DNB28" s="79"/>
      <c r="DNC28" s="79"/>
      <c r="DND28" s="79"/>
      <c r="DNE28" s="79"/>
      <c r="DNF28" s="19"/>
      <c r="DNG28" s="15"/>
      <c r="DNH28" s="15"/>
      <c r="DNI28" s="15"/>
      <c r="DNJ28" s="15"/>
      <c r="DNK28" s="15"/>
      <c r="DNL28" s="15"/>
      <c r="DNM28" s="15"/>
      <c r="DNN28" s="15"/>
      <c r="DNO28" s="15"/>
      <c r="DNP28" s="15"/>
      <c r="DNQ28" s="15"/>
      <c r="DNR28" s="15"/>
      <c r="DNS28" s="15"/>
      <c r="DNT28" s="15"/>
      <c r="DNU28" s="15"/>
      <c r="DNV28" s="15"/>
      <c r="DNW28" s="15"/>
      <c r="DNX28" s="15"/>
      <c r="DNY28" s="15"/>
      <c r="DNZ28" s="15"/>
      <c r="DOA28" s="15"/>
      <c r="DOB28" s="98"/>
      <c r="DOC28" s="98"/>
      <c r="DOD28" s="13"/>
      <c r="DOE28" s="79"/>
      <c r="DOF28" s="79"/>
      <c r="DOG28" s="79"/>
      <c r="DOH28" s="79"/>
      <c r="DOI28" s="79"/>
      <c r="DOJ28" s="79"/>
      <c r="DOK28" s="79"/>
      <c r="DOL28" s="79"/>
      <c r="DOM28" s="79"/>
      <c r="DON28" s="79"/>
      <c r="DOO28" s="79"/>
      <c r="DOP28" s="79"/>
      <c r="DOQ28" s="79"/>
      <c r="DOR28" s="79"/>
      <c r="DOS28" s="79"/>
      <c r="DOT28" s="79"/>
      <c r="DOU28" s="79"/>
      <c r="DOV28" s="79"/>
      <c r="DOW28" s="79"/>
      <c r="DOX28" s="79"/>
      <c r="DOY28" s="79"/>
      <c r="DOZ28" s="79"/>
      <c r="DPA28" s="79"/>
      <c r="DPB28" s="79"/>
      <c r="DPC28" s="19"/>
      <c r="DPD28" s="15"/>
      <c r="DPE28" s="15"/>
      <c r="DPF28" s="15"/>
      <c r="DPG28" s="15"/>
      <c r="DPH28" s="15"/>
      <c r="DPI28" s="15"/>
      <c r="DPJ28" s="15"/>
      <c r="DPK28" s="15"/>
      <c r="DPL28" s="15"/>
      <c r="DPM28" s="15"/>
      <c r="DPN28" s="15"/>
      <c r="DPO28" s="15"/>
      <c r="DPP28" s="15"/>
      <c r="DPQ28" s="15"/>
      <c r="DPR28" s="15"/>
      <c r="DPS28" s="15"/>
      <c r="DPT28" s="15"/>
      <c r="DPU28" s="15"/>
      <c r="DPV28" s="15"/>
      <c r="DPW28" s="15"/>
      <c r="DPX28" s="15"/>
      <c r="DPY28" s="98"/>
      <c r="DPZ28" s="98"/>
      <c r="DQA28" s="13"/>
      <c r="DQB28" s="79"/>
      <c r="DQC28" s="79"/>
      <c r="DQD28" s="79"/>
      <c r="DQE28" s="79"/>
      <c r="DQF28" s="79"/>
      <c r="DQG28" s="79"/>
      <c r="DQH28" s="79"/>
      <c r="DQI28" s="79"/>
      <c r="DQJ28" s="79"/>
      <c r="DQK28" s="79"/>
      <c r="DQL28" s="79"/>
      <c r="DQM28" s="79"/>
      <c r="DQN28" s="79"/>
      <c r="DQO28" s="79"/>
      <c r="DQP28" s="79"/>
      <c r="DQQ28" s="79"/>
      <c r="DQR28" s="79"/>
      <c r="DQS28" s="79"/>
      <c r="DQT28" s="79"/>
      <c r="DQU28" s="79"/>
      <c r="DQV28" s="79"/>
      <c r="DQW28" s="79"/>
      <c r="DQX28" s="79"/>
      <c r="DQY28" s="79"/>
      <c r="DQZ28" s="19"/>
      <c r="DRA28" s="15"/>
      <c r="DRB28" s="15"/>
      <c r="DRC28" s="15"/>
      <c r="DRD28" s="15"/>
      <c r="DRE28" s="15"/>
      <c r="DRF28" s="15"/>
      <c r="DRG28" s="15"/>
      <c r="DRH28" s="15"/>
      <c r="DRI28" s="15"/>
      <c r="DRJ28" s="15"/>
      <c r="DRK28" s="15"/>
      <c r="DRL28" s="15"/>
      <c r="DRM28" s="15"/>
      <c r="DRN28" s="15"/>
      <c r="DRO28" s="15"/>
      <c r="DRP28" s="15"/>
      <c r="DRQ28" s="15"/>
      <c r="DRR28" s="15"/>
      <c r="DRS28" s="15"/>
      <c r="DRT28" s="15"/>
      <c r="DRU28" s="15"/>
      <c r="DRV28" s="98"/>
      <c r="DRW28" s="98"/>
      <c r="DRX28" s="13"/>
      <c r="DRY28" s="79"/>
      <c r="DRZ28" s="79"/>
      <c r="DSA28" s="79"/>
      <c r="DSB28" s="79"/>
      <c r="DSC28" s="79"/>
      <c r="DSD28" s="79"/>
      <c r="DSE28" s="79"/>
      <c r="DSF28" s="79"/>
      <c r="DSG28" s="79"/>
      <c r="DSH28" s="79"/>
      <c r="DSI28" s="79"/>
      <c r="DSJ28" s="79"/>
      <c r="DSK28" s="79"/>
      <c r="DSL28" s="79"/>
      <c r="DSM28" s="79"/>
      <c r="DSN28" s="79"/>
      <c r="DSO28" s="79"/>
      <c r="DSP28" s="79"/>
      <c r="DSQ28" s="79"/>
      <c r="DSR28" s="79"/>
      <c r="DSS28" s="79"/>
      <c r="DST28" s="79"/>
      <c r="DSU28" s="79"/>
      <c r="DSV28" s="79"/>
      <c r="DSW28" s="19"/>
      <c r="DSX28" s="15"/>
      <c r="DSY28" s="15"/>
      <c r="DSZ28" s="15"/>
      <c r="DTA28" s="15"/>
      <c r="DTB28" s="15"/>
      <c r="DTC28" s="15"/>
      <c r="DTD28" s="15"/>
      <c r="DTE28" s="15"/>
      <c r="DTF28" s="15"/>
      <c r="DTG28" s="15"/>
      <c r="DTH28" s="15"/>
      <c r="DTI28" s="15"/>
      <c r="DTJ28" s="15"/>
      <c r="DTK28" s="15"/>
      <c r="DTL28" s="15"/>
      <c r="DTM28" s="15"/>
      <c r="DTN28" s="15"/>
      <c r="DTO28" s="15"/>
      <c r="DTP28" s="15"/>
      <c r="DTQ28" s="15"/>
      <c r="DTR28" s="15"/>
      <c r="DTS28" s="98"/>
      <c r="DTT28" s="98"/>
      <c r="DTU28" s="13"/>
      <c r="DTV28" s="79"/>
      <c r="DTW28" s="79"/>
      <c r="DTX28" s="79"/>
      <c r="DTY28" s="79"/>
      <c r="DTZ28" s="79"/>
      <c r="DUA28" s="79"/>
      <c r="DUB28" s="79"/>
      <c r="DUC28" s="79"/>
      <c r="DUD28" s="79"/>
      <c r="DUE28" s="79"/>
      <c r="DUF28" s="79"/>
      <c r="DUG28" s="79"/>
      <c r="DUH28" s="79"/>
      <c r="DUI28" s="79"/>
      <c r="DUJ28" s="79"/>
      <c r="DUK28" s="79"/>
      <c r="DUL28" s="79"/>
      <c r="DUM28" s="79"/>
      <c r="DUN28" s="79"/>
      <c r="DUO28" s="79"/>
      <c r="DUP28" s="79"/>
      <c r="DUQ28" s="79"/>
      <c r="DUR28" s="79"/>
      <c r="DUS28" s="79"/>
      <c r="DUT28" s="19"/>
      <c r="DUU28" s="15"/>
      <c r="DUV28" s="15"/>
      <c r="DUW28" s="15"/>
      <c r="DUX28" s="15"/>
      <c r="DUY28" s="15"/>
      <c r="DUZ28" s="15"/>
      <c r="DVA28" s="15"/>
      <c r="DVB28" s="15"/>
      <c r="DVC28" s="15"/>
      <c r="DVD28" s="15"/>
      <c r="DVE28" s="15"/>
      <c r="DVF28" s="15"/>
      <c r="DVG28" s="15"/>
      <c r="DVH28" s="15"/>
      <c r="DVI28" s="15"/>
      <c r="DVJ28" s="15"/>
      <c r="DVK28" s="15"/>
      <c r="DVL28" s="15"/>
      <c r="DVM28" s="15"/>
      <c r="DVN28" s="15"/>
      <c r="DVO28" s="15"/>
      <c r="DVP28" s="98"/>
      <c r="DVQ28" s="98"/>
      <c r="DVR28" s="13"/>
      <c r="DVS28" s="79"/>
      <c r="DVT28" s="79"/>
      <c r="DVU28" s="79"/>
      <c r="DVV28" s="79"/>
      <c r="DVW28" s="79"/>
      <c r="DVX28" s="79"/>
      <c r="DVY28" s="79"/>
      <c r="DVZ28" s="79"/>
      <c r="DWA28" s="79"/>
      <c r="DWB28" s="79"/>
      <c r="DWC28" s="79"/>
      <c r="DWD28" s="79"/>
      <c r="DWE28" s="79"/>
      <c r="DWF28" s="79"/>
      <c r="DWG28" s="79"/>
      <c r="DWH28" s="79"/>
      <c r="DWI28" s="79"/>
      <c r="DWJ28" s="79"/>
      <c r="DWK28" s="79"/>
      <c r="DWL28" s="79"/>
      <c r="DWM28" s="79"/>
      <c r="DWN28" s="79"/>
      <c r="DWO28" s="79"/>
      <c r="DWP28" s="79"/>
      <c r="DWQ28" s="19"/>
      <c r="DWR28" s="15"/>
      <c r="DWS28" s="15"/>
      <c r="DWT28" s="15"/>
      <c r="DWU28" s="15"/>
      <c r="DWV28" s="15"/>
      <c r="DWW28" s="15"/>
      <c r="DWX28" s="15"/>
      <c r="DWY28" s="15"/>
      <c r="DWZ28" s="15"/>
      <c r="DXA28" s="15"/>
      <c r="DXB28" s="15"/>
      <c r="DXC28" s="15"/>
      <c r="DXD28" s="15"/>
      <c r="DXE28" s="15"/>
      <c r="DXF28" s="15"/>
      <c r="DXG28" s="15"/>
      <c r="DXH28" s="15"/>
      <c r="DXI28" s="15"/>
      <c r="DXJ28" s="15"/>
      <c r="DXK28" s="15"/>
      <c r="DXL28" s="15"/>
      <c r="DXM28" s="98"/>
      <c r="DXN28" s="98"/>
      <c r="DXO28" s="13"/>
      <c r="DXP28" s="79"/>
      <c r="DXQ28" s="79"/>
      <c r="DXR28" s="79"/>
      <c r="DXS28" s="79"/>
      <c r="DXT28" s="79"/>
      <c r="DXU28" s="79"/>
      <c r="DXV28" s="79"/>
      <c r="DXW28" s="79"/>
      <c r="DXX28" s="79"/>
      <c r="DXY28" s="79"/>
      <c r="DXZ28" s="79"/>
      <c r="DYA28" s="79"/>
      <c r="DYB28" s="79"/>
      <c r="DYC28" s="79"/>
      <c r="DYD28" s="79"/>
      <c r="DYE28" s="79"/>
      <c r="DYF28" s="79"/>
      <c r="DYG28" s="79"/>
      <c r="DYH28" s="79"/>
      <c r="DYI28" s="79"/>
      <c r="DYJ28" s="79"/>
      <c r="DYK28" s="79"/>
      <c r="DYL28" s="79"/>
      <c r="DYM28" s="79"/>
      <c r="DYN28" s="19"/>
      <c r="DYO28" s="15"/>
      <c r="DYP28" s="15"/>
      <c r="DYQ28" s="15"/>
      <c r="DYR28" s="15"/>
      <c r="DYS28" s="15"/>
      <c r="DYT28" s="15"/>
      <c r="DYU28" s="15"/>
      <c r="DYV28" s="15"/>
      <c r="DYW28" s="15"/>
      <c r="DYX28" s="15"/>
      <c r="DYY28" s="15"/>
      <c r="DYZ28" s="15"/>
      <c r="DZA28" s="15"/>
      <c r="DZB28" s="15"/>
      <c r="DZC28" s="15"/>
      <c r="DZD28" s="15"/>
      <c r="DZE28" s="15"/>
      <c r="DZF28" s="15"/>
      <c r="DZG28" s="15"/>
      <c r="DZH28" s="15"/>
      <c r="DZI28" s="15"/>
      <c r="DZJ28" s="98"/>
      <c r="DZK28" s="98"/>
      <c r="DZL28" s="13"/>
      <c r="DZM28" s="79"/>
      <c r="DZN28" s="79"/>
      <c r="DZO28" s="79"/>
      <c r="DZP28" s="79"/>
      <c r="DZQ28" s="79"/>
      <c r="DZR28" s="79"/>
      <c r="DZS28" s="79"/>
      <c r="DZT28" s="79"/>
      <c r="DZU28" s="79"/>
      <c r="DZV28" s="79"/>
      <c r="DZW28" s="79"/>
      <c r="DZX28" s="79"/>
      <c r="DZY28" s="79"/>
      <c r="DZZ28" s="79"/>
      <c r="EAA28" s="79"/>
      <c r="EAB28" s="79"/>
      <c r="EAC28" s="79"/>
      <c r="EAD28" s="79"/>
      <c r="EAE28" s="79"/>
      <c r="EAF28" s="79"/>
      <c r="EAG28" s="79"/>
      <c r="EAH28" s="79"/>
      <c r="EAI28" s="79"/>
      <c r="EAJ28" s="79"/>
      <c r="EAK28" s="19"/>
      <c r="EAL28" s="15"/>
      <c r="EAM28" s="15"/>
      <c r="EAN28" s="15"/>
      <c r="EAO28" s="15"/>
      <c r="EAP28" s="15"/>
      <c r="EAQ28" s="15"/>
      <c r="EAR28" s="15"/>
      <c r="EAS28" s="15"/>
      <c r="EAT28" s="15"/>
      <c r="EAU28" s="15"/>
      <c r="EAV28" s="15"/>
      <c r="EAW28" s="15"/>
      <c r="EAX28" s="15"/>
      <c r="EAY28" s="15"/>
      <c r="EAZ28" s="15"/>
      <c r="EBA28" s="15"/>
      <c r="EBB28" s="15"/>
      <c r="EBC28" s="15"/>
      <c r="EBD28" s="15"/>
      <c r="EBE28" s="15"/>
      <c r="EBF28" s="15"/>
      <c r="EBG28" s="98"/>
      <c r="EBH28" s="98"/>
      <c r="EBI28" s="13"/>
      <c r="EBJ28" s="79"/>
      <c r="EBK28" s="79"/>
      <c r="EBL28" s="79"/>
      <c r="EBM28" s="79"/>
      <c r="EBN28" s="79"/>
      <c r="EBO28" s="79"/>
      <c r="EBP28" s="79"/>
      <c r="EBQ28" s="79"/>
      <c r="EBR28" s="79"/>
      <c r="EBS28" s="79"/>
      <c r="EBT28" s="79"/>
      <c r="EBU28" s="79"/>
      <c r="EBV28" s="79"/>
      <c r="EBW28" s="79"/>
      <c r="EBX28" s="79"/>
      <c r="EBY28" s="79"/>
      <c r="EBZ28" s="79"/>
      <c r="ECA28" s="79"/>
      <c r="ECB28" s="79"/>
      <c r="ECC28" s="79"/>
      <c r="ECD28" s="79"/>
      <c r="ECE28" s="79"/>
      <c r="ECF28" s="79"/>
      <c r="ECG28" s="79"/>
      <c r="ECH28" s="19"/>
      <c r="ECI28" s="15"/>
      <c r="ECJ28" s="15"/>
      <c r="ECK28" s="15"/>
      <c r="ECL28" s="15"/>
      <c r="ECM28" s="15"/>
      <c r="ECN28" s="15"/>
      <c r="ECO28" s="15"/>
      <c r="ECP28" s="15"/>
      <c r="ECQ28" s="15"/>
      <c r="ECR28" s="15"/>
      <c r="ECS28" s="15"/>
      <c r="ECT28" s="15"/>
      <c r="ECU28" s="15"/>
      <c r="ECV28" s="15"/>
      <c r="ECW28" s="15"/>
      <c r="ECX28" s="15"/>
      <c r="ECY28" s="15"/>
      <c r="ECZ28" s="15"/>
      <c r="EDA28" s="15"/>
      <c r="EDB28" s="15"/>
      <c r="EDC28" s="15"/>
      <c r="EDD28" s="98"/>
      <c r="EDE28" s="98"/>
      <c r="EDF28" s="13"/>
      <c r="EDG28" s="79"/>
      <c r="EDH28" s="79"/>
      <c r="EDI28" s="79"/>
      <c r="EDJ28" s="79"/>
      <c r="EDK28" s="79"/>
      <c r="EDL28" s="79"/>
      <c r="EDM28" s="79"/>
      <c r="EDN28" s="79"/>
      <c r="EDO28" s="79"/>
      <c r="EDP28" s="79"/>
      <c r="EDQ28" s="79"/>
      <c r="EDR28" s="79"/>
      <c r="EDS28" s="79"/>
      <c r="EDT28" s="79"/>
      <c r="EDU28" s="79"/>
      <c r="EDV28" s="79"/>
      <c r="EDW28" s="79"/>
      <c r="EDX28" s="79"/>
      <c r="EDY28" s="79"/>
      <c r="EDZ28" s="79"/>
      <c r="EEA28" s="79"/>
      <c r="EEB28" s="79"/>
      <c r="EEC28" s="79"/>
      <c r="EED28" s="79"/>
      <c r="EEE28" s="19"/>
      <c r="EEF28" s="15"/>
      <c r="EEG28" s="15"/>
      <c r="EEH28" s="15"/>
      <c r="EEI28" s="15"/>
      <c r="EEJ28" s="15"/>
      <c r="EEK28" s="15"/>
      <c r="EEL28" s="15"/>
      <c r="EEM28" s="15"/>
      <c r="EEN28" s="15"/>
      <c r="EEO28" s="15"/>
      <c r="EEP28" s="15"/>
      <c r="EEQ28" s="15"/>
      <c r="EER28" s="15"/>
      <c r="EES28" s="15"/>
      <c r="EET28" s="15"/>
      <c r="EEU28" s="15"/>
      <c r="EEV28" s="15"/>
      <c r="EEW28" s="15"/>
      <c r="EEX28" s="15"/>
      <c r="EEY28" s="15"/>
      <c r="EEZ28" s="15"/>
      <c r="EFA28" s="98"/>
      <c r="EFB28" s="98"/>
      <c r="EFC28" s="13"/>
      <c r="EFD28" s="79"/>
      <c r="EFE28" s="79"/>
      <c r="EFF28" s="79"/>
      <c r="EFG28" s="79"/>
      <c r="EFH28" s="79"/>
      <c r="EFI28" s="79"/>
      <c r="EFJ28" s="79"/>
      <c r="EFK28" s="79"/>
      <c r="EFL28" s="79"/>
      <c r="EFM28" s="79"/>
      <c r="EFN28" s="79"/>
      <c r="EFO28" s="79"/>
      <c r="EFP28" s="79"/>
      <c r="EFQ28" s="79"/>
      <c r="EFR28" s="79"/>
      <c r="EFS28" s="79"/>
      <c r="EFT28" s="79"/>
      <c r="EFU28" s="79"/>
      <c r="EFV28" s="79"/>
      <c r="EFW28" s="79"/>
      <c r="EFX28" s="79"/>
      <c r="EFY28" s="79"/>
      <c r="EFZ28" s="79"/>
      <c r="EGA28" s="79"/>
      <c r="EGB28" s="19"/>
      <c r="EGC28" s="15"/>
      <c r="EGD28" s="15"/>
      <c r="EGE28" s="15"/>
      <c r="EGF28" s="15"/>
      <c r="EGG28" s="15"/>
      <c r="EGH28" s="15"/>
      <c r="EGI28" s="15"/>
      <c r="EGJ28" s="15"/>
      <c r="EGK28" s="15"/>
      <c r="EGL28" s="15"/>
      <c r="EGM28" s="15"/>
      <c r="EGN28" s="15"/>
      <c r="EGO28" s="15"/>
      <c r="EGP28" s="15"/>
      <c r="EGQ28" s="15"/>
      <c r="EGR28" s="15"/>
      <c r="EGS28" s="15"/>
      <c r="EGT28" s="15"/>
      <c r="EGU28" s="15"/>
      <c r="EGV28" s="15"/>
      <c r="EGW28" s="15"/>
      <c r="EGX28" s="98"/>
      <c r="EGY28" s="98"/>
      <c r="EGZ28" s="13"/>
      <c r="EHA28" s="79"/>
      <c r="EHB28" s="79"/>
      <c r="EHC28" s="79"/>
      <c r="EHD28" s="79"/>
      <c r="EHE28" s="79"/>
      <c r="EHF28" s="79"/>
      <c r="EHG28" s="79"/>
      <c r="EHH28" s="79"/>
      <c r="EHI28" s="79"/>
      <c r="EHJ28" s="79"/>
      <c r="EHK28" s="79"/>
      <c r="EHL28" s="79"/>
      <c r="EHM28" s="79"/>
      <c r="EHN28" s="79"/>
      <c r="EHO28" s="79"/>
      <c r="EHP28" s="79"/>
      <c r="EHQ28" s="79"/>
      <c r="EHR28" s="79"/>
      <c r="EHS28" s="79"/>
      <c r="EHT28" s="79"/>
      <c r="EHU28" s="79"/>
      <c r="EHV28" s="79"/>
      <c r="EHW28" s="79"/>
      <c r="EHX28" s="79"/>
      <c r="EHY28" s="19"/>
      <c r="EHZ28" s="15"/>
      <c r="EIA28" s="15"/>
      <c r="EIB28" s="15"/>
      <c r="EIC28" s="15"/>
      <c r="EID28" s="15"/>
      <c r="EIE28" s="15"/>
      <c r="EIF28" s="15"/>
      <c r="EIG28" s="15"/>
      <c r="EIH28" s="15"/>
      <c r="EII28" s="15"/>
      <c r="EIJ28" s="15"/>
      <c r="EIK28" s="15"/>
      <c r="EIL28" s="15"/>
      <c r="EIM28" s="15"/>
      <c r="EIN28" s="15"/>
      <c r="EIO28" s="15"/>
      <c r="EIP28" s="15"/>
      <c r="EIQ28" s="15"/>
      <c r="EIR28" s="15"/>
      <c r="EIS28" s="15"/>
      <c r="EIT28" s="15"/>
      <c r="EIU28" s="98"/>
      <c r="EIV28" s="98"/>
      <c r="EIW28" s="13"/>
      <c r="EIX28" s="79"/>
      <c r="EIY28" s="79"/>
      <c r="EIZ28" s="79"/>
      <c r="EJA28" s="79"/>
      <c r="EJB28" s="79"/>
      <c r="EJC28" s="79"/>
      <c r="EJD28" s="79"/>
      <c r="EJE28" s="79"/>
      <c r="EJF28" s="79"/>
      <c r="EJG28" s="79"/>
      <c r="EJH28" s="79"/>
      <c r="EJI28" s="79"/>
      <c r="EJJ28" s="79"/>
      <c r="EJK28" s="79"/>
      <c r="EJL28" s="79"/>
      <c r="EJM28" s="79"/>
      <c r="EJN28" s="79"/>
      <c r="EJO28" s="79"/>
      <c r="EJP28" s="79"/>
      <c r="EJQ28" s="79"/>
      <c r="EJR28" s="79"/>
      <c r="EJS28" s="79"/>
      <c r="EJT28" s="79"/>
      <c r="EJU28" s="79"/>
      <c r="EJV28" s="19"/>
      <c r="EJW28" s="15"/>
      <c r="EJX28" s="15"/>
      <c r="EJY28" s="15"/>
      <c r="EJZ28" s="15"/>
      <c r="EKA28" s="15"/>
      <c r="EKB28" s="15"/>
      <c r="EKC28" s="15"/>
      <c r="EKD28" s="15"/>
      <c r="EKE28" s="15"/>
      <c r="EKF28" s="15"/>
      <c r="EKG28" s="15"/>
      <c r="EKH28" s="15"/>
      <c r="EKI28" s="15"/>
      <c r="EKJ28" s="15"/>
      <c r="EKK28" s="15"/>
      <c r="EKL28" s="15"/>
      <c r="EKM28" s="15"/>
      <c r="EKN28" s="15"/>
      <c r="EKO28" s="15"/>
      <c r="EKP28" s="15"/>
      <c r="EKQ28" s="15"/>
      <c r="EKR28" s="98"/>
      <c r="EKS28" s="98"/>
      <c r="EKT28" s="13"/>
      <c r="EKU28" s="79"/>
      <c r="EKV28" s="79"/>
      <c r="EKW28" s="79"/>
      <c r="EKX28" s="79"/>
      <c r="EKY28" s="79"/>
      <c r="EKZ28" s="79"/>
      <c r="ELA28" s="79"/>
      <c r="ELB28" s="79"/>
      <c r="ELC28" s="79"/>
      <c r="ELD28" s="79"/>
      <c r="ELE28" s="79"/>
      <c r="ELF28" s="79"/>
      <c r="ELG28" s="79"/>
      <c r="ELH28" s="79"/>
      <c r="ELI28" s="79"/>
      <c r="ELJ28" s="79"/>
      <c r="ELK28" s="79"/>
      <c r="ELL28" s="79"/>
      <c r="ELM28" s="79"/>
      <c r="ELN28" s="79"/>
      <c r="ELO28" s="79"/>
      <c r="ELP28" s="79"/>
      <c r="ELQ28" s="79"/>
      <c r="ELR28" s="79"/>
      <c r="ELS28" s="19"/>
      <c r="ELT28" s="15"/>
      <c r="ELU28" s="15"/>
      <c r="ELV28" s="15"/>
      <c r="ELW28" s="15"/>
      <c r="ELX28" s="15"/>
      <c r="ELY28" s="15"/>
      <c r="ELZ28" s="15"/>
      <c r="EMA28" s="15"/>
      <c r="EMB28" s="15"/>
      <c r="EMC28" s="15"/>
      <c r="EMD28" s="15"/>
      <c r="EME28" s="15"/>
      <c r="EMF28" s="15"/>
      <c r="EMG28" s="15"/>
      <c r="EMH28" s="15"/>
      <c r="EMI28" s="15"/>
      <c r="EMJ28" s="15"/>
      <c r="EMK28" s="15"/>
      <c r="EML28" s="15"/>
      <c r="EMM28" s="15"/>
      <c r="EMN28" s="15"/>
      <c r="EMO28" s="98"/>
      <c r="EMP28" s="98"/>
      <c r="EMQ28" s="13"/>
      <c r="EMR28" s="79"/>
      <c r="EMS28" s="79"/>
      <c r="EMT28" s="79"/>
      <c r="EMU28" s="79"/>
      <c r="EMV28" s="79"/>
      <c r="EMW28" s="79"/>
      <c r="EMX28" s="79"/>
      <c r="EMY28" s="79"/>
      <c r="EMZ28" s="79"/>
      <c r="ENA28" s="79"/>
      <c r="ENB28" s="79"/>
      <c r="ENC28" s="79"/>
      <c r="END28" s="79"/>
      <c r="ENE28" s="79"/>
      <c r="ENF28" s="79"/>
      <c r="ENG28" s="79"/>
      <c r="ENH28" s="79"/>
      <c r="ENI28" s="79"/>
      <c r="ENJ28" s="79"/>
      <c r="ENK28" s="79"/>
      <c r="ENL28" s="79"/>
      <c r="ENM28" s="79"/>
      <c r="ENN28" s="79"/>
      <c r="ENO28" s="79"/>
      <c r="ENP28" s="19"/>
      <c r="ENQ28" s="15"/>
      <c r="ENR28" s="15"/>
      <c r="ENS28" s="15"/>
      <c r="ENT28" s="15"/>
      <c r="ENU28" s="15"/>
      <c r="ENV28" s="15"/>
      <c r="ENW28" s="15"/>
      <c r="ENX28" s="15"/>
      <c r="ENY28" s="15"/>
      <c r="ENZ28" s="15"/>
      <c r="EOA28" s="15"/>
      <c r="EOB28" s="15"/>
      <c r="EOC28" s="15"/>
      <c r="EOD28" s="15"/>
      <c r="EOE28" s="15"/>
      <c r="EOF28" s="15"/>
      <c r="EOG28" s="15"/>
      <c r="EOH28" s="15"/>
      <c r="EOI28" s="15"/>
      <c r="EOJ28" s="15"/>
      <c r="EOK28" s="15"/>
      <c r="EOL28" s="98"/>
      <c r="EOM28" s="98"/>
      <c r="EON28" s="13"/>
      <c r="EOO28" s="79"/>
      <c r="EOP28" s="79"/>
      <c r="EOQ28" s="79"/>
      <c r="EOR28" s="79"/>
      <c r="EOS28" s="79"/>
      <c r="EOT28" s="79"/>
      <c r="EOU28" s="79"/>
      <c r="EOV28" s="79"/>
      <c r="EOW28" s="79"/>
      <c r="EOX28" s="79"/>
      <c r="EOY28" s="79"/>
      <c r="EOZ28" s="79"/>
      <c r="EPA28" s="79"/>
      <c r="EPB28" s="79"/>
      <c r="EPC28" s="79"/>
      <c r="EPD28" s="79"/>
      <c r="EPE28" s="79"/>
      <c r="EPF28" s="79"/>
      <c r="EPG28" s="79"/>
      <c r="EPH28" s="79"/>
      <c r="EPI28" s="79"/>
      <c r="EPJ28" s="79"/>
      <c r="EPK28" s="79"/>
      <c r="EPL28" s="79"/>
      <c r="EPM28" s="19"/>
      <c r="EPN28" s="15"/>
      <c r="EPO28" s="15"/>
      <c r="EPP28" s="15"/>
      <c r="EPQ28" s="15"/>
      <c r="EPR28" s="15"/>
      <c r="EPS28" s="15"/>
      <c r="EPT28" s="15"/>
      <c r="EPU28" s="15"/>
      <c r="EPV28" s="15"/>
      <c r="EPW28" s="15"/>
      <c r="EPX28" s="15"/>
      <c r="EPY28" s="15"/>
      <c r="EPZ28" s="15"/>
      <c r="EQA28" s="15"/>
      <c r="EQB28" s="15"/>
      <c r="EQC28" s="15"/>
      <c r="EQD28" s="15"/>
      <c r="EQE28" s="15"/>
      <c r="EQF28" s="15"/>
      <c r="EQG28" s="15"/>
      <c r="EQH28" s="15"/>
      <c r="EQI28" s="98"/>
      <c r="EQJ28" s="98"/>
      <c r="EQK28" s="13"/>
      <c r="EQL28" s="79"/>
      <c r="EQM28" s="79"/>
      <c r="EQN28" s="79"/>
      <c r="EQO28" s="79"/>
      <c r="EQP28" s="79"/>
      <c r="EQQ28" s="79"/>
      <c r="EQR28" s="79"/>
      <c r="EQS28" s="79"/>
      <c r="EQT28" s="79"/>
      <c r="EQU28" s="79"/>
      <c r="EQV28" s="79"/>
      <c r="EQW28" s="79"/>
      <c r="EQX28" s="79"/>
      <c r="EQY28" s="79"/>
      <c r="EQZ28" s="79"/>
      <c r="ERA28" s="79"/>
      <c r="ERB28" s="79"/>
      <c r="ERC28" s="79"/>
      <c r="ERD28" s="79"/>
      <c r="ERE28" s="79"/>
      <c r="ERF28" s="79"/>
      <c r="ERG28" s="79"/>
      <c r="ERH28" s="79"/>
      <c r="ERI28" s="79"/>
      <c r="ERJ28" s="19"/>
      <c r="ERK28" s="15"/>
      <c r="ERL28" s="15"/>
      <c r="ERM28" s="15"/>
      <c r="ERN28" s="15"/>
      <c r="ERO28" s="15"/>
      <c r="ERP28" s="15"/>
      <c r="ERQ28" s="15"/>
      <c r="ERR28" s="15"/>
      <c r="ERS28" s="15"/>
      <c r="ERT28" s="15"/>
      <c r="ERU28" s="15"/>
      <c r="ERV28" s="15"/>
      <c r="ERW28" s="15"/>
      <c r="ERX28" s="15"/>
      <c r="ERY28" s="15"/>
      <c r="ERZ28" s="15"/>
      <c r="ESA28" s="15"/>
      <c r="ESB28" s="15"/>
      <c r="ESC28" s="15"/>
      <c r="ESD28" s="15"/>
      <c r="ESE28" s="15"/>
      <c r="ESF28" s="98"/>
      <c r="ESG28" s="98"/>
      <c r="ESH28" s="13"/>
      <c r="ESI28" s="79"/>
      <c r="ESJ28" s="79"/>
      <c r="ESK28" s="79"/>
      <c r="ESL28" s="79"/>
      <c r="ESM28" s="79"/>
      <c r="ESN28" s="79"/>
      <c r="ESO28" s="79"/>
      <c r="ESP28" s="79"/>
      <c r="ESQ28" s="79"/>
      <c r="ESR28" s="79"/>
      <c r="ESS28" s="79"/>
      <c r="EST28" s="79"/>
      <c r="ESU28" s="79"/>
      <c r="ESV28" s="79"/>
      <c r="ESW28" s="79"/>
      <c r="ESX28" s="79"/>
      <c r="ESY28" s="79"/>
      <c r="ESZ28" s="79"/>
      <c r="ETA28" s="79"/>
      <c r="ETB28" s="79"/>
      <c r="ETC28" s="79"/>
      <c r="ETD28" s="79"/>
      <c r="ETE28" s="79"/>
      <c r="ETF28" s="79"/>
      <c r="ETG28" s="19"/>
      <c r="ETH28" s="15"/>
      <c r="ETI28" s="15"/>
      <c r="ETJ28" s="15"/>
      <c r="ETK28" s="15"/>
      <c r="ETL28" s="15"/>
      <c r="ETM28" s="15"/>
      <c r="ETN28" s="15"/>
      <c r="ETO28" s="15"/>
      <c r="ETP28" s="15"/>
      <c r="ETQ28" s="15"/>
      <c r="ETR28" s="15"/>
      <c r="ETS28" s="15"/>
      <c r="ETT28" s="15"/>
      <c r="ETU28" s="15"/>
      <c r="ETV28" s="15"/>
      <c r="ETW28" s="15"/>
      <c r="ETX28" s="15"/>
      <c r="ETY28" s="15"/>
      <c r="ETZ28" s="15"/>
      <c r="EUA28" s="15"/>
      <c r="EUB28" s="15"/>
      <c r="EUC28" s="98"/>
      <c r="EUD28" s="98"/>
      <c r="EUE28" s="13"/>
      <c r="EUF28" s="79"/>
      <c r="EUG28" s="79"/>
      <c r="EUH28" s="79"/>
      <c r="EUI28" s="79"/>
      <c r="EUJ28" s="79"/>
      <c r="EUK28" s="79"/>
      <c r="EUL28" s="79"/>
      <c r="EUM28" s="79"/>
      <c r="EUN28" s="79"/>
      <c r="EUO28" s="79"/>
      <c r="EUP28" s="79"/>
      <c r="EUQ28" s="79"/>
      <c r="EUR28" s="79"/>
      <c r="EUS28" s="79"/>
      <c r="EUT28" s="79"/>
      <c r="EUU28" s="79"/>
      <c r="EUV28" s="79"/>
      <c r="EUW28" s="79"/>
      <c r="EUX28" s="79"/>
      <c r="EUY28" s="79"/>
      <c r="EUZ28" s="79"/>
      <c r="EVA28" s="79"/>
      <c r="EVB28" s="79"/>
      <c r="EVC28" s="79"/>
      <c r="EVD28" s="19"/>
      <c r="EVE28" s="15"/>
      <c r="EVF28" s="15"/>
      <c r="EVG28" s="15"/>
      <c r="EVH28" s="15"/>
      <c r="EVI28" s="15"/>
      <c r="EVJ28" s="15"/>
      <c r="EVK28" s="15"/>
      <c r="EVL28" s="15"/>
      <c r="EVM28" s="15"/>
      <c r="EVN28" s="15"/>
      <c r="EVO28" s="15"/>
      <c r="EVP28" s="15"/>
      <c r="EVQ28" s="15"/>
      <c r="EVR28" s="15"/>
      <c r="EVS28" s="15"/>
      <c r="EVT28" s="15"/>
      <c r="EVU28" s="15"/>
      <c r="EVV28" s="15"/>
      <c r="EVW28" s="15"/>
      <c r="EVX28" s="15"/>
      <c r="EVY28" s="15"/>
      <c r="EVZ28" s="98"/>
      <c r="EWA28" s="98"/>
      <c r="EWB28" s="13"/>
      <c r="EWC28" s="79"/>
      <c r="EWD28" s="79"/>
      <c r="EWE28" s="79"/>
      <c r="EWF28" s="79"/>
      <c r="EWG28" s="79"/>
      <c r="EWH28" s="79"/>
      <c r="EWI28" s="79"/>
      <c r="EWJ28" s="79"/>
      <c r="EWK28" s="79"/>
      <c r="EWL28" s="79"/>
      <c r="EWM28" s="79"/>
      <c r="EWN28" s="79"/>
      <c r="EWO28" s="79"/>
      <c r="EWP28" s="79"/>
      <c r="EWQ28" s="79"/>
      <c r="EWR28" s="79"/>
      <c r="EWS28" s="79"/>
      <c r="EWT28" s="79"/>
      <c r="EWU28" s="79"/>
      <c r="EWV28" s="79"/>
      <c r="EWW28" s="79"/>
      <c r="EWX28" s="79"/>
      <c r="EWY28" s="79"/>
      <c r="EWZ28" s="79"/>
      <c r="EXA28" s="19"/>
      <c r="EXB28" s="15"/>
      <c r="EXC28" s="15"/>
      <c r="EXD28" s="15"/>
      <c r="EXE28" s="15"/>
      <c r="EXF28" s="15"/>
      <c r="EXG28" s="15"/>
      <c r="EXH28" s="15"/>
      <c r="EXI28" s="15"/>
      <c r="EXJ28" s="15"/>
      <c r="EXK28" s="15"/>
      <c r="EXL28" s="15"/>
      <c r="EXM28" s="15"/>
      <c r="EXN28" s="15"/>
      <c r="EXO28" s="15"/>
      <c r="EXP28" s="15"/>
      <c r="EXQ28" s="15"/>
      <c r="EXR28" s="15"/>
      <c r="EXS28" s="15"/>
      <c r="EXT28" s="15"/>
      <c r="EXU28" s="15"/>
      <c r="EXV28" s="15"/>
      <c r="EXW28" s="98"/>
      <c r="EXX28" s="98"/>
      <c r="EXY28" s="13"/>
      <c r="EXZ28" s="79"/>
      <c r="EYA28" s="79"/>
      <c r="EYB28" s="79"/>
      <c r="EYC28" s="79"/>
      <c r="EYD28" s="79"/>
      <c r="EYE28" s="79"/>
      <c r="EYF28" s="79"/>
      <c r="EYG28" s="79"/>
      <c r="EYH28" s="79"/>
      <c r="EYI28" s="79"/>
      <c r="EYJ28" s="79"/>
      <c r="EYK28" s="79"/>
      <c r="EYL28" s="79"/>
      <c r="EYM28" s="79"/>
      <c r="EYN28" s="79"/>
      <c r="EYO28" s="79"/>
      <c r="EYP28" s="79"/>
      <c r="EYQ28" s="79"/>
      <c r="EYR28" s="79"/>
      <c r="EYS28" s="79"/>
      <c r="EYT28" s="79"/>
      <c r="EYU28" s="79"/>
      <c r="EYV28" s="79"/>
      <c r="EYW28" s="79"/>
      <c r="EYX28" s="19"/>
      <c r="EYY28" s="15"/>
      <c r="EYZ28" s="15"/>
      <c r="EZA28" s="15"/>
      <c r="EZB28" s="15"/>
      <c r="EZC28" s="15"/>
      <c r="EZD28" s="15"/>
      <c r="EZE28" s="15"/>
      <c r="EZF28" s="15"/>
      <c r="EZG28" s="15"/>
      <c r="EZH28" s="15"/>
      <c r="EZI28" s="15"/>
      <c r="EZJ28" s="15"/>
      <c r="EZK28" s="15"/>
      <c r="EZL28" s="15"/>
      <c r="EZM28" s="15"/>
      <c r="EZN28" s="15"/>
      <c r="EZO28" s="15"/>
      <c r="EZP28" s="15"/>
      <c r="EZQ28" s="15"/>
      <c r="EZR28" s="15"/>
      <c r="EZS28" s="15"/>
      <c r="EZT28" s="98"/>
      <c r="EZU28" s="98"/>
      <c r="EZV28" s="13"/>
      <c r="EZW28" s="79"/>
      <c r="EZX28" s="79"/>
      <c r="EZY28" s="79"/>
      <c r="EZZ28" s="79"/>
      <c r="FAA28" s="79"/>
      <c r="FAB28" s="79"/>
      <c r="FAC28" s="79"/>
      <c r="FAD28" s="79"/>
      <c r="FAE28" s="79"/>
      <c r="FAF28" s="79"/>
      <c r="FAG28" s="79"/>
      <c r="FAH28" s="79"/>
      <c r="FAI28" s="79"/>
      <c r="FAJ28" s="79"/>
      <c r="FAK28" s="79"/>
      <c r="FAL28" s="79"/>
      <c r="FAM28" s="79"/>
      <c r="FAN28" s="79"/>
      <c r="FAO28" s="79"/>
      <c r="FAP28" s="79"/>
      <c r="FAQ28" s="79"/>
      <c r="FAR28" s="79"/>
      <c r="FAS28" s="79"/>
      <c r="FAT28" s="79"/>
      <c r="FAU28" s="19"/>
      <c r="FAV28" s="15"/>
      <c r="FAW28" s="15"/>
      <c r="FAX28" s="15"/>
      <c r="FAY28" s="15"/>
      <c r="FAZ28" s="15"/>
      <c r="FBA28" s="15"/>
      <c r="FBB28" s="15"/>
      <c r="FBC28" s="15"/>
      <c r="FBD28" s="15"/>
      <c r="FBE28" s="15"/>
      <c r="FBF28" s="15"/>
      <c r="FBG28" s="15"/>
      <c r="FBH28" s="15"/>
      <c r="FBI28" s="15"/>
      <c r="FBJ28" s="15"/>
      <c r="FBK28" s="15"/>
      <c r="FBL28" s="15"/>
      <c r="FBM28" s="15"/>
      <c r="FBN28" s="15"/>
      <c r="FBO28" s="15"/>
      <c r="FBP28" s="15"/>
      <c r="FBQ28" s="98"/>
      <c r="FBR28" s="98"/>
      <c r="FBS28" s="13"/>
      <c r="FBT28" s="79"/>
      <c r="FBU28" s="79"/>
      <c r="FBV28" s="79"/>
      <c r="FBW28" s="79"/>
      <c r="FBX28" s="79"/>
      <c r="FBY28" s="79"/>
      <c r="FBZ28" s="79"/>
      <c r="FCA28" s="79"/>
      <c r="FCB28" s="79"/>
      <c r="FCC28" s="79"/>
      <c r="FCD28" s="79"/>
      <c r="FCE28" s="79"/>
      <c r="FCF28" s="79"/>
      <c r="FCG28" s="79"/>
      <c r="FCH28" s="79"/>
      <c r="FCI28" s="79"/>
      <c r="FCJ28" s="79"/>
      <c r="FCK28" s="79"/>
      <c r="FCL28" s="79"/>
      <c r="FCM28" s="79"/>
      <c r="FCN28" s="79"/>
      <c r="FCO28" s="79"/>
      <c r="FCP28" s="79"/>
      <c r="FCQ28" s="79"/>
      <c r="FCR28" s="19"/>
      <c r="FCS28" s="15"/>
      <c r="FCT28" s="15"/>
      <c r="FCU28" s="15"/>
      <c r="FCV28" s="15"/>
      <c r="FCW28" s="15"/>
      <c r="FCX28" s="15"/>
      <c r="FCY28" s="15"/>
      <c r="FCZ28" s="15"/>
      <c r="FDA28" s="15"/>
      <c r="FDB28" s="15"/>
      <c r="FDC28" s="15"/>
      <c r="FDD28" s="15"/>
      <c r="FDE28" s="15"/>
      <c r="FDF28" s="15"/>
      <c r="FDG28" s="15"/>
      <c r="FDH28" s="15"/>
      <c r="FDI28" s="15"/>
      <c r="FDJ28" s="15"/>
      <c r="FDK28" s="15"/>
      <c r="FDL28" s="15"/>
      <c r="FDM28" s="15"/>
      <c r="FDN28" s="98"/>
      <c r="FDO28" s="98"/>
      <c r="FDP28" s="13"/>
      <c r="FDQ28" s="79"/>
      <c r="FDR28" s="79"/>
      <c r="FDS28" s="79"/>
      <c r="FDT28" s="79"/>
      <c r="FDU28" s="79"/>
      <c r="FDV28" s="79"/>
      <c r="FDW28" s="79"/>
      <c r="FDX28" s="79"/>
      <c r="FDY28" s="79"/>
      <c r="FDZ28" s="79"/>
      <c r="FEA28" s="79"/>
      <c r="FEB28" s="79"/>
      <c r="FEC28" s="79"/>
      <c r="FED28" s="79"/>
      <c r="FEE28" s="79"/>
      <c r="FEF28" s="79"/>
      <c r="FEG28" s="79"/>
      <c r="FEH28" s="79"/>
      <c r="FEI28" s="79"/>
      <c r="FEJ28" s="79"/>
      <c r="FEK28" s="79"/>
      <c r="FEL28" s="79"/>
      <c r="FEM28" s="79"/>
      <c r="FEN28" s="79"/>
      <c r="FEO28" s="19"/>
      <c r="FEP28" s="15"/>
      <c r="FEQ28" s="15"/>
      <c r="FER28" s="15"/>
      <c r="FES28" s="15"/>
      <c r="FET28" s="15"/>
      <c r="FEU28" s="15"/>
      <c r="FEV28" s="15"/>
      <c r="FEW28" s="15"/>
      <c r="FEX28" s="15"/>
      <c r="FEY28" s="15"/>
      <c r="FEZ28" s="15"/>
      <c r="FFA28" s="15"/>
      <c r="FFB28" s="15"/>
      <c r="FFC28" s="15"/>
      <c r="FFD28" s="15"/>
      <c r="FFE28" s="15"/>
      <c r="FFF28" s="15"/>
      <c r="FFG28" s="15"/>
      <c r="FFH28" s="15"/>
      <c r="FFI28" s="15"/>
      <c r="FFJ28" s="15"/>
      <c r="FFK28" s="98"/>
      <c r="FFL28" s="98"/>
      <c r="FFM28" s="13"/>
      <c r="FFN28" s="79"/>
      <c r="FFO28" s="79"/>
      <c r="FFP28" s="79"/>
      <c r="FFQ28" s="79"/>
      <c r="FFR28" s="79"/>
      <c r="FFS28" s="79"/>
      <c r="FFT28" s="79"/>
      <c r="FFU28" s="79"/>
      <c r="FFV28" s="79"/>
      <c r="FFW28" s="79"/>
      <c r="FFX28" s="79"/>
      <c r="FFY28" s="79"/>
      <c r="FFZ28" s="79"/>
      <c r="FGA28" s="79"/>
      <c r="FGB28" s="79"/>
      <c r="FGC28" s="79"/>
      <c r="FGD28" s="79"/>
      <c r="FGE28" s="79"/>
      <c r="FGF28" s="79"/>
      <c r="FGG28" s="79"/>
      <c r="FGH28" s="79"/>
      <c r="FGI28" s="79"/>
      <c r="FGJ28" s="79"/>
      <c r="FGK28" s="79"/>
      <c r="FGL28" s="19"/>
      <c r="FGM28" s="15"/>
      <c r="FGN28" s="15"/>
      <c r="FGO28" s="15"/>
      <c r="FGP28" s="15"/>
      <c r="FGQ28" s="15"/>
      <c r="FGR28" s="15"/>
      <c r="FGS28" s="15"/>
      <c r="FGT28" s="15"/>
      <c r="FGU28" s="15"/>
      <c r="FGV28" s="15"/>
      <c r="FGW28" s="15"/>
      <c r="FGX28" s="15"/>
      <c r="FGY28" s="15"/>
      <c r="FGZ28" s="15"/>
      <c r="FHA28" s="15"/>
      <c r="FHB28" s="15"/>
      <c r="FHC28" s="15"/>
      <c r="FHD28" s="15"/>
      <c r="FHE28" s="15"/>
      <c r="FHF28" s="15"/>
      <c r="FHG28" s="15"/>
      <c r="FHH28" s="98"/>
      <c r="FHI28" s="98"/>
      <c r="FHJ28" s="13"/>
      <c r="FHK28" s="79"/>
      <c r="FHL28" s="79"/>
      <c r="FHM28" s="79"/>
      <c r="FHN28" s="79"/>
      <c r="FHO28" s="79"/>
      <c r="FHP28" s="79"/>
      <c r="FHQ28" s="79"/>
      <c r="FHR28" s="79"/>
      <c r="FHS28" s="79"/>
      <c r="FHT28" s="79"/>
      <c r="FHU28" s="79"/>
      <c r="FHV28" s="79"/>
      <c r="FHW28" s="79"/>
      <c r="FHX28" s="79"/>
      <c r="FHY28" s="79"/>
      <c r="FHZ28" s="79"/>
      <c r="FIA28" s="79"/>
      <c r="FIB28" s="79"/>
      <c r="FIC28" s="79"/>
      <c r="FID28" s="79"/>
      <c r="FIE28" s="79"/>
      <c r="FIF28" s="79"/>
      <c r="FIG28" s="79"/>
      <c r="FIH28" s="79"/>
      <c r="FII28" s="19"/>
      <c r="FIJ28" s="15"/>
      <c r="FIK28" s="15"/>
      <c r="FIL28" s="15"/>
      <c r="FIM28" s="15"/>
      <c r="FIN28" s="15"/>
      <c r="FIO28" s="15"/>
      <c r="FIP28" s="15"/>
      <c r="FIQ28" s="15"/>
      <c r="FIR28" s="15"/>
      <c r="FIS28" s="15"/>
      <c r="FIT28" s="15"/>
      <c r="FIU28" s="15"/>
      <c r="FIV28" s="15"/>
      <c r="FIW28" s="15"/>
      <c r="FIX28" s="15"/>
      <c r="FIY28" s="15"/>
      <c r="FIZ28" s="15"/>
      <c r="FJA28" s="15"/>
      <c r="FJB28" s="15"/>
      <c r="FJC28" s="15"/>
      <c r="FJD28" s="15"/>
      <c r="FJE28" s="98"/>
      <c r="FJF28" s="98"/>
      <c r="FJG28" s="13"/>
      <c r="FJH28" s="79"/>
      <c r="FJI28" s="79"/>
      <c r="FJJ28" s="79"/>
      <c r="FJK28" s="79"/>
      <c r="FJL28" s="79"/>
      <c r="FJM28" s="79"/>
      <c r="FJN28" s="79"/>
      <c r="FJO28" s="79"/>
      <c r="FJP28" s="79"/>
      <c r="FJQ28" s="79"/>
      <c r="FJR28" s="79"/>
      <c r="FJS28" s="79"/>
      <c r="FJT28" s="79"/>
      <c r="FJU28" s="79"/>
      <c r="FJV28" s="79"/>
      <c r="FJW28" s="79"/>
      <c r="FJX28" s="79"/>
      <c r="FJY28" s="79"/>
      <c r="FJZ28" s="79"/>
      <c r="FKA28" s="79"/>
      <c r="FKB28" s="79"/>
      <c r="FKC28" s="79"/>
      <c r="FKD28" s="79"/>
      <c r="FKE28" s="79"/>
      <c r="FKF28" s="19"/>
      <c r="FKG28" s="15"/>
      <c r="FKH28" s="15"/>
      <c r="FKI28" s="15"/>
      <c r="FKJ28" s="15"/>
      <c r="FKK28" s="15"/>
      <c r="FKL28" s="15"/>
      <c r="FKM28" s="15"/>
      <c r="FKN28" s="15"/>
      <c r="FKO28" s="15"/>
      <c r="FKP28" s="15"/>
      <c r="FKQ28" s="15"/>
      <c r="FKR28" s="15"/>
      <c r="FKS28" s="15"/>
      <c r="FKT28" s="15"/>
      <c r="FKU28" s="15"/>
      <c r="FKV28" s="15"/>
      <c r="FKW28" s="15"/>
      <c r="FKX28" s="15"/>
      <c r="FKY28" s="15"/>
      <c r="FKZ28" s="15"/>
      <c r="FLA28" s="15"/>
      <c r="FLB28" s="98"/>
      <c r="FLC28" s="98"/>
      <c r="FLD28" s="13"/>
      <c r="FLE28" s="79"/>
      <c r="FLF28" s="79"/>
      <c r="FLG28" s="79"/>
      <c r="FLH28" s="79"/>
      <c r="FLI28" s="79"/>
      <c r="FLJ28" s="79"/>
      <c r="FLK28" s="79"/>
      <c r="FLL28" s="79"/>
      <c r="FLM28" s="79"/>
      <c r="FLN28" s="79"/>
      <c r="FLO28" s="79"/>
      <c r="FLP28" s="79"/>
      <c r="FLQ28" s="79"/>
      <c r="FLR28" s="79"/>
      <c r="FLS28" s="79"/>
      <c r="FLT28" s="79"/>
      <c r="FLU28" s="79"/>
      <c r="FLV28" s="79"/>
      <c r="FLW28" s="79"/>
      <c r="FLX28" s="79"/>
      <c r="FLY28" s="79"/>
      <c r="FLZ28" s="79"/>
      <c r="FMA28" s="79"/>
      <c r="FMB28" s="79"/>
      <c r="FMC28" s="19"/>
      <c r="FMD28" s="15"/>
      <c r="FME28" s="15"/>
      <c r="FMF28" s="15"/>
      <c r="FMG28" s="15"/>
      <c r="FMH28" s="15"/>
      <c r="FMI28" s="15"/>
      <c r="FMJ28" s="15"/>
      <c r="FMK28" s="15"/>
      <c r="FML28" s="15"/>
      <c r="FMM28" s="15"/>
      <c r="FMN28" s="15"/>
      <c r="FMO28" s="15"/>
      <c r="FMP28" s="15"/>
      <c r="FMQ28" s="15"/>
      <c r="FMR28" s="15"/>
      <c r="FMS28" s="15"/>
      <c r="FMT28" s="15"/>
      <c r="FMU28" s="15"/>
      <c r="FMV28" s="15"/>
      <c r="FMW28" s="15"/>
      <c r="FMX28" s="15"/>
      <c r="FMY28" s="98"/>
      <c r="FMZ28" s="98"/>
      <c r="FNA28" s="13"/>
      <c r="FNB28" s="79"/>
      <c r="FNC28" s="79"/>
      <c r="FND28" s="79"/>
      <c r="FNE28" s="79"/>
      <c r="FNF28" s="79"/>
      <c r="FNG28" s="79"/>
      <c r="FNH28" s="79"/>
      <c r="FNI28" s="79"/>
      <c r="FNJ28" s="79"/>
      <c r="FNK28" s="79"/>
      <c r="FNL28" s="79"/>
      <c r="FNM28" s="79"/>
      <c r="FNN28" s="79"/>
      <c r="FNO28" s="79"/>
      <c r="FNP28" s="79"/>
      <c r="FNQ28" s="79"/>
      <c r="FNR28" s="79"/>
      <c r="FNS28" s="79"/>
      <c r="FNT28" s="79"/>
      <c r="FNU28" s="79"/>
      <c r="FNV28" s="79"/>
      <c r="FNW28" s="79"/>
      <c r="FNX28" s="79"/>
      <c r="FNY28" s="79"/>
      <c r="FNZ28" s="19"/>
      <c r="FOA28" s="15"/>
      <c r="FOB28" s="15"/>
      <c r="FOC28" s="15"/>
      <c r="FOD28" s="15"/>
      <c r="FOE28" s="15"/>
      <c r="FOF28" s="15"/>
      <c r="FOG28" s="15"/>
      <c r="FOH28" s="15"/>
      <c r="FOI28" s="15"/>
      <c r="FOJ28" s="15"/>
      <c r="FOK28" s="15"/>
      <c r="FOL28" s="15"/>
      <c r="FOM28" s="15"/>
      <c r="FON28" s="15"/>
      <c r="FOO28" s="15"/>
      <c r="FOP28" s="15"/>
      <c r="FOQ28" s="15"/>
      <c r="FOR28" s="15"/>
      <c r="FOS28" s="15"/>
      <c r="FOT28" s="15"/>
      <c r="FOU28" s="15"/>
      <c r="FOV28" s="98"/>
      <c r="FOW28" s="98"/>
      <c r="FOX28" s="13"/>
      <c r="FOY28" s="79"/>
      <c r="FOZ28" s="79"/>
      <c r="FPA28" s="79"/>
      <c r="FPB28" s="79"/>
      <c r="FPC28" s="79"/>
      <c r="FPD28" s="79"/>
      <c r="FPE28" s="79"/>
      <c r="FPF28" s="79"/>
      <c r="FPG28" s="79"/>
      <c r="FPH28" s="79"/>
      <c r="FPI28" s="79"/>
      <c r="FPJ28" s="79"/>
      <c r="FPK28" s="79"/>
      <c r="FPL28" s="79"/>
      <c r="FPM28" s="79"/>
      <c r="FPN28" s="79"/>
      <c r="FPO28" s="79"/>
      <c r="FPP28" s="79"/>
      <c r="FPQ28" s="79"/>
      <c r="FPR28" s="79"/>
      <c r="FPS28" s="79"/>
      <c r="FPT28" s="79"/>
      <c r="FPU28" s="79"/>
      <c r="FPV28" s="79"/>
      <c r="FPW28" s="19"/>
      <c r="FPX28" s="15"/>
      <c r="FPY28" s="15"/>
      <c r="FPZ28" s="15"/>
      <c r="FQA28" s="15"/>
      <c r="FQB28" s="15"/>
      <c r="FQC28" s="15"/>
      <c r="FQD28" s="15"/>
      <c r="FQE28" s="15"/>
      <c r="FQF28" s="15"/>
      <c r="FQG28" s="15"/>
      <c r="FQH28" s="15"/>
      <c r="FQI28" s="15"/>
      <c r="FQJ28" s="15"/>
      <c r="FQK28" s="15"/>
      <c r="FQL28" s="15"/>
      <c r="FQM28" s="15"/>
      <c r="FQN28" s="15"/>
      <c r="FQO28" s="15"/>
      <c r="FQP28" s="15"/>
      <c r="FQQ28" s="15"/>
      <c r="FQR28" s="15"/>
      <c r="FQS28" s="98"/>
      <c r="FQT28" s="98"/>
      <c r="FQU28" s="13"/>
      <c r="FQV28" s="79"/>
      <c r="FQW28" s="79"/>
      <c r="FQX28" s="79"/>
      <c r="FQY28" s="79"/>
      <c r="FQZ28" s="79"/>
      <c r="FRA28" s="79"/>
      <c r="FRB28" s="79"/>
      <c r="FRC28" s="79"/>
      <c r="FRD28" s="79"/>
      <c r="FRE28" s="79"/>
      <c r="FRF28" s="79"/>
      <c r="FRG28" s="79"/>
      <c r="FRH28" s="79"/>
      <c r="FRI28" s="79"/>
      <c r="FRJ28" s="79"/>
      <c r="FRK28" s="79"/>
      <c r="FRL28" s="79"/>
      <c r="FRM28" s="79"/>
      <c r="FRN28" s="79"/>
      <c r="FRO28" s="79"/>
      <c r="FRP28" s="79"/>
      <c r="FRQ28" s="79"/>
      <c r="FRR28" s="79"/>
      <c r="FRS28" s="79"/>
      <c r="FRT28" s="19"/>
      <c r="FRU28" s="15"/>
      <c r="FRV28" s="15"/>
      <c r="FRW28" s="15"/>
      <c r="FRX28" s="15"/>
      <c r="FRY28" s="15"/>
      <c r="FRZ28" s="15"/>
      <c r="FSA28" s="15"/>
      <c r="FSB28" s="15"/>
      <c r="FSC28" s="15"/>
      <c r="FSD28" s="15"/>
      <c r="FSE28" s="15"/>
      <c r="FSF28" s="15"/>
      <c r="FSG28" s="15"/>
      <c r="FSH28" s="15"/>
      <c r="FSI28" s="15"/>
      <c r="FSJ28" s="15"/>
      <c r="FSK28" s="15"/>
      <c r="FSL28" s="15"/>
      <c r="FSM28" s="15"/>
      <c r="FSN28" s="15"/>
      <c r="FSO28" s="15"/>
      <c r="FSP28" s="98"/>
      <c r="FSQ28" s="98"/>
      <c r="FSR28" s="13"/>
      <c r="FSS28" s="79"/>
      <c r="FST28" s="79"/>
      <c r="FSU28" s="79"/>
      <c r="FSV28" s="79"/>
      <c r="FSW28" s="79"/>
      <c r="FSX28" s="79"/>
      <c r="FSY28" s="79"/>
      <c r="FSZ28" s="79"/>
      <c r="FTA28" s="79"/>
      <c r="FTB28" s="79"/>
      <c r="FTC28" s="79"/>
      <c r="FTD28" s="79"/>
      <c r="FTE28" s="79"/>
      <c r="FTF28" s="79"/>
      <c r="FTG28" s="79"/>
      <c r="FTH28" s="79"/>
      <c r="FTI28" s="79"/>
      <c r="FTJ28" s="79"/>
      <c r="FTK28" s="79"/>
      <c r="FTL28" s="79"/>
      <c r="FTM28" s="79"/>
      <c r="FTN28" s="79"/>
      <c r="FTO28" s="79"/>
      <c r="FTP28" s="79"/>
      <c r="FTQ28" s="19"/>
      <c r="FTR28" s="15"/>
      <c r="FTS28" s="15"/>
      <c r="FTT28" s="15"/>
      <c r="FTU28" s="15"/>
      <c r="FTV28" s="15"/>
      <c r="FTW28" s="15"/>
      <c r="FTX28" s="15"/>
      <c r="FTY28" s="15"/>
      <c r="FTZ28" s="15"/>
      <c r="FUA28" s="15"/>
      <c r="FUB28" s="15"/>
      <c r="FUC28" s="15"/>
      <c r="FUD28" s="15"/>
      <c r="FUE28" s="15"/>
      <c r="FUF28" s="15"/>
      <c r="FUG28" s="15"/>
      <c r="FUH28" s="15"/>
      <c r="FUI28" s="15"/>
      <c r="FUJ28" s="15"/>
      <c r="FUK28" s="15"/>
      <c r="FUL28" s="15"/>
      <c r="FUM28" s="98"/>
      <c r="FUN28" s="98"/>
      <c r="FUO28" s="13"/>
      <c r="FUP28" s="79"/>
      <c r="FUQ28" s="79"/>
      <c r="FUR28" s="79"/>
      <c r="FUS28" s="79"/>
      <c r="FUT28" s="79"/>
      <c r="FUU28" s="79"/>
      <c r="FUV28" s="79"/>
      <c r="FUW28" s="79"/>
      <c r="FUX28" s="79"/>
      <c r="FUY28" s="79"/>
      <c r="FUZ28" s="79"/>
      <c r="FVA28" s="79"/>
      <c r="FVB28" s="79"/>
      <c r="FVC28" s="79"/>
      <c r="FVD28" s="79"/>
      <c r="FVE28" s="79"/>
      <c r="FVF28" s="79"/>
      <c r="FVG28" s="79"/>
      <c r="FVH28" s="79"/>
      <c r="FVI28" s="79"/>
      <c r="FVJ28" s="79"/>
      <c r="FVK28" s="79"/>
      <c r="FVL28" s="79"/>
      <c r="FVM28" s="79"/>
      <c r="FVN28" s="19"/>
      <c r="FVO28" s="15"/>
      <c r="FVP28" s="15"/>
      <c r="FVQ28" s="15"/>
      <c r="FVR28" s="15"/>
      <c r="FVS28" s="15"/>
      <c r="FVT28" s="15"/>
      <c r="FVU28" s="15"/>
      <c r="FVV28" s="15"/>
      <c r="FVW28" s="15"/>
      <c r="FVX28" s="15"/>
      <c r="FVY28" s="15"/>
      <c r="FVZ28" s="15"/>
      <c r="FWA28" s="15"/>
      <c r="FWB28" s="15"/>
      <c r="FWC28" s="15"/>
      <c r="FWD28" s="15"/>
      <c r="FWE28" s="15"/>
      <c r="FWF28" s="15"/>
      <c r="FWG28" s="15"/>
      <c r="FWH28" s="15"/>
      <c r="FWI28" s="15"/>
      <c r="FWJ28" s="98"/>
      <c r="FWK28" s="98"/>
      <c r="FWL28" s="13"/>
      <c r="FWM28" s="79"/>
      <c r="FWN28" s="79"/>
      <c r="FWO28" s="79"/>
      <c r="FWP28" s="79"/>
      <c r="FWQ28" s="79"/>
      <c r="FWR28" s="79"/>
      <c r="FWS28" s="79"/>
      <c r="FWT28" s="79"/>
      <c r="FWU28" s="79"/>
      <c r="FWV28" s="79"/>
      <c r="FWW28" s="79"/>
      <c r="FWX28" s="79"/>
      <c r="FWY28" s="79"/>
      <c r="FWZ28" s="79"/>
      <c r="FXA28" s="79"/>
      <c r="FXB28" s="79"/>
      <c r="FXC28" s="79"/>
      <c r="FXD28" s="79"/>
      <c r="FXE28" s="79"/>
      <c r="FXF28" s="79"/>
      <c r="FXG28" s="79"/>
      <c r="FXH28" s="79"/>
      <c r="FXI28" s="79"/>
      <c r="FXJ28" s="79"/>
      <c r="FXK28" s="19"/>
      <c r="FXL28" s="15"/>
      <c r="FXM28" s="15"/>
      <c r="FXN28" s="15"/>
      <c r="FXO28" s="15"/>
      <c r="FXP28" s="15"/>
      <c r="FXQ28" s="15"/>
      <c r="FXR28" s="15"/>
      <c r="FXS28" s="15"/>
      <c r="FXT28" s="15"/>
      <c r="FXU28" s="15"/>
      <c r="FXV28" s="15"/>
      <c r="FXW28" s="15"/>
      <c r="FXX28" s="15"/>
      <c r="FXY28" s="15"/>
      <c r="FXZ28" s="15"/>
      <c r="FYA28" s="15"/>
      <c r="FYB28" s="15"/>
      <c r="FYC28" s="15"/>
      <c r="FYD28" s="15"/>
      <c r="FYE28" s="15"/>
      <c r="FYF28" s="15"/>
      <c r="FYG28" s="98"/>
      <c r="FYH28" s="98"/>
      <c r="FYI28" s="13"/>
      <c r="FYJ28" s="79"/>
      <c r="FYK28" s="79"/>
      <c r="FYL28" s="79"/>
      <c r="FYM28" s="79"/>
      <c r="FYN28" s="79"/>
      <c r="FYO28" s="79"/>
      <c r="FYP28" s="79"/>
      <c r="FYQ28" s="79"/>
      <c r="FYR28" s="79"/>
      <c r="FYS28" s="79"/>
      <c r="FYT28" s="79"/>
      <c r="FYU28" s="79"/>
      <c r="FYV28" s="79"/>
      <c r="FYW28" s="79"/>
      <c r="FYX28" s="79"/>
      <c r="FYY28" s="79"/>
      <c r="FYZ28" s="79"/>
      <c r="FZA28" s="79"/>
      <c r="FZB28" s="79"/>
      <c r="FZC28" s="79"/>
      <c r="FZD28" s="79"/>
      <c r="FZE28" s="79"/>
      <c r="FZF28" s="79"/>
      <c r="FZG28" s="79"/>
      <c r="FZH28" s="19"/>
      <c r="FZI28" s="15"/>
      <c r="FZJ28" s="15"/>
      <c r="FZK28" s="15"/>
      <c r="FZL28" s="15"/>
      <c r="FZM28" s="15"/>
      <c r="FZN28" s="15"/>
      <c r="FZO28" s="15"/>
      <c r="FZP28" s="15"/>
      <c r="FZQ28" s="15"/>
      <c r="FZR28" s="15"/>
      <c r="FZS28" s="15"/>
      <c r="FZT28" s="15"/>
      <c r="FZU28" s="15"/>
      <c r="FZV28" s="15"/>
      <c r="FZW28" s="15"/>
      <c r="FZX28" s="15"/>
      <c r="FZY28" s="15"/>
      <c r="FZZ28" s="15"/>
      <c r="GAA28" s="15"/>
      <c r="GAB28" s="15"/>
      <c r="GAC28" s="15"/>
      <c r="GAD28" s="98"/>
      <c r="GAE28" s="98"/>
      <c r="GAF28" s="13"/>
      <c r="GAG28" s="79"/>
      <c r="GAH28" s="79"/>
      <c r="GAI28" s="79"/>
      <c r="GAJ28" s="79"/>
      <c r="GAK28" s="79"/>
      <c r="GAL28" s="79"/>
      <c r="GAM28" s="79"/>
      <c r="GAN28" s="79"/>
      <c r="GAO28" s="79"/>
      <c r="GAP28" s="79"/>
      <c r="GAQ28" s="79"/>
      <c r="GAR28" s="79"/>
      <c r="GAS28" s="79"/>
      <c r="GAT28" s="79"/>
      <c r="GAU28" s="79"/>
      <c r="GAV28" s="79"/>
      <c r="GAW28" s="79"/>
      <c r="GAX28" s="79"/>
      <c r="GAY28" s="79"/>
      <c r="GAZ28" s="79"/>
      <c r="GBA28" s="79"/>
      <c r="GBB28" s="79"/>
      <c r="GBC28" s="79"/>
      <c r="GBD28" s="79"/>
      <c r="GBE28" s="19"/>
      <c r="GBF28" s="15"/>
      <c r="GBG28" s="15"/>
      <c r="GBH28" s="15"/>
      <c r="GBI28" s="15"/>
      <c r="GBJ28" s="15"/>
      <c r="GBK28" s="15"/>
      <c r="GBL28" s="15"/>
      <c r="GBM28" s="15"/>
      <c r="GBN28" s="15"/>
      <c r="GBO28" s="15"/>
      <c r="GBP28" s="15"/>
      <c r="GBQ28" s="15"/>
      <c r="GBR28" s="15"/>
      <c r="GBS28" s="15"/>
      <c r="GBT28" s="15"/>
      <c r="GBU28" s="15"/>
      <c r="GBV28" s="15"/>
      <c r="GBW28" s="15"/>
      <c r="GBX28" s="15"/>
      <c r="GBY28" s="15"/>
      <c r="GBZ28" s="15"/>
      <c r="GCA28" s="98"/>
      <c r="GCB28" s="98"/>
      <c r="GCC28" s="13"/>
      <c r="GCD28" s="79"/>
      <c r="GCE28" s="79"/>
      <c r="GCF28" s="79"/>
      <c r="GCG28" s="79"/>
      <c r="GCH28" s="79"/>
      <c r="GCI28" s="79"/>
      <c r="GCJ28" s="79"/>
      <c r="GCK28" s="79"/>
      <c r="GCL28" s="79"/>
      <c r="GCM28" s="79"/>
      <c r="GCN28" s="79"/>
      <c r="GCO28" s="79"/>
      <c r="GCP28" s="79"/>
      <c r="GCQ28" s="79"/>
      <c r="GCR28" s="79"/>
      <c r="GCS28" s="79"/>
      <c r="GCT28" s="79"/>
      <c r="GCU28" s="79"/>
      <c r="GCV28" s="79"/>
      <c r="GCW28" s="79"/>
      <c r="GCX28" s="79"/>
      <c r="GCY28" s="79"/>
      <c r="GCZ28" s="79"/>
      <c r="GDA28" s="79"/>
      <c r="GDB28" s="19"/>
      <c r="GDC28" s="15"/>
      <c r="GDD28" s="15"/>
      <c r="GDE28" s="15"/>
      <c r="GDF28" s="15"/>
      <c r="GDG28" s="15"/>
      <c r="GDH28" s="15"/>
      <c r="GDI28" s="15"/>
      <c r="GDJ28" s="15"/>
      <c r="GDK28" s="15"/>
      <c r="GDL28" s="15"/>
      <c r="GDM28" s="15"/>
      <c r="GDN28" s="15"/>
      <c r="GDO28" s="15"/>
      <c r="GDP28" s="15"/>
      <c r="GDQ28" s="15"/>
      <c r="GDR28" s="15"/>
      <c r="GDS28" s="15"/>
      <c r="GDT28" s="15"/>
      <c r="GDU28" s="15"/>
      <c r="GDV28" s="15"/>
      <c r="GDW28" s="15"/>
      <c r="GDX28" s="98"/>
      <c r="GDY28" s="98"/>
      <c r="GDZ28" s="13"/>
      <c r="GEA28" s="79"/>
      <c r="GEB28" s="79"/>
      <c r="GEC28" s="79"/>
      <c r="GED28" s="79"/>
      <c r="GEE28" s="79"/>
      <c r="GEF28" s="79"/>
      <c r="GEG28" s="79"/>
      <c r="GEH28" s="79"/>
      <c r="GEI28" s="79"/>
      <c r="GEJ28" s="79"/>
      <c r="GEK28" s="79"/>
      <c r="GEL28" s="79"/>
      <c r="GEM28" s="79"/>
      <c r="GEN28" s="79"/>
      <c r="GEO28" s="79"/>
      <c r="GEP28" s="79"/>
      <c r="GEQ28" s="79"/>
      <c r="GER28" s="79"/>
      <c r="GES28" s="79"/>
      <c r="GET28" s="79"/>
      <c r="GEU28" s="79"/>
      <c r="GEV28" s="79"/>
      <c r="GEW28" s="79"/>
      <c r="GEX28" s="79"/>
      <c r="GEY28" s="19"/>
      <c r="GEZ28" s="15"/>
      <c r="GFA28" s="15"/>
      <c r="GFB28" s="15"/>
      <c r="GFC28" s="15"/>
      <c r="GFD28" s="15"/>
      <c r="GFE28" s="15"/>
      <c r="GFF28" s="15"/>
      <c r="GFG28" s="15"/>
      <c r="GFH28" s="15"/>
      <c r="GFI28" s="15"/>
      <c r="GFJ28" s="15"/>
      <c r="GFK28" s="15"/>
      <c r="GFL28" s="15"/>
      <c r="GFM28" s="15"/>
      <c r="GFN28" s="15"/>
      <c r="GFO28" s="15"/>
      <c r="GFP28" s="15"/>
      <c r="GFQ28" s="15"/>
      <c r="GFR28" s="15"/>
      <c r="GFS28" s="15"/>
      <c r="GFT28" s="15"/>
      <c r="GFU28" s="98"/>
      <c r="GFV28" s="98"/>
      <c r="GFW28" s="13"/>
      <c r="GFX28" s="79"/>
      <c r="GFY28" s="79"/>
      <c r="GFZ28" s="79"/>
      <c r="GGA28" s="79"/>
      <c r="GGB28" s="79"/>
      <c r="GGC28" s="79"/>
      <c r="GGD28" s="79"/>
      <c r="GGE28" s="79"/>
      <c r="GGF28" s="79"/>
      <c r="GGG28" s="79"/>
      <c r="GGH28" s="79"/>
      <c r="GGI28" s="79"/>
      <c r="GGJ28" s="79"/>
      <c r="GGK28" s="79"/>
      <c r="GGL28" s="79"/>
      <c r="GGM28" s="79"/>
      <c r="GGN28" s="79"/>
      <c r="GGO28" s="79"/>
      <c r="GGP28" s="79"/>
      <c r="GGQ28" s="79"/>
      <c r="GGR28" s="79"/>
      <c r="GGS28" s="79"/>
      <c r="GGT28" s="79"/>
      <c r="GGU28" s="79"/>
      <c r="GGV28" s="19"/>
      <c r="GGW28" s="15"/>
      <c r="GGX28" s="15"/>
      <c r="GGY28" s="15"/>
      <c r="GGZ28" s="15"/>
      <c r="GHA28" s="15"/>
      <c r="GHB28" s="15"/>
      <c r="GHC28" s="15"/>
      <c r="GHD28" s="15"/>
      <c r="GHE28" s="15"/>
      <c r="GHF28" s="15"/>
      <c r="GHG28" s="15"/>
      <c r="GHH28" s="15"/>
      <c r="GHI28" s="15"/>
      <c r="GHJ28" s="15"/>
      <c r="GHK28" s="15"/>
      <c r="GHL28" s="15"/>
      <c r="GHM28" s="15"/>
      <c r="GHN28" s="15"/>
      <c r="GHO28" s="15"/>
      <c r="GHP28" s="15"/>
      <c r="GHQ28" s="15"/>
      <c r="GHR28" s="98"/>
      <c r="GHS28" s="98"/>
      <c r="GHT28" s="13"/>
      <c r="GHU28" s="79"/>
      <c r="GHV28" s="79"/>
      <c r="GHW28" s="79"/>
      <c r="GHX28" s="79"/>
      <c r="GHY28" s="79"/>
      <c r="GHZ28" s="79"/>
      <c r="GIA28" s="79"/>
      <c r="GIB28" s="79"/>
      <c r="GIC28" s="79"/>
      <c r="GID28" s="79"/>
      <c r="GIE28" s="79"/>
      <c r="GIF28" s="79"/>
      <c r="GIG28" s="79"/>
      <c r="GIH28" s="79"/>
      <c r="GII28" s="79"/>
      <c r="GIJ28" s="79"/>
      <c r="GIK28" s="79"/>
      <c r="GIL28" s="79"/>
      <c r="GIM28" s="79"/>
      <c r="GIN28" s="79"/>
      <c r="GIO28" s="79"/>
      <c r="GIP28" s="79"/>
      <c r="GIQ28" s="79"/>
      <c r="GIR28" s="79"/>
      <c r="GIS28" s="19"/>
      <c r="GIT28" s="15"/>
      <c r="GIU28" s="15"/>
      <c r="GIV28" s="15"/>
      <c r="GIW28" s="15"/>
      <c r="GIX28" s="15"/>
      <c r="GIY28" s="15"/>
      <c r="GIZ28" s="15"/>
      <c r="GJA28" s="15"/>
      <c r="GJB28" s="15"/>
      <c r="GJC28" s="15"/>
      <c r="GJD28" s="15"/>
      <c r="GJE28" s="15"/>
      <c r="GJF28" s="15"/>
      <c r="GJG28" s="15"/>
      <c r="GJH28" s="15"/>
      <c r="GJI28" s="15"/>
      <c r="GJJ28" s="15"/>
      <c r="GJK28" s="15"/>
      <c r="GJL28" s="15"/>
      <c r="GJM28" s="15"/>
      <c r="GJN28" s="15"/>
      <c r="GJO28" s="98"/>
      <c r="GJP28" s="98"/>
      <c r="GJQ28" s="13"/>
      <c r="GJR28" s="79"/>
      <c r="GJS28" s="79"/>
      <c r="GJT28" s="79"/>
      <c r="GJU28" s="79"/>
      <c r="GJV28" s="79"/>
      <c r="GJW28" s="79"/>
      <c r="GJX28" s="79"/>
      <c r="GJY28" s="79"/>
      <c r="GJZ28" s="79"/>
      <c r="GKA28" s="79"/>
      <c r="GKB28" s="79"/>
      <c r="GKC28" s="79"/>
      <c r="GKD28" s="79"/>
      <c r="GKE28" s="79"/>
      <c r="GKF28" s="79"/>
      <c r="GKG28" s="79"/>
      <c r="GKH28" s="79"/>
      <c r="GKI28" s="79"/>
      <c r="GKJ28" s="79"/>
      <c r="GKK28" s="79"/>
      <c r="GKL28" s="79"/>
      <c r="GKM28" s="79"/>
      <c r="GKN28" s="79"/>
      <c r="GKO28" s="79"/>
      <c r="GKP28" s="19"/>
      <c r="GKQ28" s="15"/>
      <c r="GKR28" s="15"/>
      <c r="GKS28" s="15"/>
      <c r="GKT28" s="15"/>
      <c r="GKU28" s="15"/>
      <c r="GKV28" s="15"/>
      <c r="GKW28" s="15"/>
      <c r="GKX28" s="15"/>
      <c r="GKY28" s="15"/>
      <c r="GKZ28" s="15"/>
      <c r="GLA28" s="15"/>
      <c r="GLB28" s="15"/>
      <c r="GLC28" s="15"/>
      <c r="GLD28" s="15"/>
      <c r="GLE28" s="15"/>
      <c r="GLF28" s="15"/>
      <c r="GLG28" s="15"/>
      <c r="GLH28" s="15"/>
      <c r="GLI28" s="15"/>
      <c r="GLJ28" s="15"/>
      <c r="GLK28" s="15"/>
      <c r="GLL28" s="98"/>
      <c r="GLM28" s="98"/>
      <c r="GLN28" s="13"/>
      <c r="GLO28" s="79"/>
      <c r="GLP28" s="79"/>
      <c r="GLQ28" s="79"/>
      <c r="GLR28" s="79"/>
      <c r="GLS28" s="79"/>
      <c r="GLT28" s="79"/>
      <c r="GLU28" s="79"/>
      <c r="GLV28" s="79"/>
      <c r="GLW28" s="79"/>
      <c r="GLX28" s="79"/>
      <c r="GLY28" s="79"/>
      <c r="GLZ28" s="79"/>
      <c r="GMA28" s="79"/>
      <c r="GMB28" s="79"/>
      <c r="GMC28" s="79"/>
      <c r="GMD28" s="79"/>
      <c r="GME28" s="79"/>
      <c r="GMF28" s="79"/>
      <c r="GMG28" s="79"/>
      <c r="GMH28" s="79"/>
      <c r="GMI28" s="79"/>
      <c r="GMJ28" s="79"/>
      <c r="GMK28" s="79"/>
      <c r="GML28" s="79"/>
      <c r="GMM28" s="19"/>
      <c r="GMN28" s="15"/>
      <c r="GMO28" s="15"/>
      <c r="GMP28" s="15"/>
      <c r="GMQ28" s="15"/>
      <c r="GMR28" s="15"/>
      <c r="GMS28" s="15"/>
      <c r="GMT28" s="15"/>
      <c r="GMU28" s="15"/>
      <c r="GMV28" s="15"/>
      <c r="GMW28" s="15"/>
      <c r="GMX28" s="15"/>
      <c r="GMY28" s="15"/>
      <c r="GMZ28" s="15"/>
      <c r="GNA28" s="15"/>
      <c r="GNB28" s="15"/>
      <c r="GNC28" s="15"/>
      <c r="GND28" s="15"/>
      <c r="GNE28" s="15"/>
      <c r="GNF28" s="15"/>
      <c r="GNG28" s="15"/>
      <c r="GNH28" s="15"/>
      <c r="GNI28" s="98"/>
      <c r="GNJ28" s="98"/>
      <c r="GNK28" s="13"/>
      <c r="GNL28" s="79"/>
      <c r="GNM28" s="79"/>
      <c r="GNN28" s="79"/>
      <c r="GNO28" s="79"/>
      <c r="GNP28" s="79"/>
      <c r="GNQ28" s="79"/>
      <c r="GNR28" s="79"/>
      <c r="GNS28" s="79"/>
      <c r="GNT28" s="79"/>
      <c r="GNU28" s="79"/>
      <c r="GNV28" s="79"/>
      <c r="GNW28" s="79"/>
      <c r="GNX28" s="79"/>
      <c r="GNY28" s="79"/>
      <c r="GNZ28" s="79"/>
      <c r="GOA28" s="79"/>
      <c r="GOB28" s="79"/>
      <c r="GOC28" s="79"/>
      <c r="GOD28" s="79"/>
      <c r="GOE28" s="79"/>
      <c r="GOF28" s="79"/>
      <c r="GOG28" s="79"/>
      <c r="GOH28" s="79"/>
      <c r="GOI28" s="79"/>
      <c r="GOJ28" s="19"/>
      <c r="GOK28" s="15"/>
      <c r="GOL28" s="15"/>
      <c r="GOM28" s="15"/>
      <c r="GON28" s="15"/>
      <c r="GOO28" s="15"/>
      <c r="GOP28" s="15"/>
      <c r="GOQ28" s="15"/>
      <c r="GOR28" s="15"/>
      <c r="GOS28" s="15"/>
      <c r="GOT28" s="15"/>
      <c r="GOU28" s="15"/>
      <c r="GOV28" s="15"/>
      <c r="GOW28" s="15"/>
      <c r="GOX28" s="15"/>
      <c r="GOY28" s="15"/>
      <c r="GOZ28" s="15"/>
      <c r="GPA28" s="15"/>
      <c r="GPB28" s="15"/>
      <c r="GPC28" s="15"/>
      <c r="GPD28" s="15"/>
      <c r="GPE28" s="15"/>
      <c r="GPF28" s="98"/>
      <c r="GPG28" s="98"/>
      <c r="GPH28" s="13"/>
      <c r="GPI28" s="79"/>
      <c r="GPJ28" s="79"/>
      <c r="GPK28" s="79"/>
      <c r="GPL28" s="79"/>
      <c r="GPM28" s="79"/>
      <c r="GPN28" s="79"/>
      <c r="GPO28" s="79"/>
      <c r="GPP28" s="79"/>
      <c r="GPQ28" s="79"/>
      <c r="GPR28" s="79"/>
      <c r="GPS28" s="79"/>
      <c r="GPT28" s="79"/>
      <c r="GPU28" s="79"/>
      <c r="GPV28" s="79"/>
      <c r="GPW28" s="79"/>
      <c r="GPX28" s="79"/>
      <c r="GPY28" s="79"/>
      <c r="GPZ28" s="79"/>
      <c r="GQA28" s="79"/>
      <c r="GQB28" s="79"/>
      <c r="GQC28" s="79"/>
      <c r="GQD28" s="79"/>
      <c r="GQE28" s="79"/>
      <c r="GQF28" s="79"/>
      <c r="GQG28" s="19"/>
      <c r="GQH28" s="15"/>
      <c r="GQI28" s="15"/>
      <c r="GQJ28" s="15"/>
      <c r="GQK28" s="15"/>
      <c r="GQL28" s="15"/>
      <c r="GQM28" s="15"/>
      <c r="GQN28" s="15"/>
      <c r="GQO28" s="15"/>
      <c r="GQP28" s="15"/>
      <c r="GQQ28" s="15"/>
      <c r="GQR28" s="15"/>
      <c r="GQS28" s="15"/>
      <c r="GQT28" s="15"/>
      <c r="GQU28" s="15"/>
      <c r="GQV28" s="15"/>
      <c r="GQW28" s="15"/>
      <c r="GQX28" s="15"/>
      <c r="GQY28" s="15"/>
      <c r="GQZ28" s="15"/>
      <c r="GRA28" s="15"/>
      <c r="GRB28" s="15"/>
      <c r="GRC28" s="98"/>
      <c r="GRD28" s="98"/>
      <c r="GRE28" s="13"/>
      <c r="GRF28" s="79"/>
      <c r="GRG28" s="79"/>
      <c r="GRH28" s="79"/>
      <c r="GRI28" s="79"/>
      <c r="GRJ28" s="79"/>
      <c r="GRK28" s="79"/>
      <c r="GRL28" s="79"/>
      <c r="GRM28" s="79"/>
      <c r="GRN28" s="79"/>
      <c r="GRO28" s="79"/>
      <c r="GRP28" s="79"/>
      <c r="GRQ28" s="79"/>
      <c r="GRR28" s="79"/>
      <c r="GRS28" s="79"/>
      <c r="GRT28" s="79"/>
      <c r="GRU28" s="79"/>
      <c r="GRV28" s="79"/>
      <c r="GRW28" s="79"/>
      <c r="GRX28" s="79"/>
      <c r="GRY28" s="79"/>
      <c r="GRZ28" s="79"/>
      <c r="GSA28" s="79"/>
      <c r="GSB28" s="79"/>
      <c r="GSC28" s="79"/>
      <c r="GSD28" s="19"/>
      <c r="GSE28" s="15"/>
      <c r="GSF28" s="15"/>
      <c r="GSG28" s="15"/>
      <c r="GSH28" s="15"/>
      <c r="GSI28" s="15"/>
      <c r="GSJ28" s="15"/>
      <c r="GSK28" s="15"/>
      <c r="GSL28" s="15"/>
      <c r="GSM28" s="15"/>
      <c r="GSN28" s="15"/>
      <c r="GSO28" s="15"/>
      <c r="GSP28" s="15"/>
      <c r="GSQ28" s="15"/>
      <c r="GSR28" s="15"/>
      <c r="GSS28" s="15"/>
      <c r="GST28" s="15"/>
      <c r="GSU28" s="15"/>
      <c r="GSV28" s="15"/>
      <c r="GSW28" s="15"/>
      <c r="GSX28" s="15"/>
      <c r="GSY28" s="15"/>
      <c r="GSZ28" s="98"/>
      <c r="GTA28" s="98"/>
      <c r="GTB28" s="13"/>
      <c r="GTC28" s="79"/>
      <c r="GTD28" s="79"/>
      <c r="GTE28" s="79"/>
      <c r="GTF28" s="79"/>
      <c r="GTG28" s="79"/>
      <c r="GTH28" s="79"/>
      <c r="GTI28" s="79"/>
      <c r="GTJ28" s="79"/>
      <c r="GTK28" s="79"/>
      <c r="GTL28" s="79"/>
      <c r="GTM28" s="79"/>
      <c r="GTN28" s="79"/>
      <c r="GTO28" s="79"/>
      <c r="GTP28" s="79"/>
      <c r="GTQ28" s="79"/>
      <c r="GTR28" s="79"/>
      <c r="GTS28" s="79"/>
      <c r="GTT28" s="79"/>
      <c r="GTU28" s="79"/>
      <c r="GTV28" s="79"/>
      <c r="GTW28" s="79"/>
      <c r="GTX28" s="79"/>
      <c r="GTY28" s="79"/>
      <c r="GTZ28" s="79"/>
      <c r="GUA28" s="19"/>
      <c r="GUB28" s="15"/>
      <c r="GUC28" s="15"/>
      <c r="GUD28" s="15"/>
      <c r="GUE28" s="15"/>
      <c r="GUF28" s="15"/>
      <c r="GUG28" s="15"/>
      <c r="GUH28" s="15"/>
      <c r="GUI28" s="15"/>
      <c r="GUJ28" s="15"/>
      <c r="GUK28" s="15"/>
      <c r="GUL28" s="15"/>
      <c r="GUM28" s="15"/>
      <c r="GUN28" s="15"/>
      <c r="GUO28" s="15"/>
      <c r="GUP28" s="15"/>
      <c r="GUQ28" s="15"/>
      <c r="GUR28" s="15"/>
      <c r="GUS28" s="15"/>
      <c r="GUT28" s="15"/>
      <c r="GUU28" s="15"/>
      <c r="GUV28" s="15"/>
      <c r="GUW28" s="98"/>
      <c r="GUX28" s="98"/>
      <c r="GUY28" s="13"/>
      <c r="GUZ28" s="79"/>
      <c r="GVA28" s="79"/>
      <c r="GVB28" s="79"/>
      <c r="GVC28" s="79"/>
      <c r="GVD28" s="79"/>
      <c r="GVE28" s="79"/>
      <c r="GVF28" s="79"/>
      <c r="GVG28" s="79"/>
      <c r="GVH28" s="79"/>
      <c r="GVI28" s="79"/>
      <c r="GVJ28" s="79"/>
      <c r="GVK28" s="79"/>
      <c r="GVL28" s="79"/>
      <c r="GVM28" s="79"/>
      <c r="GVN28" s="79"/>
      <c r="GVO28" s="79"/>
      <c r="GVP28" s="79"/>
      <c r="GVQ28" s="79"/>
      <c r="GVR28" s="79"/>
      <c r="GVS28" s="79"/>
      <c r="GVT28" s="79"/>
      <c r="GVU28" s="79"/>
      <c r="GVV28" s="79"/>
      <c r="GVW28" s="79"/>
      <c r="GVX28" s="19"/>
      <c r="GVY28" s="15"/>
      <c r="GVZ28" s="15"/>
      <c r="GWA28" s="15"/>
      <c r="GWB28" s="15"/>
      <c r="GWC28" s="15"/>
      <c r="GWD28" s="15"/>
      <c r="GWE28" s="15"/>
      <c r="GWF28" s="15"/>
      <c r="GWG28" s="15"/>
      <c r="GWH28" s="15"/>
      <c r="GWI28" s="15"/>
      <c r="GWJ28" s="15"/>
      <c r="GWK28" s="15"/>
      <c r="GWL28" s="15"/>
      <c r="GWM28" s="15"/>
      <c r="GWN28" s="15"/>
      <c r="GWO28" s="15"/>
      <c r="GWP28" s="15"/>
      <c r="GWQ28" s="15"/>
      <c r="GWR28" s="15"/>
      <c r="GWS28" s="15"/>
      <c r="GWT28" s="98"/>
      <c r="GWU28" s="98"/>
      <c r="GWV28" s="13"/>
      <c r="GWW28" s="79"/>
      <c r="GWX28" s="79"/>
      <c r="GWY28" s="79"/>
      <c r="GWZ28" s="79"/>
      <c r="GXA28" s="79"/>
      <c r="GXB28" s="79"/>
      <c r="GXC28" s="79"/>
      <c r="GXD28" s="79"/>
      <c r="GXE28" s="79"/>
      <c r="GXF28" s="79"/>
      <c r="GXG28" s="79"/>
      <c r="GXH28" s="79"/>
      <c r="GXI28" s="79"/>
      <c r="GXJ28" s="79"/>
      <c r="GXK28" s="79"/>
      <c r="GXL28" s="79"/>
      <c r="GXM28" s="79"/>
      <c r="GXN28" s="79"/>
      <c r="GXO28" s="79"/>
      <c r="GXP28" s="79"/>
      <c r="GXQ28" s="79"/>
      <c r="GXR28" s="79"/>
      <c r="GXS28" s="79"/>
      <c r="GXT28" s="79"/>
      <c r="GXU28" s="19"/>
      <c r="GXV28" s="15"/>
      <c r="GXW28" s="15"/>
      <c r="GXX28" s="15"/>
      <c r="GXY28" s="15"/>
      <c r="GXZ28" s="15"/>
      <c r="GYA28" s="15"/>
      <c r="GYB28" s="15"/>
      <c r="GYC28" s="15"/>
      <c r="GYD28" s="15"/>
      <c r="GYE28" s="15"/>
      <c r="GYF28" s="15"/>
      <c r="GYG28" s="15"/>
      <c r="GYH28" s="15"/>
      <c r="GYI28" s="15"/>
      <c r="GYJ28" s="15"/>
      <c r="GYK28" s="15"/>
      <c r="GYL28" s="15"/>
      <c r="GYM28" s="15"/>
      <c r="GYN28" s="15"/>
      <c r="GYO28" s="15"/>
      <c r="GYP28" s="15"/>
      <c r="GYQ28" s="98"/>
      <c r="GYR28" s="98"/>
      <c r="GYS28" s="13"/>
      <c r="GYT28" s="79"/>
      <c r="GYU28" s="79"/>
      <c r="GYV28" s="79"/>
      <c r="GYW28" s="79"/>
      <c r="GYX28" s="79"/>
      <c r="GYY28" s="79"/>
      <c r="GYZ28" s="79"/>
      <c r="GZA28" s="79"/>
      <c r="GZB28" s="79"/>
      <c r="GZC28" s="79"/>
      <c r="GZD28" s="79"/>
      <c r="GZE28" s="79"/>
      <c r="GZF28" s="79"/>
      <c r="GZG28" s="79"/>
      <c r="GZH28" s="79"/>
      <c r="GZI28" s="79"/>
      <c r="GZJ28" s="79"/>
      <c r="GZK28" s="79"/>
      <c r="GZL28" s="79"/>
      <c r="GZM28" s="79"/>
      <c r="GZN28" s="79"/>
      <c r="GZO28" s="79"/>
      <c r="GZP28" s="79"/>
      <c r="GZQ28" s="79"/>
      <c r="GZR28" s="19"/>
      <c r="GZS28" s="15"/>
      <c r="GZT28" s="15"/>
      <c r="GZU28" s="15"/>
      <c r="GZV28" s="15"/>
      <c r="GZW28" s="15"/>
      <c r="GZX28" s="15"/>
      <c r="GZY28" s="15"/>
      <c r="GZZ28" s="15"/>
      <c r="HAA28" s="15"/>
      <c r="HAB28" s="15"/>
      <c r="HAC28" s="15"/>
      <c r="HAD28" s="15"/>
      <c r="HAE28" s="15"/>
      <c r="HAF28" s="15"/>
      <c r="HAG28" s="15"/>
      <c r="HAH28" s="15"/>
      <c r="HAI28" s="15"/>
      <c r="HAJ28" s="15"/>
      <c r="HAK28" s="15"/>
      <c r="HAL28" s="15"/>
      <c r="HAM28" s="15"/>
      <c r="HAN28" s="98"/>
      <c r="HAO28" s="98"/>
      <c r="HAP28" s="13"/>
      <c r="HAQ28" s="79"/>
      <c r="HAR28" s="79"/>
      <c r="HAS28" s="79"/>
      <c r="HAT28" s="79"/>
      <c r="HAU28" s="79"/>
      <c r="HAV28" s="79"/>
      <c r="HAW28" s="79"/>
      <c r="HAX28" s="79"/>
      <c r="HAY28" s="79"/>
      <c r="HAZ28" s="79"/>
      <c r="HBA28" s="79"/>
      <c r="HBB28" s="79"/>
      <c r="HBC28" s="79"/>
      <c r="HBD28" s="79"/>
      <c r="HBE28" s="79"/>
      <c r="HBF28" s="79"/>
      <c r="HBG28" s="79"/>
      <c r="HBH28" s="79"/>
      <c r="HBI28" s="79"/>
      <c r="HBJ28" s="79"/>
      <c r="HBK28" s="79"/>
      <c r="HBL28" s="79"/>
      <c r="HBM28" s="79"/>
      <c r="HBN28" s="79"/>
      <c r="HBO28" s="19"/>
      <c r="HBP28" s="15"/>
      <c r="HBQ28" s="15"/>
      <c r="HBR28" s="15"/>
      <c r="HBS28" s="15"/>
      <c r="HBT28" s="15"/>
      <c r="HBU28" s="15"/>
      <c r="HBV28" s="15"/>
      <c r="HBW28" s="15"/>
      <c r="HBX28" s="15"/>
      <c r="HBY28" s="15"/>
      <c r="HBZ28" s="15"/>
      <c r="HCA28" s="15"/>
      <c r="HCB28" s="15"/>
      <c r="HCC28" s="15"/>
      <c r="HCD28" s="15"/>
      <c r="HCE28" s="15"/>
      <c r="HCF28" s="15"/>
      <c r="HCG28" s="15"/>
      <c r="HCH28" s="15"/>
      <c r="HCI28" s="15"/>
      <c r="HCJ28" s="15"/>
      <c r="HCK28" s="98"/>
      <c r="HCL28" s="98"/>
      <c r="HCM28" s="13"/>
      <c r="HCN28" s="79"/>
      <c r="HCO28" s="79"/>
      <c r="HCP28" s="79"/>
      <c r="HCQ28" s="79"/>
      <c r="HCR28" s="79"/>
      <c r="HCS28" s="79"/>
      <c r="HCT28" s="79"/>
      <c r="HCU28" s="79"/>
      <c r="HCV28" s="79"/>
      <c r="HCW28" s="79"/>
      <c r="HCX28" s="79"/>
      <c r="HCY28" s="79"/>
      <c r="HCZ28" s="79"/>
      <c r="HDA28" s="79"/>
      <c r="HDB28" s="79"/>
      <c r="HDC28" s="79"/>
      <c r="HDD28" s="79"/>
      <c r="HDE28" s="79"/>
      <c r="HDF28" s="79"/>
      <c r="HDG28" s="79"/>
      <c r="HDH28" s="79"/>
      <c r="HDI28" s="79"/>
      <c r="HDJ28" s="79"/>
      <c r="HDK28" s="79"/>
      <c r="HDL28" s="19"/>
      <c r="HDM28" s="15"/>
      <c r="HDN28" s="15"/>
      <c r="HDO28" s="15"/>
      <c r="HDP28" s="15"/>
      <c r="HDQ28" s="15"/>
      <c r="HDR28" s="15"/>
      <c r="HDS28" s="15"/>
      <c r="HDT28" s="15"/>
      <c r="HDU28" s="15"/>
      <c r="HDV28" s="15"/>
      <c r="HDW28" s="15"/>
      <c r="HDX28" s="15"/>
      <c r="HDY28" s="15"/>
      <c r="HDZ28" s="15"/>
      <c r="HEA28" s="15"/>
      <c r="HEB28" s="15"/>
      <c r="HEC28" s="15"/>
      <c r="HED28" s="15"/>
      <c r="HEE28" s="15"/>
      <c r="HEF28" s="15"/>
      <c r="HEG28" s="15"/>
      <c r="HEH28" s="98"/>
      <c r="HEI28" s="98"/>
      <c r="HEJ28" s="13"/>
      <c r="HEK28" s="79"/>
      <c r="HEL28" s="79"/>
      <c r="HEM28" s="79"/>
      <c r="HEN28" s="79"/>
      <c r="HEO28" s="79"/>
      <c r="HEP28" s="79"/>
      <c r="HEQ28" s="79"/>
      <c r="HER28" s="79"/>
      <c r="HES28" s="79"/>
      <c r="HET28" s="79"/>
      <c r="HEU28" s="79"/>
      <c r="HEV28" s="79"/>
      <c r="HEW28" s="79"/>
      <c r="HEX28" s="79"/>
      <c r="HEY28" s="79"/>
      <c r="HEZ28" s="79"/>
      <c r="HFA28" s="79"/>
      <c r="HFB28" s="79"/>
      <c r="HFC28" s="79"/>
      <c r="HFD28" s="79"/>
      <c r="HFE28" s="79"/>
      <c r="HFF28" s="79"/>
      <c r="HFG28" s="79"/>
      <c r="HFH28" s="79"/>
      <c r="HFI28" s="19"/>
      <c r="HFJ28" s="15"/>
      <c r="HFK28" s="15"/>
      <c r="HFL28" s="15"/>
      <c r="HFM28" s="15"/>
      <c r="HFN28" s="15"/>
      <c r="HFO28" s="15"/>
      <c r="HFP28" s="15"/>
      <c r="HFQ28" s="15"/>
      <c r="HFR28" s="15"/>
      <c r="HFS28" s="15"/>
      <c r="HFT28" s="15"/>
      <c r="HFU28" s="15"/>
      <c r="HFV28" s="15"/>
      <c r="HFW28" s="15"/>
      <c r="HFX28" s="15"/>
      <c r="HFY28" s="15"/>
      <c r="HFZ28" s="15"/>
      <c r="HGA28" s="15"/>
      <c r="HGB28" s="15"/>
      <c r="HGC28" s="15"/>
      <c r="HGD28" s="15"/>
      <c r="HGE28" s="98"/>
      <c r="HGF28" s="98"/>
      <c r="HGG28" s="13"/>
      <c r="HGH28" s="79"/>
      <c r="HGI28" s="79"/>
      <c r="HGJ28" s="79"/>
      <c r="HGK28" s="79"/>
      <c r="HGL28" s="79"/>
      <c r="HGM28" s="79"/>
      <c r="HGN28" s="79"/>
      <c r="HGO28" s="79"/>
      <c r="HGP28" s="79"/>
      <c r="HGQ28" s="79"/>
      <c r="HGR28" s="79"/>
      <c r="HGS28" s="79"/>
      <c r="HGT28" s="79"/>
      <c r="HGU28" s="79"/>
      <c r="HGV28" s="79"/>
      <c r="HGW28" s="79"/>
      <c r="HGX28" s="79"/>
      <c r="HGY28" s="79"/>
      <c r="HGZ28" s="79"/>
      <c r="HHA28" s="79"/>
      <c r="HHB28" s="79"/>
      <c r="HHC28" s="79"/>
      <c r="HHD28" s="79"/>
      <c r="HHE28" s="79"/>
      <c r="HHF28" s="19"/>
      <c r="HHG28" s="15"/>
      <c r="HHH28" s="15"/>
      <c r="HHI28" s="15"/>
      <c r="HHJ28" s="15"/>
      <c r="HHK28" s="15"/>
      <c r="HHL28" s="15"/>
      <c r="HHM28" s="15"/>
      <c r="HHN28" s="15"/>
      <c r="HHO28" s="15"/>
      <c r="HHP28" s="15"/>
      <c r="HHQ28" s="15"/>
      <c r="HHR28" s="15"/>
      <c r="HHS28" s="15"/>
      <c r="HHT28" s="15"/>
      <c r="HHU28" s="15"/>
      <c r="HHV28" s="15"/>
      <c r="HHW28" s="15"/>
      <c r="HHX28" s="15"/>
      <c r="HHY28" s="15"/>
      <c r="HHZ28" s="15"/>
      <c r="HIA28" s="15"/>
      <c r="HIB28" s="98"/>
      <c r="HIC28" s="98"/>
      <c r="HID28" s="13"/>
      <c r="HIE28" s="79"/>
      <c r="HIF28" s="79"/>
      <c r="HIG28" s="79"/>
      <c r="HIH28" s="79"/>
      <c r="HII28" s="79"/>
      <c r="HIJ28" s="79"/>
      <c r="HIK28" s="79"/>
      <c r="HIL28" s="79"/>
      <c r="HIM28" s="79"/>
      <c r="HIN28" s="79"/>
      <c r="HIO28" s="79"/>
      <c r="HIP28" s="79"/>
      <c r="HIQ28" s="79"/>
      <c r="HIR28" s="79"/>
      <c r="HIS28" s="79"/>
      <c r="HIT28" s="79"/>
      <c r="HIU28" s="79"/>
      <c r="HIV28" s="79"/>
      <c r="HIW28" s="79"/>
      <c r="HIX28" s="79"/>
      <c r="HIY28" s="79"/>
      <c r="HIZ28" s="79"/>
      <c r="HJA28" s="79"/>
      <c r="HJB28" s="79"/>
      <c r="HJC28" s="19"/>
      <c r="HJD28" s="15"/>
      <c r="HJE28" s="15"/>
      <c r="HJF28" s="15"/>
      <c r="HJG28" s="15"/>
      <c r="HJH28" s="15"/>
      <c r="HJI28" s="15"/>
      <c r="HJJ28" s="15"/>
      <c r="HJK28" s="15"/>
      <c r="HJL28" s="15"/>
      <c r="HJM28" s="15"/>
      <c r="HJN28" s="15"/>
      <c r="HJO28" s="15"/>
      <c r="HJP28" s="15"/>
      <c r="HJQ28" s="15"/>
      <c r="HJR28" s="15"/>
      <c r="HJS28" s="15"/>
      <c r="HJT28" s="15"/>
      <c r="HJU28" s="15"/>
      <c r="HJV28" s="15"/>
      <c r="HJW28" s="15"/>
      <c r="HJX28" s="15"/>
      <c r="HJY28" s="98"/>
      <c r="HJZ28" s="98"/>
      <c r="HKA28" s="13"/>
      <c r="HKB28" s="79"/>
      <c r="HKC28" s="79"/>
      <c r="HKD28" s="79"/>
      <c r="HKE28" s="79"/>
      <c r="HKF28" s="79"/>
      <c r="HKG28" s="79"/>
      <c r="HKH28" s="79"/>
      <c r="HKI28" s="79"/>
      <c r="HKJ28" s="79"/>
      <c r="HKK28" s="79"/>
      <c r="HKL28" s="79"/>
      <c r="HKM28" s="79"/>
      <c r="HKN28" s="79"/>
      <c r="HKO28" s="79"/>
      <c r="HKP28" s="79"/>
      <c r="HKQ28" s="79"/>
      <c r="HKR28" s="79"/>
      <c r="HKS28" s="79"/>
      <c r="HKT28" s="79"/>
      <c r="HKU28" s="79"/>
      <c r="HKV28" s="79"/>
      <c r="HKW28" s="79"/>
      <c r="HKX28" s="79"/>
      <c r="HKY28" s="79"/>
      <c r="HKZ28" s="19"/>
      <c r="HLA28" s="15"/>
      <c r="HLB28" s="15"/>
      <c r="HLC28" s="15"/>
      <c r="HLD28" s="15"/>
      <c r="HLE28" s="15"/>
      <c r="HLF28" s="15"/>
      <c r="HLG28" s="15"/>
      <c r="HLH28" s="15"/>
      <c r="HLI28" s="15"/>
      <c r="HLJ28" s="15"/>
      <c r="HLK28" s="15"/>
      <c r="HLL28" s="15"/>
      <c r="HLM28" s="15"/>
      <c r="HLN28" s="15"/>
      <c r="HLO28" s="15"/>
      <c r="HLP28" s="15"/>
      <c r="HLQ28" s="15"/>
      <c r="HLR28" s="15"/>
      <c r="HLS28" s="15"/>
      <c r="HLT28" s="15"/>
      <c r="HLU28" s="15"/>
      <c r="HLV28" s="98"/>
      <c r="HLW28" s="98"/>
      <c r="HLX28" s="13"/>
      <c r="HLY28" s="79"/>
      <c r="HLZ28" s="79"/>
      <c r="HMA28" s="79"/>
      <c r="HMB28" s="79"/>
      <c r="HMC28" s="79"/>
      <c r="HMD28" s="79"/>
      <c r="HME28" s="79"/>
      <c r="HMF28" s="79"/>
      <c r="HMG28" s="79"/>
      <c r="HMH28" s="79"/>
      <c r="HMI28" s="79"/>
      <c r="HMJ28" s="79"/>
      <c r="HMK28" s="79"/>
      <c r="HML28" s="79"/>
      <c r="HMM28" s="79"/>
      <c r="HMN28" s="79"/>
      <c r="HMO28" s="79"/>
      <c r="HMP28" s="79"/>
      <c r="HMQ28" s="79"/>
      <c r="HMR28" s="79"/>
      <c r="HMS28" s="79"/>
      <c r="HMT28" s="79"/>
      <c r="HMU28" s="79"/>
      <c r="HMV28" s="79"/>
      <c r="HMW28" s="19"/>
      <c r="HMX28" s="15"/>
      <c r="HMY28" s="15"/>
      <c r="HMZ28" s="15"/>
      <c r="HNA28" s="15"/>
      <c r="HNB28" s="15"/>
      <c r="HNC28" s="15"/>
      <c r="HND28" s="15"/>
      <c r="HNE28" s="15"/>
      <c r="HNF28" s="15"/>
      <c r="HNG28" s="15"/>
      <c r="HNH28" s="15"/>
      <c r="HNI28" s="15"/>
      <c r="HNJ28" s="15"/>
      <c r="HNK28" s="15"/>
      <c r="HNL28" s="15"/>
      <c r="HNM28" s="15"/>
      <c r="HNN28" s="15"/>
      <c r="HNO28" s="15"/>
      <c r="HNP28" s="15"/>
      <c r="HNQ28" s="15"/>
      <c r="HNR28" s="15"/>
      <c r="HNS28" s="98"/>
      <c r="HNT28" s="98"/>
      <c r="HNU28" s="13"/>
      <c r="HNV28" s="79"/>
      <c r="HNW28" s="79"/>
      <c r="HNX28" s="79"/>
      <c r="HNY28" s="79"/>
      <c r="HNZ28" s="79"/>
      <c r="HOA28" s="79"/>
      <c r="HOB28" s="79"/>
      <c r="HOC28" s="79"/>
      <c r="HOD28" s="79"/>
      <c r="HOE28" s="79"/>
      <c r="HOF28" s="79"/>
      <c r="HOG28" s="79"/>
      <c r="HOH28" s="79"/>
      <c r="HOI28" s="79"/>
      <c r="HOJ28" s="79"/>
      <c r="HOK28" s="79"/>
      <c r="HOL28" s="79"/>
      <c r="HOM28" s="79"/>
      <c r="HON28" s="79"/>
      <c r="HOO28" s="79"/>
      <c r="HOP28" s="79"/>
      <c r="HOQ28" s="79"/>
      <c r="HOR28" s="79"/>
      <c r="HOS28" s="79"/>
      <c r="HOT28" s="19"/>
      <c r="HOU28" s="15"/>
      <c r="HOV28" s="15"/>
      <c r="HOW28" s="15"/>
      <c r="HOX28" s="15"/>
      <c r="HOY28" s="15"/>
      <c r="HOZ28" s="15"/>
      <c r="HPA28" s="15"/>
      <c r="HPB28" s="15"/>
      <c r="HPC28" s="15"/>
      <c r="HPD28" s="15"/>
      <c r="HPE28" s="15"/>
      <c r="HPF28" s="15"/>
      <c r="HPG28" s="15"/>
      <c r="HPH28" s="15"/>
      <c r="HPI28" s="15"/>
      <c r="HPJ28" s="15"/>
      <c r="HPK28" s="15"/>
      <c r="HPL28" s="15"/>
      <c r="HPM28" s="15"/>
      <c r="HPN28" s="15"/>
      <c r="HPO28" s="15"/>
      <c r="HPP28" s="98"/>
      <c r="HPQ28" s="98"/>
      <c r="HPR28" s="13"/>
      <c r="HPS28" s="79"/>
      <c r="HPT28" s="79"/>
      <c r="HPU28" s="79"/>
      <c r="HPV28" s="79"/>
      <c r="HPW28" s="79"/>
      <c r="HPX28" s="79"/>
      <c r="HPY28" s="79"/>
      <c r="HPZ28" s="79"/>
      <c r="HQA28" s="79"/>
      <c r="HQB28" s="79"/>
      <c r="HQC28" s="79"/>
      <c r="HQD28" s="79"/>
      <c r="HQE28" s="79"/>
      <c r="HQF28" s="79"/>
      <c r="HQG28" s="79"/>
      <c r="HQH28" s="79"/>
      <c r="HQI28" s="79"/>
      <c r="HQJ28" s="79"/>
      <c r="HQK28" s="79"/>
      <c r="HQL28" s="79"/>
      <c r="HQM28" s="79"/>
      <c r="HQN28" s="79"/>
      <c r="HQO28" s="79"/>
      <c r="HQP28" s="79"/>
      <c r="HQQ28" s="19"/>
      <c r="HQR28" s="15"/>
      <c r="HQS28" s="15"/>
      <c r="HQT28" s="15"/>
      <c r="HQU28" s="15"/>
      <c r="HQV28" s="15"/>
      <c r="HQW28" s="15"/>
      <c r="HQX28" s="15"/>
      <c r="HQY28" s="15"/>
      <c r="HQZ28" s="15"/>
      <c r="HRA28" s="15"/>
      <c r="HRB28" s="15"/>
      <c r="HRC28" s="15"/>
      <c r="HRD28" s="15"/>
      <c r="HRE28" s="15"/>
      <c r="HRF28" s="15"/>
      <c r="HRG28" s="15"/>
      <c r="HRH28" s="15"/>
      <c r="HRI28" s="15"/>
      <c r="HRJ28" s="15"/>
      <c r="HRK28" s="15"/>
      <c r="HRL28" s="15"/>
      <c r="HRM28" s="98"/>
      <c r="HRN28" s="98"/>
      <c r="HRO28" s="13"/>
      <c r="HRP28" s="79"/>
      <c r="HRQ28" s="79"/>
      <c r="HRR28" s="79"/>
      <c r="HRS28" s="79"/>
      <c r="HRT28" s="79"/>
      <c r="HRU28" s="79"/>
      <c r="HRV28" s="79"/>
      <c r="HRW28" s="79"/>
      <c r="HRX28" s="79"/>
      <c r="HRY28" s="79"/>
      <c r="HRZ28" s="79"/>
      <c r="HSA28" s="79"/>
      <c r="HSB28" s="79"/>
      <c r="HSC28" s="79"/>
      <c r="HSD28" s="79"/>
      <c r="HSE28" s="79"/>
      <c r="HSF28" s="79"/>
      <c r="HSG28" s="79"/>
      <c r="HSH28" s="79"/>
      <c r="HSI28" s="79"/>
      <c r="HSJ28" s="79"/>
      <c r="HSK28" s="79"/>
      <c r="HSL28" s="79"/>
      <c r="HSM28" s="79"/>
      <c r="HSN28" s="19"/>
      <c r="HSO28" s="15"/>
      <c r="HSP28" s="15"/>
      <c r="HSQ28" s="15"/>
      <c r="HSR28" s="15"/>
      <c r="HSS28" s="15"/>
      <c r="HST28" s="15"/>
      <c r="HSU28" s="15"/>
      <c r="HSV28" s="15"/>
      <c r="HSW28" s="15"/>
      <c r="HSX28" s="15"/>
      <c r="HSY28" s="15"/>
      <c r="HSZ28" s="15"/>
      <c r="HTA28" s="15"/>
      <c r="HTB28" s="15"/>
      <c r="HTC28" s="15"/>
      <c r="HTD28" s="15"/>
      <c r="HTE28" s="15"/>
      <c r="HTF28" s="15"/>
      <c r="HTG28" s="15"/>
      <c r="HTH28" s="15"/>
      <c r="HTI28" s="15"/>
      <c r="HTJ28" s="98"/>
      <c r="HTK28" s="98"/>
      <c r="HTL28" s="13"/>
      <c r="HTM28" s="79"/>
      <c r="HTN28" s="79"/>
      <c r="HTO28" s="79"/>
      <c r="HTP28" s="79"/>
      <c r="HTQ28" s="79"/>
      <c r="HTR28" s="79"/>
      <c r="HTS28" s="79"/>
      <c r="HTT28" s="79"/>
      <c r="HTU28" s="79"/>
      <c r="HTV28" s="79"/>
      <c r="HTW28" s="79"/>
      <c r="HTX28" s="79"/>
      <c r="HTY28" s="79"/>
      <c r="HTZ28" s="79"/>
      <c r="HUA28" s="79"/>
      <c r="HUB28" s="79"/>
      <c r="HUC28" s="79"/>
      <c r="HUD28" s="79"/>
      <c r="HUE28" s="79"/>
      <c r="HUF28" s="79"/>
      <c r="HUG28" s="79"/>
      <c r="HUH28" s="79"/>
      <c r="HUI28" s="79"/>
      <c r="HUJ28" s="79"/>
      <c r="HUK28" s="19"/>
      <c r="HUL28" s="15"/>
      <c r="HUM28" s="15"/>
      <c r="HUN28" s="15"/>
      <c r="HUO28" s="15"/>
      <c r="HUP28" s="15"/>
      <c r="HUQ28" s="15"/>
      <c r="HUR28" s="15"/>
      <c r="HUS28" s="15"/>
      <c r="HUT28" s="15"/>
      <c r="HUU28" s="15"/>
      <c r="HUV28" s="15"/>
      <c r="HUW28" s="15"/>
      <c r="HUX28" s="15"/>
      <c r="HUY28" s="15"/>
      <c r="HUZ28" s="15"/>
      <c r="HVA28" s="15"/>
      <c r="HVB28" s="15"/>
      <c r="HVC28" s="15"/>
      <c r="HVD28" s="15"/>
      <c r="HVE28" s="15"/>
      <c r="HVF28" s="15"/>
      <c r="HVG28" s="98"/>
      <c r="HVH28" s="98"/>
      <c r="HVI28" s="13"/>
      <c r="HVJ28" s="79"/>
      <c r="HVK28" s="79"/>
      <c r="HVL28" s="79"/>
      <c r="HVM28" s="79"/>
      <c r="HVN28" s="79"/>
      <c r="HVO28" s="79"/>
      <c r="HVP28" s="79"/>
      <c r="HVQ28" s="79"/>
      <c r="HVR28" s="79"/>
      <c r="HVS28" s="79"/>
      <c r="HVT28" s="79"/>
      <c r="HVU28" s="79"/>
      <c r="HVV28" s="79"/>
      <c r="HVW28" s="79"/>
      <c r="HVX28" s="79"/>
      <c r="HVY28" s="79"/>
      <c r="HVZ28" s="79"/>
      <c r="HWA28" s="79"/>
      <c r="HWB28" s="79"/>
      <c r="HWC28" s="79"/>
      <c r="HWD28" s="79"/>
      <c r="HWE28" s="79"/>
      <c r="HWF28" s="79"/>
      <c r="HWG28" s="79"/>
      <c r="HWH28" s="19"/>
      <c r="HWI28" s="15"/>
      <c r="HWJ28" s="15"/>
      <c r="HWK28" s="15"/>
      <c r="HWL28" s="15"/>
      <c r="HWM28" s="15"/>
      <c r="HWN28" s="15"/>
      <c r="HWO28" s="15"/>
      <c r="HWP28" s="15"/>
      <c r="HWQ28" s="15"/>
      <c r="HWR28" s="15"/>
      <c r="HWS28" s="15"/>
      <c r="HWT28" s="15"/>
      <c r="HWU28" s="15"/>
      <c r="HWV28" s="15"/>
      <c r="HWW28" s="15"/>
      <c r="HWX28" s="15"/>
      <c r="HWY28" s="15"/>
      <c r="HWZ28" s="15"/>
      <c r="HXA28" s="15"/>
      <c r="HXB28" s="15"/>
      <c r="HXC28" s="15"/>
      <c r="HXD28" s="98"/>
      <c r="HXE28" s="98"/>
      <c r="HXF28" s="13"/>
      <c r="HXG28" s="79"/>
      <c r="HXH28" s="79"/>
      <c r="HXI28" s="79"/>
      <c r="HXJ28" s="79"/>
      <c r="HXK28" s="79"/>
      <c r="HXL28" s="79"/>
      <c r="HXM28" s="79"/>
      <c r="HXN28" s="79"/>
      <c r="HXO28" s="79"/>
      <c r="HXP28" s="79"/>
      <c r="HXQ28" s="79"/>
      <c r="HXR28" s="79"/>
      <c r="HXS28" s="79"/>
      <c r="HXT28" s="79"/>
      <c r="HXU28" s="79"/>
      <c r="HXV28" s="79"/>
      <c r="HXW28" s="79"/>
      <c r="HXX28" s="79"/>
      <c r="HXY28" s="79"/>
      <c r="HXZ28" s="79"/>
      <c r="HYA28" s="79"/>
      <c r="HYB28" s="79"/>
      <c r="HYC28" s="79"/>
      <c r="HYD28" s="79"/>
      <c r="HYE28" s="19"/>
      <c r="HYF28" s="15"/>
      <c r="HYG28" s="15"/>
      <c r="HYH28" s="15"/>
      <c r="HYI28" s="15"/>
      <c r="HYJ28" s="15"/>
      <c r="HYK28" s="15"/>
      <c r="HYL28" s="15"/>
      <c r="HYM28" s="15"/>
      <c r="HYN28" s="15"/>
      <c r="HYO28" s="15"/>
      <c r="HYP28" s="15"/>
      <c r="HYQ28" s="15"/>
      <c r="HYR28" s="15"/>
      <c r="HYS28" s="15"/>
      <c r="HYT28" s="15"/>
      <c r="HYU28" s="15"/>
      <c r="HYV28" s="15"/>
      <c r="HYW28" s="15"/>
      <c r="HYX28" s="15"/>
      <c r="HYY28" s="15"/>
      <c r="HYZ28" s="15"/>
      <c r="HZA28" s="98"/>
      <c r="HZB28" s="98"/>
      <c r="HZC28" s="13"/>
      <c r="HZD28" s="79"/>
      <c r="HZE28" s="79"/>
      <c r="HZF28" s="79"/>
      <c r="HZG28" s="79"/>
      <c r="HZH28" s="79"/>
      <c r="HZI28" s="79"/>
      <c r="HZJ28" s="79"/>
      <c r="HZK28" s="79"/>
      <c r="HZL28" s="79"/>
      <c r="HZM28" s="79"/>
      <c r="HZN28" s="79"/>
      <c r="HZO28" s="79"/>
      <c r="HZP28" s="79"/>
      <c r="HZQ28" s="79"/>
      <c r="HZR28" s="79"/>
      <c r="HZS28" s="79"/>
      <c r="HZT28" s="79"/>
      <c r="HZU28" s="79"/>
      <c r="HZV28" s="79"/>
      <c r="HZW28" s="79"/>
      <c r="HZX28" s="79"/>
      <c r="HZY28" s="79"/>
      <c r="HZZ28" s="79"/>
      <c r="IAA28" s="79"/>
      <c r="IAB28" s="19"/>
      <c r="IAC28" s="15"/>
      <c r="IAD28" s="15"/>
      <c r="IAE28" s="15"/>
      <c r="IAF28" s="15"/>
      <c r="IAG28" s="15"/>
      <c r="IAH28" s="15"/>
      <c r="IAI28" s="15"/>
      <c r="IAJ28" s="15"/>
      <c r="IAK28" s="15"/>
      <c r="IAL28" s="15"/>
      <c r="IAM28" s="15"/>
      <c r="IAN28" s="15"/>
      <c r="IAO28" s="15"/>
      <c r="IAP28" s="15"/>
      <c r="IAQ28" s="15"/>
      <c r="IAR28" s="15"/>
      <c r="IAS28" s="15"/>
      <c r="IAT28" s="15"/>
      <c r="IAU28" s="15"/>
      <c r="IAV28" s="15"/>
      <c r="IAW28" s="15"/>
      <c r="IAX28" s="98"/>
      <c r="IAY28" s="98"/>
      <c r="IAZ28" s="13"/>
      <c r="IBA28" s="79"/>
      <c r="IBB28" s="79"/>
      <c r="IBC28" s="79"/>
      <c r="IBD28" s="79"/>
      <c r="IBE28" s="79"/>
      <c r="IBF28" s="79"/>
      <c r="IBG28" s="79"/>
      <c r="IBH28" s="79"/>
      <c r="IBI28" s="79"/>
      <c r="IBJ28" s="79"/>
      <c r="IBK28" s="79"/>
      <c r="IBL28" s="79"/>
      <c r="IBM28" s="79"/>
      <c r="IBN28" s="79"/>
      <c r="IBO28" s="79"/>
      <c r="IBP28" s="79"/>
      <c r="IBQ28" s="79"/>
      <c r="IBR28" s="79"/>
      <c r="IBS28" s="79"/>
      <c r="IBT28" s="79"/>
      <c r="IBU28" s="79"/>
      <c r="IBV28" s="79"/>
      <c r="IBW28" s="79"/>
      <c r="IBX28" s="79"/>
      <c r="IBY28" s="19"/>
      <c r="IBZ28" s="15"/>
      <c r="ICA28" s="15"/>
      <c r="ICB28" s="15"/>
      <c r="ICC28" s="15"/>
      <c r="ICD28" s="15"/>
      <c r="ICE28" s="15"/>
      <c r="ICF28" s="15"/>
      <c r="ICG28" s="15"/>
      <c r="ICH28" s="15"/>
      <c r="ICI28" s="15"/>
      <c r="ICJ28" s="15"/>
      <c r="ICK28" s="15"/>
      <c r="ICL28" s="15"/>
      <c r="ICM28" s="15"/>
      <c r="ICN28" s="15"/>
      <c r="ICO28" s="15"/>
      <c r="ICP28" s="15"/>
      <c r="ICQ28" s="15"/>
      <c r="ICR28" s="15"/>
      <c r="ICS28" s="15"/>
      <c r="ICT28" s="15"/>
      <c r="ICU28" s="98"/>
      <c r="ICV28" s="98"/>
      <c r="ICW28" s="13"/>
      <c r="ICX28" s="79"/>
      <c r="ICY28" s="79"/>
      <c r="ICZ28" s="79"/>
      <c r="IDA28" s="79"/>
      <c r="IDB28" s="79"/>
      <c r="IDC28" s="79"/>
      <c r="IDD28" s="79"/>
      <c r="IDE28" s="79"/>
      <c r="IDF28" s="79"/>
      <c r="IDG28" s="79"/>
      <c r="IDH28" s="79"/>
      <c r="IDI28" s="79"/>
      <c r="IDJ28" s="79"/>
      <c r="IDK28" s="79"/>
      <c r="IDL28" s="79"/>
      <c r="IDM28" s="79"/>
      <c r="IDN28" s="79"/>
      <c r="IDO28" s="79"/>
      <c r="IDP28" s="79"/>
      <c r="IDQ28" s="79"/>
      <c r="IDR28" s="79"/>
      <c r="IDS28" s="79"/>
      <c r="IDT28" s="79"/>
      <c r="IDU28" s="79"/>
      <c r="IDV28" s="19"/>
      <c r="IDW28" s="15"/>
      <c r="IDX28" s="15"/>
      <c r="IDY28" s="15"/>
      <c r="IDZ28" s="15"/>
      <c r="IEA28" s="15"/>
      <c r="IEB28" s="15"/>
      <c r="IEC28" s="15"/>
      <c r="IED28" s="15"/>
      <c r="IEE28" s="15"/>
      <c r="IEF28" s="15"/>
      <c r="IEG28" s="15"/>
      <c r="IEH28" s="15"/>
      <c r="IEI28" s="15"/>
      <c r="IEJ28" s="15"/>
      <c r="IEK28" s="15"/>
      <c r="IEL28" s="15"/>
      <c r="IEM28" s="15"/>
      <c r="IEN28" s="15"/>
      <c r="IEO28" s="15"/>
      <c r="IEP28" s="15"/>
      <c r="IEQ28" s="15"/>
      <c r="IER28" s="98"/>
      <c r="IES28" s="98"/>
      <c r="IET28" s="13"/>
      <c r="IEU28" s="79"/>
      <c r="IEV28" s="79"/>
      <c r="IEW28" s="79"/>
      <c r="IEX28" s="79"/>
      <c r="IEY28" s="79"/>
      <c r="IEZ28" s="79"/>
      <c r="IFA28" s="79"/>
      <c r="IFB28" s="79"/>
      <c r="IFC28" s="79"/>
      <c r="IFD28" s="79"/>
      <c r="IFE28" s="79"/>
      <c r="IFF28" s="79"/>
      <c r="IFG28" s="79"/>
      <c r="IFH28" s="79"/>
      <c r="IFI28" s="79"/>
      <c r="IFJ28" s="79"/>
      <c r="IFK28" s="79"/>
      <c r="IFL28" s="79"/>
      <c r="IFM28" s="79"/>
      <c r="IFN28" s="79"/>
      <c r="IFO28" s="79"/>
      <c r="IFP28" s="79"/>
      <c r="IFQ28" s="79"/>
      <c r="IFR28" s="79"/>
      <c r="IFS28" s="19"/>
      <c r="IFT28" s="15"/>
      <c r="IFU28" s="15"/>
      <c r="IFV28" s="15"/>
      <c r="IFW28" s="15"/>
      <c r="IFX28" s="15"/>
      <c r="IFY28" s="15"/>
      <c r="IFZ28" s="15"/>
      <c r="IGA28" s="15"/>
      <c r="IGB28" s="15"/>
      <c r="IGC28" s="15"/>
      <c r="IGD28" s="15"/>
      <c r="IGE28" s="15"/>
      <c r="IGF28" s="15"/>
      <c r="IGG28" s="15"/>
      <c r="IGH28" s="15"/>
      <c r="IGI28" s="15"/>
      <c r="IGJ28" s="15"/>
      <c r="IGK28" s="15"/>
      <c r="IGL28" s="15"/>
      <c r="IGM28" s="15"/>
      <c r="IGN28" s="15"/>
      <c r="IGO28" s="98"/>
      <c r="IGP28" s="98"/>
      <c r="IGQ28" s="13"/>
      <c r="IGR28" s="79"/>
      <c r="IGS28" s="79"/>
      <c r="IGT28" s="79"/>
      <c r="IGU28" s="79"/>
      <c r="IGV28" s="79"/>
      <c r="IGW28" s="79"/>
      <c r="IGX28" s="79"/>
      <c r="IGY28" s="79"/>
      <c r="IGZ28" s="79"/>
      <c r="IHA28" s="79"/>
      <c r="IHB28" s="79"/>
      <c r="IHC28" s="79"/>
      <c r="IHD28" s="79"/>
      <c r="IHE28" s="79"/>
      <c r="IHF28" s="79"/>
      <c r="IHG28" s="79"/>
      <c r="IHH28" s="79"/>
      <c r="IHI28" s="79"/>
      <c r="IHJ28" s="79"/>
      <c r="IHK28" s="79"/>
      <c r="IHL28" s="79"/>
      <c r="IHM28" s="79"/>
      <c r="IHN28" s="79"/>
      <c r="IHO28" s="79"/>
      <c r="IHP28" s="19"/>
      <c r="IHQ28" s="15"/>
      <c r="IHR28" s="15"/>
      <c r="IHS28" s="15"/>
      <c r="IHT28" s="15"/>
      <c r="IHU28" s="15"/>
      <c r="IHV28" s="15"/>
      <c r="IHW28" s="15"/>
      <c r="IHX28" s="15"/>
      <c r="IHY28" s="15"/>
      <c r="IHZ28" s="15"/>
      <c r="IIA28" s="15"/>
      <c r="IIB28" s="15"/>
      <c r="IIC28" s="15"/>
      <c r="IID28" s="15"/>
      <c r="IIE28" s="15"/>
      <c r="IIF28" s="15"/>
      <c r="IIG28" s="15"/>
      <c r="IIH28" s="15"/>
      <c r="III28" s="15"/>
      <c r="IIJ28" s="15"/>
      <c r="IIK28" s="15"/>
      <c r="IIL28" s="98"/>
      <c r="IIM28" s="98"/>
      <c r="IIN28" s="13"/>
      <c r="IIO28" s="79"/>
      <c r="IIP28" s="79"/>
      <c r="IIQ28" s="79"/>
      <c r="IIR28" s="79"/>
      <c r="IIS28" s="79"/>
      <c r="IIT28" s="79"/>
      <c r="IIU28" s="79"/>
      <c r="IIV28" s="79"/>
      <c r="IIW28" s="79"/>
      <c r="IIX28" s="79"/>
      <c r="IIY28" s="79"/>
      <c r="IIZ28" s="79"/>
      <c r="IJA28" s="79"/>
      <c r="IJB28" s="79"/>
      <c r="IJC28" s="79"/>
      <c r="IJD28" s="79"/>
      <c r="IJE28" s="79"/>
      <c r="IJF28" s="79"/>
      <c r="IJG28" s="79"/>
      <c r="IJH28" s="79"/>
      <c r="IJI28" s="79"/>
      <c r="IJJ28" s="79"/>
      <c r="IJK28" s="79"/>
      <c r="IJL28" s="79"/>
      <c r="IJM28" s="19"/>
      <c r="IJN28" s="15"/>
      <c r="IJO28" s="15"/>
      <c r="IJP28" s="15"/>
      <c r="IJQ28" s="15"/>
      <c r="IJR28" s="15"/>
      <c r="IJS28" s="15"/>
      <c r="IJT28" s="15"/>
      <c r="IJU28" s="15"/>
      <c r="IJV28" s="15"/>
      <c r="IJW28" s="15"/>
      <c r="IJX28" s="15"/>
      <c r="IJY28" s="15"/>
      <c r="IJZ28" s="15"/>
      <c r="IKA28" s="15"/>
      <c r="IKB28" s="15"/>
      <c r="IKC28" s="15"/>
      <c r="IKD28" s="15"/>
      <c r="IKE28" s="15"/>
      <c r="IKF28" s="15"/>
      <c r="IKG28" s="15"/>
      <c r="IKH28" s="15"/>
      <c r="IKI28" s="98"/>
      <c r="IKJ28" s="98"/>
      <c r="IKK28" s="13"/>
      <c r="IKL28" s="79"/>
      <c r="IKM28" s="79"/>
      <c r="IKN28" s="79"/>
      <c r="IKO28" s="79"/>
      <c r="IKP28" s="79"/>
      <c r="IKQ28" s="79"/>
      <c r="IKR28" s="79"/>
      <c r="IKS28" s="79"/>
      <c r="IKT28" s="79"/>
      <c r="IKU28" s="79"/>
      <c r="IKV28" s="79"/>
      <c r="IKW28" s="79"/>
      <c r="IKX28" s="79"/>
      <c r="IKY28" s="79"/>
      <c r="IKZ28" s="79"/>
      <c r="ILA28" s="79"/>
      <c r="ILB28" s="79"/>
      <c r="ILC28" s="79"/>
      <c r="ILD28" s="79"/>
      <c r="ILE28" s="79"/>
      <c r="ILF28" s="79"/>
      <c r="ILG28" s="79"/>
      <c r="ILH28" s="79"/>
      <c r="ILI28" s="79"/>
      <c r="ILJ28" s="19"/>
      <c r="ILK28" s="15"/>
      <c r="ILL28" s="15"/>
      <c r="ILM28" s="15"/>
      <c r="ILN28" s="15"/>
      <c r="ILO28" s="15"/>
      <c r="ILP28" s="15"/>
      <c r="ILQ28" s="15"/>
      <c r="ILR28" s="15"/>
      <c r="ILS28" s="15"/>
      <c r="ILT28" s="15"/>
      <c r="ILU28" s="15"/>
      <c r="ILV28" s="15"/>
      <c r="ILW28" s="15"/>
      <c r="ILX28" s="15"/>
      <c r="ILY28" s="15"/>
      <c r="ILZ28" s="15"/>
      <c r="IMA28" s="15"/>
      <c r="IMB28" s="15"/>
      <c r="IMC28" s="15"/>
      <c r="IMD28" s="15"/>
      <c r="IME28" s="15"/>
      <c r="IMF28" s="98"/>
      <c r="IMG28" s="98"/>
      <c r="IMH28" s="13"/>
      <c r="IMI28" s="79"/>
      <c r="IMJ28" s="79"/>
      <c r="IMK28" s="79"/>
      <c r="IML28" s="79"/>
      <c r="IMM28" s="79"/>
      <c r="IMN28" s="79"/>
      <c r="IMO28" s="79"/>
      <c r="IMP28" s="79"/>
      <c r="IMQ28" s="79"/>
      <c r="IMR28" s="79"/>
      <c r="IMS28" s="79"/>
      <c r="IMT28" s="79"/>
      <c r="IMU28" s="79"/>
      <c r="IMV28" s="79"/>
      <c r="IMW28" s="79"/>
      <c r="IMX28" s="79"/>
      <c r="IMY28" s="79"/>
      <c r="IMZ28" s="79"/>
      <c r="INA28" s="79"/>
      <c r="INB28" s="79"/>
      <c r="INC28" s="79"/>
      <c r="IND28" s="79"/>
      <c r="INE28" s="79"/>
      <c r="INF28" s="79"/>
      <c r="ING28" s="19"/>
      <c r="INH28" s="15"/>
      <c r="INI28" s="15"/>
      <c r="INJ28" s="15"/>
      <c r="INK28" s="15"/>
      <c r="INL28" s="15"/>
      <c r="INM28" s="15"/>
      <c r="INN28" s="15"/>
      <c r="INO28" s="15"/>
      <c r="INP28" s="15"/>
      <c r="INQ28" s="15"/>
      <c r="INR28" s="15"/>
      <c r="INS28" s="15"/>
      <c r="INT28" s="15"/>
      <c r="INU28" s="15"/>
      <c r="INV28" s="15"/>
      <c r="INW28" s="15"/>
      <c r="INX28" s="15"/>
      <c r="INY28" s="15"/>
      <c r="INZ28" s="15"/>
      <c r="IOA28" s="15"/>
      <c r="IOB28" s="15"/>
      <c r="IOC28" s="98"/>
      <c r="IOD28" s="98"/>
      <c r="IOE28" s="13"/>
      <c r="IOF28" s="79"/>
      <c r="IOG28" s="79"/>
      <c r="IOH28" s="79"/>
      <c r="IOI28" s="79"/>
      <c r="IOJ28" s="79"/>
      <c r="IOK28" s="79"/>
      <c r="IOL28" s="79"/>
      <c r="IOM28" s="79"/>
      <c r="ION28" s="79"/>
      <c r="IOO28" s="79"/>
      <c r="IOP28" s="79"/>
      <c r="IOQ28" s="79"/>
      <c r="IOR28" s="79"/>
      <c r="IOS28" s="79"/>
      <c r="IOT28" s="79"/>
      <c r="IOU28" s="79"/>
      <c r="IOV28" s="79"/>
      <c r="IOW28" s="79"/>
      <c r="IOX28" s="79"/>
      <c r="IOY28" s="79"/>
      <c r="IOZ28" s="79"/>
      <c r="IPA28" s="79"/>
      <c r="IPB28" s="79"/>
      <c r="IPC28" s="79"/>
      <c r="IPD28" s="19"/>
      <c r="IPE28" s="15"/>
      <c r="IPF28" s="15"/>
      <c r="IPG28" s="15"/>
      <c r="IPH28" s="15"/>
      <c r="IPI28" s="15"/>
      <c r="IPJ28" s="15"/>
      <c r="IPK28" s="15"/>
      <c r="IPL28" s="15"/>
      <c r="IPM28" s="15"/>
      <c r="IPN28" s="15"/>
      <c r="IPO28" s="15"/>
      <c r="IPP28" s="15"/>
      <c r="IPQ28" s="15"/>
      <c r="IPR28" s="15"/>
      <c r="IPS28" s="15"/>
      <c r="IPT28" s="15"/>
      <c r="IPU28" s="15"/>
      <c r="IPV28" s="15"/>
      <c r="IPW28" s="15"/>
      <c r="IPX28" s="15"/>
      <c r="IPY28" s="15"/>
      <c r="IPZ28" s="98"/>
      <c r="IQA28" s="98"/>
      <c r="IQB28" s="13"/>
      <c r="IQC28" s="79"/>
      <c r="IQD28" s="79"/>
      <c r="IQE28" s="79"/>
      <c r="IQF28" s="79"/>
      <c r="IQG28" s="79"/>
      <c r="IQH28" s="79"/>
      <c r="IQI28" s="79"/>
      <c r="IQJ28" s="79"/>
      <c r="IQK28" s="79"/>
      <c r="IQL28" s="79"/>
      <c r="IQM28" s="79"/>
      <c r="IQN28" s="79"/>
      <c r="IQO28" s="79"/>
      <c r="IQP28" s="79"/>
      <c r="IQQ28" s="79"/>
      <c r="IQR28" s="79"/>
      <c r="IQS28" s="79"/>
      <c r="IQT28" s="79"/>
      <c r="IQU28" s="79"/>
      <c r="IQV28" s="79"/>
      <c r="IQW28" s="79"/>
      <c r="IQX28" s="79"/>
      <c r="IQY28" s="79"/>
      <c r="IQZ28" s="79"/>
      <c r="IRA28" s="19"/>
      <c r="IRB28" s="15"/>
      <c r="IRC28" s="15"/>
      <c r="IRD28" s="15"/>
      <c r="IRE28" s="15"/>
      <c r="IRF28" s="15"/>
      <c r="IRG28" s="15"/>
      <c r="IRH28" s="15"/>
      <c r="IRI28" s="15"/>
      <c r="IRJ28" s="15"/>
      <c r="IRK28" s="15"/>
      <c r="IRL28" s="15"/>
      <c r="IRM28" s="15"/>
      <c r="IRN28" s="15"/>
      <c r="IRO28" s="15"/>
      <c r="IRP28" s="15"/>
      <c r="IRQ28" s="15"/>
      <c r="IRR28" s="15"/>
      <c r="IRS28" s="15"/>
      <c r="IRT28" s="15"/>
      <c r="IRU28" s="15"/>
      <c r="IRV28" s="15"/>
      <c r="IRW28" s="98"/>
      <c r="IRX28" s="98"/>
      <c r="IRY28" s="13"/>
      <c r="IRZ28" s="79"/>
      <c r="ISA28" s="79"/>
      <c r="ISB28" s="79"/>
      <c r="ISC28" s="79"/>
      <c r="ISD28" s="79"/>
      <c r="ISE28" s="79"/>
      <c r="ISF28" s="79"/>
      <c r="ISG28" s="79"/>
      <c r="ISH28" s="79"/>
      <c r="ISI28" s="79"/>
      <c r="ISJ28" s="79"/>
      <c r="ISK28" s="79"/>
      <c r="ISL28" s="79"/>
      <c r="ISM28" s="79"/>
      <c r="ISN28" s="79"/>
      <c r="ISO28" s="79"/>
      <c r="ISP28" s="79"/>
      <c r="ISQ28" s="79"/>
      <c r="ISR28" s="79"/>
      <c r="ISS28" s="79"/>
      <c r="IST28" s="79"/>
      <c r="ISU28" s="79"/>
      <c r="ISV28" s="79"/>
      <c r="ISW28" s="79"/>
      <c r="ISX28" s="19"/>
      <c r="ISY28" s="15"/>
      <c r="ISZ28" s="15"/>
      <c r="ITA28" s="15"/>
      <c r="ITB28" s="15"/>
      <c r="ITC28" s="15"/>
      <c r="ITD28" s="15"/>
      <c r="ITE28" s="15"/>
      <c r="ITF28" s="15"/>
      <c r="ITG28" s="15"/>
      <c r="ITH28" s="15"/>
      <c r="ITI28" s="15"/>
      <c r="ITJ28" s="15"/>
      <c r="ITK28" s="15"/>
      <c r="ITL28" s="15"/>
      <c r="ITM28" s="15"/>
      <c r="ITN28" s="15"/>
      <c r="ITO28" s="15"/>
      <c r="ITP28" s="15"/>
      <c r="ITQ28" s="15"/>
      <c r="ITR28" s="15"/>
      <c r="ITS28" s="15"/>
      <c r="ITT28" s="98"/>
      <c r="ITU28" s="98"/>
      <c r="ITV28" s="13"/>
      <c r="ITW28" s="79"/>
      <c r="ITX28" s="79"/>
      <c r="ITY28" s="79"/>
      <c r="ITZ28" s="79"/>
      <c r="IUA28" s="79"/>
      <c r="IUB28" s="79"/>
      <c r="IUC28" s="79"/>
      <c r="IUD28" s="79"/>
      <c r="IUE28" s="79"/>
      <c r="IUF28" s="79"/>
      <c r="IUG28" s="79"/>
      <c r="IUH28" s="79"/>
      <c r="IUI28" s="79"/>
      <c r="IUJ28" s="79"/>
      <c r="IUK28" s="79"/>
      <c r="IUL28" s="79"/>
      <c r="IUM28" s="79"/>
      <c r="IUN28" s="79"/>
      <c r="IUO28" s="79"/>
      <c r="IUP28" s="79"/>
      <c r="IUQ28" s="79"/>
      <c r="IUR28" s="79"/>
      <c r="IUS28" s="79"/>
      <c r="IUT28" s="79"/>
      <c r="IUU28" s="19"/>
      <c r="IUV28" s="15"/>
      <c r="IUW28" s="15"/>
      <c r="IUX28" s="15"/>
      <c r="IUY28" s="15"/>
      <c r="IUZ28" s="15"/>
      <c r="IVA28" s="15"/>
      <c r="IVB28" s="15"/>
      <c r="IVC28" s="15"/>
      <c r="IVD28" s="15"/>
      <c r="IVE28" s="15"/>
      <c r="IVF28" s="15"/>
      <c r="IVG28" s="15"/>
      <c r="IVH28" s="15"/>
      <c r="IVI28" s="15"/>
      <c r="IVJ28" s="15"/>
      <c r="IVK28" s="15"/>
      <c r="IVL28" s="15"/>
      <c r="IVM28" s="15"/>
      <c r="IVN28" s="15"/>
      <c r="IVO28" s="15"/>
      <c r="IVP28" s="15"/>
      <c r="IVQ28" s="98"/>
      <c r="IVR28" s="98"/>
      <c r="IVS28" s="13"/>
      <c r="IVT28" s="79"/>
      <c r="IVU28" s="79"/>
      <c r="IVV28" s="79"/>
      <c r="IVW28" s="79"/>
      <c r="IVX28" s="79"/>
      <c r="IVY28" s="79"/>
      <c r="IVZ28" s="79"/>
      <c r="IWA28" s="79"/>
      <c r="IWB28" s="79"/>
      <c r="IWC28" s="79"/>
      <c r="IWD28" s="79"/>
      <c r="IWE28" s="79"/>
      <c r="IWF28" s="79"/>
      <c r="IWG28" s="79"/>
      <c r="IWH28" s="79"/>
      <c r="IWI28" s="79"/>
      <c r="IWJ28" s="79"/>
      <c r="IWK28" s="79"/>
      <c r="IWL28" s="79"/>
      <c r="IWM28" s="79"/>
      <c r="IWN28" s="79"/>
      <c r="IWO28" s="79"/>
      <c r="IWP28" s="79"/>
      <c r="IWQ28" s="79"/>
      <c r="IWR28" s="19"/>
      <c r="IWS28" s="15"/>
      <c r="IWT28" s="15"/>
      <c r="IWU28" s="15"/>
      <c r="IWV28" s="15"/>
      <c r="IWW28" s="15"/>
      <c r="IWX28" s="15"/>
      <c r="IWY28" s="15"/>
      <c r="IWZ28" s="15"/>
      <c r="IXA28" s="15"/>
      <c r="IXB28" s="15"/>
      <c r="IXC28" s="15"/>
      <c r="IXD28" s="15"/>
      <c r="IXE28" s="15"/>
      <c r="IXF28" s="15"/>
      <c r="IXG28" s="15"/>
      <c r="IXH28" s="15"/>
      <c r="IXI28" s="15"/>
      <c r="IXJ28" s="15"/>
      <c r="IXK28" s="15"/>
      <c r="IXL28" s="15"/>
      <c r="IXM28" s="15"/>
      <c r="IXN28" s="98"/>
      <c r="IXO28" s="98"/>
      <c r="IXP28" s="13"/>
      <c r="IXQ28" s="79"/>
      <c r="IXR28" s="79"/>
      <c r="IXS28" s="79"/>
      <c r="IXT28" s="79"/>
      <c r="IXU28" s="79"/>
      <c r="IXV28" s="79"/>
      <c r="IXW28" s="79"/>
      <c r="IXX28" s="79"/>
      <c r="IXY28" s="79"/>
      <c r="IXZ28" s="79"/>
      <c r="IYA28" s="79"/>
      <c r="IYB28" s="79"/>
      <c r="IYC28" s="79"/>
      <c r="IYD28" s="79"/>
      <c r="IYE28" s="79"/>
      <c r="IYF28" s="79"/>
      <c r="IYG28" s="79"/>
      <c r="IYH28" s="79"/>
      <c r="IYI28" s="79"/>
      <c r="IYJ28" s="79"/>
      <c r="IYK28" s="79"/>
      <c r="IYL28" s="79"/>
      <c r="IYM28" s="79"/>
      <c r="IYN28" s="79"/>
      <c r="IYO28" s="19"/>
      <c r="IYP28" s="15"/>
      <c r="IYQ28" s="15"/>
      <c r="IYR28" s="15"/>
      <c r="IYS28" s="15"/>
      <c r="IYT28" s="15"/>
      <c r="IYU28" s="15"/>
      <c r="IYV28" s="15"/>
      <c r="IYW28" s="15"/>
      <c r="IYX28" s="15"/>
      <c r="IYY28" s="15"/>
      <c r="IYZ28" s="15"/>
      <c r="IZA28" s="15"/>
      <c r="IZB28" s="15"/>
      <c r="IZC28" s="15"/>
      <c r="IZD28" s="15"/>
      <c r="IZE28" s="15"/>
      <c r="IZF28" s="15"/>
      <c r="IZG28" s="15"/>
      <c r="IZH28" s="15"/>
      <c r="IZI28" s="15"/>
      <c r="IZJ28" s="15"/>
      <c r="IZK28" s="98"/>
      <c r="IZL28" s="98"/>
      <c r="IZM28" s="13"/>
      <c r="IZN28" s="79"/>
      <c r="IZO28" s="79"/>
      <c r="IZP28" s="79"/>
      <c r="IZQ28" s="79"/>
      <c r="IZR28" s="79"/>
      <c r="IZS28" s="79"/>
      <c r="IZT28" s="79"/>
      <c r="IZU28" s="79"/>
      <c r="IZV28" s="79"/>
      <c r="IZW28" s="79"/>
      <c r="IZX28" s="79"/>
      <c r="IZY28" s="79"/>
      <c r="IZZ28" s="79"/>
      <c r="JAA28" s="79"/>
      <c r="JAB28" s="79"/>
      <c r="JAC28" s="79"/>
      <c r="JAD28" s="79"/>
      <c r="JAE28" s="79"/>
      <c r="JAF28" s="79"/>
      <c r="JAG28" s="79"/>
      <c r="JAH28" s="79"/>
      <c r="JAI28" s="79"/>
      <c r="JAJ28" s="79"/>
      <c r="JAK28" s="79"/>
      <c r="JAL28" s="19"/>
      <c r="JAM28" s="15"/>
      <c r="JAN28" s="15"/>
      <c r="JAO28" s="15"/>
      <c r="JAP28" s="15"/>
      <c r="JAQ28" s="15"/>
      <c r="JAR28" s="15"/>
      <c r="JAS28" s="15"/>
      <c r="JAT28" s="15"/>
      <c r="JAU28" s="15"/>
      <c r="JAV28" s="15"/>
      <c r="JAW28" s="15"/>
      <c r="JAX28" s="15"/>
      <c r="JAY28" s="15"/>
      <c r="JAZ28" s="15"/>
      <c r="JBA28" s="15"/>
      <c r="JBB28" s="15"/>
      <c r="JBC28" s="15"/>
      <c r="JBD28" s="15"/>
      <c r="JBE28" s="15"/>
      <c r="JBF28" s="15"/>
      <c r="JBG28" s="15"/>
      <c r="JBH28" s="98"/>
      <c r="JBI28" s="98"/>
      <c r="JBJ28" s="13"/>
      <c r="JBK28" s="79"/>
      <c r="JBL28" s="79"/>
      <c r="JBM28" s="79"/>
      <c r="JBN28" s="79"/>
      <c r="JBO28" s="79"/>
      <c r="JBP28" s="79"/>
      <c r="JBQ28" s="79"/>
      <c r="JBR28" s="79"/>
      <c r="JBS28" s="79"/>
      <c r="JBT28" s="79"/>
      <c r="JBU28" s="79"/>
      <c r="JBV28" s="79"/>
      <c r="JBW28" s="79"/>
      <c r="JBX28" s="79"/>
      <c r="JBY28" s="79"/>
      <c r="JBZ28" s="79"/>
      <c r="JCA28" s="79"/>
      <c r="JCB28" s="79"/>
      <c r="JCC28" s="79"/>
      <c r="JCD28" s="79"/>
      <c r="JCE28" s="79"/>
      <c r="JCF28" s="79"/>
      <c r="JCG28" s="79"/>
      <c r="JCH28" s="79"/>
      <c r="JCI28" s="19"/>
      <c r="JCJ28" s="15"/>
      <c r="JCK28" s="15"/>
      <c r="JCL28" s="15"/>
      <c r="JCM28" s="15"/>
      <c r="JCN28" s="15"/>
      <c r="JCO28" s="15"/>
      <c r="JCP28" s="15"/>
      <c r="JCQ28" s="15"/>
      <c r="JCR28" s="15"/>
      <c r="JCS28" s="15"/>
      <c r="JCT28" s="15"/>
      <c r="JCU28" s="15"/>
      <c r="JCV28" s="15"/>
      <c r="JCW28" s="15"/>
      <c r="JCX28" s="15"/>
      <c r="JCY28" s="15"/>
      <c r="JCZ28" s="15"/>
      <c r="JDA28" s="15"/>
      <c r="JDB28" s="15"/>
      <c r="JDC28" s="15"/>
      <c r="JDD28" s="15"/>
      <c r="JDE28" s="98"/>
      <c r="JDF28" s="98"/>
      <c r="JDG28" s="13"/>
      <c r="JDH28" s="79"/>
      <c r="JDI28" s="79"/>
      <c r="JDJ28" s="79"/>
      <c r="JDK28" s="79"/>
      <c r="JDL28" s="79"/>
      <c r="JDM28" s="79"/>
      <c r="JDN28" s="79"/>
      <c r="JDO28" s="79"/>
      <c r="JDP28" s="79"/>
      <c r="JDQ28" s="79"/>
      <c r="JDR28" s="79"/>
      <c r="JDS28" s="79"/>
      <c r="JDT28" s="79"/>
      <c r="JDU28" s="79"/>
      <c r="JDV28" s="79"/>
      <c r="JDW28" s="79"/>
      <c r="JDX28" s="79"/>
      <c r="JDY28" s="79"/>
      <c r="JDZ28" s="79"/>
      <c r="JEA28" s="79"/>
      <c r="JEB28" s="79"/>
      <c r="JEC28" s="79"/>
      <c r="JED28" s="79"/>
      <c r="JEE28" s="79"/>
      <c r="JEF28" s="19"/>
      <c r="JEG28" s="15"/>
      <c r="JEH28" s="15"/>
      <c r="JEI28" s="15"/>
      <c r="JEJ28" s="15"/>
      <c r="JEK28" s="15"/>
      <c r="JEL28" s="15"/>
      <c r="JEM28" s="15"/>
      <c r="JEN28" s="15"/>
      <c r="JEO28" s="15"/>
      <c r="JEP28" s="15"/>
      <c r="JEQ28" s="15"/>
      <c r="JER28" s="15"/>
      <c r="JES28" s="15"/>
      <c r="JET28" s="15"/>
      <c r="JEU28" s="15"/>
      <c r="JEV28" s="15"/>
      <c r="JEW28" s="15"/>
      <c r="JEX28" s="15"/>
      <c r="JEY28" s="15"/>
      <c r="JEZ28" s="15"/>
      <c r="JFA28" s="15"/>
      <c r="JFB28" s="98"/>
      <c r="JFC28" s="98"/>
      <c r="JFD28" s="13"/>
      <c r="JFE28" s="79"/>
      <c r="JFF28" s="79"/>
      <c r="JFG28" s="79"/>
      <c r="JFH28" s="79"/>
      <c r="JFI28" s="79"/>
      <c r="JFJ28" s="79"/>
      <c r="JFK28" s="79"/>
      <c r="JFL28" s="79"/>
      <c r="JFM28" s="79"/>
      <c r="JFN28" s="79"/>
      <c r="JFO28" s="79"/>
      <c r="JFP28" s="79"/>
      <c r="JFQ28" s="79"/>
      <c r="JFR28" s="79"/>
      <c r="JFS28" s="79"/>
      <c r="JFT28" s="79"/>
      <c r="JFU28" s="79"/>
      <c r="JFV28" s="79"/>
      <c r="JFW28" s="79"/>
      <c r="JFX28" s="79"/>
      <c r="JFY28" s="79"/>
      <c r="JFZ28" s="79"/>
      <c r="JGA28" s="79"/>
      <c r="JGB28" s="79"/>
      <c r="JGC28" s="19"/>
      <c r="JGD28" s="15"/>
      <c r="JGE28" s="15"/>
      <c r="JGF28" s="15"/>
      <c r="JGG28" s="15"/>
      <c r="JGH28" s="15"/>
      <c r="JGI28" s="15"/>
      <c r="JGJ28" s="15"/>
      <c r="JGK28" s="15"/>
      <c r="JGL28" s="15"/>
      <c r="JGM28" s="15"/>
      <c r="JGN28" s="15"/>
      <c r="JGO28" s="15"/>
      <c r="JGP28" s="15"/>
      <c r="JGQ28" s="15"/>
      <c r="JGR28" s="15"/>
      <c r="JGS28" s="15"/>
      <c r="JGT28" s="15"/>
      <c r="JGU28" s="15"/>
      <c r="JGV28" s="15"/>
      <c r="JGW28" s="15"/>
      <c r="JGX28" s="15"/>
      <c r="JGY28" s="98"/>
      <c r="JGZ28" s="98"/>
      <c r="JHA28" s="13"/>
      <c r="JHB28" s="79"/>
      <c r="JHC28" s="79"/>
      <c r="JHD28" s="79"/>
      <c r="JHE28" s="79"/>
      <c r="JHF28" s="79"/>
      <c r="JHG28" s="79"/>
      <c r="JHH28" s="79"/>
      <c r="JHI28" s="79"/>
      <c r="JHJ28" s="79"/>
      <c r="JHK28" s="79"/>
      <c r="JHL28" s="79"/>
      <c r="JHM28" s="79"/>
      <c r="JHN28" s="79"/>
      <c r="JHO28" s="79"/>
      <c r="JHP28" s="79"/>
      <c r="JHQ28" s="79"/>
      <c r="JHR28" s="79"/>
      <c r="JHS28" s="79"/>
      <c r="JHT28" s="79"/>
      <c r="JHU28" s="79"/>
      <c r="JHV28" s="79"/>
      <c r="JHW28" s="79"/>
      <c r="JHX28" s="79"/>
      <c r="JHY28" s="79"/>
      <c r="JHZ28" s="19"/>
      <c r="JIA28" s="15"/>
      <c r="JIB28" s="15"/>
      <c r="JIC28" s="15"/>
      <c r="JID28" s="15"/>
      <c r="JIE28" s="15"/>
      <c r="JIF28" s="15"/>
      <c r="JIG28" s="15"/>
      <c r="JIH28" s="15"/>
      <c r="JII28" s="15"/>
      <c r="JIJ28" s="15"/>
      <c r="JIK28" s="15"/>
      <c r="JIL28" s="15"/>
      <c r="JIM28" s="15"/>
      <c r="JIN28" s="15"/>
      <c r="JIO28" s="15"/>
      <c r="JIP28" s="15"/>
      <c r="JIQ28" s="15"/>
      <c r="JIR28" s="15"/>
      <c r="JIS28" s="15"/>
      <c r="JIT28" s="15"/>
      <c r="JIU28" s="15"/>
      <c r="JIV28" s="98"/>
      <c r="JIW28" s="98"/>
      <c r="JIX28" s="13"/>
      <c r="JIY28" s="79"/>
      <c r="JIZ28" s="79"/>
      <c r="JJA28" s="79"/>
      <c r="JJB28" s="79"/>
      <c r="JJC28" s="79"/>
      <c r="JJD28" s="79"/>
      <c r="JJE28" s="79"/>
      <c r="JJF28" s="79"/>
      <c r="JJG28" s="79"/>
      <c r="JJH28" s="79"/>
      <c r="JJI28" s="79"/>
      <c r="JJJ28" s="79"/>
      <c r="JJK28" s="79"/>
      <c r="JJL28" s="79"/>
      <c r="JJM28" s="79"/>
      <c r="JJN28" s="79"/>
      <c r="JJO28" s="79"/>
      <c r="JJP28" s="79"/>
      <c r="JJQ28" s="79"/>
      <c r="JJR28" s="79"/>
      <c r="JJS28" s="79"/>
      <c r="JJT28" s="79"/>
      <c r="JJU28" s="79"/>
      <c r="JJV28" s="79"/>
      <c r="JJW28" s="19"/>
      <c r="JJX28" s="15"/>
      <c r="JJY28" s="15"/>
      <c r="JJZ28" s="15"/>
      <c r="JKA28" s="15"/>
      <c r="JKB28" s="15"/>
      <c r="JKC28" s="15"/>
      <c r="JKD28" s="15"/>
      <c r="JKE28" s="15"/>
      <c r="JKF28" s="15"/>
      <c r="JKG28" s="15"/>
      <c r="JKH28" s="15"/>
      <c r="JKI28" s="15"/>
      <c r="JKJ28" s="15"/>
      <c r="JKK28" s="15"/>
      <c r="JKL28" s="15"/>
      <c r="JKM28" s="15"/>
      <c r="JKN28" s="15"/>
      <c r="JKO28" s="15"/>
      <c r="JKP28" s="15"/>
      <c r="JKQ28" s="15"/>
      <c r="JKR28" s="15"/>
      <c r="JKS28" s="98"/>
      <c r="JKT28" s="98"/>
      <c r="JKU28" s="13"/>
      <c r="JKV28" s="79"/>
      <c r="JKW28" s="79"/>
      <c r="JKX28" s="79"/>
      <c r="JKY28" s="79"/>
      <c r="JKZ28" s="79"/>
      <c r="JLA28" s="79"/>
      <c r="JLB28" s="79"/>
      <c r="JLC28" s="79"/>
      <c r="JLD28" s="79"/>
      <c r="JLE28" s="79"/>
      <c r="JLF28" s="79"/>
      <c r="JLG28" s="79"/>
      <c r="JLH28" s="79"/>
      <c r="JLI28" s="79"/>
      <c r="JLJ28" s="79"/>
      <c r="JLK28" s="79"/>
      <c r="JLL28" s="79"/>
      <c r="JLM28" s="79"/>
      <c r="JLN28" s="79"/>
      <c r="JLO28" s="79"/>
      <c r="JLP28" s="79"/>
      <c r="JLQ28" s="79"/>
      <c r="JLR28" s="79"/>
      <c r="JLS28" s="79"/>
      <c r="JLT28" s="19"/>
      <c r="JLU28" s="15"/>
      <c r="JLV28" s="15"/>
      <c r="JLW28" s="15"/>
      <c r="JLX28" s="15"/>
      <c r="JLY28" s="15"/>
      <c r="JLZ28" s="15"/>
      <c r="JMA28" s="15"/>
      <c r="JMB28" s="15"/>
      <c r="JMC28" s="15"/>
      <c r="JMD28" s="15"/>
      <c r="JME28" s="15"/>
      <c r="JMF28" s="15"/>
      <c r="JMG28" s="15"/>
      <c r="JMH28" s="15"/>
      <c r="JMI28" s="15"/>
      <c r="JMJ28" s="15"/>
      <c r="JMK28" s="15"/>
      <c r="JML28" s="15"/>
      <c r="JMM28" s="15"/>
      <c r="JMN28" s="15"/>
      <c r="JMO28" s="15"/>
      <c r="JMP28" s="98"/>
      <c r="JMQ28" s="98"/>
      <c r="JMR28" s="13"/>
      <c r="JMS28" s="79"/>
      <c r="JMT28" s="79"/>
      <c r="JMU28" s="79"/>
      <c r="JMV28" s="79"/>
      <c r="JMW28" s="79"/>
      <c r="JMX28" s="79"/>
      <c r="JMY28" s="79"/>
      <c r="JMZ28" s="79"/>
      <c r="JNA28" s="79"/>
      <c r="JNB28" s="79"/>
      <c r="JNC28" s="79"/>
      <c r="JND28" s="79"/>
      <c r="JNE28" s="79"/>
      <c r="JNF28" s="79"/>
      <c r="JNG28" s="79"/>
      <c r="JNH28" s="79"/>
      <c r="JNI28" s="79"/>
      <c r="JNJ28" s="79"/>
      <c r="JNK28" s="79"/>
      <c r="JNL28" s="79"/>
      <c r="JNM28" s="79"/>
      <c r="JNN28" s="79"/>
      <c r="JNO28" s="79"/>
      <c r="JNP28" s="79"/>
      <c r="JNQ28" s="19"/>
      <c r="JNR28" s="15"/>
      <c r="JNS28" s="15"/>
      <c r="JNT28" s="15"/>
      <c r="JNU28" s="15"/>
      <c r="JNV28" s="15"/>
      <c r="JNW28" s="15"/>
      <c r="JNX28" s="15"/>
      <c r="JNY28" s="15"/>
      <c r="JNZ28" s="15"/>
      <c r="JOA28" s="15"/>
      <c r="JOB28" s="15"/>
      <c r="JOC28" s="15"/>
      <c r="JOD28" s="15"/>
      <c r="JOE28" s="15"/>
      <c r="JOF28" s="15"/>
      <c r="JOG28" s="15"/>
      <c r="JOH28" s="15"/>
      <c r="JOI28" s="15"/>
      <c r="JOJ28" s="15"/>
      <c r="JOK28" s="15"/>
      <c r="JOL28" s="15"/>
      <c r="JOM28" s="98"/>
      <c r="JON28" s="98"/>
      <c r="JOO28" s="13"/>
      <c r="JOP28" s="79"/>
      <c r="JOQ28" s="79"/>
      <c r="JOR28" s="79"/>
      <c r="JOS28" s="79"/>
      <c r="JOT28" s="79"/>
      <c r="JOU28" s="79"/>
      <c r="JOV28" s="79"/>
      <c r="JOW28" s="79"/>
      <c r="JOX28" s="79"/>
      <c r="JOY28" s="79"/>
      <c r="JOZ28" s="79"/>
      <c r="JPA28" s="79"/>
      <c r="JPB28" s="79"/>
      <c r="JPC28" s="79"/>
      <c r="JPD28" s="79"/>
      <c r="JPE28" s="79"/>
      <c r="JPF28" s="79"/>
      <c r="JPG28" s="79"/>
      <c r="JPH28" s="79"/>
      <c r="JPI28" s="79"/>
      <c r="JPJ28" s="79"/>
      <c r="JPK28" s="79"/>
      <c r="JPL28" s="79"/>
      <c r="JPM28" s="79"/>
      <c r="JPN28" s="19"/>
      <c r="JPO28" s="15"/>
      <c r="JPP28" s="15"/>
      <c r="JPQ28" s="15"/>
      <c r="JPR28" s="15"/>
      <c r="JPS28" s="15"/>
      <c r="JPT28" s="15"/>
      <c r="JPU28" s="15"/>
      <c r="JPV28" s="15"/>
      <c r="JPW28" s="15"/>
      <c r="JPX28" s="15"/>
      <c r="JPY28" s="15"/>
      <c r="JPZ28" s="15"/>
      <c r="JQA28" s="15"/>
      <c r="JQB28" s="15"/>
      <c r="JQC28" s="15"/>
      <c r="JQD28" s="15"/>
      <c r="JQE28" s="15"/>
      <c r="JQF28" s="15"/>
      <c r="JQG28" s="15"/>
      <c r="JQH28" s="15"/>
      <c r="JQI28" s="15"/>
      <c r="JQJ28" s="98"/>
      <c r="JQK28" s="98"/>
      <c r="JQL28" s="13"/>
      <c r="JQM28" s="79"/>
      <c r="JQN28" s="79"/>
      <c r="JQO28" s="79"/>
      <c r="JQP28" s="79"/>
      <c r="JQQ28" s="79"/>
      <c r="JQR28" s="79"/>
      <c r="JQS28" s="79"/>
      <c r="JQT28" s="79"/>
      <c r="JQU28" s="79"/>
      <c r="JQV28" s="79"/>
      <c r="JQW28" s="79"/>
      <c r="JQX28" s="79"/>
      <c r="JQY28" s="79"/>
      <c r="JQZ28" s="79"/>
      <c r="JRA28" s="79"/>
      <c r="JRB28" s="79"/>
      <c r="JRC28" s="79"/>
      <c r="JRD28" s="79"/>
      <c r="JRE28" s="79"/>
      <c r="JRF28" s="79"/>
      <c r="JRG28" s="79"/>
      <c r="JRH28" s="79"/>
      <c r="JRI28" s="79"/>
      <c r="JRJ28" s="79"/>
      <c r="JRK28" s="19"/>
      <c r="JRL28" s="15"/>
      <c r="JRM28" s="15"/>
      <c r="JRN28" s="15"/>
      <c r="JRO28" s="15"/>
      <c r="JRP28" s="15"/>
      <c r="JRQ28" s="15"/>
      <c r="JRR28" s="15"/>
      <c r="JRS28" s="15"/>
      <c r="JRT28" s="15"/>
      <c r="JRU28" s="15"/>
      <c r="JRV28" s="15"/>
      <c r="JRW28" s="15"/>
      <c r="JRX28" s="15"/>
      <c r="JRY28" s="15"/>
      <c r="JRZ28" s="15"/>
      <c r="JSA28" s="15"/>
      <c r="JSB28" s="15"/>
      <c r="JSC28" s="15"/>
      <c r="JSD28" s="15"/>
      <c r="JSE28" s="15"/>
      <c r="JSF28" s="15"/>
      <c r="JSG28" s="98"/>
      <c r="JSH28" s="98"/>
      <c r="JSI28" s="13"/>
      <c r="JSJ28" s="79"/>
      <c r="JSK28" s="79"/>
      <c r="JSL28" s="79"/>
      <c r="JSM28" s="79"/>
      <c r="JSN28" s="79"/>
      <c r="JSO28" s="79"/>
      <c r="JSP28" s="79"/>
      <c r="JSQ28" s="79"/>
      <c r="JSR28" s="79"/>
      <c r="JSS28" s="79"/>
      <c r="JST28" s="79"/>
      <c r="JSU28" s="79"/>
      <c r="JSV28" s="79"/>
      <c r="JSW28" s="79"/>
      <c r="JSX28" s="79"/>
      <c r="JSY28" s="79"/>
      <c r="JSZ28" s="79"/>
      <c r="JTA28" s="79"/>
      <c r="JTB28" s="79"/>
      <c r="JTC28" s="79"/>
      <c r="JTD28" s="79"/>
      <c r="JTE28" s="79"/>
      <c r="JTF28" s="79"/>
      <c r="JTG28" s="79"/>
      <c r="JTH28" s="19"/>
      <c r="JTI28" s="15"/>
      <c r="JTJ28" s="15"/>
      <c r="JTK28" s="15"/>
      <c r="JTL28" s="15"/>
      <c r="JTM28" s="15"/>
      <c r="JTN28" s="15"/>
      <c r="JTO28" s="15"/>
      <c r="JTP28" s="15"/>
      <c r="JTQ28" s="15"/>
      <c r="JTR28" s="15"/>
      <c r="JTS28" s="15"/>
      <c r="JTT28" s="15"/>
      <c r="JTU28" s="15"/>
      <c r="JTV28" s="15"/>
      <c r="JTW28" s="15"/>
      <c r="JTX28" s="15"/>
      <c r="JTY28" s="15"/>
      <c r="JTZ28" s="15"/>
      <c r="JUA28" s="15"/>
      <c r="JUB28" s="15"/>
      <c r="JUC28" s="15"/>
      <c r="JUD28" s="98"/>
      <c r="JUE28" s="98"/>
      <c r="JUF28" s="13"/>
      <c r="JUG28" s="79"/>
      <c r="JUH28" s="79"/>
      <c r="JUI28" s="79"/>
      <c r="JUJ28" s="79"/>
      <c r="JUK28" s="79"/>
      <c r="JUL28" s="79"/>
      <c r="JUM28" s="79"/>
      <c r="JUN28" s="79"/>
      <c r="JUO28" s="79"/>
      <c r="JUP28" s="79"/>
      <c r="JUQ28" s="79"/>
      <c r="JUR28" s="79"/>
      <c r="JUS28" s="79"/>
      <c r="JUT28" s="79"/>
      <c r="JUU28" s="79"/>
      <c r="JUV28" s="79"/>
      <c r="JUW28" s="79"/>
      <c r="JUX28" s="79"/>
      <c r="JUY28" s="79"/>
      <c r="JUZ28" s="79"/>
      <c r="JVA28" s="79"/>
      <c r="JVB28" s="79"/>
      <c r="JVC28" s="79"/>
      <c r="JVD28" s="79"/>
      <c r="JVE28" s="19"/>
      <c r="JVF28" s="15"/>
      <c r="JVG28" s="15"/>
      <c r="JVH28" s="15"/>
      <c r="JVI28" s="15"/>
      <c r="JVJ28" s="15"/>
      <c r="JVK28" s="15"/>
      <c r="JVL28" s="15"/>
      <c r="JVM28" s="15"/>
      <c r="JVN28" s="15"/>
      <c r="JVO28" s="15"/>
      <c r="JVP28" s="15"/>
      <c r="JVQ28" s="15"/>
      <c r="JVR28" s="15"/>
      <c r="JVS28" s="15"/>
      <c r="JVT28" s="15"/>
      <c r="JVU28" s="15"/>
      <c r="JVV28" s="15"/>
      <c r="JVW28" s="15"/>
      <c r="JVX28" s="15"/>
      <c r="JVY28" s="15"/>
      <c r="JVZ28" s="15"/>
      <c r="JWA28" s="98"/>
      <c r="JWB28" s="98"/>
      <c r="JWC28" s="13"/>
      <c r="JWD28" s="79"/>
      <c r="JWE28" s="79"/>
      <c r="JWF28" s="79"/>
      <c r="JWG28" s="79"/>
      <c r="JWH28" s="79"/>
      <c r="JWI28" s="79"/>
      <c r="JWJ28" s="79"/>
      <c r="JWK28" s="79"/>
      <c r="JWL28" s="79"/>
      <c r="JWM28" s="79"/>
      <c r="JWN28" s="79"/>
      <c r="JWO28" s="79"/>
      <c r="JWP28" s="79"/>
      <c r="JWQ28" s="79"/>
      <c r="JWR28" s="79"/>
      <c r="JWS28" s="79"/>
      <c r="JWT28" s="79"/>
      <c r="JWU28" s="79"/>
      <c r="JWV28" s="79"/>
      <c r="JWW28" s="79"/>
      <c r="JWX28" s="79"/>
      <c r="JWY28" s="79"/>
      <c r="JWZ28" s="79"/>
      <c r="JXA28" s="79"/>
      <c r="JXB28" s="19"/>
      <c r="JXC28" s="15"/>
      <c r="JXD28" s="15"/>
      <c r="JXE28" s="15"/>
      <c r="JXF28" s="15"/>
      <c r="JXG28" s="15"/>
      <c r="JXH28" s="15"/>
      <c r="JXI28" s="15"/>
      <c r="JXJ28" s="15"/>
      <c r="JXK28" s="15"/>
      <c r="JXL28" s="15"/>
      <c r="JXM28" s="15"/>
      <c r="JXN28" s="15"/>
      <c r="JXO28" s="15"/>
      <c r="JXP28" s="15"/>
      <c r="JXQ28" s="15"/>
      <c r="JXR28" s="15"/>
      <c r="JXS28" s="15"/>
      <c r="JXT28" s="15"/>
      <c r="JXU28" s="15"/>
      <c r="JXV28" s="15"/>
      <c r="JXW28" s="15"/>
      <c r="JXX28" s="98"/>
      <c r="JXY28" s="98"/>
      <c r="JXZ28" s="13"/>
      <c r="JYA28" s="79"/>
      <c r="JYB28" s="79"/>
      <c r="JYC28" s="79"/>
      <c r="JYD28" s="79"/>
      <c r="JYE28" s="79"/>
      <c r="JYF28" s="79"/>
      <c r="JYG28" s="79"/>
      <c r="JYH28" s="79"/>
      <c r="JYI28" s="79"/>
      <c r="JYJ28" s="79"/>
      <c r="JYK28" s="79"/>
      <c r="JYL28" s="79"/>
      <c r="JYM28" s="79"/>
      <c r="JYN28" s="79"/>
      <c r="JYO28" s="79"/>
      <c r="JYP28" s="79"/>
      <c r="JYQ28" s="79"/>
      <c r="JYR28" s="79"/>
      <c r="JYS28" s="79"/>
      <c r="JYT28" s="79"/>
      <c r="JYU28" s="79"/>
      <c r="JYV28" s="79"/>
      <c r="JYW28" s="79"/>
      <c r="JYX28" s="79"/>
      <c r="JYY28" s="19"/>
      <c r="JYZ28" s="15"/>
      <c r="JZA28" s="15"/>
      <c r="JZB28" s="15"/>
      <c r="JZC28" s="15"/>
      <c r="JZD28" s="15"/>
      <c r="JZE28" s="15"/>
      <c r="JZF28" s="15"/>
      <c r="JZG28" s="15"/>
      <c r="JZH28" s="15"/>
      <c r="JZI28" s="15"/>
      <c r="JZJ28" s="15"/>
      <c r="JZK28" s="15"/>
      <c r="JZL28" s="15"/>
      <c r="JZM28" s="15"/>
      <c r="JZN28" s="15"/>
      <c r="JZO28" s="15"/>
      <c r="JZP28" s="15"/>
      <c r="JZQ28" s="15"/>
      <c r="JZR28" s="15"/>
      <c r="JZS28" s="15"/>
      <c r="JZT28" s="15"/>
      <c r="JZU28" s="98"/>
      <c r="JZV28" s="98"/>
      <c r="JZW28" s="13"/>
      <c r="JZX28" s="79"/>
      <c r="JZY28" s="79"/>
      <c r="JZZ28" s="79"/>
      <c r="KAA28" s="79"/>
      <c r="KAB28" s="79"/>
      <c r="KAC28" s="79"/>
      <c r="KAD28" s="79"/>
      <c r="KAE28" s="79"/>
      <c r="KAF28" s="79"/>
      <c r="KAG28" s="79"/>
      <c r="KAH28" s="79"/>
      <c r="KAI28" s="79"/>
      <c r="KAJ28" s="79"/>
      <c r="KAK28" s="79"/>
      <c r="KAL28" s="79"/>
      <c r="KAM28" s="79"/>
      <c r="KAN28" s="79"/>
      <c r="KAO28" s="79"/>
      <c r="KAP28" s="79"/>
      <c r="KAQ28" s="79"/>
      <c r="KAR28" s="79"/>
      <c r="KAS28" s="79"/>
      <c r="KAT28" s="79"/>
      <c r="KAU28" s="79"/>
      <c r="KAV28" s="19"/>
      <c r="KAW28" s="15"/>
      <c r="KAX28" s="15"/>
      <c r="KAY28" s="15"/>
      <c r="KAZ28" s="15"/>
      <c r="KBA28" s="15"/>
      <c r="KBB28" s="15"/>
      <c r="KBC28" s="15"/>
      <c r="KBD28" s="15"/>
      <c r="KBE28" s="15"/>
      <c r="KBF28" s="15"/>
      <c r="KBG28" s="15"/>
      <c r="KBH28" s="15"/>
      <c r="KBI28" s="15"/>
      <c r="KBJ28" s="15"/>
      <c r="KBK28" s="15"/>
      <c r="KBL28" s="15"/>
      <c r="KBM28" s="15"/>
      <c r="KBN28" s="15"/>
      <c r="KBO28" s="15"/>
      <c r="KBP28" s="15"/>
      <c r="KBQ28" s="15"/>
      <c r="KBR28" s="98"/>
      <c r="KBS28" s="98"/>
      <c r="KBT28" s="13"/>
      <c r="KBU28" s="79"/>
      <c r="KBV28" s="79"/>
      <c r="KBW28" s="79"/>
      <c r="KBX28" s="79"/>
      <c r="KBY28" s="79"/>
      <c r="KBZ28" s="79"/>
      <c r="KCA28" s="79"/>
      <c r="KCB28" s="79"/>
      <c r="KCC28" s="79"/>
      <c r="KCD28" s="79"/>
      <c r="KCE28" s="79"/>
      <c r="KCF28" s="79"/>
      <c r="KCG28" s="79"/>
      <c r="KCH28" s="79"/>
      <c r="KCI28" s="79"/>
      <c r="KCJ28" s="79"/>
      <c r="KCK28" s="79"/>
      <c r="KCL28" s="79"/>
      <c r="KCM28" s="79"/>
      <c r="KCN28" s="79"/>
      <c r="KCO28" s="79"/>
      <c r="KCP28" s="79"/>
      <c r="KCQ28" s="79"/>
      <c r="KCR28" s="79"/>
      <c r="KCS28" s="19"/>
      <c r="KCT28" s="15"/>
      <c r="KCU28" s="15"/>
      <c r="KCV28" s="15"/>
      <c r="KCW28" s="15"/>
      <c r="KCX28" s="15"/>
      <c r="KCY28" s="15"/>
      <c r="KCZ28" s="15"/>
      <c r="KDA28" s="15"/>
      <c r="KDB28" s="15"/>
      <c r="KDC28" s="15"/>
      <c r="KDD28" s="15"/>
      <c r="KDE28" s="15"/>
      <c r="KDF28" s="15"/>
      <c r="KDG28" s="15"/>
      <c r="KDH28" s="15"/>
      <c r="KDI28" s="15"/>
      <c r="KDJ28" s="15"/>
      <c r="KDK28" s="15"/>
      <c r="KDL28" s="15"/>
      <c r="KDM28" s="15"/>
      <c r="KDN28" s="15"/>
      <c r="KDO28" s="98"/>
      <c r="KDP28" s="98"/>
      <c r="KDQ28" s="13"/>
      <c r="KDR28" s="79"/>
      <c r="KDS28" s="79"/>
      <c r="KDT28" s="79"/>
      <c r="KDU28" s="79"/>
      <c r="KDV28" s="79"/>
      <c r="KDW28" s="79"/>
      <c r="KDX28" s="79"/>
      <c r="KDY28" s="79"/>
      <c r="KDZ28" s="79"/>
      <c r="KEA28" s="79"/>
      <c r="KEB28" s="79"/>
      <c r="KEC28" s="79"/>
      <c r="KED28" s="79"/>
      <c r="KEE28" s="79"/>
      <c r="KEF28" s="79"/>
      <c r="KEG28" s="79"/>
      <c r="KEH28" s="79"/>
      <c r="KEI28" s="79"/>
      <c r="KEJ28" s="79"/>
      <c r="KEK28" s="79"/>
      <c r="KEL28" s="79"/>
      <c r="KEM28" s="79"/>
      <c r="KEN28" s="79"/>
      <c r="KEO28" s="79"/>
      <c r="KEP28" s="19"/>
      <c r="KEQ28" s="15"/>
      <c r="KER28" s="15"/>
      <c r="KES28" s="15"/>
      <c r="KET28" s="15"/>
      <c r="KEU28" s="15"/>
      <c r="KEV28" s="15"/>
      <c r="KEW28" s="15"/>
      <c r="KEX28" s="15"/>
      <c r="KEY28" s="15"/>
      <c r="KEZ28" s="15"/>
      <c r="KFA28" s="15"/>
      <c r="KFB28" s="15"/>
      <c r="KFC28" s="15"/>
      <c r="KFD28" s="15"/>
      <c r="KFE28" s="15"/>
      <c r="KFF28" s="15"/>
      <c r="KFG28" s="15"/>
      <c r="KFH28" s="15"/>
      <c r="KFI28" s="15"/>
      <c r="KFJ28" s="15"/>
      <c r="KFK28" s="15"/>
      <c r="KFL28" s="98"/>
      <c r="KFM28" s="98"/>
      <c r="KFN28" s="13"/>
      <c r="KFO28" s="79"/>
      <c r="KFP28" s="79"/>
      <c r="KFQ28" s="79"/>
      <c r="KFR28" s="79"/>
      <c r="KFS28" s="79"/>
      <c r="KFT28" s="79"/>
      <c r="KFU28" s="79"/>
      <c r="KFV28" s="79"/>
      <c r="KFW28" s="79"/>
      <c r="KFX28" s="79"/>
      <c r="KFY28" s="79"/>
      <c r="KFZ28" s="79"/>
      <c r="KGA28" s="79"/>
      <c r="KGB28" s="79"/>
      <c r="KGC28" s="79"/>
      <c r="KGD28" s="79"/>
      <c r="KGE28" s="79"/>
      <c r="KGF28" s="79"/>
      <c r="KGG28" s="79"/>
      <c r="KGH28" s="79"/>
      <c r="KGI28" s="79"/>
      <c r="KGJ28" s="79"/>
      <c r="KGK28" s="79"/>
      <c r="KGL28" s="79"/>
      <c r="KGM28" s="19"/>
      <c r="KGN28" s="15"/>
      <c r="KGO28" s="15"/>
      <c r="KGP28" s="15"/>
      <c r="KGQ28" s="15"/>
      <c r="KGR28" s="15"/>
      <c r="KGS28" s="15"/>
      <c r="KGT28" s="15"/>
      <c r="KGU28" s="15"/>
      <c r="KGV28" s="15"/>
      <c r="KGW28" s="15"/>
      <c r="KGX28" s="15"/>
      <c r="KGY28" s="15"/>
      <c r="KGZ28" s="15"/>
      <c r="KHA28" s="15"/>
      <c r="KHB28" s="15"/>
      <c r="KHC28" s="15"/>
      <c r="KHD28" s="15"/>
      <c r="KHE28" s="15"/>
      <c r="KHF28" s="15"/>
      <c r="KHG28" s="15"/>
      <c r="KHH28" s="15"/>
      <c r="KHI28" s="98"/>
      <c r="KHJ28" s="98"/>
      <c r="KHK28" s="13"/>
      <c r="KHL28" s="79"/>
      <c r="KHM28" s="79"/>
      <c r="KHN28" s="79"/>
      <c r="KHO28" s="79"/>
      <c r="KHP28" s="79"/>
      <c r="KHQ28" s="79"/>
      <c r="KHR28" s="79"/>
      <c r="KHS28" s="79"/>
      <c r="KHT28" s="79"/>
      <c r="KHU28" s="79"/>
      <c r="KHV28" s="79"/>
      <c r="KHW28" s="79"/>
      <c r="KHX28" s="79"/>
      <c r="KHY28" s="79"/>
      <c r="KHZ28" s="79"/>
      <c r="KIA28" s="79"/>
      <c r="KIB28" s="79"/>
      <c r="KIC28" s="79"/>
      <c r="KID28" s="79"/>
      <c r="KIE28" s="79"/>
      <c r="KIF28" s="79"/>
      <c r="KIG28" s="79"/>
      <c r="KIH28" s="79"/>
      <c r="KII28" s="79"/>
      <c r="KIJ28" s="19"/>
      <c r="KIK28" s="15"/>
      <c r="KIL28" s="15"/>
      <c r="KIM28" s="15"/>
      <c r="KIN28" s="15"/>
      <c r="KIO28" s="15"/>
      <c r="KIP28" s="15"/>
      <c r="KIQ28" s="15"/>
      <c r="KIR28" s="15"/>
      <c r="KIS28" s="15"/>
      <c r="KIT28" s="15"/>
      <c r="KIU28" s="15"/>
      <c r="KIV28" s="15"/>
      <c r="KIW28" s="15"/>
      <c r="KIX28" s="15"/>
      <c r="KIY28" s="15"/>
      <c r="KIZ28" s="15"/>
      <c r="KJA28" s="15"/>
      <c r="KJB28" s="15"/>
      <c r="KJC28" s="15"/>
      <c r="KJD28" s="15"/>
      <c r="KJE28" s="15"/>
      <c r="KJF28" s="98"/>
      <c r="KJG28" s="98"/>
      <c r="KJH28" s="13"/>
      <c r="KJI28" s="79"/>
      <c r="KJJ28" s="79"/>
      <c r="KJK28" s="79"/>
      <c r="KJL28" s="79"/>
      <c r="KJM28" s="79"/>
      <c r="KJN28" s="79"/>
      <c r="KJO28" s="79"/>
      <c r="KJP28" s="79"/>
      <c r="KJQ28" s="79"/>
      <c r="KJR28" s="79"/>
      <c r="KJS28" s="79"/>
      <c r="KJT28" s="79"/>
      <c r="KJU28" s="79"/>
      <c r="KJV28" s="79"/>
      <c r="KJW28" s="79"/>
      <c r="KJX28" s="79"/>
      <c r="KJY28" s="79"/>
      <c r="KJZ28" s="79"/>
      <c r="KKA28" s="79"/>
      <c r="KKB28" s="79"/>
      <c r="KKC28" s="79"/>
      <c r="KKD28" s="79"/>
      <c r="KKE28" s="79"/>
      <c r="KKF28" s="79"/>
      <c r="KKG28" s="19"/>
      <c r="KKH28" s="15"/>
      <c r="KKI28" s="15"/>
      <c r="KKJ28" s="15"/>
      <c r="KKK28" s="15"/>
      <c r="KKL28" s="15"/>
      <c r="KKM28" s="15"/>
      <c r="KKN28" s="15"/>
      <c r="KKO28" s="15"/>
      <c r="KKP28" s="15"/>
      <c r="KKQ28" s="15"/>
      <c r="KKR28" s="15"/>
      <c r="KKS28" s="15"/>
      <c r="KKT28" s="15"/>
      <c r="KKU28" s="15"/>
      <c r="KKV28" s="15"/>
      <c r="KKW28" s="15"/>
      <c r="KKX28" s="15"/>
      <c r="KKY28" s="15"/>
      <c r="KKZ28" s="15"/>
      <c r="KLA28" s="15"/>
      <c r="KLB28" s="15"/>
      <c r="KLC28" s="98"/>
      <c r="KLD28" s="98"/>
      <c r="KLE28" s="13"/>
      <c r="KLF28" s="79"/>
      <c r="KLG28" s="79"/>
      <c r="KLH28" s="79"/>
      <c r="KLI28" s="79"/>
      <c r="KLJ28" s="79"/>
      <c r="KLK28" s="79"/>
      <c r="KLL28" s="79"/>
      <c r="KLM28" s="79"/>
      <c r="KLN28" s="79"/>
      <c r="KLO28" s="79"/>
      <c r="KLP28" s="79"/>
      <c r="KLQ28" s="79"/>
      <c r="KLR28" s="79"/>
      <c r="KLS28" s="79"/>
      <c r="KLT28" s="79"/>
      <c r="KLU28" s="79"/>
      <c r="KLV28" s="79"/>
      <c r="KLW28" s="79"/>
      <c r="KLX28" s="79"/>
      <c r="KLY28" s="79"/>
      <c r="KLZ28" s="79"/>
      <c r="KMA28" s="79"/>
      <c r="KMB28" s="79"/>
      <c r="KMC28" s="79"/>
      <c r="KMD28" s="19"/>
      <c r="KME28" s="15"/>
      <c r="KMF28" s="15"/>
      <c r="KMG28" s="15"/>
      <c r="KMH28" s="15"/>
      <c r="KMI28" s="15"/>
      <c r="KMJ28" s="15"/>
      <c r="KMK28" s="15"/>
      <c r="KML28" s="15"/>
      <c r="KMM28" s="15"/>
      <c r="KMN28" s="15"/>
      <c r="KMO28" s="15"/>
      <c r="KMP28" s="15"/>
      <c r="KMQ28" s="15"/>
      <c r="KMR28" s="15"/>
      <c r="KMS28" s="15"/>
      <c r="KMT28" s="15"/>
      <c r="KMU28" s="15"/>
      <c r="KMV28" s="15"/>
      <c r="KMW28" s="15"/>
      <c r="KMX28" s="15"/>
      <c r="KMY28" s="15"/>
      <c r="KMZ28" s="98"/>
      <c r="KNA28" s="98"/>
      <c r="KNB28" s="13"/>
      <c r="KNC28" s="79"/>
      <c r="KND28" s="79"/>
      <c r="KNE28" s="79"/>
      <c r="KNF28" s="79"/>
      <c r="KNG28" s="79"/>
      <c r="KNH28" s="79"/>
      <c r="KNI28" s="79"/>
      <c r="KNJ28" s="79"/>
      <c r="KNK28" s="79"/>
      <c r="KNL28" s="79"/>
      <c r="KNM28" s="79"/>
      <c r="KNN28" s="79"/>
      <c r="KNO28" s="79"/>
      <c r="KNP28" s="79"/>
      <c r="KNQ28" s="79"/>
      <c r="KNR28" s="79"/>
      <c r="KNS28" s="79"/>
      <c r="KNT28" s="79"/>
      <c r="KNU28" s="79"/>
      <c r="KNV28" s="79"/>
      <c r="KNW28" s="79"/>
      <c r="KNX28" s="79"/>
      <c r="KNY28" s="79"/>
      <c r="KNZ28" s="79"/>
      <c r="KOA28" s="19"/>
      <c r="KOB28" s="15"/>
      <c r="KOC28" s="15"/>
      <c r="KOD28" s="15"/>
      <c r="KOE28" s="15"/>
      <c r="KOF28" s="15"/>
      <c r="KOG28" s="15"/>
      <c r="KOH28" s="15"/>
      <c r="KOI28" s="15"/>
      <c r="KOJ28" s="15"/>
      <c r="KOK28" s="15"/>
      <c r="KOL28" s="15"/>
      <c r="KOM28" s="15"/>
      <c r="KON28" s="15"/>
      <c r="KOO28" s="15"/>
      <c r="KOP28" s="15"/>
      <c r="KOQ28" s="15"/>
      <c r="KOR28" s="15"/>
      <c r="KOS28" s="15"/>
      <c r="KOT28" s="15"/>
      <c r="KOU28" s="15"/>
      <c r="KOV28" s="15"/>
      <c r="KOW28" s="98"/>
      <c r="KOX28" s="98"/>
      <c r="KOY28" s="13"/>
      <c r="KOZ28" s="79"/>
      <c r="KPA28" s="79"/>
      <c r="KPB28" s="79"/>
      <c r="KPC28" s="79"/>
      <c r="KPD28" s="79"/>
      <c r="KPE28" s="79"/>
      <c r="KPF28" s="79"/>
      <c r="KPG28" s="79"/>
      <c r="KPH28" s="79"/>
      <c r="KPI28" s="79"/>
      <c r="KPJ28" s="79"/>
      <c r="KPK28" s="79"/>
      <c r="KPL28" s="79"/>
      <c r="KPM28" s="79"/>
      <c r="KPN28" s="79"/>
      <c r="KPO28" s="79"/>
      <c r="KPP28" s="79"/>
      <c r="KPQ28" s="79"/>
      <c r="KPR28" s="79"/>
      <c r="KPS28" s="79"/>
      <c r="KPT28" s="79"/>
      <c r="KPU28" s="79"/>
      <c r="KPV28" s="79"/>
      <c r="KPW28" s="79"/>
      <c r="KPX28" s="19"/>
      <c r="KPY28" s="15"/>
      <c r="KPZ28" s="15"/>
      <c r="KQA28" s="15"/>
      <c r="KQB28" s="15"/>
      <c r="KQC28" s="15"/>
      <c r="KQD28" s="15"/>
      <c r="KQE28" s="15"/>
      <c r="KQF28" s="15"/>
      <c r="KQG28" s="15"/>
      <c r="KQH28" s="15"/>
      <c r="KQI28" s="15"/>
      <c r="KQJ28" s="15"/>
      <c r="KQK28" s="15"/>
      <c r="KQL28" s="15"/>
      <c r="KQM28" s="15"/>
      <c r="KQN28" s="15"/>
      <c r="KQO28" s="15"/>
      <c r="KQP28" s="15"/>
      <c r="KQQ28" s="15"/>
      <c r="KQR28" s="15"/>
      <c r="KQS28" s="15"/>
      <c r="KQT28" s="98"/>
      <c r="KQU28" s="98"/>
      <c r="KQV28" s="13"/>
      <c r="KQW28" s="79"/>
      <c r="KQX28" s="79"/>
      <c r="KQY28" s="79"/>
      <c r="KQZ28" s="79"/>
      <c r="KRA28" s="79"/>
      <c r="KRB28" s="79"/>
      <c r="KRC28" s="79"/>
      <c r="KRD28" s="79"/>
      <c r="KRE28" s="79"/>
      <c r="KRF28" s="79"/>
      <c r="KRG28" s="79"/>
      <c r="KRH28" s="79"/>
      <c r="KRI28" s="79"/>
      <c r="KRJ28" s="79"/>
      <c r="KRK28" s="79"/>
      <c r="KRL28" s="79"/>
      <c r="KRM28" s="79"/>
      <c r="KRN28" s="79"/>
      <c r="KRO28" s="79"/>
      <c r="KRP28" s="79"/>
      <c r="KRQ28" s="79"/>
      <c r="KRR28" s="79"/>
      <c r="KRS28" s="79"/>
      <c r="KRT28" s="79"/>
      <c r="KRU28" s="19"/>
      <c r="KRV28" s="15"/>
      <c r="KRW28" s="15"/>
      <c r="KRX28" s="15"/>
      <c r="KRY28" s="15"/>
      <c r="KRZ28" s="15"/>
      <c r="KSA28" s="15"/>
      <c r="KSB28" s="15"/>
      <c r="KSC28" s="15"/>
      <c r="KSD28" s="15"/>
      <c r="KSE28" s="15"/>
      <c r="KSF28" s="15"/>
      <c r="KSG28" s="15"/>
      <c r="KSH28" s="15"/>
      <c r="KSI28" s="15"/>
      <c r="KSJ28" s="15"/>
      <c r="KSK28" s="15"/>
      <c r="KSL28" s="15"/>
      <c r="KSM28" s="15"/>
      <c r="KSN28" s="15"/>
      <c r="KSO28" s="15"/>
      <c r="KSP28" s="15"/>
      <c r="KSQ28" s="98"/>
      <c r="KSR28" s="98"/>
      <c r="KSS28" s="13"/>
      <c r="KST28" s="79"/>
      <c r="KSU28" s="79"/>
      <c r="KSV28" s="79"/>
      <c r="KSW28" s="79"/>
      <c r="KSX28" s="79"/>
      <c r="KSY28" s="79"/>
      <c r="KSZ28" s="79"/>
      <c r="KTA28" s="79"/>
      <c r="KTB28" s="79"/>
      <c r="KTC28" s="79"/>
      <c r="KTD28" s="79"/>
      <c r="KTE28" s="79"/>
      <c r="KTF28" s="79"/>
      <c r="KTG28" s="79"/>
      <c r="KTH28" s="79"/>
      <c r="KTI28" s="79"/>
      <c r="KTJ28" s="79"/>
      <c r="KTK28" s="79"/>
      <c r="KTL28" s="79"/>
      <c r="KTM28" s="79"/>
      <c r="KTN28" s="79"/>
      <c r="KTO28" s="79"/>
      <c r="KTP28" s="79"/>
      <c r="KTQ28" s="79"/>
      <c r="KTR28" s="19"/>
      <c r="KTS28" s="15"/>
      <c r="KTT28" s="15"/>
      <c r="KTU28" s="15"/>
      <c r="KTV28" s="15"/>
      <c r="KTW28" s="15"/>
      <c r="KTX28" s="15"/>
      <c r="KTY28" s="15"/>
      <c r="KTZ28" s="15"/>
      <c r="KUA28" s="15"/>
      <c r="KUB28" s="15"/>
      <c r="KUC28" s="15"/>
      <c r="KUD28" s="15"/>
      <c r="KUE28" s="15"/>
      <c r="KUF28" s="15"/>
      <c r="KUG28" s="15"/>
      <c r="KUH28" s="15"/>
      <c r="KUI28" s="15"/>
      <c r="KUJ28" s="15"/>
      <c r="KUK28" s="15"/>
      <c r="KUL28" s="15"/>
      <c r="KUM28" s="15"/>
      <c r="KUN28" s="98"/>
      <c r="KUO28" s="98"/>
      <c r="KUP28" s="13"/>
      <c r="KUQ28" s="79"/>
      <c r="KUR28" s="79"/>
      <c r="KUS28" s="79"/>
      <c r="KUT28" s="79"/>
      <c r="KUU28" s="79"/>
      <c r="KUV28" s="79"/>
      <c r="KUW28" s="79"/>
      <c r="KUX28" s="79"/>
      <c r="KUY28" s="79"/>
      <c r="KUZ28" s="79"/>
      <c r="KVA28" s="79"/>
      <c r="KVB28" s="79"/>
      <c r="KVC28" s="79"/>
      <c r="KVD28" s="79"/>
      <c r="KVE28" s="79"/>
      <c r="KVF28" s="79"/>
      <c r="KVG28" s="79"/>
      <c r="KVH28" s="79"/>
      <c r="KVI28" s="79"/>
      <c r="KVJ28" s="79"/>
      <c r="KVK28" s="79"/>
      <c r="KVL28" s="79"/>
      <c r="KVM28" s="79"/>
      <c r="KVN28" s="79"/>
      <c r="KVO28" s="19"/>
      <c r="KVP28" s="15"/>
      <c r="KVQ28" s="15"/>
      <c r="KVR28" s="15"/>
      <c r="KVS28" s="15"/>
      <c r="KVT28" s="15"/>
      <c r="KVU28" s="15"/>
      <c r="KVV28" s="15"/>
      <c r="KVW28" s="15"/>
      <c r="KVX28" s="15"/>
      <c r="KVY28" s="15"/>
      <c r="KVZ28" s="15"/>
      <c r="KWA28" s="15"/>
      <c r="KWB28" s="15"/>
      <c r="KWC28" s="15"/>
      <c r="KWD28" s="15"/>
      <c r="KWE28" s="15"/>
      <c r="KWF28" s="15"/>
      <c r="KWG28" s="15"/>
      <c r="KWH28" s="15"/>
      <c r="KWI28" s="15"/>
      <c r="KWJ28" s="15"/>
      <c r="KWK28" s="98"/>
      <c r="KWL28" s="98"/>
      <c r="KWM28" s="13"/>
      <c r="KWN28" s="79"/>
      <c r="KWO28" s="79"/>
      <c r="KWP28" s="79"/>
      <c r="KWQ28" s="79"/>
      <c r="KWR28" s="79"/>
      <c r="KWS28" s="79"/>
      <c r="KWT28" s="79"/>
      <c r="KWU28" s="79"/>
      <c r="KWV28" s="79"/>
      <c r="KWW28" s="79"/>
      <c r="KWX28" s="79"/>
      <c r="KWY28" s="79"/>
      <c r="KWZ28" s="79"/>
      <c r="KXA28" s="79"/>
      <c r="KXB28" s="79"/>
      <c r="KXC28" s="79"/>
      <c r="KXD28" s="79"/>
      <c r="KXE28" s="79"/>
      <c r="KXF28" s="79"/>
      <c r="KXG28" s="79"/>
      <c r="KXH28" s="79"/>
      <c r="KXI28" s="79"/>
      <c r="KXJ28" s="79"/>
      <c r="KXK28" s="79"/>
      <c r="KXL28" s="19"/>
      <c r="KXM28" s="15"/>
      <c r="KXN28" s="15"/>
      <c r="KXO28" s="15"/>
      <c r="KXP28" s="15"/>
      <c r="KXQ28" s="15"/>
      <c r="KXR28" s="15"/>
      <c r="KXS28" s="15"/>
      <c r="KXT28" s="15"/>
      <c r="KXU28" s="15"/>
      <c r="KXV28" s="15"/>
      <c r="KXW28" s="15"/>
      <c r="KXX28" s="15"/>
      <c r="KXY28" s="15"/>
      <c r="KXZ28" s="15"/>
      <c r="KYA28" s="15"/>
      <c r="KYB28" s="15"/>
      <c r="KYC28" s="15"/>
      <c r="KYD28" s="15"/>
      <c r="KYE28" s="15"/>
      <c r="KYF28" s="15"/>
      <c r="KYG28" s="15"/>
      <c r="KYH28" s="98"/>
      <c r="KYI28" s="98"/>
      <c r="KYJ28" s="13"/>
      <c r="KYK28" s="79"/>
      <c r="KYL28" s="79"/>
      <c r="KYM28" s="79"/>
      <c r="KYN28" s="79"/>
      <c r="KYO28" s="79"/>
      <c r="KYP28" s="79"/>
      <c r="KYQ28" s="79"/>
      <c r="KYR28" s="79"/>
      <c r="KYS28" s="79"/>
      <c r="KYT28" s="79"/>
      <c r="KYU28" s="79"/>
      <c r="KYV28" s="79"/>
      <c r="KYW28" s="79"/>
      <c r="KYX28" s="79"/>
      <c r="KYY28" s="79"/>
      <c r="KYZ28" s="79"/>
      <c r="KZA28" s="79"/>
      <c r="KZB28" s="79"/>
      <c r="KZC28" s="79"/>
      <c r="KZD28" s="79"/>
      <c r="KZE28" s="79"/>
      <c r="KZF28" s="79"/>
      <c r="KZG28" s="79"/>
      <c r="KZH28" s="79"/>
      <c r="KZI28" s="19"/>
      <c r="KZJ28" s="15"/>
      <c r="KZK28" s="15"/>
      <c r="KZL28" s="15"/>
      <c r="KZM28" s="15"/>
      <c r="KZN28" s="15"/>
      <c r="KZO28" s="15"/>
      <c r="KZP28" s="15"/>
      <c r="KZQ28" s="15"/>
      <c r="KZR28" s="15"/>
      <c r="KZS28" s="15"/>
      <c r="KZT28" s="15"/>
      <c r="KZU28" s="15"/>
      <c r="KZV28" s="15"/>
      <c r="KZW28" s="15"/>
      <c r="KZX28" s="15"/>
      <c r="KZY28" s="15"/>
      <c r="KZZ28" s="15"/>
      <c r="LAA28" s="15"/>
      <c r="LAB28" s="15"/>
      <c r="LAC28" s="15"/>
      <c r="LAD28" s="15"/>
      <c r="LAE28" s="98"/>
      <c r="LAF28" s="98"/>
      <c r="LAG28" s="13"/>
      <c r="LAH28" s="79"/>
      <c r="LAI28" s="79"/>
      <c r="LAJ28" s="79"/>
      <c r="LAK28" s="79"/>
      <c r="LAL28" s="79"/>
      <c r="LAM28" s="79"/>
      <c r="LAN28" s="79"/>
      <c r="LAO28" s="79"/>
      <c r="LAP28" s="79"/>
      <c r="LAQ28" s="79"/>
      <c r="LAR28" s="79"/>
      <c r="LAS28" s="79"/>
      <c r="LAT28" s="79"/>
      <c r="LAU28" s="79"/>
      <c r="LAV28" s="79"/>
      <c r="LAW28" s="79"/>
      <c r="LAX28" s="79"/>
      <c r="LAY28" s="79"/>
      <c r="LAZ28" s="79"/>
      <c r="LBA28" s="79"/>
      <c r="LBB28" s="79"/>
      <c r="LBC28" s="79"/>
      <c r="LBD28" s="79"/>
      <c r="LBE28" s="79"/>
      <c r="LBF28" s="19"/>
      <c r="LBG28" s="15"/>
      <c r="LBH28" s="15"/>
      <c r="LBI28" s="15"/>
      <c r="LBJ28" s="15"/>
      <c r="LBK28" s="15"/>
      <c r="LBL28" s="15"/>
      <c r="LBM28" s="15"/>
      <c r="LBN28" s="15"/>
      <c r="LBO28" s="15"/>
      <c r="LBP28" s="15"/>
      <c r="LBQ28" s="15"/>
      <c r="LBR28" s="15"/>
      <c r="LBS28" s="15"/>
      <c r="LBT28" s="15"/>
      <c r="LBU28" s="15"/>
      <c r="LBV28" s="15"/>
      <c r="LBW28" s="15"/>
      <c r="LBX28" s="15"/>
      <c r="LBY28" s="15"/>
      <c r="LBZ28" s="15"/>
      <c r="LCA28" s="15"/>
      <c r="LCB28" s="98"/>
      <c r="LCC28" s="98"/>
      <c r="LCD28" s="13"/>
      <c r="LCE28" s="79"/>
      <c r="LCF28" s="79"/>
      <c r="LCG28" s="79"/>
      <c r="LCH28" s="79"/>
      <c r="LCI28" s="79"/>
      <c r="LCJ28" s="79"/>
      <c r="LCK28" s="79"/>
      <c r="LCL28" s="79"/>
      <c r="LCM28" s="79"/>
      <c r="LCN28" s="79"/>
      <c r="LCO28" s="79"/>
      <c r="LCP28" s="79"/>
      <c r="LCQ28" s="79"/>
      <c r="LCR28" s="79"/>
      <c r="LCS28" s="79"/>
      <c r="LCT28" s="79"/>
      <c r="LCU28" s="79"/>
      <c r="LCV28" s="79"/>
      <c r="LCW28" s="79"/>
      <c r="LCX28" s="79"/>
      <c r="LCY28" s="79"/>
      <c r="LCZ28" s="79"/>
      <c r="LDA28" s="79"/>
      <c r="LDB28" s="79"/>
      <c r="LDC28" s="19"/>
      <c r="LDD28" s="15"/>
      <c r="LDE28" s="15"/>
      <c r="LDF28" s="15"/>
      <c r="LDG28" s="15"/>
      <c r="LDH28" s="15"/>
      <c r="LDI28" s="15"/>
      <c r="LDJ28" s="15"/>
      <c r="LDK28" s="15"/>
      <c r="LDL28" s="15"/>
      <c r="LDM28" s="15"/>
      <c r="LDN28" s="15"/>
      <c r="LDO28" s="15"/>
      <c r="LDP28" s="15"/>
      <c r="LDQ28" s="15"/>
      <c r="LDR28" s="15"/>
      <c r="LDS28" s="15"/>
      <c r="LDT28" s="15"/>
      <c r="LDU28" s="15"/>
      <c r="LDV28" s="15"/>
      <c r="LDW28" s="15"/>
      <c r="LDX28" s="15"/>
      <c r="LDY28" s="98"/>
      <c r="LDZ28" s="98"/>
      <c r="LEA28" s="13"/>
      <c r="LEB28" s="79"/>
      <c r="LEC28" s="79"/>
      <c r="LED28" s="79"/>
      <c r="LEE28" s="79"/>
      <c r="LEF28" s="79"/>
      <c r="LEG28" s="79"/>
      <c r="LEH28" s="79"/>
      <c r="LEI28" s="79"/>
      <c r="LEJ28" s="79"/>
      <c r="LEK28" s="79"/>
      <c r="LEL28" s="79"/>
      <c r="LEM28" s="79"/>
      <c r="LEN28" s="79"/>
      <c r="LEO28" s="79"/>
      <c r="LEP28" s="79"/>
      <c r="LEQ28" s="79"/>
      <c r="LER28" s="79"/>
      <c r="LES28" s="79"/>
      <c r="LET28" s="79"/>
      <c r="LEU28" s="79"/>
      <c r="LEV28" s="79"/>
      <c r="LEW28" s="79"/>
      <c r="LEX28" s="79"/>
      <c r="LEY28" s="79"/>
      <c r="LEZ28" s="19"/>
      <c r="LFA28" s="15"/>
      <c r="LFB28" s="15"/>
      <c r="LFC28" s="15"/>
      <c r="LFD28" s="15"/>
      <c r="LFE28" s="15"/>
      <c r="LFF28" s="15"/>
      <c r="LFG28" s="15"/>
      <c r="LFH28" s="15"/>
      <c r="LFI28" s="15"/>
      <c r="LFJ28" s="15"/>
      <c r="LFK28" s="15"/>
      <c r="LFL28" s="15"/>
      <c r="LFM28" s="15"/>
      <c r="LFN28" s="15"/>
      <c r="LFO28" s="15"/>
      <c r="LFP28" s="15"/>
      <c r="LFQ28" s="15"/>
      <c r="LFR28" s="15"/>
      <c r="LFS28" s="15"/>
      <c r="LFT28" s="15"/>
      <c r="LFU28" s="15"/>
      <c r="LFV28" s="98"/>
      <c r="LFW28" s="98"/>
      <c r="LFX28" s="13"/>
      <c r="LFY28" s="79"/>
      <c r="LFZ28" s="79"/>
      <c r="LGA28" s="79"/>
      <c r="LGB28" s="79"/>
      <c r="LGC28" s="79"/>
      <c r="LGD28" s="79"/>
      <c r="LGE28" s="79"/>
      <c r="LGF28" s="79"/>
      <c r="LGG28" s="79"/>
      <c r="LGH28" s="79"/>
      <c r="LGI28" s="79"/>
      <c r="LGJ28" s="79"/>
      <c r="LGK28" s="79"/>
      <c r="LGL28" s="79"/>
      <c r="LGM28" s="79"/>
      <c r="LGN28" s="79"/>
      <c r="LGO28" s="79"/>
      <c r="LGP28" s="79"/>
      <c r="LGQ28" s="79"/>
      <c r="LGR28" s="79"/>
      <c r="LGS28" s="79"/>
      <c r="LGT28" s="79"/>
      <c r="LGU28" s="79"/>
      <c r="LGV28" s="79"/>
      <c r="LGW28" s="19"/>
      <c r="LGX28" s="15"/>
      <c r="LGY28" s="15"/>
      <c r="LGZ28" s="15"/>
      <c r="LHA28" s="15"/>
      <c r="LHB28" s="15"/>
      <c r="LHC28" s="15"/>
      <c r="LHD28" s="15"/>
      <c r="LHE28" s="15"/>
      <c r="LHF28" s="15"/>
      <c r="LHG28" s="15"/>
      <c r="LHH28" s="15"/>
      <c r="LHI28" s="15"/>
      <c r="LHJ28" s="15"/>
      <c r="LHK28" s="15"/>
      <c r="LHL28" s="15"/>
      <c r="LHM28" s="15"/>
      <c r="LHN28" s="15"/>
      <c r="LHO28" s="15"/>
      <c r="LHP28" s="15"/>
      <c r="LHQ28" s="15"/>
      <c r="LHR28" s="15"/>
      <c r="LHS28" s="98"/>
      <c r="LHT28" s="98"/>
      <c r="LHU28" s="13"/>
      <c r="LHV28" s="79"/>
      <c r="LHW28" s="79"/>
      <c r="LHX28" s="79"/>
      <c r="LHY28" s="79"/>
      <c r="LHZ28" s="79"/>
      <c r="LIA28" s="79"/>
      <c r="LIB28" s="79"/>
      <c r="LIC28" s="79"/>
      <c r="LID28" s="79"/>
      <c r="LIE28" s="79"/>
      <c r="LIF28" s="79"/>
      <c r="LIG28" s="79"/>
      <c r="LIH28" s="79"/>
      <c r="LII28" s="79"/>
      <c r="LIJ28" s="79"/>
      <c r="LIK28" s="79"/>
      <c r="LIL28" s="79"/>
      <c r="LIM28" s="79"/>
      <c r="LIN28" s="79"/>
      <c r="LIO28" s="79"/>
      <c r="LIP28" s="79"/>
      <c r="LIQ28" s="79"/>
      <c r="LIR28" s="79"/>
      <c r="LIS28" s="79"/>
      <c r="LIT28" s="19"/>
      <c r="LIU28" s="15"/>
      <c r="LIV28" s="15"/>
      <c r="LIW28" s="15"/>
      <c r="LIX28" s="15"/>
      <c r="LIY28" s="15"/>
      <c r="LIZ28" s="15"/>
      <c r="LJA28" s="15"/>
      <c r="LJB28" s="15"/>
      <c r="LJC28" s="15"/>
      <c r="LJD28" s="15"/>
      <c r="LJE28" s="15"/>
      <c r="LJF28" s="15"/>
      <c r="LJG28" s="15"/>
      <c r="LJH28" s="15"/>
      <c r="LJI28" s="15"/>
      <c r="LJJ28" s="15"/>
      <c r="LJK28" s="15"/>
      <c r="LJL28" s="15"/>
      <c r="LJM28" s="15"/>
      <c r="LJN28" s="15"/>
      <c r="LJO28" s="15"/>
      <c r="LJP28" s="98"/>
      <c r="LJQ28" s="98"/>
      <c r="LJR28" s="13"/>
      <c r="LJS28" s="79"/>
      <c r="LJT28" s="79"/>
      <c r="LJU28" s="79"/>
      <c r="LJV28" s="79"/>
      <c r="LJW28" s="79"/>
      <c r="LJX28" s="79"/>
      <c r="LJY28" s="79"/>
      <c r="LJZ28" s="79"/>
      <c r="LKA28" s="79"/>
      <c r="LKB28" s="79"/>
      <c r="LKC28" s="79"/>
      <c r="LKD28" s="79"/>
      <c r="LKE28" s="79"/>
      <c r="LKF28" s="79"/>
      <c r="LKG28" s="79"/>
      <c r="LKH28" s="79"/>
      <c r="LKI28" s="79"/>
      <c r="LKJ28" s="79"/>
      <c r="LKK28" s="79"/>
      <c r="LKL28" s="79"/>
      <c r="LKM28" s="79"/>
      <c r="LKN28" s="79"/>
      <c r="LKO28" s="79"/>
      <c r="LKP28" s="79"/>
      <c r="LKQ28" s="19"/>
      <c r="LKR28" s="15"/>
      <c r="LKS28" s="15"/>
      <c r="LKT28" s="15"/>
      <c r="LKU28" s="15"/>
      <c r="LKV28" s="15"/>
      <c r="LKW28" s="15"/>
      <c r="LKX28" s="15"/>
      <c r="LKY28" s="15"/>
      <c r="LKZ28" s="15"/>
      <c r="LLA28" s="15"/>
      <c r="LLB28" s="15"/>
      <c r="LLC28" s="15"/>
      <c r="LLD28" s="15"/>
      <c r="LLE28" s="15"/>
      <c r="LLF28" s="15"/>
      <c r="LLG28" s="15"/>
      <c r="LLH28" s="15"/>
      <c r="LLI28" s="15"/>
      <c r="LLJ28" s="15"/>
      <c r="LLK28" s="15"/>
      <c r="LLL28" s="15"/>
      <c r="LLM28" s="98"/>
      <c r="LLN28" s="98"/>
      <c r="LLO28" s="13"/>
      <c r="LLP28" s="79"/>
      <c r="LLQ28" s="79"/>
      <c r="LLR28" s="79"/>
      <c r="LLS28" s="79"/>
      <c r="LLT28" s="79"/>
      <c r="LLU28" s="79"/>
      <c r="LLV28" s="79"/>
      <c r="LLW28" s="79"/>
      <c r="LLX28" s="79"/>
      <c r="LLY28" s="79"/>
      <c r="LLZ28" s="79"/>
      <c r="LMA28" s="79"/>
      <c r="LMB28" s="79"/>
      <c r="LMC28" s="79"/>
      <c r="LMD28" s="79"/>
      <c r="LME28" s="79"/>
      <c r="LMF28" s="79"/>
      <c r="LMG28" s="79"/>
      <c r="LMH28" s="79"/>
      <c r="LMI28" s="79"/>
      <c r="LMJ28" s="79"/>
      <c r="LMK28" s="79"/>
      <c r="LML28" s="79"/>
      <c r="LMM28" s="79"/>
      <c r="LMN28" s="19"/>
      <c r="LMO28" s="15"/>
      <c r="LMP28" s="15"/>
      <c r="LMQ28" s="15"/>
      <c r="LMR28" s="15"/>
      <c r="LMS28" s="15"/>
      <c r="LMT28" s="15"/>
      <c r="LMU28" s="15"/>
      <c r="LMV28" s="15"/>
      <c r="LMW28" s="15"/>
      <c r="LMX28" s="15"/>
      <c r="LMY28" s="15"/>
      <c r="LMZ28" s="15"/>
      <c r="LNA28" s="15"/>
      <c r="LNB28" s="15"/>
      <c r="LNC28" s="15"/>
      <c r="LND28" s="15"/>
      <c r="LNE28" s="15"/>
      <c r="LNF28" s="15"/>
      <c r="LNG28" s="15"/>
      <c r="LNH28" s="15"/>
      <c r="LNI28" s="15"/>
      <c r="LNJ28" s="98"/>
      <c r="LNK28" s="98"/>
      <c r="LNL28" s="13"/>
      <c r="LNM28" s="79"/>
      <c r="LNN28" s="79"/>
      <c r="LNO28" s="79"/>
      <c r="LNP28" s="79"/>
      <c r="LNQ28" s="79"/>
      <c r="LNR28" s="79"/>
      <c r="LNS28" s="79"/>
      <c r="LNT28" s="79"/>
      <c r="LNU28" s="79"/>
      <c r="LNV28" s="79"/>
      <c r="LNW28" s="79"/>
      <c r="LNX28" s="79"/>
      <c r="LNY28" s="79"/>
      <c r="LNZ28" s="79"/>
      <c r="LOA28" s="79"/>
      <c r="LOB28" s="79"/>
      <c r="LOC28" s="79"/>
      <c r="LOD28" s="79"/>
      <c r="LOE28" s="79"/>
      <c r="LOF28" s="79"/>
      <c r="LOG28" s="79"/>
      <c r="LOH28" s="79"/>
      <c r="LOI28" s="79"/>
      <c r="LOJ28" s="79"/>
      <c r="LOK28" s="19"/>
      <c r="LOL28" s="15"/>
      <c r="LOM28" s="15"/>
      <c r="LON28" s="15"/>
      <c r="LOO28" s="15"/>
      <c r="LOP28" s="15"/>
      <c r="LOQ28" s="15"/>
      <c r="LOR28" s="15"/>
      <c r="LOS28" s="15"/>
      <c r="LOT28" s="15"/>
      <c r="LOU28" s="15"/>
      <c r="LOV28" s="15"/>
      <c r="LOW28" s="15"/>
      <c r="LOX28" s="15"/>
      <c r="LOY28" s="15"/>
      <c r="LOZ28" s="15"/>
      <c r="LPA28" s="15"/>
      <c r="LPB28" s="15"/>
      <c r="LPC28" s="15"/>
      <c r="LPD28" s="15"/>
      <c r="LPE28" s="15"/>
      <c r="LPF28" s="15"/>
      <c r="LPG28" s="98"/>
      <c r="LPH28" s="98"/>
      <c r="LPI28" s="13"/>
      <c r="LPJ28" s="79"/>
      <c r="LPK28" s="79"/>
      <c r="LPL28" s="79"/>
      <c r="LPM28" s="79"/>
      <c r="LPN28" s="79"/>
      <c r="LPO28" s="79"/>
      <c r="LPP28" s="79"/>
      <c r="LPQ28" s="79"/>
      <c r="LPR28" s="79"/>
      <c r="LPS28" s="79"/>
      <c r="LPT28" s="79"/>
      <c r="LPU28" s="79"/>
      <c r="LPV28" s="79"/>
      <c r="LPW28" s="79"/>
      <c r="LPX28" s="79"/>
      <c r="LPY28" s="79"/>
      <c r="LPZ28" s="79"/>
      <c r="LQA28" s="79"/>
      <c r="LQB28" s="79"/>
      <c r="LQC28" s="79"/>
      <c r="LQD28" s="79"/>
      <c r="LQE28" s="79"/>
      <c r="LQF28" s="79"/>
      <c r="LQG28" s="79"/>
      <c r="LQH28" s="19"/>
      <c r="LQI28" s="15"/>
      <c r="LQJ28" s="15"/>
      <c r="LQK28" s="15"/>
      <c r="LQL28" s="15"/>
      <c r="LQM28" s="15"/>
      <c r="LQN28" s="15"/>
      <c r="LQO28" s="15"/>
      <c r="LQP28" s="15"/>
      <c r="LQQ28" s="15"/>
      <c r="LQR28" s="15"/>
      <c r="LQS28" s="15"/>
      <c r="LQT28" s="15"/>
      <c r="LQU28" s="15"/>
      <c r="LQV28" s="15"/>
      <c r="LQW28" s="15"/>
      <c r="LQX28" s="15"/>
      <c r="LQY28" s="15"/>
      <c r="LQZ28" s="15"/>
      <c r="LRA28" s="15"/>
      <c r="LRB28" s="15"/>
      <c r="LRC28" s="15"/>
      <c r="LRD28" s="98"/>
      <c r="LRE28" s="98"/>
      <c r="LRF28" s="13"/>
      <c r="LRG28" s="79"/>
      <c r="LRH28" s="79"/>
      <c r="LRI28" s="79"/>
      <c r="LRJ28" s="79"/>
      <c r="LRK28" s="79"/>
      <c r="LRL28" s="79"/>
      <c r="LRM28" s="79"/>
      <c r="LRN28" s="79"/>
      <c r="LRO28" s="79"/>
      <c r="LRP28" s="79"/>
      <c r="LRQ28" s="79"/>
      <c r="LRR28" s="79"/>
      <c r="LRS28" s="79"/>
      <c r="LRT28" s="79"/>
      <c r="LRU28" s="79"/>
      <c r="LRV28" s="79"/>
      <c r="LRW28" s="79"/>
      <c r="LRX28" s="79"/>
      <c r="LRY28" s="79"/>
      <c r="LRZ28" s="79"/>
      <c r="LSA28" s="79"/>
      <c r="LSB28" s="79"/>
      <c r="LSC28" s="79"/>
      <c r="LSD28" s="79"/>
      <c r="LSE28" s="19"/>
      <c r="LSF28" s="15"/>
      <c r="LSG28" s="15"/>
      <c r="LSH28" s="15"/>
      <c r="LSI28" s="15"/>
      <c r="LSJ28" s="15"/>
      <c r="LSK28" s="15"/>
      <c r="LSL28" s="15"/>
      <c r="LSM28" s="15"/>
      <c r="LSN28" s="15"/>
      <c r="LSO28" s="15"/>
      <c r="LSP28" s="15"/>
      <c r="LSQ28" s="15"/>
      <c r="LSR28" s="15"/>
      <c r="LSS28" s="15"/>
      <c r="LST28" s="15"/>
      <c r="LSU28" s="15"/>
      <c r="LSV28" s="15"/>
      <c r="LSW28" s="15"/>
      <c r="LSX28" s="15"/>
      <c r="LSY28" s="15"/>
      <c r="LSZ28" s="15"/>
      <c r="LTA28" s="98"/>
      <c r="LTB28" s="98"/>
      <c r="LTC28" s="13"/>
      <c r="LTD28" s="79"/>
      <c r="LTE28" s="79"/>
      <c r="LTF28" s="79"/>
      <c r="LTG28" s="79"/>
      <c r="LTH28" s="79"/>
      <c r="LTI28" s="79"/>
      <c r="LTJ28" s="79"/>
      <c r="LTK28" s="79"/>
      <c r="LTL28" s="79"/>
      <c r="LTM28" s="79"/>
      <c r="LTN28" s="79"/>
      <c r="LTO28" s="79"/>
      <c r="LTP28" s="79"/>
      <c r="LTQ28" s="79"/>
      <c r="LTR28" s="79"/>
      <c r="LTS28" s="79"/>
      <c r="LTT28" s="79"/>
      <c r="LTU28" s="79"/>
      <c r="LTV28" s="79"/>
      <c r="LTW28" s="79"/>
      <c r="LTX28" s="79"/>
      <c r="LTY28" s="79"/>
      <c r="LTZ28" s="79"/>
      <c r="LUA28" s="79"/>
      <c r="LUB28" s="19"/>
      <c r="LUC28" s="15"/>
      <c r="LUD28" s="15"/>
      <c r="LUE28" s="15"/>
      <c r="LUF28" s="15"/>
      <c r="LUG28" s="15"/>
      <c r="LUH28" s="15"/>
      <c r="LUI28" s="15"/>
      <c r="LUJ28" s="15"/>
      <c r="LUK28" s="15"/>
      <c r="LUL28" s="15"/>
      <c r="LUM28" s="15"/>
      <c r="LUN28" s="15"/>
      <c r="LUO28" s="15"/>
      <c r="LUP28" s="15"/>
      <c r="LUQ28" s="15"/>
      <c r="LUR28" s="15"/>
      <c r="LUS28" s="15"/>
      <c r="LUT28" s="15"/>
      <c r="LUU28" s="15"/>
      <c r="LUV28" s="15"/>
      <c r="LUW28" s="15"/>
      <c r="LUX28" s="98"/>
      <c r="LUY28" s="98"/>
      <c r="LUZ28" s="13"/>
      <c r="LVA28" s="79"/>
      <c r="LVB28" s="79"/>
      <c r="LVC28" s="79"/>
      <c r="LVD28" s="79"/>
      <c r="LVE28" s="79"/>
      <c r="LVF28" s="79"/>
      <c r="LVG28" s="79"/>
      <c r="LVH28" s="79"/>
      <c r="LVI28" s="79"/>
      <c r="LVJ28" s="79"/>
      <c r="LVK28" s="79"/>
      <c r="LVL28" s="79"/>
      <c r="LVM28" s="79"/>
      <c r="LVN28" s="79"/>
      <c r="LVO28" s="79"/>
      <c r="LVP28" s="79"/>
      <c r="LVQ28" s="79"/>
      <c r="LVR28" s="79"/>
      <c r="LVS28" s="79"/>
      <c r="LVT28" s="79"/>
      <c r="LVU28" s="79"/>
      <c r="LVV28" s="79"/>
      <c r="LVW28" s="79"/>
      <c r="LVX28" s="79"/>
      <c r="LVY28" s="19"/>
      <c r="LVZ28" s="15"/>
      <c r="LWA28" s="15"/>
      <c r="LWB28" s="15"/>
      <c r="LWC28" s="15"/>
      <c r="LWD28" s="15"/>
      <c r="LWE28" s="15"/>
      <c r="LWF28" s="15"/>
      <c r="LWG28" s="15"/>
      <c r="LWH28" s="15"/>
      <c r="LWI28" s="15"/>
      <c r="LWJ28" s="15"/>
      <c r="LWK28" s="15"/>
      <c r="LWL28" s="15"/>
      <c r="LWM28" s="15"/>
      <c r="LWN28" s="15"/>
      <c r="LWO28" s="15"/>
      <c r="LWP28" s="15"/>
      <c r="LWQ28" s="15"/>
      <c r="LWR28" s="15"/>
      <c r="LWS28" s="15"/>
      <c r="LWT28" s="15"/>
      <c r="LWU28" s="98"/>
      <c r="LWV28" s="98"/>
      <c r="LWW28" s="13"/>
      <c r="LWX28" s="79"/>
      <c r="LWY28" s="79"/>
      <c r="LWZ28" s="79"/>
      <c r="LXA28" s="79"/>
      <c r="LXB28" s="79"/>
      <c r="LXC28" s="79"/>
      <c r="LXD28" s="79"/>
      <c r="LXE28" s="79"/>
      <c r="LXF28" s="79"/>
      <c r="LXG28" s="79"/>
      <c r="LXH28" s="79"/>
      <c r="LXI28" s="79"/>
      <c r="LXJ28" s="79"/>
      <c r="LXK28" s="79"/>
      <c r="LXL28" s="79"/>
      <c r="LXM28" s="79"/>
      <c r="LXN28" s="79"/>
      <c r="LXO28" s="79"/>
      <c r="LXP28" s="79"/>
      <c r="LXQ28" s="79"/>
      <c r="LXR28" s="79"/>
      <c r="LXS28" s="79"/>
      <c r="LXT28" s="79"/>
      <c r="LXU28" s="79"/>
      <c r="LXV28" s="19"/>
      <c r="LXW28" s="15"/>
      <c r="LXX28" s="15"/>
      <c r="LXY28" s="15"/>
      <c r="LXZ28" s="15"/>
      <c r="LYA28" s="15"/>
      <c r="LYB28" s="15"/>
      <c r="LYC28" s="15"/>
      <c r="LYD28" s="15"/>
      <c r="LYE28" s="15"/>
      <c r="LYF28" s="15"/>
      <c r="LYG28" s="15"/>
      <c r="LYH28" s="15"/>
      <c r="LYI28" s="15"/>
      <c r="LYJ28" s="15"/>
      <c r="LYK28" s="15"/>
      <c r="LYL28" s="15"/>
      <c r="LYM28" s="15"/>
      <c r="LYN28" s="15"/>
      <c r="LYO28" s="15"/>
      <c r="LYP28" s="15"/>
      <c r="LYQ28" s="15"/>
      <c r="LYR28" s="98"/>
      <c r="LYS28" s="98"/>
      <c r="LYT28" s="13"/>
      <c r="LYU28" s="79"/>
      <c r="LYV28" s="79"/>
      <c r="LYW28" s="79"/>
      <c r="LYX28" s="79"/>
      <c r="LYY28" s="79"/>
      <c r="LYZ28" s="79"/>
      <c r="LZA28" s="79"/>
      <c r="LZB28" s="79"/>
      <c r="LZC28" s="79"/>
      <c r="LZD28" s="79"/>
      <c r="LZE28" s="79"/>
      <c r="LZF28" s="79"/>
      <c r="LZG28" s="79"/>
      <c r="LZH28" s="79"/>
      <c r="LZI28" s="79"/>
      <c r="LZJ28" s="79"/>
      <c r="LZK28" s="79"/>
      <c r="LZL28" s="79"/>
      <c r="LZM28" s="79"/>
      <c r="LZN28" s="79"/>
      <c r="LZO28" s="79"/>
      <c r="LZP28" s="79"/>
      <c r="LZQ28" s="79"/>
      <c r="LZR28" s="79"/>
      <c r="LZS28" s="19"/>
      <c r="LZT28" s="15"/>
      <c r="LZU28" s="15"/>
      <c r="LZV28" s="15"/>
      <c r="LZW28" s="15"/>
      <c r="LZX28" s="15"/>
      <c r="LZY28" s="15"/>
      <c r="LZZ28" s="15"/>
      <c r="MAA28" s="15"/>
      <c r="MAB28" s="15"/>
      <c r="MAC28" s="15"/>
      <c r="MAD28" s="15"/>
      <c r="MAE28" s="15"/>
      <c r="MAF28" s="15"/>
      <c r="MAG28" s="15"/>
      <c r="MAH28" s="15"/>
      <c r="MAI28" s="15"/>
      <c r="MAJ28" s="15"/>
      <c r="MAK28" s="15"/>
      <c r="MAL28" s="15"/>
      <c r="MAM28" s="15"/>
      <c r="MAN28" s="15"/>
      <c r="MAO28" s="98"/>
      <c r="MAP28" s="98"/>
      <c r="MAQ28" s="13"/>
      <c r="MAR28" s="79"/>
      <c r="MAS28" s="79"/>
      <c r="MAT28" s="79"/>
      <c r="MAU28" s="79"/>
      <c r="MAV28" s="79"/>
      <c r="MAW28" s="79"/>
      <c r="MAX28" s="79"/>
      <c r="MAY28" s="79"/>
      <c r="MAZ28" s="79"/>
      <c r="MBA28" s="79"/>
      <c r="MBB28" s="79"/>
      <c r="MBC28" s="79"/>
      <c r="MBD28" s="79"/>
      <c r="MBE28" s="79"/>
      <c r="MBF28" s="79"/>
      <c r="MBG28" s="79"/>
      <c r="MBH28" s="79"/>
      <c r="MBI28" s="79"/>
      <c r="MBJ28" s="79"/>
      <c r="MBK28" s="79"/>
      <c r="MBL28" s="79"/>
      <c r="MBM28" s="79"/>
      <c r="MBN28" s="79"/>
      <c r="MBO28" s="79"/>
      <c r="MBP28" s="19"/>
      <c r="MBQ28" s="15"/>
      <c r="MBR28" s="15"/>
      <c r="MBS28" s="15"/>
      <c r="MBT28" s="15"/>
      <c r="MBU28" s="15"/>
      <c r="MBV28" s="15"/>
      <c r="MBW28" s="15"/>
      <c r="MBX28" s="15"/>
      <c r="MBY28" s="15"/>
      <c r="MBZ28" s="15"/>
      <c r="MCA28" s="15"/>
      <c r="MCB28" s="15"/>
      <c r="MCC28" s="15"/>
      <c r="MCD28" s="15"/>
      <c r="MCE28" s="15"/>
      <c r="MCF28" s="15"/>
      <c r="MCG28" s="15"/>
      <c r="MCH28" s="15"/>
      <c r="MCI28" s="15"/>
      <c r="MCJ28" s="15"/>
      <c r="MCK28" s="15"/>
      <c r="MCL28" s="98"/>
      <c r="MCM28" s="98"/>
      <c r="MCN28" s="13"/>
      <c r="MCO28" s="79"/>
      <c r="MCP28" s="79"/>
      <c r="MCQ28" s="79"/>
      <c r="MCR28" s="79"/>
      <c r="MCS28" s="79"/>
      <c r="MCT28" s="79"/>
      <c r="MCU28" s="79"/>
      <c r="MCV28" s="79"/>
      <c r="MCW28" s="79"/>
      <c r="MCX28" s="79"/>
      <c r="MCY28" s="79"/>
      <c r="MCZ28" s="79"/>
      <c r="MDA28" s="79"/>
      <c r="MDB28" s="79"/>
      <c r="MDC28" s="79"/>
      <c r="MDD28" s="79"/>
      <c r="MDE28" s="79"/>
      <c r="MDF28" s="79"/>
      <c r="MDG28" s="79"/>
      <c r="MDH28" s="79"/>
      <c r="MDI28" s="79"/>
      <c r="MDJ28" s="79"/>
      <c r="MDK28" s="79"/>
      <c r="MDL28" s="79"/>
      <c r="MDM28" s="19"/>
      <c r="MDN28" s="15"/>
      <c r="MDO28" s="15"/>
      <c r="MDP28" s="15"/>
      <c r="MDQ28" s="15"/>
      <c r="MDR28" s="15"/>
      <c r="MDS28" s="15"/>
      <c r="MDT28" s="15"/>
      <c r="MDU28" s="15"/>
      <c r="MDV28" s="15"/>
      <c r="MDW28" s="15"/>
      <c r="MDX28" s="15"/>
      <c r="MDY28" s="15"/>
      <c r="MDZ28" s="15"/>
      <c r="MEA28" s="15"/>
      <c r="MEB28" s="15"/>
      <c r="MEC28" s="15"/>
      <c r="MED28" s="15"/>
      <c r="MEE28" s="15"/>
      <c r="MEF28" s="15"/>
      <c r="MEG28" s="15"/>
      <c r="MEH28" s="15"/>
      <c r="MEI28" s="98"/>
      <c r="MEJ28" s="98"/>
      <c r="MEK28" s="13"/>
      <c r="MEL28" s="79"/>
      <c r="MEM28" s="79"/>
      <c r="MEN28" s="79"/>
      <c r="MEO28" s="79"/>
      <c r="MEP28" s="79"/>
      <c r="MEQ28" s="79"/>
      <c r="MER28" s="79"/>
      <c r="MES28" s="79"/>
      <c r="MET28" s="79"/>
      <c r="MEU28" s="79"/>
      <c r="MEV28" s="79"/>
      <c r="MEW28" s="79"/>
      <c r="MEX28" s="79"/>
      <c r="MEY28" s="79"/>
      <c r="MEZ28" s="79"/>
      <c r="MFA28" s="79"/>
      <c r="MFB28" s="79"/>
      <c r="MFC28" s="79"/>
      <c r="MFD28" s="79"/>
      <c r="MFE28" s="79"/>
      <c r="MFF28" s="79"/>
      <c r="MFG28" s="79"/>
      <c r="MFH28" s="79"/>
      <c r="MFI28" s="79"/>
      <c r="MFJ28" s="19"/>
      <c r="MFK28" s="15"/>
      <c r="MFL28" s="15"/>
      <c r="MFM28" s="15"/>
      <c r="MFN28" s="15"/>
      <c r="MFO28" s="15"/>
      <c r="MFP28" s="15"/>
      <c r="MFQ28" s="15"/>
      <c r="MFR28" s="15"/>
      <c r="MFS28" s="15"/>
      <c r="MFT28" s="15"/>
      <c r="MFU28" s="15"/>
      <c r="MFV28" s="15"/>
      <c r="MFW28" s="15"/>
      <c r="MFX28" s="15"/>
      <c r="MFY28" s="15"/>
      <c r="MFZ28" s="15"/>
      <c r="MGA28" s="15"/>
      <c r="MGB28" s="15"/>
      <c r="MGC28" s="15"/>
      <c r="MGD28" s="15"/>
      <c r="MGE28" s="15"/>
      <c r="MGF28" s="98"/>
      <c r="MGG28" s="98"/>
      <c r="MGH28" s="13"/>
      <c r="MGI28" s="79"/>
      <c r="MGJ28" s="79"/>
      <c r="MGK28" s="79"/>
      <c r="MGL28" s="79"/>
      <c r="MGM28" s="79"/>
      <c r="MGN28" s="79"/>
      <c r="MGO28" s="79"/>
      <c r="MGP28" s="79"/>
      <c r="MGQ28" s="79"/>
      <c r="MGR28" s="79"/>
      <c r="MGS28" s="79"/>
      <c r="MGT28" s="79"/>
      <c r="MGU28" s="79"/>
      <c r="MGV28" s="79"/>
      <c r="MGW28" s="79"/>
      <c r="MGX28" s="79"/>
      <c r="MGY28" s="79"/>
      <c r="MGZ28" s="79"/>
      <c r="MHA28" s="79"/>
      <c r="MHB28" s="79"/>
      <c r="MHC28" s="79"/>
      <c r="MHD28" s="79"/>
      <c r="MHE28" s="79"/>
      <c r="MHF28" s="79"/>
      <c r="MHG28" s="19"/>
      <c r="MHH28" s="15"/>
      <c r="MHI28" s="15"/>
      <c r="MHJ28" s="15"/>
      <c r="MHK28" s="15"/>
      <c r="MHL28" s="15"/>
      <c r="MHM28" s="15"/>
      <c r="MHN28" s="15"/>
      <c r="MHO28" s="15"/>
      <c r="MHP28" s="15"/>
      <c r="MHQ28" s="15"/>
      <c r="MHR28" s="15"/>
      <c r="MHS28" s="15"/>
      <c r="MHT28" s="15"/>
      <c r="MHU28" s="15"/>
      <c r="MHV28" s="15"/>
      <c r="MHW28" s="15"/>
      <c r="MHX28" s="15"/>
      <c r="MHY28" s="15"/>
      <c r="MHZ28" s="15"/>
      <c r="MIA28" s="15"/>
      <c r="MIB28" s="15"/>
      <c r="MIC28" s="98"/>
      <c r="MID28" s="98"/>
      <c r="MIE28" s="13"/>
      <c r="MIF28" s="79"/>
      <c r="MIG28" s="79"/>
      <c r="MIH28" s="79"/>
      <c r="MII28" s="79"/>
      <c r="MIJ28" s="79"/>
      <c r="MIK28" s="79"/>
      <c r="MIL28" s="79"/>
      <c r="MIM28" s="79"/>
      <c r="MIN28" s="79"/>
      <c r="MIO28" s="79"/>
      <c r="MIP28" s="79"/>
      <c r="MIQ28" s="79"/>
      <c r="MIR28" s="79"/>
      <c r="MIS28" s="79"/>
      <c r="MIT28" s="79"/>
      <c r="MIU28" s="79"/>
      <c r="MIV28" s="79"/>
      <c r="MIW28" s="79"/>
      <c r="MIX28" s="79"/>
      <c r="MIY28" s="79"/>
      <c r="MIZ28" s="79"/>
      <c r="MJA28" s="79"/>
      <c r="MJB28" s="79"/>
      <c r="MJC28" s="79"/>
      <c r="MJD28" s="19"/>
      <c r="MJE28" s="15"/>
      <c r="MJF28" s="15"/>
      <c r="MJG28" s="15"/>
      <c r="MJH28" s="15"/>
      <c r="MJI28" s="15"/>
      <c r="MJJ28" s="15"/>
      <c r="MJK28" s="15"/>
      <c r="MJL28" s="15"/>
      <c r="MJM28" s="15"/>
      <c r="MJN28" s="15"/>
      <c r="MJO28" s="15"/>
      <c r="MJP28" s="15"/>
      <c r="MJQ28" s="15"/>
      <c r="MJR28" s="15"/>
      <c r="MJS28" s="15"/>
      <c r="MJT28" s="15"/>
      <c r="MJU28" s="15"/>
      <c r="MJV28" s="15"/>
      <c r="MJW28" s="15"/>
      <c r="MJX28" s="15"/>
      <c r="MJY28" s="15"/>
      <c r="MJZ28" s="98"/>
      <c r="MKA28" s="98"/>
      <c r="MKB28" s="13"/>
      <c r="MKC28" s="79"/>
      <c r="MKD28" s="79"/>
      <c r="MKE28" s="79"/>
      <c r="MKF28" s="79"/>
      <c r="MKG28" s="79"/>
      <c r="MKH28" s="79"/>
      <c r="MKI28" s="79"/>
      <c r="MKJ28" s="79"/>
      <c r="MKK28" s="79"/>
      <c r="MKL28" s="79"/>
      <c r="MKM28" s="79"/>
      <c r="MKN28" s="79"/>
      <c r="MKO28" s="79"/>
      <c r="MKP28" s="79"/>
      <c r="MKQ28" s="79"/>
      <c r="MKR28" s="79"/>
      <c r="MKS28" s="79"/>
      <c r="MKT28" s="79"/>
      <c r="MKU28" s="79"/>
      <c r="MKV28" s="79"/>
      <c r="MKW28" s="79"/>
      <c r="MKX28" s="79"/>
      <c r="MKY28" s="79"/>
      <c r="MKZ28" s="79"/>
      <c r="MLA28" s="19"/>
      <c r="MLB28" s="15"/>
      <c r="MLC28" s="15"/>
      <c r="MLD28" s="15"/>
      <c r="MLE28" s="15"/>
      <c r="MLF28" s="15"/>
      <c r="MLG28" s="15"/>
      <c r="MLH28" s="15"/>
      <c r="MLI28" s="15"/>
      <c r="MLJ28" s="15"/>
      <c r="MLK28" s="15"/>
      <c r="MLL28" s="15"/>
      <c r="MLM28" s="15"/>
      <c r="MLN28" s="15"/>
      <c r="MLO28" s="15"/>
      <c r="MLP28" s="15"/>
      <c r="MLQ28" s="15"/>
      <c r="MLR28" s="15"/>
      <c r="MLS28" s="15"/>
      <c r="MLT28" s="15"/>
      <c r="MLU28" s="15"/>
      <c r="MLV28" s="15"/>
      <c r="MLW28" s="98"/>
      <c r="MLX28" s="98"/>
      <c r="MLY28" s="13"/>
      <c r="MLZ28" s="79"/>
      <c r="MMA28" s="79"/>
      <c r="MMB28" s="79"/>
      <c r="MMC28" s="79"/>
      <c r="MMD28" s="79"/>
      <c r="MME28" s="79"/>
      <c r="MMF28" s="79"/>
      <c r="MMG28" s="79"/>
      <c r="MMH28" s="79"/>
      <c r="MMI28" s="79"/>
      <c r="MMJ28" s="79"/>
      <c r="MMK28" s="79"/>
      <c r="MML28" s="79"/>
      <c r="MMM28" s="79"/>
      <c r="MMN28" s="79"/>
      <c r="MMO28" s="79"/>
      <c r="MMP28" s="79"/>
      <c r="MMQ28" s="79"/>
      <c r="MMR28" s="79"/>
      <c r="MMS28" s="79"/>
      <c r="MMT28" s="79"/>
      <c r="MMU28" s="79"/>
      <c r="MMV28" s="79"/>
      <c r="MMW28" s="79"/>
      <c r="MMX28" s="19"/>
      <c r="MMY28" s="15"/>
      <c r="MMZ28" s="15"/>
      <c r="MNA28" s="15"/>
      <c r="MNB28" s="15"/>
      <c r="MNC28" s="15"/>
      <c r="MND28" s="15"/>
      <c r="MNE28" s="15"/>
      <c r="MNF28" s="15"/>
      <c r="MNG28" s="15"/>
      <c r="MNH28" s="15"/>
      <c r="MNI28" s="15"/>
      <c r="MNJ28" s="15"/>
      <c r="MNK28" s="15"/>
      <c r="MNL28" s="15"/>
      <c r="MNM28" s="15"/>
      <c r="MNN28" s="15"/>
      <c r="MNO28" s="15"/>
      <c r="MNP28" s="15"/>
      <c r="MNQ28" s="15"/>
      <c r="MNR28" s="15"/>
      <c r="MNS28" s="15"/>
      <c r="MNT28" s="98"/>
      <c r="MNU28" s="98"/>
      <c r="MNV28" s="13"/>
      <c r="MNW28" s="79"/>
      <c r="MNX28" s="79"/>
      <c r="MNY28" s="79"/>
      <c r="MNZ28" s="79"/>
      <c r="MOA28" s="79"/>
      <c r="MOB28" s="79"/>
      <c r="MOC28" s="79"/>
      <c r="MOD28" s="79"/>
      <c r="MOE28" s="79"/>
      <c r="MOF28" s="79"/>
      <c r="MOG28" s="79"/>
      <c r="MOH28" s="79"/>
      <c r="MOI28" s="79"/>
      <c r="MOJ28" s="79"/>
      <c r="MOK28" s="79"/>
      <c r="MOL28" s="79"/>
      <c r="MOM28" s="79"/>
      <c r="MON28" s="79"/>
      <c r="MOO28" s="79"/>
      <c r="MOP28" s="79"/>
      <c r="MOQ28" s="79"/>
      <c r="MOR28" s="79"/>
      <c r="MOS28" s="79"/>
      <c r="MOT28" s="79"/>
      <c r="MOU28" s="19"/>
      <c r="MOV28" s="15"/>
      <c r="MOW28" s="15"/>
      <c r="MOX28" s="15"/>
      <c r="MOY28" s="15"/>
      <c r="MOZ28" s="15"/>
      <c r="MPA28" s="15"/>
      <c r="MPB28" s="15"/>
      <c r="MPC28" s="15"/>
      <c r="MPD28" s="15"/>
      <c r="MPE28" s="15"/>
      <c r="MPF28" s="15"/>
      <c r="MPG28" s="15"/>
      <c r="MPH28" s="15"/>
      <c r="MPI28" s="15"/>
      <c r="MPJ28" s="15"/>
      <c r="MPK28" s="15"/>
      <c r="MPL28" s="15"/>
      <c r="MPM28" s="15"/>
      <c r="MPN28" s="15"/>
      <c r="MPO28" s="15"/>
      <c r="MPP28" s="15"/>
      <c r="MPQ28" s="98"/>
      <c r="MPR28" s="98"/>
      <c r="MPS28" s="13"/>
      <c r="MPT28" s="79"/>
      <c r="MPU28" s="79"/>
      <c r="MPV28" s="79"/>
      <c r="MPW28" s="79"/>
      <c r="MPX28" s="79"/>
      <c r="MPY28" s="79"/>
      <c r="MPZ28" s="79"/>
      <c r="MQA28" s="79"/>
      <c r="MQB28" s="79"/>
      <c r="MQC28" s="79"/>
      <c r="MQD28" s="79"/>
      <c r="MQE28" s="79"/>
      <c r="MQF28" s="79"/>
      <c r="MQG28" s="79"/>
      <c r="MQH28" s="79"/>
      <c r="MQI28" s="79"/>
      <c r="MQJ28" s="79"/>
      <c r="MQK28" s="79"/>
      <c r="MQL28" s="79"/>
      <c r="MQM28" s="79"/>
      <c r="MQN28" s="79"/>
      <c r="MQO28" s="79"/>
      <c r="MQP28" s="79"/>
      <c r="MQQ28" s="79"/>
      <c r="MQR28" s="19"/>
      <c r="MQS28" s="15"/>
      <c r="MQT28" s="15"/>
      <c r="MQU28" s="15"/>
      <c r="MQV28" s="15"/>
      <c r="MQW28" s="15"/>
      <c r="MQX28" s="15"/>
      <c r="MQY28" s="15"/>
      <c r="MQZ28" s="15"/>
      <c r="MRA28" s="15"/>
      <c r="MRB28" s="15"/>
      <c r="MRC28" s="15"/>
      <c r="MRD28" s="15"/>
      <c r="MRE28" s="15"/>
      <c r="MRF28" s="15"/>
      <c r="MRG28" s="15"/>
      <c r="MRH28" s="15"/>
      <c r="MRI28" s="15"/>
      <c r="MRJ28" s="15"/>
      <c r="MRK28" s="15"/>
      <c r="MRL28" s="15"/>
      <c r="MRM28" s="15"/>
      <c r="MRN28" s="98"/>
      <c r="MRO28" s="98"/>
      <c r="MRP28" s="13"/>
      <c r="MRQ28" s="79"/>
      <c r="MRR28" s="79"/>
      <c r="MRS28" s="79"/>
      <c r="MRT28" s="79"/>
      <c r="MRU28" s="79"/>
      <c r="MRV28" s="79"/>
      <c r="MRW28" s="79"/>
      <c r="MRX28" s="79"/>
      <c r="MRY28" s="79"/>
      <c r="MRZ28" s="79"/>
      <c r="MSA28" s="79"/>
      <c r="MSB28" s="79"/>
      <c r="MSC28" s="79"/>
      <c r="MSD28" s="79"/>
      <c r="MSE28" s="79"/>
      <c r="MSF28" s="79"/>
      <c r="MSG28" s="79"/>
      <c r="MSH28" s="79"/>
      <c r="MSI28" s="79"/>
      <c r="MSJ28" s="79"/>
      <c r="MSK28" s="79"/>
      <c r="MSL28" s="79"/>
      <c r="MSM28" s="79"/>
      <c r="MSN28" s="79"/>
      <c r="MSO28" s="19"/>
      <c r="MSP28" s="15"/>
      <c r="MSQ28" s="15"/>
      <c r="MSR28" s="15"/>
      <c r="MSS28" s="15"/>
      <c r="MST28" s="15"/>
      <c r="MSU28" s="15"/>
      <c r="MSV28" s="15"/>
      <c r="MSW28" s="15"/>
      <c r="MSX28" s="15"/>
      <c r="MSY28" s="15"/>
      <c r="MSZ28" s="15"/>
      <c r="MTA28" s="15"/>
      <c r="MTB28" s="15"/>
      <c r="MTC28" s="15"/>
      <c r="MTD28" s="15"/>
      <c r="MTE28" s="15"/>
      <c r="MTF28" s="15"/>
      <c r="MTG28" s="15"/>
      <c r="MTH28" s="15"/>
      <c r="MTI28" s="15"/>
      <c r="MTJ28" s="15"/>
      <c r="MTK28" s="98"/>
      <c r="MTL28" s="98"/>
      <c r="MTM28" s="13"/>
      <c r="MTN28" s="79"/>
      <c r="MTO28" s="79"/>
      <c r="MTP28" s="79"/>
      <c r="MTQ28" s="79"/>
      <c r="MTR28" s="79"/>
      <c r="MTS28" s="79"/>
      <c r="MTT28" s="79"/>
      <c r="MTU28" s="79"/>
      <c r="MTV28" s="79"/>
      <c r="MTW28" s="79"/>
      <c r="MTX28" s="79"/>
      <c r="MTY28" s="79"/>
      <c r="MTZ28" s="79"/>
      <c r="MUA28" s="79"/>
      <c r="MUB28" s="79"/>
      <c r="MUC28" s="79"/>
      <c r="MUD28" s="79"/>
      <c r="MUE28" s="79"/>
      <c r="MUF28" s="79"/>
      <c r="MUG28" s="79"/>
      <c r="MUH28" s="79"/>
      <c r="MUI28" s="79"/>
      <c r="MUJ28" s="79"/>
      <c r="MUK28" s="79"/>
      <c r="MUL28" s="19"/>
      <c r="MUM28" s="15"/>
      <c r="MUN28" s="15"/>
      <c r="MUO28" s="15"/>
      <c r="MUP28" s="15"/>
      <c r="MUQ28" s="15"/>
      <c r="MUR28" s="15"/>
      <c r="MUS28" s="15"/>
      <c r="MUT28" s="15"/>
      <c r="MUU28" s="15"/>
      <c r="MUV28" s="15"/>
      <c r="MUW28" s="15"/>
      <c r="MUX28" s="15"/>
      <c r="MUY28" s="15"/>
      <c r="MUZ28" s="15"/>
      <c r="MVA28" s="15"/>
      <c r="MVB28" s="15"/>
      <c r="MVC28" s="15"/>
      <c r="MVD28" s="15"/>
      <c r="MVE28" s="15"/>
      <c r="MVF28" s="15"/>
      <c r="MVG28" s="15"/>
      <c r="MVH28" s="98"/>
      <c r="MVI28" s="98"/>
      <c r="MVJ28" s="13"/>
      <c r="MVK28" s="79"/>
      <c r="MVL28" s="79"/>
      <c r="MVM28" s="79"/>
      <c r="MVN28" s="79"/>
      <c r="MVO28" s="79"/>
      <c r="MVP28" s="79"/>
      <c r="MVQ28" s="79"/>
      <c r="MVR28" s="79"/>
      <c r="MVS28" s="79"/>
      <c r="MVT28" s="79"/>
      <c r="MVU28" s="79"/>
      <c r="MVV28" s="79"/>
      <c r="MVW28" s="79"/>
      <c r="MVX28" s="79"/>
      <c r="MVY28" s="79"/>
      <c r="MVZ28" s="79"/>
      <c r="MWA28" s="79"/>
      <c r="MWB28" s="79"/>
      <c r="MWC28" s="79"/>
      <c r="MWD28" s="79"/>
      <c r="MWE28" s="79"/>
      <c r="MWF28" s="79"/>
      <c r="MWG28" s="79"/>
      <c r="MWH28" s="79"/>
      <c r="MWI28" s="19"/>
      <c r="MWJ28" s="15"/>
      <c r="MWK28" s="15"/>
      <c r="MWL28" s="15"/>
      <c r="MWM28" s="15"/>
      <c r="MWN28" s="15"/>
      <c r="MWO28" s="15"/>
      <c r="MWP28" s="15"/>
      <c r="MWQ28" s="15"/>
      <c r="MWR28" s="15"/>
      <c r="MWS28" s="15"/>
      <c r="MWT28" s="15"/>
      <c r="MWU28" s="15"/>
      <c r="MWV28" s="15"/>
      <c r="MWW28" s="15"/>
      <c r="MWX28" s="15"/>
      <c r="MWY28" s="15"/>
      <c r="MWZ28" s="15"/>
      <c r="MXA28" s="15"/>
      <c r="MXB28" s="15"/>
      <c r="MXC28" s="15"/>
      <c r="MXD28" s="15"/>
      <c r="MXE28" s="98"/>
      <c r="MXF28" s="98"/>
      <c r="MXG28" s="13"/>
      <c r="MXH28" s="79"/>
      <c r="MXI28" s="79"/>
      <c r="MXJ28" s="79"/>
      <c r="MXK28" s="79"/>
      <c r="MXL28" s="79"/>
      <c r="MXM28" s="79"/>
      <c r="MXN28" s="79"/>
      <c r="MXO28" s="79"/>
      <c r="MXP28" s="79"/>
      <c r="MXQ28" s="79"/>
      <c r="MXR28" s="79"/>
      <c r="MXS28" s="79"/>
      <c r="MXT28" s="79"/>
      <c r="MXU28" s="79"/>
      <c r="MXV28" s="79"/>
      <c r="MXW28" s="79"/>
      <c r="MXX28" s="79"/>
      <c r="MXY28" s="79"/>
      <c r="MXZ28" s="79"/>
      <c r="MYA28" s="79"/>
      <c r="MYB28" s="79"/>
      <c r="MYC28" s="79"/>
      <c r="MYD28" s="79"/>
      <c r="MYE28" s="79"/>
      <c r="MYF28" s="19"/>
      <c r="MYG28" s="15"/>
      <c r="MYH28" s="15"/>
      <c r="MYI28" s="15"/>
      <c r="MYJ28" s="15"/>
      <c r="MYK28" s="15"/>
      <c r="MYL28" s="15"/>
      <c r="MYM28" s="15"/>
      <c r="MYN28" s="15"/>
      <c r="MYO28" s="15"/>
      <c r="MYP28" s="15"/>
      <c r="MYQ28" s="15"/>
      <c r="MYR28" s="15"/>
      <c r="MYS28" s="15"/>
      <c r="MYT28" s="15"/>
      <c r="MYU28" s="15"/>
      <c r="MYV28" s="15"/>
      <c r="MYW28" s="15"/>
      <c r="MYX28" s="15"/>
      <c r="MYY28" s="15"/>
      <c r="MYZ28" s="15"/>
      <c r="MZA28" s="15"/>
      <c r="MZB28" s="98"/>
      <c r="MZC28" s="98"/>
      <c r="MZD28" s="13"/>
      <c r="MZE28" s="79"/>
      <c r="MZF28" s="79"/>
      <c r="MZG28" s="79"/>
      <c r="MZH28" s="79"/>
      <c r="MZI28" s="79"/>
      <c r="MZJ28" s="79"/>
      <c r="MZK28" s="79"/>
      <c r="MZL28" s="79"/>
      <c r="MZM28" s="79"/>
      <c r="MZN28" s="79"/>
      <c r="MZO28" s="79"/>
      <c r="MZP28" s="79"/>
      <c r="MZQ28" s="79"/>
      <c r="MZR28" s="79"/>
      <c r="MZS28" s="79"/>
      <c r="MZT28" s="79"/>
      <c r="MZU28" s="79"/>
      <c r="MZV28" s="79"/>
      <c r="MZW28" s="79"/>
      <c r="MZX28" s="79"/>
      <c r="MZY28" s="79"/>
      <c r="MZZ28" s="79"/>
      <c r="NAA28" s="79"/>
      <c r="NAB28" s="79"/>
      <c r="NAC28" s="19"/>
      <c r="NAD28" s="15"/>
      <c r="NAE28" s="15"/>
      <c r="NAF28" s="15"/>
      <c r="NAG28" s="15"/>
      <c r="NAH28" s="15"/>
      <c r="NAI28" s="15"/>
      <c r="NAJ28" s="15"/>
      <c r="NAK28" s="15"/>
      <c r="NAL28" s="15"/>
      <c r="NAM28" s="15"/>
      <c r="NAN28" s="15"/>
      <c r="NAO28" s="15"/>
      <c r="NAP28" s="15"/>
      <c r="NAQ28" s="15"/>
      <c r="NAR28" s="15"/>
      <c r="NAS28" s="15"/>
      <c r="NAT28" s="15"/>
      <c r="NAU28" s="15"/>
      <c r="NAV28" s="15"/>
      <c r="NAW28" s="15"/>
      <c r="NAX28" s="15"/>
      <c r="NAY28" s="98"/>
      <c r="NAZ28" s="98"/>
      <c r="NBA28" s="13"/>
      <c r="NBB28" s="79"/>
      <c r="NBC28" s="79"/>
      <c r="NBD28" s="79"/>
      <c r="NBE28" s="79"/>
      <c r="NBF28" s="79"/>
      <c r="NBG28" s="79"/>
      <c r="NBH28" s="79"/>
      <c r="NBI28" s="79"/>
      <c r="NBJ28" s="79"/>
      <c r="NBK28" s="79"/>
      <c r="NBL28" s="79"/>
      <c r="NBM28" s="79"/>
      <c r="NBN28" s="79"/>
      <c r="NBO28" s="79"/>
      <c r="NBP28" s="79"/>
      <c r="NBQ28" s="79"/>
      <c r="NBR28" s="79"/>
      <c r="NBS28" s="79"/>
      <c r="NBT28" s="79"/>
      <c r="NBU28" s="79"/>
      <c r="NBV28" s="79"/>
      <c r="NBW28" s="79"/>
      <c r="NBX28" s="79"/>
      <c r="NBY28" s="79"/>
      <c r="NBZ28" s="19"/>
      <c r="NCA28" s="15"/>
      <c r="NCB28" s="15"/>
      <c r="NCC28" s="15"/>
      <c r="NCD28" s="15"/>
      <c r="NCE28" s="15"/>
      <c r="NCF28" s="15"/>
      <c r="NCG28" s="15"/>
      <c r="NCH28" s="15"/>
      <c r="NCI28" s="15"/>
      <c r="NCJ28" s="15"/>
      <c r="NCK28" s="15"/>
      <c r="NCL28" s="15"/>
      <c r="NCM28" s="15"/>
      <c r="NCN28" s="15"/>
      <c r="NCO28" s="15"/>
      <c r="NCP28" s="15"/>
      <c r="NCQ28" s="15"/>
      <c r="NCR28" s="15"/>
      <c r="NCS28" s="15"/>
      <c r="NCT28" s="15"/>
      <c r="NCU28" s="15"/>
      <c r="NCV28" s="98"/>
      <c r="NCW28" s="98"/>
      <c r="NCX28" s="13"/>
      <c r="NCY28" s="79"/>
      <c r="NCZ28" s="79"/>
      <c r="NDA28" s="79"/>
      <c r="NDB28" s="79"/>
      <c r="NDC28" s="79"/>
      <c r="NDD28" s="79"/>
      <c r="NDE28" s="79"/>
      <c r="NDF28" s="79"/>
      <c r="NDG28" s="79"/>
      <c r="NDH28" s="79"/>
      <c r="NDI28" s="79"/>
      <c r="NDJ28" s="79"/>
      <c r="NDK28" s="79"/>
      <c r="NDL28" s="79"/>
      <c r="NDM28" s="79"/>
      <c r="NDN28" s="79"/>
      <c r="NDO28" s="79"/>
      <c r="NDP28" s="79"/>
      <c r="NDQ28" s="79"/>
      <c r="NDR28" s="79"/>
      <c r="NDS28" s="79"/>
      <c r="NDT28" s="79"/>
      <c r="NDU28" s="79"/>
      <c r="NDV28" s="79"/>
      <c r="NDW28" s="19"/>
      <c r="NDX28" s="15"/>
      <c r="NDY28" s="15"/>
      <c r="NDZ28" s="15"/>
      <c r="NEA28" s="15"/>
      <c r="NEB28" s="15"/>
      <c r="NEC28" s="15"/>
      <c r="NED28" s="15"/>
      <c r="NEE28" s="15"/>
      <c r="NEF28" s="15"/>
      <c r="NEG28" s="15"/>
      <c r="NEH28" s="15"/>
      <c r="NEI28" s="15"/>
      <c r="NEJ28" s="15"/>
      <c r="NEK28" s="15"/>
      <c r="NEL28" s="15"/>
      <c r="NEM28" s="15"/>
      <c r="NEN28" s="15"/>
      <c r="NEO28" s="15"/>
      <c r="NEP28" s="15"/>
      <c r="NEQ28" s="15"/>
      <c r="NER28" s="15"/>
      <c r="NES28" s="98"/>
      <c r="NET28" s="98"/>
      <c r="NEU28" s="13"/>
      <c r="NEV28" s="79"/>
      <c r="NEW28" s="79"/>
      <c r="NEX28" s="79"/>
      <c r="NEY28" s="79"/>
      <c r="NEZ28" s="79"/>
      <c r="NFA28" s="79"/>
      <c r="NFB28" s="79"/>
      <c r="NFC28" s="79"/>
      <c r="NFD28" s="79"/>
      <c r="NFE28" s="79"/>
      <c r="NFF28" s="79"/>
      <c r="NFG28" s="79"/>
      <c r="NFH28" s="79"/>
      <c r="NFI28" s="79"/>
      <c r="NFJ28" s="79"/>
      <c r="NFK28" s="79"/>
      <c r="NFL28" s="79"/>
      <c r="NFM28" s="79"/>
      <c r="NFN28" s="79"/>
      <c r="NFO28" s="79"/>
      <c r="NFP28" s="79"/>
      <c r="NFQ28" s="79"/>
      <c r="NFR28" s="79"/>
      <c r="NFS28" s="79"/>
      <c r="NFT28" s="19"/>
      <c r="NFU28" s="15"/>
      <c r="NFV28" s="15"/>
      <c r="NFW28" s="15"/>
      <c r="NFX28" s="15"/>
      <c r="NFY28" s="15"/>
      <c r="NFZ28" s="15"/>
      <c r="NGA28" s="15"/>
      <c r="NGB28" s="15"/>
      <c r="NGC28" s="15"/>
      <c r="NGD28" s="15"/>
      <c r="NGE28" s="15"/>
      <c r="NGF28" s="15"/>
      <c r="NGG28" s="15"/>
      <c r="NGH28" s="15"/>
      <c r="NGI28" s="15"/>
      <c r="NGJ28" s="15"/>
      <c r="NGK28" s="15"/>
      <c r="NGL28" s="15"/>
      <c r="NGM28" s="15"/>
      <c r="NGN28" s="15"/>
      <c r="NGO28" s="15"/>
      <c r="NGP28" s="98"/>
      <c r="NGQ28" s="98"/>
      <c r="NGR28" s="13"/>
      <c r="NGS28" s="79"/>
      <c r="NGT28" s="79"/>
      <c r="NGU28" s="79"/>
      <c r="NGV28" s="79"/>
      <c r="NGW28" s="79"/>
      <c r="NGX28" s="79"/>
      <c r="NGY28" s="79"/>
      <c r="NGZ28" s="79"/>
      <c r="NHA28" s="79"/>
      <c r="NHB28" s="79"/>
      <c r="NHC28" s="79"/>
      <c r="NHD28" s="79"/>
      <c r="NHE28" s="79"/>
      <c r="NHF28" s="79"/>
      <c r="NHG28" s="79"/>
      <c r="NHH28" s="79"/>
      <c r="NHI28" s="79"/>
      <c r="NHJ28" s="79"/>
      <c r="NHK28" s="79"/>
      <c r="NHL28" s="79"/>
      <c r="NHM28" s="79"/>
      <c r="NHN28" s="79"/>
      <c r="NHO28" s="79"/>
      <c r="NHP28" s="79"/>
      <c r="NHQ28" s="19"/>
      <c r="NHR28" s="15"/>
      <c r="NHS28" s="15"/>
      <c r="NHT28" s="15"/>
      <c r="NHU28" s="15"/>
      <c r="NHV28" s="15"/>
      <c r="NHW28" s="15"/>
      <c r="NHX28" s="15"/>
      <c r="NHY28" s="15"/>
      <c r="NHZ28" s="15"/>
      <c r="NIA28" s="15"/>
      <c r="NIB28" s="15"/>
      <c r="NIC28" s="15"/>
      <c r="NID28" s="15"/>
      <c r="NIE28" s="15"/>
      <c r="NIF28" s="15"/>
      <c r="NIG28" s="15"/>
      <c r="NIH28" s="15"/>
      <c r="NII28" s="15"/>
      <c r="NIJ28" s="15"/>
      <c r="NIK28" s="15"/>
      <c r="NIL28" s="15"/>
      <c r="NIM28" s="98"/>
      <c r="NIN28" s="98"/>
      <c r="NIO28" s="13"/>
      <c r="NIP28" s="79"/>
      <c r="NIQ28" s="79"/>
      <c r="NIR28" s="79"/>
      <c r="NIS28" s="79"/>
      <c r="NIT28" s="79"/>
      <c r="NIU28" s="79"/>
      <c r="NIV28" s="79"/>
      <c r="NIW28" s="79"/>
      <c r="NIX28" s="79"/>
      <c r="NIY28" s="79"/>
      <c r="NIZ28" s="79"/>
      <c r="NJA28" s="79"/>
      <c r="NJB28" s="79"/>
      <c r="NJC28" s="79"/>
      <c r="NJD28" s="79"/>
      <c r="NJE28" s="79"/>
      <c r="NJF28" s="79"/>
      <c r="NJG28" s="79"/>
      <c r="NJH28" s="79"/>
      <c r="NJI28" s="79"/>
      <c r="NJJ28" s="79"/>
      <c r="NJK28" s="79"/>
      <c r="NJL28" s="79"/>
      <c r="NJM28" s="79"/>
      <c r="NJN28" s="19"/>
      <c r="NJO28" s="15"/>
      <c r="NJP28" s="15"/>
      <c r="NJQ28" s="15"/>
      <c r="NJR28" s="15"/>
      <c r="NJS28" s="15"/>
      <c r="NJT28" s="15"/>
      <c r="NJU28" s="15"/>
      <c r="NJV28" s="15"/>
      <c r="NJW28" s="15"/>
      <c r="NJX28" s="15"/>
      <c r="NJY28" s="15"/>
      <c r="NJZ28" s="15"/>
      <c r="NKA28" s="15"/>
      <c r="NKB28" s="15"/>
      <c r="NKC28" s="15"/>
      <c r="NKD28" s="15"/>
      <c r="NKE28" s="15"/>
      <c r="NKF28" s="15"/>
      <c r="NKG28" s="15"/>
      <c r="NKH28" s="15"/>
      <c r="NKI28" s="15"/>
      <c r="NKJ28" s="98"/>
      <c r="NKK28" s="98"/>
      <c r="NKL28" s="13"/>
      <c r="NKM28" s="79"/>
      <c r="NKN28" s="79"/>
      <c r="NKO28" s="79"/>
      <c r="NKP28" s="79"/>
      <c r="NKQ28" s="79"/>
      <c r="NKR28" s="79"/>
      <c r="NKS28" s="79"/>
      <c r="NKT28" s="79"/>
      <c r="NKU28" s="79"/>
      <c r="NKV28" s="79"/>
      <c r="NKW28" s="79"/>
      <c r="NKX28" s="79"/>
      <c r="NKY28" s="79"/>
      <c r="NKZ28" s="79"/>
      <c r="NLA28" s="79"/>
      <c r="NLB28" s="79"/>
      <c r="NLC28" s="79"/>
      <c r="NLD28" s="79"/>
      <c r="NLE28" s="79"/>
      <c r="NLF28" s="79"/>
      <c r="NLG28" s="79"/>
      <c r="NLH28" s="79"/>
      <c r="NLI28" s="79"/>
      <c r="NLJ28" s="79"/>
      <c r="NLK28" s="19"/>
      <c r="NLL28" s="15"/>
      <c r="NLM28" s="15"/>
      <c r="NLN28" s="15"/>
      <c r="NLO28" s="15"/>
      <c r="NLP28" s="15"/>
      <c r="NLQ28" s="15"/>
      <c r="NLR28" s="15"/>
      <c r="NLS28" s="15"/>
      <c r="NLT28" s="15"/>
      <c r="NLU28" s="15"/>
      <c r="NLV28" s="15"/>
      <c r="NLW28" s="15"/>
      <c r="NLX28" s="15"/>
      <c r="NLY28" s="15"/>
      <c r="NLZ28" s="15"/>
      <c r="NMA28" s="15"/>
      <c r="NMB28" s="15"/>
      <c r="NMC28" s="15"/>
      <c r="NMD28" s="15"/>
      <c r="NME28" s="15"/>
      <c r="NMF28" s="15"/>
      <c r="NMG28" s="98"/>
      <c r="NMH28" s="98"/>
      <c r="NMI28" s="13"/>
      <c r="NMJ28" s="79"/>
      <c r="NMK28" s="79"/>
      <c r="NML28" s="79"/>
      <c r="NMM28" s="79"/>
      <c r="NMN28" s="79"/>
      <c r="NMO28" s="79"/>
      <c r="NMP28" s="79"/>
      <c r="NMQ28" s="79"/>
      <c r="NMR28" s="79"/>
      <c r="NMS28" s="79"/>
      <c r="NMT28" s="79"/>
      <c r="NMU28" s="79"/>
      <c r="NMV28" s="79"/>
      <c r="NMW28" s="79"/>
      <c r="NMX28" s="79"/>
      <c r="NMY28" s="79"/>
      <c r="NMZ28" s="79"/>
      <c r="NNA28" s="79"/>
      <c r="NNB28" s="79"/>
      <c r="NNC28" s="79"/>
      <c r="NND28" s="79"/>
      <c r="NNE28" s="79"/>
      <c r="NNF28" s="79"/>
      <c r="NNG28" s="79"/>
      <c r="NNH28" s="19"/>
      <c r="NNI28" s="15"/>
      <c r="NNJ28" s="15"/>
      <c r="NNK28" s="15"/>
      <c r="NNL28" s="15"/>
      <c r="NNM28" s="15"/>
      <c r="NNN28" s="15"/>
      <c r="NNO28" s="15"/>
      <c r="NNP28" s="15"/>
      <c r="NNQ28" s="15"/>
      <c r="NNR28" s="15"/>
      <c r="NNS28" s="15"/>
      <c r="NNT28" s="15"/>
      <c r="NNU28" s="15"/>
      <c r="NNV28" s="15"/>
      <c r="NNW28" s="15"/>
      <c r="NNX28" s="15"/>
      <c r="NNY28" s="15"/>
      <c r="NNZ28" s="15"/>
      <c r="NOA28" s="15"/>
      <c r="NOB28" s="15"/>
      <c r="NOC28" s="15"/>
      <c r="NOD28" s="98"/>
      <c r="NOE28" s="98"/>
      <c r="NOF28" s="13"/>
      <c r="NOG28" s="79"/>
      <c r="NOH28" s="79"/>
      <c r="NOI28" s="79"/>
      <c r="NOJ28" s="79"/>
      <c r="NOK28" s="79"/>
      <c r="NOL28" s="79"/>
      <c r="NOM28" s="79"/>
      <c r="NON28" s="79"/>
      <c r="NOO28" s="79"/>
      <c r="NOP28" s="79"/>
      <c r="NOQ28" s="79"/>
      <c r="NOR28" s="79"/>
      <c r="NOS28" s="79"/>
      <c r="NOT28" s="79"/>
      <c r="NOU28" s="79"/>
      <c r="NOV28" s="79"/>
      <c r="NOW28" s="79"/>
      <c r="NOX28" s="79"/>
      <c r="NOY28" s="79"/>
      <c r="NOZ28" s="79"/>
      <c r="NPA28" s="79"/>
      <c r="NPB28" s="79"/>
      <c r="NPC28" s="79"/>
      <c r="NPD28" s="79"/>
      <c r="NPE28" s="19"/>
      <c r="NPF28" s="15"/>
      <c r="NPG28" s="15"/>
      <c r="NPH28" s="15"/>
      <c r="NPI28" s="15"/>
      <c r="NPJ28" s="15"/>
      <c r="NPK28" s="15"/>
      <c r="NPL28" s="15"/>
      <c r="NPM28" s="15"/>
      <c r="NPN28" s="15"/>
      <c r="NPO28" s="15"/>
      <c r="NPP28" s="15"/>
      <c r="NPQ28" s="15"/>
      <c r="NPR28" s="15"/>
      <c r="NPS28" s="15"/>
      <c r="NPT28" s="15"/>
      <c r="NPU28" s="15"/>
      <c r="NPV28" s="15"/>
      <c r="NPW28" s="15"/>
      <c r="NPX28" s="15"/>
      <c r="NPY28" s="15"/>
      <c r="NPZ28" s="15"/>
      <c r="NQA28" s="98"/>
      <c r="NQB28" s="98"/>
      <c r="NQC28" s="13"/>
      <c r="NQD28" s="79"/>
      <c r="NQE28" s="79"/>
      <c r="NQF28" s="79"/>
      <c r="NQG28" s="79"/>
      <c r="NQH28" s="79"/>
      <c r="NQI28" s="79"/>
      <c r="NQJ28" s="79"/>
      <c r="NQK28" s="79"/>
      <c r="NQL28" s="79"/>
      <c r="NQM28" s="79"/>
      <c r="NQN28" s="79"/>
      <c r="NQO28" s="79"/>
      <c r="NQP28" s="79"/>
      <c r="NQQ28" s="79"/>
      <c r="NQR28" s="79"/>
      <c r="NQS28" s="79"/>
      <c r="NQT28" s="79"/>
      <c r="NQU28" s="79"/>
      <c r="NQV28" s="79"/>
      <c r="NQW28" s="79"/>
      <c r="NQX28" s="79"/>
      <c r="NQY28" s="79"/>
      <c r="NQZ28" s="79"/>
      <c r="NRA28" s="79"/>
      <c r="NRB28" s="19"/>
      <c r="NRC28" s="15"/>
      <c r="NRD28" s="15"/>
      <c r="NRE28" s="15"/>
      <c r="NRF28" s="15"/>
      <c r="NRG28" s="15"/>
      <c r="NRH28" s="15"/>
      <c r="NRI28" s="15"/>
      <c r="NRJ28" s="15"/>
      <c r="NRK28" s="15"/>
      <c r="NRL28" s="15"/>
      <c r="NRM28" s="15"/>
      <c r="NRN28" s="15"/>
      <c r="NRO28" s="15"/>
      <c r="NRP28" s="15"/>
      <c r="NRQ28" s="15"/>
      <c r="NRR28" s="15"/>
      <c r="NRS28" s="15"/>
      <c r="NRT28" s="15"/>
      <c r="NRU28" s="15"/>
      <c r="NRV28" s="15"/>
      <c r="NRW28" s="15"/>
      <c r="NRX28" s="98"/>
      <c r="NRY28" s="98"/>
      <c r="NRZ28" s="13"/>
      <c r="NSA28" s="79"/>
      <c r="NSB28" s="79"/>
      <c r="NSC28" s="79"/>
      <c r="NSD28" s="79"/>
      <c r="NSE28" s="79"/>
      <c r="NSF28" s="79"/>
      <c r="NSG28" s="79"/>
      <c r="NSH28" s="79"/>
      <c r="NSI28" s="79"/>
      <c r="NSJ28" s="79"/>
      <c r="NSK28" s="79"/>
      <c r="NSL28" s="79"/>
      <c r="NSM28" s="79"/>
      <c r="NSN28" s="79"/>
      <c r="NSO28" s="79"/>
      <c r="NSP28" s="79"/>
      <c r="NSQ28" s="79"/>
      <c r="NSR28" s="79"/>
      <c r="NSS28" s="79"/>
      <c r="NST28" s="79"/>
      <c r="NSU28" s="79"/>
      <c r="NSV28" s="79"/>
      <c r="NSW28" s="79"/>
      <c r="NSX28" s="79"/>
      <c r="NSY28" s="19"/>
      <c r="NSZ28" s="15"/>
      <c r="NTA28" s="15"/>
      <c r="NTB28" s="15"/>
      <c r="NTC28" s="15"/>
      <c r="NTD28" s="15"/>
      <c r="NTE28" s="15"/>
      <c r="NTF28" s="15"/>
      <c r="NTG28" s="15"/>
      <c r="NTH28" s="15"/>
      <c r="NTI28" s="15"/>
      <c r="NTJ28" s="15"/>
      <c r="NTK28" s="15"/>
      <c r="NTL28" s="15"/>
      <c r="NTM28" s="15"/>
      <c r="NTN28" s="15"/>
      <c r="NTO28" s="15"/>
      <c r="NTP28" s="15"/>
      <c r="NTQ28" s="15"/>
      <c r="NTR28" s="15"/>
      <c r="NTS28" s="15"/>
      <c r="NTT28" s="15"/>
      <c r="NTU28" s="98"/>
      <c r="NTV28" s="98"/>
      <c r="NTW28" s="13"/>
      <c r="NTX28" s="79"/>
      <c r="NTY28" s="79"/>
      <c r="NTZ28" s="79"/>
      <c r="NUA28" s="79"/>
      <c r="NUB28" s="79"/>
      <c r="NUC28" s="79"/>
      <c r="NUD28" s="79"/>
      <c r="NUE28" s="79"/>
      <c r="NUF28" s="79"/>
      <c r="NUG28" s="79"/>
      <c r="NUH28" s="79"/>
      <c r="NUI28" s="79"/>
      <c r="NUJ28" s="79"/>
      <c r="NUK28" s="79"/>
      <c r="NUL28" s="79"/>
      <c r="NUM28" s="79"/>
      <c r="NUN28" s="79"/>
      <c r="NUO28" s="79"/>
      <c r="NUP28" s="79"/>
      <c r="NUQ28" s="79"/>
      <c r="NUR28" s="79"/>
      <c r="NUS28" s="79"/>
      <c r="NUT28" s="79"/>
      <c r="NUU28" s="79"/>
      <c r="NUV28" s="19"/>
      <c r="NUW28" s="15"/>
      <c r="NUX28" s="15"/>
      <c r="NUY28" s="15"/>
      <c r="NUZ28" s="15"/>
      <c r="NVA28" s="15"/>
      <c r="NVB28" s="15"/>
      <c r="NVC28" s="15"/>
      <c r="NVD28" s="15"/>
      <c r="NVE28" s="15"/>
      <c r="NVF28" s="15"/>
      <c r="NVG28" s="15"/>
      <c r="NVH28" s="15"/>
      <c r="NVI28" s="15"/>
      <c r="NVJ28" s="15"/>
      <c r="NVK28" s="15"/>
      <c r="NVL28" s="15"/>
      <c r="NVM28" s="15"/>
      <c r="NVN28" s="15"/>
      <c r="NVO28" s="15"/>
      <c r="NVP28" s="15"/>
      <c r="NVQ28" s="15"/>
      <c r="NVR28" s="98"/>
      <c r="NVS28" s="98"/>
      <c r="NVT28" s="13"/>
      <c r="NVU28" s="79"/>
      <c r="NVV28" s="79"/>
      <c r="NVW28" s="79"/>
      <c r="NVX28" s="79"/>
      <c r="NVY28" s="79"/>
      <c r="NVZ28" s="79"/>
      <c r="NWA28" s="79"/>
      <c r="NWB28" s="79"/>
      <c r="NWC28" s="79"/>
      <c r="NWD28" s="79"/>
      <c r="NWE28" s="79"/>
      <c r="NWF28" s="79"/>
      <c r="NWG28" s="79"/>
      <c r="NWH28" s="79"/>
      <c r="NWI28" s="79"/>
      <c r="NWJ28" s="79"/>
      <c r="NWK28" s="79"/>
      <c r="NWL28" s="79"/>
      <c r="NWM28" s="79"/>
      <c r="NWN28" s="79"/>
      <c r="NWO28" s="79"/>
      <c r="NWP28" s="79"/>
      <c r="NWQ28" s="79"/>
      <c r="NWR28" s="79"/>
      <c r="NWS28" s="19"/>
      <c r="NWT28" s="15"/>
      <c r="NWU28" s="15"/>
      <c r="NWV28" s="15"/>
      <c r="NWW28" s="15"/>
      <c r="NWX28" s="15"/>
      <c r="NWY28" s="15"/>
      <c r="NWZ28" s="15"/>
      <c r="NXA28" s="15"/>
      <c r="NXB28" s="15"/>
      <c r="NXC28" s="15"/>
      <c r="NXD28" s="15"/>
      <c r="NXE28" s="15"/>
      <c r="NXF28" s="15"/>
      <c r="NXG28" s="15"/>
      <c r="NXH28" s="15"/>
      <c r="NXI28" s="15"/>
      <c r="NXJ28" s="15"/>
      <c r="NXK28" s="15"/>
      <c r="NXL28" s="15"/>
      <c r="NXM28" s="15"/>
      <c r="NXN28" s="15"/>
      <c r="NXO28" s="98"/>
      <c r="NXP28" s="98"/>
      <c r="NXQ28" s="13"/>
      <c r="NXR28" s="79"/>
      <c r="NXS28" s="79"/>
      <c r="NXT28" s="79"/>
      <c r="NXU28" s="79"/>
      <c r="NXV28" s="79"/>
      <c r="NXW28" s="79"/>
      <c r="NXX28" s="79"/>
      <c r="NXY28" s="79"/>
      <c r="NXZ28" s="79"/>
      <c r="NYA28" s="79"/>
      <c r="NYB28" s="79"/>
      <c r="NYC28" s="79"/>
      <c r="NYD28" s="79"/>
      <c r="NYE28" s="79"/>
      <c r="NYF28" s="79"/>
      <c r="NYG28" s="79"/>
      <c r="NYH28" s="79"/>
      <c r="NYI28" s="79"/>
      <c r="NYJ28" s="79"/>
      <c r="NYK28" s="79"/>
      <c r="NYL28" s="79"/>
      <c r="NYM28" s="79"/>
      <c r="NYN28" s="79"/>
      <c r="NYO28" s="79"/>
      <c r="NYP28" s="19"/>
      <c r="NYQ28" s="15"/>
      <c r="NYR28" s="15"/>
      <c r="NYS28" s="15"/>
      <c r="NYT28" s="15"/>
      <c r="NYU28" s="15"/>
      <c r="NYV28" s="15"/>
      <c r="NYW28" s="15"/>
      <c r="NYX28" s="15"/>
      <c r="NYY28" s="15"/>
      <c r="NYZ28" s="15"/>
      <c r="NZA28" s="15"/>
      <c r="NZB28" s="15"/>
      <c r="NZC28" s="15"/>
      <c r="NZD28" s="15"/>
      <c r="NZE28" s="15"/>
      <c r="NZF28" s="15"/>
      <c r="NZG28" s="15"/>
      <c r="NZH28" s="15"/>
      <c r="NZI28" s="15"/>
      <c r="NZJ28" s="15"/>
      <c r="NZK28" s="15"/>
      <c r="NZL28" s="98"/>
      <c r="NZM28" s="98"/>
      <c r="NZN28" s="13"/>
      <c r="NZO28" s="79"/>
      <c r="NZP28" s="79"/>
      <c r="NZQ28" s="79"/>
      <c r="NZR28" s="79"/>
      <c r="NZS28" s="79"/>
      <c r="NZT28" s="79"/>
      <c r="NZU28" s="79"/>
      <c r="NZV28" s="79"/>
      <c r="NZW28" s="79"/>
      <c r="NZX28" s="79"/>
      <c r="NZY28" s="79"/>
      <c r="NZZ28" s="79"/>
      <c r="OAA28" s="79"/>
      <c r="OAB28" s="79"/>
      <c r="OAC28" s="79"/>
      <c r="OAD28" s="79"/>
      <c r="OAE28" s="79"/>
      <c r="OAF28" s="79"/>
      <c r="OAG28" s="79"/>
      <c r="OAH28" s="79"/>
      <c r="OAI28" s="79"/>
      <c r="OAJ28" s="79"/>
      <c r="OAK28" s="79"/>
      <c r="OAL28" s="79"/>
      <c r="OAM28" s="19"/>
      <c r="OAN28" s="15"/>
      <c r="OAO28" s="15"/>
      <c r="OAP28" s="15"/>
      <c r="OAQ28" s="15"/>
      <c r="OAR28" s="15"/>
      <c r="OAS28" s="15"/>
      <c r="OAT28" s="15"/>
      <c r="OAU28" s="15"/>
      <c r="OAV28" s="15"/>
      <c r="OAW28" s="15"/>
      <c r="OAX28" s="15"/>
      <c r="OAY28" s="15"/>
      <c r="OAZ28" s="15"/>
      <c r="OBA28" s="15"/>
      <c r="OBB28" s="15"/>
      <c r="OBC28" s="15"/>
      <c r="OBD28" s="15"/>
      <c r="OBE28" s="15"/>
      <c r="OBF28" s="15"/>
      <c r="OBG28" s="15"/>
      <c r="OBH28" s="15"/>
      <c r="OBI28" s="98"/>
      <c r="OBJ28" s="98"/>
      <c r="OBK28" s="13"/>
      <c r="OBL28" s="79"/>
      <c r="OBM28" s="79"/>
      <c r="OBN28" s="79"/>
      <c r="OBO28" s="79"/>
      <c r="OBP28" s="79"/>
      <c r="OBQ28" s="79"/>
      <c r="OBR28" s="79"/>
      <c r="OBS28" s="79"/>
      <c r="OBT28" s="79"/>
      <c r="OBU28" s="79"/>
      <c r="OBV28" s="79"/>
      <c r="OBW28" s="79"/>
      <c r="OBX28" s="79"/>
      <c r="OBY28" s="79"/>
      <c r="OBZ28" s="79"/>
      <c r="OCA28" s="79"/>
      <c r="OCB28" s="79"/>
      <c r="OCC28" s="79"/>
      <c r="OCD28" s="79"/>
      <c r="OCE28" s="79"/>
      <c r="OCF28" s="79"/>
      <c r="OCG28" s="79"/>
      <c r="OCH28" s="79"/>
      <c r="OCI28" s="79"/>
      <c r="OCJ28" s="19"/>
      <c r="OCK28" s="15"/>
      <c r="OCL28" s="15"/>
      <c r="OCM28" s="15"/>
      <c r="OCN28" s="15"/>
      <c r="OCO28" s="15"/>
      <c r="OCP28" s="15"/>
      <c r="OCQ28" s="15"/>
      <c r="OCR28" s="15"/>
      <c r="OCS28" s="15"/>
      <c r="OCT28" s="15"/>
      <c r="OCU28" s="15"/>
      <c r="OCV28" s="15"/>
      <c r="OCW28" s="15"/>
      <c r="OCX28" s="15"/>
      <c r="OCY28" s="15"/>
      <c r="OCZ28" s="15"/>
      <c r="ODA28" s="15"/>
      <c r="ODB28" s="15"/>
      <c r="ODC28" s="15"/>
      <c r="ODD28" s="15"/>
      <c r="ODE28" s="15"/>
      <c r="ODF28" s="98"/>
      <c r="ODG28" s="98"/>
      <c r="ODH28" s="13"/>
      <c r="ODI28" s="79"/>
      <c r="ODJ28" s="79"/>
      <c r="ODK28" s="79"/>
      <c r="ODL28" s="79"/>
      <c r="ODM28" s="79"/>
      <c r="ODN28" s="79"/>
      <c r="ODO28" s="79"/>
      <c r="ODP28" s="79"/>
      <c r="ODQ28" s="79"/>
      <c r="ODR28" s="79"/>
      <c r="ODS28" s="79"/>
      <c r="ODT28" s="79"/>
      <c r="ODU28" s="79"/>
      <c r="ODV28" s="79"/>
      <c r="ODW28" s="79"/>
      <c r="ODX28" s="79"/>
      <c r="ODY28" s="79"/>
      <c r="ODZ28" s="79"/>
      <c r="OEA28" s="79"/>
      <c r="OEB28" s="79"/>
      <c r="OEC28" s="79"/>
      <c r="OED28" s="79"/>
      <c r="OEE28" s="79"/>
      <c r="OEF28" s="79"/>
      <c r="OEG28" s="19"/>
      <c r="OEH28" s="15"/>
      <c r="OEI28" s="15"/>
      <c r="OEJ28" s="15"/>
      <c r="OEK28" s="15"/>
      <c r="OEL28" s="15"/>
      <c r="OEM28" s="15"/>
      <c r="OEN28" s="15"/>
      <c r="OEO28" s="15"/>
      <c r="OEP28" s="15"/>
      <c r="OEQ28" s="15"/>
      <c r="OER28" s="15"/>
      <c r="OES28" s="15"/>
      <c r="OET28" s="15"/>
      <c r="OEU28" s="15"/>
      <c r="OEV28" s="15"/>
      <c r="OEW28" s="15"/>
      <c r="OEX28" s="15"/>
      <c r="OEY28" s="15"/>
      <c r="OEZ28" s="15"/>
      <c r="OFA28" s="15"/>
      <c r="OFB28" s="15"/>
      <c r="OFC28" s="98"/>
      <c r="OFD28" s="98"/>
      <c r="OFE28" s="13"/>
      <c r="OFF28" s="79"/>
      <c r="OFG28" s="79"/>
      <c r="OFH28" s="79"/>
      <c r="OFI28" s="79"/>
      <c r="OFJ28" s="79"/>
      <c r="OFK28" s="79"/>
      <c r="OFL28" s="79"/>
      <c r="OFM28" s="79"/>
      <c r="OFN28" s="79"/>
      <c r="OFO28" s="79"/>
      <c r="OFP28" s="79"/>
      <c r="OFQ28" s="79"/>
      <c r="OFR28" s="79"/>
      <c r="OFS28" s="79"/>
      <c r="OFT28" s="79"/>
      <c r="OFU28" s="79"/>
      <c r="OFV28" s="79"/>
      <c r="OFW28" s="79"/>
      <c r="OFX28" s="79"/>
      <c r="OFY28" s="79"/>
      <c r="OFZ28" s="79"/>
      <c r="OGA28" s="79"/>
      <c r="OGB28" s="79"/>
      <c r="OGC28" s="79"/>
      <c r="OGD28" s="19"/>
      <c r="OGE28" s="15"/>
      <c r="OGF28" s="15"/>
      <c r="OGG28" s="15"/>
      <c r="OGH28" s="15"/>
      <c r="OGI28" s="15"/>
      <c r="OGJ28" s="15"/>
      <c r="OGK28" s="15"/>
      <c r="OGL28" s="15"/>
      <c r="OGM28" s="15"/>
      <c r="OGN28" s="15"/>
      <c r="OGO28" s="15"/>
      <c r="OGP28" s="15"/>
      <c r="OGQ28" s="15"/>
      <c r="OGR28" s="15"/>
      <c r="OGS28" s="15"/>
      <c r="OGT28" s="15"/>
      <c r="OGU28" s="15"/>
      <c r="OGV28" s="15"/>
      <c r="OGW28" s="15"/>
      <c r="OGX28" s="15"/>
      <c r="OGY28" s="15"/>
      <c r="OGZ28" s="98"/>
      <c r="OHA28" s="98"/>
      <c r="OHB28" s="13"/>
      <c r="OHC28" s="79"/>
      <c r="OHD28" s="79"/>
      <c r="OHE28" s="79"/>
      <c r="OHF28" s="79"/>
      <c r="OHG28" s="79"/>
      <c r="OHH28" s="79"/>
      <c r="OHI28" s="79"/>
      <c r="OHJ28" s="79"/>
      <c r="OHK28" s="79"/>
      <c r="OHL28" s="79"/>
      <c r="OHM28" s="79"/>
      <c r="OHN28" s="79"/>
      <c r="OHO28" s="79"/>
      <c r="OHP28" s="79"/>
      <c r="OHQ28" s="79"/>
      <c r="OHR28" s="79"/>
      <c r="OHS28" s="79"/>
      <c r="OHT28" s="79"/>
      <c r="OHU28" s="79"/>
      <c r="OHV28" s="79"/>
      <c r="OHW28" s="79"/>
      <c r="OHX28" s="79"/>
      <c r="OHY28" s="79"/>
      <c r="OHZ28" s="79"/>
      <c r="OIA28" s="19"/>
      <c r="OIB28" s="15"/>
      <c r="OIC28" s="15"/>
      <c r="OID28" s="15"/>
      <c r="OIE28" s="15"/>
      <c r="OIF28" s="15"/>
      <c r="OIG28" s="15"/>
      <c r="OIH28" s="15"/>
      <c r="OII28" s="15"/>
      <c r="OIJ28" s="15"/>
      <c r="OIK28" s="15"/>
      <c r="OIL28" s="15"/>
      <c r="OIM28" s="15"/>
      <c r="OIN28" s="15"/>
      <c r="OIO28" s="15"/>
      <c r="OIP28" s="15"/>
      <c r="OIQ28" s="15"/>
      <c r="OIR28" s="15"/>
      <c r="OIS28" s="15"/>
      <c r="OIT28" s="15"/>
      <c r="OIU28" s="15"/>
      <c r="OIV28" s="15"/>
      <c r="OIW28" s="98"/>
      <c r="OIX28" s="98"/>
      <c r="OIY28" s="13"/>
      <c r="OIZ28" s="79"/>
      <c r="OJA28" s="79"/>
      <c r="OJB28" s="79"/>
      <c r="OJC28" s="79"/>
      <c r="OJD28" s="79"/>
      <c r="OJE28" s="79"/>
      <c r="OJF28" s="79"/>
      <c r="OJG28" s="79"/>
      <c r="OJH28" s="79"/>
      <c r="OJI28" s="79"/>
      <c r="OJJ28" s="79"/>
      <c r="OJK28" s="79"/>
      <c r="OJL28" s="79"/>
      <c r="OJM28" s="79"/>
      <c r="OJN28" s="79"/>
      <c r="OJO28" s="79"/>
      <c r="OJP28" s="79"/>
      <c r="OJQ28" s="79"/>
      <c r="OJR28" s="79"/>
      <c r="OJS28" s="79"/>
      <c r="OJT28" s="79"/>
      <c r="OJU28" s="79"/>
      <c r="OJV28" s="79"/>
      <c r="OJW28" s="79"/>
      <c r="OJX28" s="19"/>
      <c r="OJY28" s="15"/>
      <c r="OJZ28" s="15"/>
      <c r="OKA28" s="15"/>
      <c r="OKB28" s="15"/>
      <c r="OKC28" s="15"/>
      <c r="OKD28" s="15"/>
      <c r="OKE28" s="15"/>
      <c r="OKF28" s="15"/>
      <c r="OKG28" s="15"/>
      <c r="OKH28" s="15"/>
      <c r="OKI28" s="15"/>
      <c r="OKJ28" s="15"/>
      <c r="OKK28" s="15"/>
      <c r="OKL28" s="15"/>
      <c r="OKM28" s="15"/>
      <c r="OKN28" s="15"/>
      <c r="OKO28" s="15"/>
      <c r="OKP28" s="15"/>
      <c r="OKQ28" s="15"/>
      <c r="OKR28" s="15"/>
      <c r="OKS28" s="15"/>
      <c r="OKT28" s="98"/>
      <c r="OKU28" s="98"/>
      <c r="OKV28" s="13"/>
      <c r="OKW28" s="79"/>
      <c r="OKX28" s="79"/>
      <c r="OKY28" s="79"/>
      <c r="OKZ28" s="79"/>
      <c r="OLA28" s="79"/>
      <c r="OLB28" s="79"/>
      <c r="OLC28" s="79"/>
      <c r="OLD28" s="79"/>
      <c r="OLE28" s="79"/>
      <c r="OLF28" s="79"/>
      <c r="OLG28" s="79"/>
      <c r="OLH28" s="79"/>
      <c r="OLI28" s="79"/>
      <c r="OLJ28" s="79"/>
      <c r="OLK28" s="79"/>
      <c r="OLL28" s="79"/>
      <c r="OLM28" s="79"/>
      <c r="OLN28" s="79"/>
      <c r="OLO28" s="79"/>
      <c r="OLP28" s="79"/>
      <c r="OLQ28" s="79"/>
      <c r="OLR28" s="79"/>
      <c r="OLS28" s="79"/>
      <c r="OLT28" s="79"/>
      <c r="OLU28" s="19"/>
      <c r="OLV28" s="15"/>
      <c r="OLW28" s="15"/>
      <c r="OLX28" s="15"/>
      <c r="OLY28" s="15"/>
      <c r="OLZ28" s="15"/>
      <c r="OMA28" s="15"/>
      <c r="OMB28" s="15"/>
      <c r="OMC28" s="15"/>
      <c r="OMD28" s="15"/>
      <c r="OME28" s="15"/>
      <c r="OMF28" s="15"/>
      <c r="OMG28" s="15"/>
      <c r="OMH28" s="15"/>
      <c r="OMI28" s="15"/>
      <c r="OMJ28" s="15"/>
      <c r="OMK28" s="15"/>
      <c r="OML28" s="15"/>
      <c r="OMM28" s="15"/>
      <c r="OMN28" s="15"/>
      <c r="OMO28" s="15"/>
      <c r="OMP28" s="15"/>
      <c r="OMQ28" s="98"/>
      <c r="OMR28" s="98"/>
      <c r="OMS28" s="13"/>
      <c r="OMT28" s="79"/>
      <c r="OMU28" s="79"/>
      <c r="OMV28" s="79"/>
      <c r="OMW28" s="79"/>
      <c r="OMX28" s="79"/>
      <c r="OMY28" s="79"/>
      <c r="OMZ28" s="79"/>
      <c r="ONA28" s="79"/>
      <c r="ONB28" s="79"/>
      <c r="ONC28" s="79"/>
      <c r="OND28" s="79"/>
      <c r="ONE28" s="79"/>
      <c r="ONF28" s="79"/>
      <c r="ONG28" s="79"/>
      <c r="ONH28" s="79"/>
      <c r="ONI28" s="79"/>
      <c r="ONJ28" s="79"/>
      <c r="ONK28" s="79"/>
      <c r="ONL28" s="79"/>
      <c r="ONM28" s="79"/>
      <c r="ONN28" s="79"/>
      <c r="ONO28" s="79"/>
      <c r="ONP28" s="79"/>
      <c r="ONQ28" s="79"/>
      <c r="ONR28" s="19"/>
      <c r="ONS28" s="15"/>
      <c r="ONT28" s="15"/>
      <c r="ONU28" s="15"/>
      <c r="ONV28" s="15"/>
      <c r="ONW28" s="15"/>
      <c r="ONX28" s="15"/>
      <c r="ONY28" s="15"/>
      <c r="ONZ28" s="15"/>
      <c r="OOA28" s="15"/>
      <c r="OOB28" s="15"/>
      <c r="OOC28" s="15"/>
      <c r="OOD28" s="15"/>
      <c r="OOE28" s="15"/>
      <c r="OOF28" s="15"/>
      <c r="OOG28" s="15"/>
      <c r="OOH28" s="15"/>
      <c r="OOI28" s="15"/>
      <c r="OOJ28" s="15"/>
      <c r="OOK28" s="15"/>
      <c r="OOL28" s="15"/>
      <c r="OOM28" s="15"/>
      <c r="OON28" s="98"/>
      <c r="OOO28" s="98"/>
      <c r="OOP28" s="13"/>
      <c r="OOQ28" s="79"/>
      <c r="OOR28" s="79"/>
      <c r="OOS28" s="79"/>
      <c r="OOT28" s="79"/>
      <c r="OOU28" s="79"/>
      <c r="OOV28" s="79"/>
      <c r="OOW28" s="79"/>
      <c r="OOX28" s="79"/>
      <c r="OOY28" s="79"/>
      <c r="OOZ28" s="79"/>
      <c r="OPA28" s="79"/>
      <c r="OPB28" s="79"/>
      <c r="OPC28" s="79"/>
      <c r="OPD28" s="79"/>
      <c r="OPE28" s="79"/>
      <c r="OPF28" s="79"/>
      <c r="OPG28" s="79"/>
      <c r="OPH28" s="79"/>
      <c r="OPI28" s="79"/>
      <c r="OPJ28" s="79"/>
      <c r="OPK28" s="79"/>
      <c r="OPL28" s="79"/>
      <c r="OPM28" s="79"/>
      <c r="OPN28" s="79"/>
      <c r="OPO28" s="19"/>
      <c r="OPP28" s="15"/>
      <c r="OPQ28" s="15"/>
      <c r="OPR28" s="15"/>
      <c r="OPS28" s="15"/>
      <c r="OPT28" s="15"/>
      <c r="OPU28" s="15"/>
      <c r="OPV28" s="15"/>
      <c r="OPW28" s="15"/>
      <c r="OPX28" s="15"/>
      <c r="OPY28" s="15"/>
      <c r="OPZ28" s="15"/>
      <c r="OQA28" s="15"/>
      <c r="OQB28" s="15"/>
      <c r="OQC28" s="15"/>
      <c r="OQD28" s="15"/>
      <c r="OQE28" s="15"/>
      <c r="OQF28" s="15"/>
      <c r="OQG28" s="15"/>
      <c r="OQH28" s="15"/>
      <c r="OQI28" s="15"/>
      <c r="OQJ28" s="15"/>
      <c r="OQK28" s="98"/>
      <c r="OQL28" s="98"/>
      <c r="OQM28" s="13"/>
      <c r="OQN28" s="79"/>
      <c r="OQO28" s="79"/>
      <c r="OQP28" s="79"/>
      <c r="OQQ28" s="79"/>
      <c r="OQR28" s="79"/>
      <c r="OQS28" s="79"/>
      <c r="OQT28" s="79"/>
      <c r="OQU28" s="79"/>
      <c r="OQV28" s="79"/>
      <c r="OQW28" s="79"/>
      <c r="OQX28" s="79"/>
      <c r="OQY28" s="79"/>
      <c r="OQZ28" s="79"/>
      <c r="ORA28" s="79"/>
      <c r="ORB28" s="79"/>
      <c r="ORC28" s="79"/>
      <c r="ORD28" s="79"/>
      <c r="ORE28" s="79"/>
      <c r="ORF28" s="79"/>
      <c r="ORG28" s="79"/>
      <c r="ORH28" s="79"/>
      <c r="ORI28" s="79"/>
      <c r="ORJ28" s="79"/>
      <c r="ORK28" s="79"/>
      <c r="ORL28" s="19"/>
      <c r="ORM28" s="15"/>
      <c r="ORN28" s="15"/>
      <c r="ORO28" s="15"/>
      <c r="ORP28" s="15"/>
      <c r="ORQ28" s="15"/>
      <c r="ORR28" s="15"/>
      <c r="ORS28" s="15"/>
      <c r="ORT28" s="15"/>
      <c r="ORU28" s="15"/>
      <c r="ORV28" s="15"/>
      <c r="ORW28" s="15"/>
      <c r="ORX28" s="15"/>
      <c r="ORY28" s="15"/>
      <c r="ORZ28" s="15"/>
      <c r="OSA28" s="15"/>
      <c r="OSB28" s="15"/>
      <c r="OSC28" s="15"/>
      <c r="OSD28" s="15"/>
      <c r="OSE28" s="15"/>
      <c r="OSF28" s="15"/>
      <c r="OSG28" s="15"/>
      <c r="OSH28" s="98"/>
      <c r="OSI28" s="98"/>
      <c r="OSJ28" s="13"/>
      <c r="OSK28" s="79"/>
      <c r="OSL28" s="79"/>
      <c r="OSM28" s="79"/>
      <c r="OSN28" s="79"/>
      <c r="OSO28" s="79"/>
      <c r="OSP28" s="79"/>
      <c r="OSQ28" s="79"/>
      <c r="OSR28" s="79"/>
      <c r="OSS28" s="79"/>
      <c r="OST28" s="79"/>
      <c r="OSU28" s="79"/>
      <c r="OSV28" s="79"/>
      <c r="OSW28" s="79"/>
      <c r="OSX28" s="79"/>
      <c r="OSY28" s="79"/>
      <c r="OSZ28" s="79"/>
      <c r="OTA28" s="79"/>
      <c r="OTB28" s="79"/>
      <c r="OTC28" s="79"/>
      <c r="OTD28" s="79"/>
      <c r="OTE28" s="79"/>
      <c r="OTF28" s="79"/>
      <c r="OTG28" s="79"/>
      <c r="OTH28" s="79"/>
      <c r="OTI28" s="19"/>
      <c r="OTJ28" s="15"/>
      <c r="OTK28" s="15"/>
      <c r="OTL28" s="15"/>
      <c r="OTM28" s="15"/>
      <c r="OTN28" s="15"/>
      <c r="OTO28" s="15"/>
      <c r="OTP28" s="15"/>
      <c r="OTQ28" s="15"/>
      <c r="OTR28" s="15"/>
      <c r="OTS28" s="15"/>
      <c r="OTT28" s="15"/>
      <c r="OTU28" s="15"/>
      <c r="OTV28" s="15"/>
      <c r="OTW28" s="15"/>
      <c r="OTX28" s="15"/>
      <c r="OTY28" s="15"/>
      <c r="OTZ28" s="15"/>
      <c r="OUA28" s="15"/>
      <c r="OUB28" s="15"/>
      <c r="OUC28" s="15"/>
      <c r="OUD28" s="15"/>
      <c r="OUE28" s="98"/>
      <c r="OUF28" s="98"/>
      <c r="OUG28" s="13"/>
      <c r="OUH28" s="79"/>
      <c r="OUI28" s="79"/>
      <c r="OUJ28" s="79"/>
      <c r="OUK28" s="79"/>
      <c r="OUL28" s="79"/>
      <c r="OUM28" s="79"/>
      <c r="OUN28" s="79"/>
      <c r="OUO28" s="79"/>
      <c r="OUP28" s="79"/>
      <c r="OUQ28" s="79"/>
      <c r="OUR28" s="79"/>
      <c r="OUS28" s="79"/>
      <c r="OUT28" s="79"/>
      <c r="OUU28" s="79"/>
      <c r="OUV28" s="79"/>
      <c r="OUW28" s="79"/>
      <c r="OUX28" s="79"/>
      <c r="OUY28" s="79"/>
      <c r="OUZ28" s="79"/>
      <c r="OVA28" s="79"/>
      <c r="OVB28" s="79"/>
      <c r="OVC28" s="79"/>
      <c r="OVD28" s="79"/>
      <c r="OVE28" s="79"/>
      <c r="OVF28" s="19"/>
      <c r="OVG28" s="15"/>
      <c r="OVH28" s="15"/>
      <c r="OVI28" s="15"/>
      <c r="OVJ28" s="15"/>
      <c r="OVK28" s="15"/>
      <c r="OVL28" s="15"/>
      <c r="OVM28" s="15"/>
      <c r="OVN28" s="15"/>
      <c r="OVO28" s="15"/>
      <c r="OVP28" s="15"/>
      <c r="OVQ28" s="15"/>
      <c r="OVR28" s="15"/>
      <c r="OVS28" s="15"/>
      <c r="OVT28" s="15"/>
      <c r="OVU28" s="15"/>
      <c r="OVV28" s="15"/>
      <c r="OVW28" s="15"/>
      <c r="OVX28" s="15"/>
      <c r="OVY28" s="15"/>
      <c r="OVZ28" s="15"/>
      <c r="OWA28" s="15"/>
      <c r="OWB28" s="98"/>
      <c r="OWC28" s="98"/>
      <c r="OWD28" s="13"/>
      <c r="OWE28" s="79"/>
      <c r="OWF28" s="79"/>
      <c r="OWG28" s="79"/>
      <c r="OWH28" s="79"/>
      <c r="OWI28" s="79"/>
      <c r="OWJ28" s="79"/>
      <c r="OWK28" s="79"/>
      <c r="OWL28" s="79"/>
      <c r="OWM28" s="79"/>
      <c r="OWN28" s="79"/>
      <c r="OWO28" s="79"/>
      <c r="OWP28" s="79"/>
      <c r="OWQ28" s="79"/>
      <c r="OWR28" s="79"/>
      <c r="OWS28" s="79"/>
      <c r="OWT28" s="79"/>
      <c r="OWU28" s="79"/>
      <c r="OWV28" s="79"/>
      <c r="OWW28" s="79"/>
      <c r="OWX28" s="79"/>
      <c r="OWY28" s="79"/>
      <c r="OWZ28" s="79"/>
      <c r="OXA28" s="79"/>
      <c r="OXB28" s="79"/>
      <c r="OXC28" s="19"/>
      <c r="OXD28" s="15"/>
      <c r="OXE28" s="15"/>
      <c r="OXF28" s="15"/>
      <c r="OXG28" s="15"/>
      <c r="OXH28" s="15"/>
      <c r="OXI28" s="15"/>
      <c r="OXJ28" s="15"/>
      <c r="OXK28" s="15"/>
      <c r="OXL28" s="15"/>
      <c r="OXM28" s="15"/>
      <c r="OXN28" s="15"/>
      <c r="OXO28" s="15"/>
      <c r="OXP28" s="15"/>
      <c r="OXQ28" s="15"/>
      <c r="OXR28" s="15"/>
      <c r="OXS28" s="15"/>
      <c r="OXT28" s="15"/>
      <c r="OXU28" s="15"/>
      <c r="OXV28" s="15"/>
      <c r="OXW28" s="15"/>
      <c r="OXX28" s="15"/>
      <c r="OXY28" s="98"/>
      <c r="OXZ28" s="98"/>
      <c r="OYA28" s="13"/>
      <c r="OYB28" s="79"/>
      <c r="OYC28" s="79"/>
      <c r="OYD28" s="79"/>
      <c r="OYE28" s="79"/>
      <c r="OYF28" s="79"/>
      <c r="OYG28" s="79"/>
      <c r="OYH28" s="79"/>
      <c r="OYI28" s="79"/>
      <c r="OYJ28" s="79"/>
      <c r="OYK28" s="79"/>
      <c r="OYL28" s="79"/>
      <c r="OYM28" s="79"/>
      <c r="OYN28" s="79"/>
      <c r="OYO28" s="79"/>
      <c r="OYP28" s="79"/>
      <c r="OYQ28" s="79"/>
      <c r="OYR28" s="79"/>
      <c r="OYS28" s="79"/>
      <c r="OYT28" s="79"/>
      <c r="OYU28" s="79"/>
      <c r="OYV28" s="79"/>
      <c r="OYW28" s="79"/>
      <c r="OYX28" s="79"/>
      <c r="OYY28" s="79"/>
      <c r="OYZ28" s="19"/>
      <c r="OZA28" s="15"/>
      <c r="OZB28" s="15"/>
      <c r="OZC28" s="15"/>
      <c r="OZD28" s="15"/>
      <c r="OZE28" s="15"/>
      <c r="OZF28" s="15"/>
      <c r="OZG28" s="15"/>
      <c r="OZH28" s="15"/>
      <c r="OZI28" s="15"/>
      <c r="OZJ28" s="15"/>
      <c r="OZK28" s="15"/>
      <c r="OZL28" s="15"/>
      <c r="OZM28" s="15"/>
      <c r="OZN28" s="15"/>
      <c r="OZO28" s="15"/>
      <c r="OZP28" s="15"/>
      <c r="OZQ28" s="15"/>
      <c r="OZR28" s="15"/>
      <c r="OZS28" s="15"/>
      <c r="OZT28" s="15"/>
      <c r="OZU28" s="15"/>
      <c r="OZV28" s="98"/>
      <c r="OZW28" s="98"/>
      <c r="OZX28" s="13"/>
      <c r="OZY28" s="79"/>
      <c r="OZZ28" s="79"/>
      <c r="PAA28" s="79"/>
      <c r="PAB28" s="79"/>
      <c r="PAC28" s="79"/>
      <c r="PAD28" s="79"/>
      <c r="PAE28" s="79"/>
      <c r="PAF28" s="79"/>
      <c r="PAG28" s="79"/>
      <c r="PAH28" s="79"/>
      <c r="PAI28" s="79"/>
      <c r="PAJ28" s="79"/>
      <c r="PAK28" s="79"/>
      <c r="PAL28" s="79"/>
      <c r="PAM28" s="79"/>
      <c r="PAN28" s="79"/>
      <c r="PAO28" s="79"/>
      <c r="PAP28" s="79"/>
      <c r="PAQ28" s="79"/>
      <c r="PAR28" s="79"/>
      <c r="PAS28" s="79"/>
      <c r="PAT28" s="79"/>
      <c r="PAU28" s="79"/>
      <c r="PAV28" s="79"/>
      <c r="PAW28" s="19"/>
      <c r="PAX28" s="15"/>
      <c r="PAY28" s="15"/>
      <c r="PAZ28" s="15"/>
      <c r="PBA28" s="15"/>
      <c r="PBB28" s="15"/>
      <c r="PBC28" s="15"/>
      <c r="PBD28" s="15"/>
      <c r="PBE28" s="15"/>
      <c r="PBF28" s="15"/>
      <c r="PBG28" s="15"/>
      <c r="PBH28" s="15"/>
      <c r="PBI28" s="15"/>
      <c r="PBJ28" s="15"/>
      <c r="PBK28" s="15"/>
      <c r="PBL28" s="15"/>
      <c r="PBM28" s="15"/>
      <c r="PBN28" s="15"/>
      <c r="PBO28" s="15"/>
      <c r="PBP28" s="15"/>
      <c r="PBQ28" s="15"/>
      <c r="PBR28" s="15"/>
      <c r="PBS28" s="98"/>
      <c r="PBT28" s="98"/>
      <c r="PBU28" s="13"/>
      <c r="PBV28" s="79"/>
      <c r="PBW28" s="79"/>
      <c r="PBX28" s="79"/>
      <c r="PBY28" s="79"/>
      <c r="PBZ28" s="79"/>
      <c r="PCA28" s="79"/>
      <c r="PCB28" s="79"/>
      <c r="PCC28" s="79"/>
      <c r="PCD28" s="79"/>
      <c r="PCE28" s="79"/>
      <c r="PCF28" s="79"/>
      <c r="PCG28" s="79"/>
      <c r="PCH28" s="79"/>
      <c r="PCI28" s="79"/>
      <c r="PCJ28" s="79"/>
      <c r="PCK28" s="79"/>
      <c r="PCL28" s="79"/>
      <c r="PCM28" s="79"/>
      <c r="PCN28" s="79"/>
      <c r="PCO28" s="79"/>
      <c r="PCP28" s="79"/>
      <c r="PCQ28" s="79"/>
      <c r="PCR28" s="79"/>
      <c r="PCS28" s="79"/>
      <c r="PCT28" s="19"/>
      <c r="PCU28" s="15"/>
      <c r="PCV28" s="15"/>
      <c r="PCW28" s="15"/>
      <c r="PCX28" s="15"/>
      <c r="PCY28" s="15"/>
      <c r="PCZ28" s="15"/>
      <c r="PDA28" s="15"/>
      <c r="PDB28" s="15"/>
      <c r="PDC28" s="15"/>
      <c r="PDD28" s="15"/>
      <c r="PDE28" s="15"/>
      <c r="PDF28" s="15"/>
      <c r="PDG28" s="15"/>
      <c r="PDH28" s="15"/>
      <c r="PDI28" s="15"/>
      <c r="PDJ28" s="15"/>
      <c r="PDK28" s="15"/>
      <c r="PDL28" s="15"/>
      <c r="PDM28" s="15"/>
      <c r="PDN28" s="15"/>
      <c r="PDO28" s="15"/>
      <c r="PDP28" s="98"/>
      <c r="PDQ28" s="98"/>
      <c r="PDR28" s="13"/>
      <c r="PDS28" s="79"/>
      <c r="PDT28" s="79"/>
      <c r="PDU28" s="79"/>
      <c r="PDV28" s="79"/>
      <c r="PDW28" s="79"/>
      <c r="PDX28" s="79"/>
      <c r="PDY28" s="79"/>
      <c r="PDZ28" s="79"/>
      <c r="PEA28" s="79"/>
      <c r="PEB28" s="79"/>
      <c r="PEC28" s="79"/>
      <c r="PED28" s="79"/>
      <c r="PEE28" s="79"/>
      <c r="PEF28" s="79"/>
      <c r="PEG28" s="79"/>
      <c r="PEH28" s="79"/>
      <c r="PEI28" s="79"/>
      <c r="PEJ28" s="79"/>
      <c r="PEK28" s="79"/>
      <c r="PEL28" s="79"/>
      <c r="PEM28" s="79"/>
      <c r="PEN28" s="79"/>
      <c r="PEO28" s="79"/>
      <c r="PEP28" s="79"/>
      <c r="PEQ28" s="19"/>
      <c r="PER28" s="15"/>
      <c r="PES28" s="15"/>
      <c r="PET28" s="15"/>
      <c r="PEU28" s="15"/>
      <c r="PEV28" s="15"/>
      <c r="PEW28" s="15"/>
      <c r="PEX28" s="15"/>
      <c r="PEY28" s="15"/>
      <c r="PEZ28" s="15"/>
      <c r="PFA28" s="15"/>
      <c r="PFB28" s="15"/>
      <c r="PFC28" s="15"/>
      <c r="PFD28" s="15"/>
      <c r="PFE28" s="15"/>
      <c r="PFF28" s="15"/>
      <c r="PFG28" s="15"/>
      <c r="PFH28" s="15"/>
      <c r="PFI28" s="15"/>
      <c r="PFJ28" s="15"/>
      <c r="PFK28" s="15"/>
      <c r="PFL28" s="15"/>
      <c r="PFM28" s="98"/>
      <c r="PFN28" s="98"/>
      <c r="PFO28" s="13"/>
      <c r="PFP28" s="79"/>
      <c r="PFQ28" s="79"/>
      <c r="PFR28" s="79"/>
      <c r="PFS28" s="79"/>
      <c r="PFT28" s="79"/>
      <c r="PFU28" s="79"/>
      <c r="PFV28" s="79"/>
      <c r="PFW28" s="79"/>
      <c r="PFX28" s="79"/>
      <c r="PFY28" s="79"/>
      <c r="PFZ28" s="79"/>
      <c r="PGA28" s="79"/>
      <c r="PGB28" s="79"/>
      <c r="PGC28" s="79"/>
      <c r="PGD28" s="79"/>
      <c r="PGE28" s="79"/>
      <c r="PGF28" s="79"/>
      <c r="PGG28" s="79"/>
      <c r="PGH28" s="79"/>
      <c r="PGI28" s="79"/>
      <c r="PGJ28" s="79"/>
      <c r="PGK28" s="79"/>
      <c r="PGL28" s="79"/>
      <c r="PGM28" s="79"/>
      <c r="PGN28" s="19"/>
      <c r="PGO28" s="15"/>
      <c r="PGP28" s="15"/>
      <c r="PGQ28" s="15"/>
      <c r="PGR28" s="15"/>
      <c r="PGS28" s="15"/>
      <c r="PGT28" s="15"/>
      <c r="PGU28" s="15"/>
      <c r="PGV28" s="15"/>
      <c r="PGW28" s="15"/>
      <c r="PGX28" s="15"/>
      <c r="PGY28" s="15"/>
      <c r="PGZ28" s="15"/>
      <c r="PHA28" s="15"/>
      <c r="PHB28" s="15"/>
      <c r="PHC28" s="15"/>
      <c r="PHD28" s="15"/>
      <c r="PHE28" s="15"/>
      <c r="PHF28" s="15"/>
      <c r="PHG28" s="15"/>
      <c r="PHH28" s="15"/>
      <c r="PHI28" s="15"/>
      <c r="PHJ28" s="98"/>
      <c r="PHK28" s="98"/>
      <c r="PHL28" s="13"/>
      <c r="PHM28" s="79"/>
      <c r="PHN28" s="79"/>
      <c r="PHO28" s="79"/>
      <c r="PHP28" s="79"/>
      <c r="PHQ28" s="79"/>
      <c r="PHR28" s="79"/>
      <c r="PHS28" s="79"/>
      <c r="PHT28" s="79"/>
      <c r="PHU28" s="79"/>
      <c r="PHV28" s="79"/>
      <c r="PHW28" s="79"/>
      <c r="PHX28" s="79"/>
      <c r="PHY28" s="79"/>
      <c r="PHZ28" s="79"/>
      <c r="PIA28" s="79"/>
      <c r="PIB28" s="79"/>
      <c r="PIC28" s="79"/>
      <c r="PID28" s="79"/>
      <c r="PIE28" s="79"/>
      <c r="PIF28" s="79"/>
      <c r="PIG28" s="79"/>
      <c r="PIH28" s="79"/>
      <c r="PII28" s="79"/>
      <c r="PIJ28" s="79"/>
      <c r="PIK28" s="19"/>
      <c r="PIL28" s="15"/>
      <c r="PIM28" s="15"/>
      <c r="PIN28" s="15"/>
      <c r="PIO28" s="15"/>
      <c r="PIP28" s="15"/>
      <c r="PIQ28" s="15"/>
      <c r="PIR28" s="15"/>
      <c r="PIS28" s="15"/>
      <c r="PIT28" s="15"/>
      <c r="PIU28" s="15"/>
      <c r="PIV28" s="15"/>
      <c r="PIW28" s="15"/>
      <c r="PIX28" s="15"/>
      <c r="PIY28" s="15"/>
      <c r="PIZ28" s="15"/>
      <c r="PJA28" s="15"/>
      <c r="PJB28" s="15"/>
      <c r="PJC28" s="15"/>
      <c r="PJD28" s="15"/>
      <c r="PJE28" s="15"/>
      <c r="PJF28" s="15"/>
      <c r="PJG28" s="98"/>
      <c r="PJH28" s="98"/>
      <c r="PJI28" s="13"/>
      <c r="PJJ28" s="79"/>
      <c r="PJK28" s="79"/>
      <c r="PJL28" s="79"/>
      <c r="PJM28" s="79"/>
      <c r="PJN28" s="79"/>
      <c r="PJO28" s="79"/>
      <c r="PJP28" s="79"/>
      <c r="PJQ28" s="79"/>
      <c r="PJR28" s="79"/>
      <c r="PJS28" s="79"/>
      <c r="PJT28" s="79"/>
      <c r="PJU28" s="79"/>
      <c r="PJV28" s="79"/>
      <c r="PJW28" s="79"/>
      <c r="PJX28" s="79"/>
      <c r="PJY28" s="79"/>
      <c r="PJZ28" s="79"/>
      <c r="PKA28" s="79"/>
      <c r="PKB28" s="79"/>
      <c r="PKC28" s="79"/>
      <c r="PKD28" s="79"/>
      <c r="PKE28" s="79"/>
      <c r="PKF28" s="79"/>
      <c r="PKG28" s="79"/>
      <c r="PKH28" s="19"/>
      <c r="PKI28" s="15"/>
      <c r="PKJ28" s="15"/>
      <c r="PKK28" s="15"/>
      <c r="PKL28" s="15"/>
      <c r="PKM28" s="15"/>
      <c r="PKN28" s="15"/>
      <c r="PKO28" s="15"/>
      <c r="PKP28" s="15"/>
      <c r="PKQ28" s="15"/>
      <c r="PKR28" s="15"/>
      <c r="PKS28" s="15"/>
      <c r="PKT28" s="15"/>
      <c r="PKU28" s="15"/>
      <c r="PKV28" s="15"/>
      <c r="PKW28" s="15"/>
      <c r="PKX28" s="15"/>
      <c r="PKY28" s="15"/>
      <c r="PKZ28" s="15"/>
      <c r="PLA28" s="15"/>
      <c r="PLB28" s="15"/>
      <c r="PLC28" s="15"/>
      <c r="PLD28" s="98"/>
      <c r="PLE28" s="98"/>
      <c r="PLF28" s="13"/>
      <c r="PLG28" s="79"/>
      <c r="PLH28" s="79"/>
      <c r="PLI28" s="79"/>
      <c r="PLJ28" s="79"/>
      <c r="PLK28" s="79"/>
      <c r="PLL28" s="79"/>
      <c r="PLM28" s="79"/>
      <c r="PLN28" s="79"/>
      <c r="PLO28" s="79"/>
      <c r="PLP28" s="79"/>
      <c r="PLQ28" s="79"/>
      <c r="PLR28" s="79"/>
      <c r="PLS28" s="79"/>
      <c r="PLT28" s="79"/>
      <c r="PLU28" s="79"/>
      <c r="PLV28" s="79"/>
      <c r="PLW28" s="79"/>
      <c r="PLX28" s="79"/>
      <c r="PLY28" s="79"/>
      <c r="PLZ28" s="79"/>
      <c r="PMA28" s="79"/>
      <c r="PMB28" s="79"/>
      <c r="PMC28" s="79"/>
      <c r="PMD28" s="79"/>
      <c r="PME28" s="19"/>
      <c r="PMF28" s="15"/>
      <c r="PMG28" s="15"/>
      <c r="PMH28" s="15"/>
      <c r="PMI28" s="15"/>
      <c r="PMJ28" s="15"/>
      <c r="PMK28" s="15"/>
      <c r="PML28" s="15"/>
      <c r="PMM28" s="15"/>
      <c r="PMN28" s="15"/>
      <c r="PMO28" s="15"/>
      <c r="PMP28" s="15"/>
      <c r="PMQ28" s="15"/>
      <c r="PMR28" s="15"/>
      <c r="PMS28" s="15"/>
      <c r="PMT28" s="15"/>
      <c r="PMU28" s="15"/>
      <c r="PMV28" s="15"/>
      <c r="PMW28" s="15"/>
      <c r="PMX28" s="15"/>
      <c r="PMY28" s="15"/>
      <c r="PMZ28" s="15"/>
      <c r="PNA28" s="98"/>
      <c r="PNB28" s="98"/>
      <c r="PNC28" s="13"/>
      <c r="PND28" s="79"/>
      <c r="PNE28" s="79"/>
      <c r="PNF28" s="79"/>
      <c r="PNG28" s="79"/>
      <c r="PNH28" s="79"/>
      <c r="PNI28" s="79"/>
      <c r="PNJ28" s="79"/>
      <c r="PNK28" s="79"/>
      <c r="PNL28" s="79"/>
      <c r="PNM28" s="79"/>
      <c r="PNN28" s="79"/>
      <c r="PNO28" s="79"/>
      <c r="PNP28" s="79"/>
      <c r="PNQ28" s="79"/>
      <c r="PNR28" s="79"/>
      <c r="PNS28" s="79"/>
      <c r="PNT28" s="79"/>
      <c r="PNU28" s="79"/>
      <c r="PNV28" s="79"/>
      <c r="PNW28" s="79"/>
      <c r="PNX28" s="79"/>
      <c r="PNY28" s="79"/>
      <c r="PNZ28" s="79"/>
      <c r="POA28" s="79"/>
      <c r="POB28" s="19"/>
      <c r="POC28" s="15"/>
      <c r="POD28" s="15"/>
      <c r="POE28" s="15"/>
      <c r="POF28" s="15"/>
      <c r="POG28" s="15"/>
      <c r="POH28" s="15"/>
      <c r="POI28" s="15"/>
      <c r="POJ28" s="15"/>
      <c r="POK28" s="15"/>
      <c r="POL28" s="15"/>
      <c r="POM28" s="15"/>
      <c r="PON28" s="15"/>
      <c r="POO28" s="15"/>
      <c r="POP28" s="15"/>
      <c r="POQ28" s="15"/>
      <c r="POR28" s="15"/>
      <c r="POS28" s="15"/>
      <c r="POT28" s="15"/>
      <c r="POU28" s="15"/>
      <c r="POV28" s="15"/>
      <c r="POW28" s="15"/>
      <c r="POX28" s="98"/>
      <c r="POY28" s="98"/>
      <c r="POZ28" s="13"/>
      <c r="PPA28" s="79"/>
      <c r="PPB28" s="79"/>
      <c r="PPC28" s="79"/>
      <c r="PPD28" s="79"/>
      <c r="PPE28" s="79"/>
      <c r="PPF28" s="79"/>
      <c r="PPG28" s="79"/>
      <c r="PPH28" s="79"/>
      <c r="PPI28" s="79"/>
      <c r="PPJ28" s="79"/>
      <c r="PPK28" s="79"/>
      <c r="PPL28" s="79"/>
      <c r="PPM28" s="79"/>
      <c r="PPN28" s="79"/>
      <c r="PPO28" s="79"/>
      <c r="PPP28" s="79"/>
      <c r="PPQ28" s="79"/>
      <c r="PPR28" s="79"/>
      <c r="PPS28" s="79"/>
      <c r="PPT28" s="79"/>
      <c r="PPU28" s="79"/>
      <c r="PPV28" s="79"/>
      <c r="PPW28" s="79"/>
      <c r="PPX28" s="79"/>
      <c r="PPY28" s="19"/>
      <c r="PPZ28" s="15"/>
      <c r="PQA28" s="15"/>
      <c r="PQB28" s="15"/>
      <c r="PQC28" s="15"/>
      <c r="PQD28" s="15"/>
      <c r="PQE28" s="15"/>
      <c r="PQF28" s="15"/>
      <c r="PQG28" s="15"/>
      <c r="PQH28" s="15"/>
      <c r="PQI28" s="15"/>
      <c r="PQJ28" s="15"/>
      <c r="PQK28" s="15"/>
      <c r="PQL28" s="15"/>
      <c r="PQM28" s="15"/>
      <c r="PQN28" s="15"/>
      <c r="PQO28" s="15"/>
      <c r="PQP28" s="15"/>
      <c r="PQQ28" s="15"/>
      <c r="PQR28" s="15"/>
      <c r="PQS28" s="15"/>
      <c r="PQT28" s="15"/>
      <c r="PQU28" s="98"/>
      <c r="PQV28" s="98"/>
      <c r="PQW28" s="13"/>
      <c r="PQX28" s="79"/>
      <c r="PQY28" s="79"/>
      <c r="PQZ28" s="79"/>
      <c r="PRA28" s="79"/>
      <c r="PRB28" s="79"/>
      <c r="PRC28" s="79"/>
      <c r="PRD28" s="79"/>
      <c r="PRE28" s="79"/>
      <c r="PRF28" s="79"/>
      <c r="PRG28" s="79"/>
      <c r="PRH28" s="79"/>
      <c r="PRI28" s="79"/>
      <c r="PRJ28" s="79"/>
      <c r="PRK28" s="79"/>
      <c r="PRL28" s="79"/>
      <c r="PRM28" s="79"/>
      <c r="PRN28" s="79"/>
      <c r="PRO28" s="79"/>
      <c r="PRP28" s="79"/>
      <c r="PRQ28" s="79"/>
      <c r="PRR28" s="79"/>
      <c r="PRS28" s="79"/>
      <c r="PRT28" s="79"/>
      <c r="PRU28" s="79"/>
      <c r="PRV28" s="19"/>
      <c r="PRW28" s="15"/>
      <c r="PRX28" s="15"/>
      <c r="PRY28" s="15"/>
      <c r="PRZ28" s="15"/>
      <c r="PSA28" s="15"/>
      <c r="PSB28" s="15"/>
      <c r="PSC28" s="15"/>
      <c r="PSD28" s="15"/>
      <c r="PSE28" s="15"/>
      <c r="PSF28" s="15"/>
      <c r="PSG28" s="15"/>
      <c r="PSH28" s="15"/>
      <c r="PSI28" s="15"/>
      <c r="PSJ28" s="15"/>
      <c r="PSK28" s="15"/>
      <c r="PSL28" s="15"/>
      <c r="PSM28" s="15"/>
      <c r="PSN28" s="15"/>
      <c r="PSO28" s="15"/>
      <c r="PSP28" s="15"/>
      <c r="PSQ28" s="15"/>
      <c r="PSR28" s="98"/>
      <c r="PSS28" s="98"/>
      <c r="PST28" s="13"/>
      <c r="PSU28" s="79"/>
      <c r="PSV28" s="79"/>
      <c r="PSW28" s="79"/>
      <c r="PSX28" s="79"/>
      <c r="PSY28" s="79"/>
      <c r="PSZ28" s="79"/>
      <c r="PTA28" s="79"/>
      <c r="PTB28" s="79"/>
      <c r="PTC28" s="79"/>
      <c r="PTD28" s="79"/>
      <c r="PTE28" s="79"/>
      <c r="PTF28" s="79"/>
      <c r="PTG28" s="79"/>
      <c r="PTH28" s="79"/>
      <c r="PTI28" s="79"/>
      <c r="PTJ28" s="79"/>
      <c r="PTK28" s="79"/>
      <c r="PTL28" s="79"/>
      <c r="PTM28" s="79"/>
      <c r="PTN28" s="79"/>
      <c r="PTO28" s="79"/>
      <c r="PTP28" s="79"/>
      <c r="PTQ28" s="79"/>
      <c r="PTR28" s="79"/>
      <c r="PTS28" s="19"/>
      <c r="PTT28" s="15"/>
      <c r="PTU28" s="15"/>
      <c r="PTV28" s="15"/>
      <c r="PTW28" s="15"/>
      <c r="PTX28" s="15"/>
      <c r="PTY28" s="15"/>
      <c r="PTZ28" s="15"/>
      <c r="PUA28" s="15"/>
      <c r="PUB28" s="15"/>
      <c r="PUC28" s="15"/>
      <c r="PUD28" s="15"/>
      <c r="PUE28" s="15"/>
      <c r="PUF28" s="15"/>
      <c r="PUG28" s="15"/>
      <c r="PUH28" s="15"/>
      <c r="PUI28" s="15"/>
      <c r="PUJ28" s="15"/>
      <c r="PUK28" s="15"/>
      <c r="PUL28" s="15"/>
      <c r="PUM28" s="15"/>
      <c r="PUN28" s="15"/>
      <c r="PUO28" s="98"/>
      <c r="PUP28" s="98"/>
      <c r="PUQ28" s="13"/>
      <c r="PUR28" s="79"/>
      <c r="PUS28" s="79"/>
      <c r="PUT28" s="79"/>
      <c r="PUU28" s="79"/>
      <c r="PUV28" s="79"/>
      <c r="PUW28" s="79"/>
      <c r="PUX28" s="79"/>
      <c r="PUY28" s="79"/>
      <c r="PUZ28" s="79"/>
      <c r="PVA28" s="79"/>
      <c r="PVB28" s="79"/>
      <c r="PVC28" s="79"/>
      <c r="PVD28" s="79"/>
      <c r="PVE28" s="79"/>
      <c r="PVF28" s="79"/>
      <c r="PVG28" s="79"/>
      <c r="PVH28" s="79"/>
      <c r="PVI28" s="79"/>
      <c r="PVJ28" s="79"/>
      <c r="PVK28" s="79"/>
      <c r="PVL28" s="79"/>
      <c r="PVM28" s="79"/>
      <c r="PVN28" s="79"/>
      <c r="PVO28" s="79"/>
      <c r="PVP28" s="19"/>
      <c r="PVQ28" s="15"/>
      <c r="PVR28" s="15"/>
      <c r="PVS28" s="15"/>
      <c r="PVT28" s="15"/>
      <c r="PVU28" s="15"/>
      <c r="PVV28" s="15"/>
      <c r="PVW28" s="15"/>
      <c r="PVX28" s="15"/>
      <c r="PVY28" s="15"/>
      <c r="PVZ28" s="15"/>
      <c r="PWA28" s="15"/>
      <c r="PWB28" s="15"/>
      <c r="PWC28" s="15"/>
      <c r="PWD28" s="15"/>
      <c r="PWE28" s="15"/>
      <c r="PWF28" s="15"/>
      <c r="PWG28" s="15"/>
      <c r="PWH28" s="15"/>
      <c r="PWI28" s="15"/>
      <c r="PWJ28" s="15"/>
      <c r="PWK28" s="15"/>
      <c r="PWL28" s="98"/>
      <c r="PWM28" s="98"/>
      <c r="PWN28" s="13"/>
      <c r="PWO28" s="79"/>
      <c r="PWP28" s="79"/>
      <c r="PWQ28" s="79"/>
      <c r="PWR28" s="79"/>
      <c r="PWS28" s="79"/>
      <c r="PWT28" s="79"/>
      <c r="PWU28" s="79"/>
      <c r="PWV28" s="79"/>
      <c r="PWW28" s="79"/>
      <c r="PWX28" s="79"/>
      <c r="PWY28" s="79"/>
      <c r="PWZ28" s="79"/>
      <c r="PXA28" s="79"/>
      <c r="PXB28" s="79"/>
      <c r="PXC28" s="79"/>
      <c r="PXD28" s="79"/>
      <c r="PXE28" s="79"/>
      <c r="PXF28" s="79"/>
      <c r="PXG28" s="79"/>
      <c r="PXH28" s="79"/>
      <c r="PXI28" s="79"/>
      <c r="PXJ28" s="79"/>
      <c r="PXK28" s="79"/>
      <c r="PXL28" s="79"/>
      <c r="PXM28" s="19"/>
      <c r="PXN28" s="15"/>
      <c r="PXO28" s="15"/>
      <c r="PXP28" s="15"/>
      <c r="PXQ28" s="15"/>
      <c r="PXR28" s="15"/>
      <c r="PXS28" s="15"/>
      <c r="PXT28" s="15"/>
      <c r="PXU28" s="15"/>
      <c r="PXV28" s="15"/>
      <c r="PXW28" s="15"/>
      <c r="PXX28" s="15"/>
      <c r="PXY28" s="15"/>
      <c r="PXZ28" s="15"/>
      <c r="PYA28" s="15"/>
      <c r="PYB28" s="15"/>
      <c r="PYC28" s="15"/>
      <c r="PYD28" s="15"/>
      <c r="PYE28" s="15"/>
      <c r="PYF28" s="15"/>
      <c r="PYG28" s="15"/>
      <c r="PYH28" s="15"/>
      <c r="PYI28" s="98"/>
      <c r="PYJ28" s="98"/>
      <c r="PYK28" s="13"/>
      <c r="PYL28" s="79"/>
      <c r="PYM28" s="79"/>
      <c r="PYN28" s="79"/>
      <c r="PYO28" s="79"/>
      <c r="PYP28" s="79"/>
      <c r="PYQ28" s="79"/>
      <c r="PYR28" s="79"/>
      <c r="PYS28" s="79"/>
      <c r="PYT28" s="79"/>
      <c r="PYU28" s="79"/>
      <c r="PYV28" s="79"/>
      <c r="PYW28" s="79"/>
      <c r="PYX28" s="79"/>
      <c r="PYY28" s="79"/>
      <c r="PYZ28" s="79"/>
      <c r="PZA28" s="79"/>
      <c r="PZB28" s="79"/>
      <c r="PZC28" s="79"/>
      <c r="PZD28" s="79"/>
      <c r="PZE28" s="79"/>
      <c r="PZF28" s="79"/>
      <c r="PZG28" s="79"/>
      <c r="PZH28" s="79"/>
      <c r="PZI28" s="79"/>
      <c r="PZJ28" s="19"/>
      <c r="PZK28" s="15"/>
      <c r="PZL28" s="15"/>
      <c r="PZM28" s="15"/>
      <c r="PZN28" s="15"/>
      <c r="PZO28" s="15"/>
      <c r="PZP28" s="15"/>
      <c r="PZQ28" s="15"/>
      <c r="PZR28" s="15"/>
      <c r="PZS28" s="15"/>
      <c r="PZT28" s="15"/>
      <c r="PZU28" s="15"/>
      <c r="PZV28" s="15"/>
      <c r="PZW28" s="15"/>
      <c r="PZX28" s="15"/>
      <c r="PZY28" s="15"/>
      <c r="PZZ28" s="15"/>
      <c r="QAA28" s="15"/>
      <c r="QAB28" s="15"/>
      <c r="QAC28" s="15"/>
      <c r="QAD28" s="15"/>
      <c r="QAE28" s="15"/>
      <c r="QAF28" s="98"/>
      <c r="QAG28" s="98"/>
      <c r="QAH28" s="13"/>
      <c r="QAI28" s="79"/>
      <c r="QAJ28" s="79"/>
      <c r="QAK28" s="79"/>
      <c r="QAL28" s="79"/>
      <c r="QAM28" s="79"/>
      <c r="QAN28" s="79"/>
      <c r="QAO28" s="79"/>
      <c r="QAP28" s="79"/>
      <c r="QAQ28" s="79"/>
      <c r="QAR28" s="79"/>
      <c r="QAS28" s="79"/>
      <c r="QAT28" s="79"/>
      <c r="QAU28" s="79"/>
      <c r="QAV28" s="79"/>
      <c r="QAW28" s="79"/>
      <c r="QAX28" s="79"/>
      <c r="QAY28" s="79"/>
      <c r="QAZ28" s="79"/>
      <c r="QBA28" s="79"/>
      <c r="QBB28" s="79"/>
      <c r="QBC28" s="79"/>
      <c r="QBD28" s="79"/>
      <c r="QBE28" s="79"/>
      <c r="QBF28" s="79"/>
      <c r="QBG28" s="19"/>
      <c r="QBH28" s="15"/>
      <c r="QBI28" s="15"/>
      <c r="QBJ28" s="15"/>
      <c r="QBK28" s="15"/>
      <c r="QBL28" s="15"/>
      <c r="QBM28" s="15"/>
      <c r="QBN28" s="15"/>
      <c r="QBO28" s="15"/>
      <c r="QBP28" s="15"/>
      <c r="QBQ28" s="15"/>
      <c r="QBR28" s="15"/>
      <c r="QBS28" s="15"/>
      <c r="QBT28" s="15"/>
      <c r="QBU28" s="15"/>
      <c r="QBV28" s="15"/>
      <c r="QBW28" s="15"/>
      <c r="QBX28" s="15"/>
      <c r="QBY28" s="15"/>
      <c r="QBZ28" s="15"/>
      <c r="QCA28" s="15"/>
      <c r="QCB28" s="15"/>
      <c r="QCC28" s="98"/>
      <c r="QCD28" s="98"/>
      <c r="QCE28" s="13"/>
      <c r="QCF28" s="79"/>
      <c r="QCG28" s="79"/>
      <c r="QCH28" s="79"/>
      <c r="QCI28" s="79"/>
      <c r="QCJ28" s="79"/>
      <c r="QCK28" s="79"/>
      <c r="QCL28" s="79"/>
      <c r="QCM28" s="79"/>
      <c r="QCN28" s="79"/>
      <c r="QCO28" s="79"/>
      <c r="QCP28" s="79"/>
      <c r="QCQ28" s="79"/>
      <c r="QCR28" s="79"/>
      <c r="QCS28" s="79"/>
      <c r="QCT28" s="79"/>
      <c r="QCU28" s="79"/>
      <c r="QCV28" s="79"/>
      <c r="QCW28" s="79"/>
      <c r="QCX28" s="79"/>
      <c r="QCY28" s="79"/>
      <c r="QCZ28" s="79"/>
      <c r="QDA28" s="79"/>
      <c r="QDB28" s="79"/>
      <c r="QDC28" s="79"/>
      <c r="QDD28" s="19"/>
      <c r="QDE28" s="15"/>
      <c r="QDF28" s="15"/>
      <c r="QDG28" s="15"/>
      <c r="QDH28" s="15"/>
      <c r="QDI28" s="15"/>
      <c r="QDJ28" s="15"/>
      <c r="QDK28" s="15"/>
      <c r="QDL28" s="15"/>
      <c r="QDM28" s="15"/>
      <c r="QDN28" s="15"/>
      <c r="QDO28" s="15"/>
      <c r="QDP28" s="15"/>
      <c r="QDQ28" s="15"/>
      <c r="QDR28" s="15"/>
      <c r="QDS28" s="15"/>
      <c r="QDT28" s="15"/>
      <c r="QDU28" s="15"/>
      <c r="QDV28" s="15"/>
      <c r="QDW28" s="15"/>
      <c r="QDX28" s="15"/>
      <c r="QDY28" s="15"/>
      <c r="QDZ28" s="98"/>
      <c r="QEA28" s="98"/>
      <c r="QEB28" s="13"/>
      <c r="QEC28" s="79"/>
      <c r="QED28" s="79"/>
      <c r="QEE28" s="79"/>
      <c r="QEF28" s="79"/>
      <c r="QEG28" s="79"/>
      <c r="QEH28" s="79"/>
      <c r="QEI28" s="79"/>
      <c r="QEJ28" s="79"/>
      <c r="QEK28" s="79"/>
      <c r="QEL28" s="79"/>
      <c r="QEM28" s="79"/>
      <c r="QEN28" s="79"/>
      <c r="QEO28" s="79"/>
      <c r="QEP28" s="79"/>
      <c r="QEQ28" s="79"/>
      <c r="QER28" s="79"/>
      <c r="QES28" s="79"/>
      <c r="QET28" s="79"/>
      <c r="QEU28" s="79"/>
      <c r="QEV28" s="79"/>
      <c r="QEW28" s="79"/>
      <c r="QEX28" s="79"/>
      <c r="QEY28" s="79"/>
      <c r="QEZ28" s="79"/>
      <c r="QFA28" s="19"/>
      <c r="QFB28" s="15"/>
      <c r="QFC28" s="15"/>
      <c r="QFD28" s="15"/>
      <c r="QFE28" s="15"/>
      <c r="QFF28" s="15"/>
      <c r="QFG28" s="15"/>
      <c r="QFH28" s="15"/>
      <c r="QFI28" s="15"/>
      <c r="QFJ28" s="15"/>
      <c r="QFK28" s="15"/>
      <c r="QFL28" s="15"/>
      <c r="QFM28" s="15"/>
      <c r="QFN28" s="15"/>
      <c r="QFO28" s="15"/>
      <c r="QFP28" s="15"/>
      <c r="QFQ28" s="15"/>
      <c r="QFR28" s="15"/>
      <c r="QFS28" s="15"/>
      <c r="QFT28" s="15"/>
      <c r="QFU28" s="15"/>
      <c r="QFV28" s="15"/>
      <c r="QFW28" s="98"/>
      <c r="QFX28" s="98"/>
      <c r="QFY28" s="13"/>
      <c r="QFZ28" s="79"/>
      <c r="QGA28" s="79"/>
      <c r="QGB28" s="79"/>
      <c r="QGC28" s="79"/>
      <c r="QGD28" s="79"/>
      <c r="QGE28" s="79"/>
      <c r="QGF28" s="79"/>
      <c r="QGG28" s="79"/>
      <c r="QGH28" s="79"/>
      <c r="QGI28" s="79"/>
      <c r="QGJ28" s="79"/>
      <c r="QGK28" s="79"/>
      <c r="QGL28" s="79"/>
      <c r="QGM28" s="79"/>
      <c r="QGN28" s="79"/>
      <c r="QGO28" s="79"/>
      <c r="QGP28" s="79"/>
      <c r="QGQ28" s="79"/>
      <c r="QGR28" s="79"/>
      <c r="QGS28" s="79"/>
      <c r="QGT28" s="79"/>
      <c r="QGU28" s="79"/>
      <c r="QGV28" s="79"/>
      <c r="QGW28" s="79"/>
      <c r="QGX28" s="19"/>
      <c r="QGY28" s="15"/>
      <c r="QGZ28" s="15"/>
      <c r="QHA28" s="15"/>
      <c r="QHB28" s="15"/>
      <c r="QHC28" s="15"/>
      <c r="QHD28" s="15"/>
      <c r="QHE28" s="15"/>
      <c r="QHF28" s="15"/>
      <c r="QHG28" s="15"/>
      <c r="QHH28" s="15"/>
      <c r="QHI28" s="15"/>
      <c r="QHJ28" s="15"/>
      <c r="QHK28" s="15"/>
      <c r="QHL28" s="15"/>
      <c r="QHM28" s="15"/>
      <c r="QHN28" s="15"/>
      <c r="QHO28" s="15"/>
      <c r="QHP28" s="15"/>
      <c r="QHQ28" s="15"/>
      <c r="QHR28" s="15"/>
      <c r="QHS28" s="15"/>
      <c r="QHT28" s="98"/>
      <c r="QHU28" s="98"/>
      <c r="QHV28" s="13"/>
      <c r="QHW28" s="79"/>
      <c r="QHX28" s="79"/>
      <c r="QHY28" s="79"/>
      <c r="QHZ28" s="79"/>
      <c r="QIA28" s="79"/>
      <c r="QIB28" s="79"/>
      <c r="QIC28" s="79"/>
      <c r="QID28" s="79"/>
      <c r="QIE28" s="79"/>
      <c r="QIF28" s="79"/>
      <c r="QIG28" s="79"/>
      <c r="QIH28" s="79"/>
      <c r="QII28" s="79"/>
      <c r="QIJ28" s="79"/>
      <c r="QIK28" s="79"/>
      <c r="QIL28" s="79"/>
      <c r="QIM28" s="79"/>
      <c r="QIN28" s="79"/>
      <c r="QIO28" s="79"/>
      <c r="QIP28" s="79"/>
      <c r="QIQ28" s="79"/>
      <c r="QIR28" s="79"/>
      <c r="QIS28" s="79"/>
      <c r="QIT28" s="79"/>
      <c r="QIU28" s="19"/>
      <c r="QIV28" s="15"/>
      <c r="QIW28" s="15"/>
      <c r="QIX28" s="15"/>
      <c r="QIY28" s="15"/>
      <c r="QIZ28" s="15"/>
      <c r="QJA28" s="15"/>
      <c r="QJB28" s="15"/>
      <c r="QJC28" s="15"/>
      <c r="QJD28" s="15"/>
      <c r="QJE28" s="15"/>
      <c r="QJF28" s="15"/>
      <c r="QJG28" s="15"/>
      <c r="QJH28" s="15"/>
      <c r="QJI28" s="15"/>
      <c r="QJJ28" s="15"/>
      <c r="QJK28" s="15"/>
      <c r="QJL28" s="15"/>
      <c r="QJM28" s="15"/>
      <c r="QJN28" s="15"/>
      <c r="QJO28" s="15"/>
      <c r="QJP28" s="15"/>
      <c r="QJQ28" s="98"/>
      <c r="QJR28" s="98"/>
      <c r="QJS28" s="13"/>
      <c r="QJT28" s="79"/>
      <c r="QJU28" s="79"/>
      <c r="QJV28" s="79"/>
      <c r="QJW28" s="79"/>
      <c r="QJX28" s="79"/>
      <c r="QJY28" s="79"/>
      <c r="QJZ28" s="79"/>
      <c r="QKA28" s="79"/>
      <c r="QKB28" s="79"/>
      <c r="QKC28" s="79"/>
      <c r="QKD28" s="79"/>
      <c r="QKE28" s="79"/>
      <c r="QKF28" s="79"/>
      <c r="QKG28" s="79"/>
      <c r="QKH28" s="79"/>
      <c r="QKI28" s="79"/>
      <c r="QKJ28" s="79"/>
      <c r="QKK28" s="79"/>
      <c r="QKL28" s="79"/>
      <c r="QKM28" s="79"/>
      <c r="QKN28" s="79"/>
      <c r="QKO28" s="79"/>
      <c r="QKP28" s="79"/>
      <c r="QKQ28" s="79"/>
      <c r="QKR28" s="19"/>
      <c r="QKS28" s="15"/>
      <c r="QKT28" s="15"/>
      <c r="QKU28" s="15"/>
      <c r="QKV28" s="15"/>
      <c r="QKW28" s="15"/>
      <c r="QKX28" s="15"/>
      <c r="QKY28" s="15"/>
      <c r="QKZ28" s="15"/>
      <c r="QLA28" s="15"/>
      <c r="QLB28" s="15"/>
      <c r="QLC28" s="15"/>
      <c r="QLD28" s="15"/>
      <c r="QLE28" s="15"/>
      <c r="QLF28" s="15"/>
      <c r="QLG28" s="15"/>
      <c r="QLH28" s="15"/>
      <c r="QLI28" s="15"/>
      <c r="QLJ28" s="15"/>
      <c r="QLK28" s="15"/>
      <c r="QLL28" s="15"/>
      <c r="QLM28" s="15"/>
      <c r="QLN28" s="98"/>
      <c r="QLO28" s="98"/>
      <c r="QLP28" s="13"/>
      <c r="QLQ28" s="79"/>
      <c r="QLR28" s="79"/>
      <c r="QLS28" s="79"/>
      <c r="QLT28" s="79"/>
      <c r="QLU28" s="79"/>
      <c r="QLV28" s="79"/>
      <c r="QLW28" s="79"/>
      <c r="QLX28" s="79"/>
      <c r="QLY28" s="79"/>
      <c r="QLZ28" s="79"/>
      <c r="QMA28" s="79"/>
      <c r="QMB28" s="79"/>
      <c r="QMC28" s="79"/>
      <c r="QMD28" s="79"/>
      <c r="QME28" s="79"/>
      <c r="QMF28" s="79"/>
      <c r="QMG28" s="79"/>
      <c r="QMH28" s="79"/>
      <c r="QMI28" s="79"/>
      <c r="QMJ28" s="79"/>
      <c r="QMK28" s="79"/>
      <c r="QML28" s="79"/>
      <c r="QMM28" s="79"/>
      <c r="QMN28" s="79"/>
      <c r="QMO28" s="19"/>
      <c r="QMP28" s="15"/>
      <c r="QMQ28" s="15"/>
      <c r="QMR28" s="15"/>
      <c r="QMS28" s="15"/>
      <c r="QMT28" s="15"/>
      <c r="QMU28" s="15"/>
      <c r="QMV28" s="15"/>
      <c r="QMW28" s="15"/>
      <c r="QMX28" s="15"/>
      <c r="QMY28" s="15"/>
      <c r="QMZ28" s="15"/>
      <c r="QNA28" s="15"/>
      <c r="QNB28" s="15"/>
      <c r="QNC28" s="15"/>
      <c r="QND28" s="15"/>
      <c r="QNE28" s="15"/>
      <c r="QNF28" s="15"/>
      <c r="QNG28" s="15"/>
      <c r="QNH28" s="15"/>
      <c r="QNI28" s="15"/>
      <c r="QNJ28" s="15"/>
      <c r="QNK28" s="98"/>
      <c r="QNL28" s="98"/>
      <c r="QNM28" s="13"/>
      <c r="QNN28" s="79"/>
      <c r="QNO28" s="79"/>
      <c r="QNP28" s="79"/>
      <c r="QNQ28" s="79"/>
      <c r="QNR28" s="79"/>
      <c r="QNS28" s="79"/>
      <c r="QNT28" s="79"/>
      <c r="QNU28" s="79"/>
      <c r="QNV28" s="79"/>
      <c r="QNW28" s="79"/>
      <c r="QNX28" s="79"/>
      <c r="QNY28" s="79"/>
      <c r="QNZ28" s="79"/>
      <c r="QOA28" s="79"/>
      <c r="QOB28" s="79"/>
      <c r="QOC28" s="79"/>
      <c r="QOD28" s="79"/>
      <c r="QOE28" s="79"/>
      <c r="QOF28" s="79"/>
      <c r="QOG28" s="79"/>
      <c r="QOH28" s="79"/>
      <c r="QOI28" s="79"/>
      <c r="QOJ28" s="79"/>
      <c r="QOK28" s="79"/>
      <c r="QOL28" s="19"/>
      <c r="QOM28" s="15"/>
      <c r="QON28" s="15"/>
      <c r="QOO28" s="15"/>
      <c r="QOP28" s="15"/>
      <c r="QOQ28" s="15"/>
      <c r="QOR28" s="15"/>
      <c r="QOS28" s="15"/>
      <c r="QOT28" s="15"/>
      <c r="QOU28" s="15"/>
      <c r="QOV28" s="15"/>
      <c r="QOW28" s="15"/>
      <c r="QOX28" s="15"/>
      <c r="QOY28" s="15"/>
      <c r="QOZ28" s="15"/>
      <c r="QPA28" s="15"/>
      <c r="QPB28" s="15"/>
      <c r="QPC28" s="15"/>
      <c r="QPD28" s="15"/>
      <c r="QPE28" s="15"/>
      <c r="QPF28" s="15"/>
      <c r="QPG28" s="15"/>
      <c r="QPH28" s="98"/>
      <c r="QPI28" s="98"/>
      <c r="QPJ28" s="13"/>
      <c r="QPK28" s="79"/>
      <c r="QPL28" s="79"/>
      <c r="QPM28" s="79"/>
      <c r="QPN28" s="79"/>
      <c r="QPO28" s="79"/>
      <c r="QPP28" s="79"/>
      <c r="QPQ28" s="79"/>
      <c r="QPR28" s="79"/>
      <c r="QPS28" s="79"/>
      <c r="QPT28" s="79"/>
      <c r="QPU28" s="79"/>
      <c r="QPV28" s="79"/>
      <c r="QPW28" s="79"/>
      <c r="QPX28" s="79"/>
      <c r="QPY28" s="79"/>
      <c r="QPZ28" s="79"/>
      <c r="QQA28" s="79"/>
      <c r="QQB28" s="79"/>
      <c r="QQC28" s="79"/>
      <c r="QQD28" s="79"/>
      <c r="QQE28" s="79"/>
      <c r="QQF28" s="79"/>
      <c r="QQG28" s="79"/>
      <c r="QQH28" s="79"/>
      <c r="QQI28" s="19"/>
      <c r="QQJ28" s="15"/>
      <c r="QQK28" s="15"/>
      <c r="QQL28" s="15"/>
      <c r="QQM28" s="15"/>
      <c r="QQN28" s="15"/>
      <c r="QQO28" s="15"/>
      <c r="QQP28" s="15"/>
      <c r="QQQ28" s="15"/>
      <c r="QQR28" s="15"/>
      <c r="QQS28" s="15"/>
      <c r="QQT28" s="15"/>
      <c r="QQU28" s="15"/>
      <c r="QQV28" s="15"/>
      <c r="QQW28" s="15"/>
      <c r="QQX28" s="15"/>
      <c r="QQY28" s="15"/>
      <c r="QQZ28" s="15"/>
      <c r="QRA28" s="15"/>
      <c r="QRB28" s="15"/>
      <c r="QRC28" s="15"/>
      <c r="QRD28" s="15"/>
      <c r="QRE28" s="98"/>
      <c r="QRF28" s="98"/>
      <c r="QRG28" s="13"/>
      <c r="QRH28" s="79"/>
      <c r="QRI28" s="79"/>
      <c r="QRJ28" s="79"/>
      <c r="QRK28" s="79"/>
      <c r="QRL28" s="79"/>
      <c r="QRM28" s="79"/>
      <c r="QRN28" s="79"/>
      <c r="QRO28" s="79"/>
      <c r="QRP28" s="79"/>
      <c r="QRQ28" s="79"/>
      <c r="QRR28" s="79"/>
      <c r="QRS28" s="79"/>
      <c r="QRT28" s="79"/>
      <c r="QRU28" s="79"/>
      <c r="QRV28" s="79"/>
      <c r="QRW28" s="79"/>
      <c r="QRX28" s="79"/>
      <c r="QRY28" s="79"/>
      <c r="QRZ28" s="79"/>
      <c r="QSA28" s="79"/>
      <c r="QSB28" s="79"/>
      <c r="QSC28" s="79"/>
      <c r="QSD28" s="79"/>
      <c r="QSE28" s="79"/>
      <c r="QSF28" s="19"/>
      <c r="QSG28" s="15"/>
      <c r="QSH28" s="15"/>
      <c r="QSI28" s="15"/>
      <c r="QSJ28" s="15"/>
      <c r="QSK28" s="15"/>
      <c r="QSL28" s="15"/>
      <c r="QSM28" s="15"/>
      <c r="QSN28" s="15"/>
      <c r="QSO28" s="15"/>
      <c r="QSP28" s="15"/>
      <c r="QSQ28" s="15"/>
      <c r="QSR28" s="15"/>
      <c r="QSS28" s="15"/>
      <c r="QST28" s="15"/>
      <c r="QSU28" s="15"/>
      <c r="QSV28" s="15"/>
      <c r="QSW28" s="15"/>
      <c r="QSX28" s="15"/>
      <c r="QSY28" s="15"/>
      <c r="QSZ28" s="15"/>
      <c r="QTA28" s="15"/>
      <c r="QTB28" s="98"/>
      <c r="QTC28" s="98"/>
      <c r="QTD28" s="13"/>
      <c r="QTE28" s="79"/>
      <c r="QTF28" s="79"/>
      <c r="QTG28" s="79"/>
      <c r="QTH28" s="79"/>
      <c r="QTI28" s="79"/>
      <c r="QTJ28" s="79"/>
      <c r="QTK28" s="79"/>
      <c r="QTL28" s="79"/>
      <c r="QTM28" s="79"/>
      <c r="QTN28" s="79"/>
      <c r="QTO28" s="79"/>
      <c r="QTP28" s="79"/>
      <c r="QTQ28" s="79"/>
      <c r="QTR28" s="79"/>
      <c r="QTS28" s="79"/>
      <c r="QTT28" s="79"/>
      <c r="QTU28" s="79"/>
      <c r="QTV28" s="79"/>
      <c r="QTW28" s="79"/>
      <c r="QTX28" s="79"/>
      <c r="QTY28" s="79"/>
      <c r="QTZ28" s="79"/>
      <c r="QUA28" s="79"/>
      <c r="QUB28" s="79"/>
      <c r="QUC28" s="19"/>
      <c r="QUD28" s="15"/>
      <c r="QUE28" s="15"/>
      <c r="QUF28" s="15"/>
      <c r="QUG28" s="15"/>
      <c r="QUH28" s="15"/>
      <c r="QUI28" s="15"/>
      <c r="QUJ28" s="15"/>
      <c r="QUK28" s="15"/>
      <c r="QUL28" s="15"/>
      <c r="QUM28" s="15"/>
      <c r="QUN28" s="15"/>
      <c r="QUO28" s="15"/>
      <c r="QUP28" s="15"/>
      <c r="QUQ28" s="15"/>
      <c r="QUR28" s="15"/>
      <c r="QUS28" s="15"/>
      <c r="QUT28" s="15"/>
      <c r="QUU28" s="15"/>
      <c r="QUV28" s="15"/>
      <c r="QUW28" s="15"/>
      <c r="QUX28" s="15"/>
      <c r="QUY28" s="98"/>
      <c r="QUZ28" s="98"/>
      <c r="QVA28" s="13"/>
      <c r="QVB28" s="79"/>
      <c r="QVC28" s="79"/>
      <c r="QVD28" s="79"/>
      <c r="QVE28" s="79"/>
      <c r="QVF28" s="79"/>
      <c r="QVG28" s="79"/>
      <c r="QVH28" s="79"/>
      <c r="QVI28" s="79"/>
      <c r="QVJ28" s="79"/>
      <c r="QVK28" s="79"/>
      <c r="QVL28" s="79"/>
      <c r="QVM28" s="79"/>
      <c r="QVN28" s="79"/>
      <c r="QVO28" s="79"/>
      <c r="QVP28" s="79"/>
      <c r="QVQ28" s="79"/>
      <c r="QVR28" s="79"/>
      <c r="QVS28" s="79"/>
      <c r="QVT28" s="79"/>
      <c r="QVU28" s="79"/>
      <c r="QVV28" s="79"/>
      <c r="QVW28" s="79"/>
      <c r="QVX28" s="79"/>
      <c r="QVY28" s="79"/>
      <c r="QVZ28" s="19"/>
      <c r="QWA28" s="15"/>
      <c r="QWB28" s="15"/>
      <c r="QWC28" s="15"/>
      <c r="QWD28" s="15"/>
      <c r="QWE28" s="15"/>
      <c r="QWF28" s="15"/>
      <c r="QWG28" s="15"/>
      <c r="QWH28" s="15"/>
      <c r="QWI28" s="15"/>
      <c r="QWJ28" s="15"/>
      <c r="QWK28" s="15"/>
      <c r="QWL28" s="15"/>
      <c r="QWM28" s="15"/>
      <c r="QWN28" s="15"/>
      <c r="QWO28" s="15"/>
      <c r="QWP28" s="15"/>
      <c r="QWQ28" s="15"/>
      <c r="QWR28" s="15"/>
      <c r="QWS28" s="15"/>
      <c r="QWT28" s="15"/>
      <c r="QWU28" s="15"/>
      <c r="QWV28" s="98"/>
      <c r="QWW28" s="98"/>
      <c r="QWX28" s="13"/>
      <c r="QWY28" s="79"/>
      <c r="QWZ28" s="79"/>
      <c r="QXA28" s="79"/>
      <c r="QXB28" s="79"/>
      <c r="QXC28" s="79"/>
      <c r="QXD28" s="79"/>
      <c r="QXE28" s="79"/>
      <c r="QXF28" s="79"/>
      <c r="QXG28" s="79"/>
      <c r="QXH28" s="79"/>
      <c r="QXI28" s="79"/>
      <c r="QXJ28" s="79"/>
      <c r="QXK28" s="79"/>
      <c r="QXL28" s="79"/>
      <c r="QXM28" s="79"/>
      <c r="QXN28" s="79"/>
      <c r="QXO28" s="79"/>
      <c r="QXP28" s="79"/>
      <c r="QXQ28" s="79"/>
      <c r="QXR28" s="79"/>
      <c r="QXS28" s="79"/>
      <c r="QXT28" s="79"/>
      <c r="QXU28" s="79"/>
      <c r="QXV28" s="79"/>
      <c r="QXW28" s="19"/>
      <c r="QXX28" s="15"/>
      <c r="QXY28" s="15"/>
      <c r="QXZ28" s="15"/>
      <c r="QYA28" s="15"/>
      <c r="QYB28" s="15"/>
      <c r="QYC28" s="15"/>
      <c r="QYD28" s="15"/>
      <c r="QYE28" s="15"/>
      <c r="QYF28" s="15"/>
      <c r="QYG28" s="15"/>
      <c r="QYH28" s="15"/>
      <c r="QYI28" s="15"/>
      <c r="QYJ28" s="15"/>
      <c r="QYK28" s="15"/>
      <c r="QYL28" s="15"/>
      <c r="QYM28" s="15"/>
      <c r="QYN28" s="15"/>
      <c r="QYO28" s="15"/>
      <c r="QYP28" s="15"/>
      <c r="QYQ28" s="15"/>
      <c r="QYR28" s="15"/>
      <c r="QYS28" s="98"/>
      <c r="QYT28" s="98"/>
      <c r="QYU28" s="13"/>
      <c r="QYV28" s="79"/>
      <c r="QYW28" s="79"/>
      <c r="QYX28" s="79"/>
      <c r="QYY28" s="79"/>
      <c r="QYZ28" s="79"/>
      <c r="QZA28" s="79"/>
      <c r="QZB28" s="79"/>
      <c r="QZC28" s="79"/>
      <c r="QZD28" s="79"/>
      <c r="QZE28" s="79"/>
      <c r="QZF28" s="79"/>
      <c r="QZG28" s="79"/>
      <c r="QZH28" s="79"/>
      <c r="QZI28" s="79"/>
      <c r="QZJ28" s="79"/>
      <c r="QZK28" s="79"/>
      <c r="QZL28" s="79"/>
      <c r="QZM28" s="79"/>
      <c r="QZN28" s="79"/>
      <c r="QZO28" s="79"/>
      <c r="QZP28" s="79"/>
      <c r="QZQ28" s="79"/>
      <c r="QZR28" s="79"/>
      <c r="QZS28" s="79"/>
      <c r="QZT28" s="19"/>
      <c r="QZU28" s="15"/>
      <c r="QZV28" s="15"/>
      <c r="QZW28" s="15"/>
      <c r="QZX28" s="15"/>
      <c r="QZY28" s="15"/>
      <c r="QZZ28" s="15"/>
      <c r="RAA28" s="15"/>
      <c r="RAB28" s="15"/>
      <c r="RAC28" s="15"/>
      <c r="RAD28" s="15"/>
      <c r="RAE28" s="15"/>
      <c r="RAF28" s="15"/>
      <c r="RAG28" s="15"/>
      <c r="RAH28" s="15"/>
      <c r="RAI28" s="15"/>
      <c r="RAJ28" s="15"/>
      <c r="RAK28" s="15"/>
      <c r="RAL28" s="15"/>
      <c r="RAM28" s="15"/>
      <c r="RAN28" s="15"/>
      <c r="RAO28" s="15"/>
      <c r="RAP28" s="98"/>
      <c r="RAQ28" s="98"/>
      <c r="RAR28" s="13"/>
      <c r="RAS28" s="79"/>
      <c r="RAT28" s="79"/>
      <c r="RAU28" s="79"/>
      <c r="RAV28" s="79"/>
      <c r="RAW28" s="79"/>
      <c r="RAX28" s="79"/>
      <c r="RAY28" s="79"/>
      <c r="RAZ28" s="79"/>
      <c r="RBA28" s="79"/>
      <c r="RBB28" s="79"/>
      <c r="RBC28" s="79"/>
      <c r="RBD28" s="79"/>
      <c r="RBE28" s="79"/>
      <c r="RBF28" s="79"/>
      <c r="RBG28" s="79"/>
      <c r="RBH28" s="79"/>
      <c r="RBI28" s="79"/>
      <c r="RBJ28" s="79"/>
      <c r="RBK28" s="79"/>
      <c r="RBL28" s="79"/>
      <c r="RBM28" s="79"/>
      <c r="RBN28" s="79"/>
      <c r="RBO28" s="79"/>
      <c r="RBP28" s="79"/>
      <c r="RBQ28" s="19"/>
      <c r="RBR28" s="15"/>
      <c r="RBS28" s="15"/>
      <c r="RBT28" s="15"/>
      <c r="RBU28" s="15"/>
      <c r="RBV28" s="15"/>
      <c r="RBW28" s="15"/>
      <c r="RBX28" s="15"/>
      <c r="RBY28" s="15"/>
      <c r="RBZ28" s="15"/>
      <c r="RCA28" s="15"/>
      <c r="RCB28" s="15"/>
      <c r="RCC28" s="15"/>
      <c r="RCD28" s="15"/>
      <c r="RCE28" s="15"/>
      <c r="RCF28" s="15"/>
      <c r="RCG28" s="15"/>
      <c r="RCH28" s="15"/>
      <c r="RCI28" s="15"/>
      <c r="RCJ28" s="15"/>
      <c r="RCK28" s="15"/>
      <c r="RCL28" s="15"/>
      <c r="RCM28" s="98"/>
      <c r="RCN28" s="98"/>
      <c r="RCO28" s="13"/>
      <c r="RCP28" s="79"/>
      <c r="RCQ28" s="79"/>
      <c r="RCR28" s="79"/>
      <c r="RCS28" s="79"/>
      <c r="RCT28" s="79"/>
      <c r="RCU28" s="79"/>
      <c r="RCV28" s="79"/>
      <c r="RCW28" s="79"/>
      <c r="RCX28" s="79"/>
      <c r="RCY28" s="79"/>
      <c r="RCZ28" s="79"/>
      <c r="RDA28" s="79"/>
      <c r="RDB28" s="79"/>
      <c r="RDC28" s="79"/>
      <c r="RDD28" s="79"/>
      <c r="RDE28" s="79"/>
      <c r="RDF28" s="79"/>
      <c r="RDG28" s="79"/>
      <c r="RDH28" s="79"/>
      <c r="RDI28" s="79"/>
      <c r="RDJ28" s="79"/>
      <c r="RDK28" s="79"/>
      <c r="RDL28" s="79"/>
      <c r="RDM28" s="79"/>
      <c r="RDN28" s="19"/>
      <c r="RDO28" s="15"/>
      <c r="RDP28" s="15"/>
      <c r="RDQ28" s="15"/>
      <c r="RDR28" s="15"/>
      <c r="RDS28" s="15"/>
      <c r="RDT28" s="15"/>
      <c r="RDU28" s="15"/>
      <c r="RDV28" s="15"/>
      <c r="RDW28" s="15"/>
      <c r="RDX28" s="15"/>
      <c r="RDY28" s="15"/>
      <c r="RDZ28" s="15"/>
      <c r="REA28" s="15"/>
      <c r="REB28" s="15"/>
      <c r="REC28" s="15"/>
      <c r="RED28" s="15"/>
      <c r="REE28" s="15"/>
      <c r="REF28" s="15"/>
      <c r="REG28" s="15"/>
      <c r="REH28" s="15"/>
      <c r="REI28" s="15"/>
      <c r="REJ28" s="98"/>
      <c r="REK28" s="98"/>
      <c r="REL28" s="13"/>
      <c r="REM28" s="79"/>
      <c r="REN28" s="79"/>
      <c r="REO28" s="79"/>
      <c r="REP28" s="79"/>
      <c r="REQ28" s="79"/>
      <c r="RER28" s="79"/>
      <c r="RES28" s="79"/>
      <c r="RET28" s="79"/>
      <c r="REU28" s="79"/>
      <c r="REV28" s="79"/>
      <c r="REW28" s="79"/>
      <c r="REX28" s="79"/>
      <c r="REY28" s="79"/>
      <c r="REZ28" s="79"/>
      <c r="RFA28" s="79"/>
      <c r="RFB28" s="79"/>
      <c r="RFC28" s="79"/>
      <c r="RFD28" s="79"/>
      <c r="RFE28" s="79"/>
      <c r="RFF28" s="79"/>
      <c r="RFG28" s="79"/>
      <c r="RFH28" s="79"/>
      <c r="RFI28" s="79"/>
      <c r="RFJ28" s="79"/>
      <c r="RFK28" s="19"/>
      <c r="RFL28" s="15"/>
      <c r="RFM28" s="15"/>
      <c r="RFN28" s="15"/>
      <c r="RFO28" s="15"/>
      <c r="RFP28" s="15"/>
      <c r="RFQ28" s="15"/>
      <c r="RFR28" s="15"/>
      <c r="RFS28" s="15"/>
      <c r="RFT28" s="15"/>
      <c r="RFU28" s="15"/>
      <c r="RFV28" s="15"/>
      <c r="RFW28" s="15"/>
      <c r="RFX28" s="15"/>
      <c r="RFY28" s="15"/>
      <c r="RFZ28" s="15"/>
      <c r="RGA28" s="15"/>
      <c r="RGB28" s="15"/>
      <c r="RGC28" s="15"/>
      <c r="RGD28" s="15"/>
      <c r="RGE28" s="15"/>
      <c r="RGF28" s="15"/>
      <c r="RGG28" s="98"/>
      <c r="RGH28" s="98"/>
      <c r="RGI28" s="13"/>
      <c r="RGJ28" s="79"/>
      <c r="RGK28" s="79"/>
      <c r="RGL28" s="79"/>
      <c r="RGM28" s="79"/>
      <c r="RGN28" s="79"/>
      <c r="RGO28" s="79"/>
      <c r="RGP28" s="79"/>
      <c r="RGQ28" s="79"/>
      <c r="RGR28" s="79"/>
      <c r="RGS28" s="79"/>
      <c r="RGT28" s="79"/>
      <c r="RGU28" s="79"/>
      <c r="RGV28" s="79"/>
      <c r="RGW28" s="79"/>
      <c r="RGX28" s="79"/>
      <c r="RGY28" s="79"/>
      <c r="RGZ28" s="79"/>
      <c r="RHA28" s="79"/>
      <c r="RHB28" s="79"/>
      <c r="RHC28" s="79"/>
      <c r="RHD28" s="79"/>
      <c r="RHE28" s="79"/>
      <c r="RHF28" s="79"/>
      <c r="RHG28" s="79"/>
      <c r="RHH28" s="19"/>
      <c r="RHI28" s="15"/>
      <c r="RHJ28" s="15"/>
      <c r="RHK28" s="15"/>
      <c r="RHL28" s="15"/>
      <c r="RHM28" s="15"/>
      <c r="RHN28" s="15"/>
      <c r="RHO28" s="15"/>
      <c r="RHP28" s="15"/>
      <c r="RHQ28" s="15"/>
      <c r="RHR28" s="15"/>
      <c r="RHS28" s="15"/>
      <c r="RHT28" s="15"/>
      <c r="RHU28" s="15"/>
      <c r="RHV28" s="15"/>
      <c r="RHW28" s="15"/>
      <c r="RHX28" s="15"/>
      <c r="RHY28" s="15"/>
      <c r="RHZ28" s="15"/>
      <c r="RIA28" s="15"/>
      <c r="RIB28" s="15"/>
      <c r="RIC28" s="15"/>
      <c r="RID28" s="98"/>
      <c r="RIE28" s="98"/>
      <c r="RIF28" s="13"/>
      <c r="RIG28" s="79"/>
      <c r="RIH28" s="79"/>
      <c r="RII28" s="79"/>
      <c r="RIJ28" s="79"/>
      <c r="RIK28" s="79"/>
      <c r="RIL28" s="79"/>
      <c r="RIM28" s="79"/>
      <c r="RIN28" s="79"/>
      <c r="RIO28" s="79"/>
      <c r="RIP28" s="79"/>
      <c r="RIQ28" s="79"/>
      <c r="RIR28" s="79"/>
      <c r="RIS28" s="79"/>
      <c r="RIT28" s="79"/>
      <c r="RIU28" s="79"/>
      <c r="RIV28" s="79"/>
      <c r="RIW28" s="79"/>
      <c r="RIX28" s="79"/>
      <c r="RIY28" s="79"/>
      <c r="RIZ28" s="79"/>
      <c r="RJA28" s="79"/>
      <c r="RJB28" s="79"/>
      <c r="RJC28" s="79"/>
      <c r="RJD28" s="79"/>
      <c r="RJE28" s="19"/>
      <c r="RJF28" s="15"/>
      <c r="RJG28" s="15"/>
      <c r="RJH28" s="15"/>
      <c r="RJI28" s="15"/>
      <c r="RJJ28" s="15"/>
      <c r="RJK28" s="15"/>
      <c r="RJL28" s="15"/>
      <c r="RJM28" s="15"/>
      <c r="RJN28" s="15"/>
      <c r="RJO28" s="15"/>
      <c r="RJP28" s="15"/>
      <c r="RJQ28" s="15"/>
      <c r="RJR28" s="15"/>
      <c r="RJS28" s="15"/>
      <c r="RJT28" s="15"/>
      <c r="RJU28" s="15"/>
      <c r="RJV28" s="15"/>
      <c r="RJW28" s="15"/>
      <c r="RJX28" s="15"/>
      <c r="RJY28" s="15"/>
      <c r="RJZ28" s="15"/>
      <c r="RKA28" s="98"/>
      <c r="RKB28" s="98"/>
      <c r="RKC28" s="13"/>
      <c r="RKD28" s="79"/>
      <c r="RKE28" s="79"/>
      <c r="RKF28" s="79"/>
      <c r="RKG28" s="79"/>
      <c r="RKH28" s="79"/>
      <c r="RKI28" s="79"/>
      <c r="RKJ28" s="79"/>
      <c r="RKK28" s="79"/>
      <c r="RKL28" s="79"/>
      <c r="RKM28" s="79"/>
      <c r="RKN28" s="79"/>
      <c r="RKO28" s="79"/>
      <c r="RKP28" s="79"/>
      <c r="RKQ28" s="79"/>
      <c r="RKR28" s="79"/>
      <c r="RKS28" s="79"/>
      <c r="RKT28" s="79"/>
      <c r="RKU28" s="79"/>
      <c r="RKV28" s="79"/>
      <c r="RKW28" s="79"/>
      <c r="RKX28" s="79"/>
      <c r="RKY28" s="79"/>
      <c r="RKZ28" s="79"/>
      <c r="RLA28" s="79"/>
      <c r="RLB28" s="19"/>
      <c r="RLC28" s="15"/>
      <c r="RLD28" s="15"/>
      <c r="RLE28" s="15"/>
      <c r="RLF28" s="15"/>
      <c r="RLG28" s="15"/>
      <c r="RLH28" s="15"/>
      <c r="RLI28" s="15"/>
      <c r="RLJ28" s="15"/>
      <c r="RLK28" s="15"/>
      <c r="RLL28" s="15"/>
      <c r="RLM28" s="15"/>
      <c r="RLN28" s="15"/>
      <c r="RLO28" s="15"/>
      <c r="RLP28" s="15"/>
      <c r="RLQ28" s="15"/>
      <c r="RLR28" s="15"/>
      <c r="RLS28" s="15"/>
      <c r="RLT28" s="15"/>
      <c r="RLU28" s="15"/>
      <c r="RLV28" s="15"/>
      <c r="RLW28" s="15"/>
      <c r="RLX28" s="98"/>
      <c r="RLY28" s="98"/>
      <c r="RLZ28" s="13"/>
      <c r="RMA28" s="79"/>
      <c r="RMB28" s="79"/>
      <c r="RMC28" s="79"/>
      <c r="RMD28" s="79"/>
      <c r="RME28" s="79"/>
      <c r="RMF28" s="79"/>
      <c r="RMG28" s="79"/>
      <c r="RMH28" s="79"/>
      <c r="RMI28" s="79"/>
      <c r="RMJ28" s="79"/>
      <c r="RMK28" s="79"/>
      <c r="RML28" s="79"/>
      <c r="RMM28" s="79"/>
      <c r="RMN28" s="79"/>
      <c r="RMO28" s="79"/>
      <c r="RMP28" s="79"/>
      <c r="RMQ28" s="79"/>
      <c r="RMR28" s="79"/>
      <c r="RMS28" s="79"/>
      <c r="RMT28" s="79"/>
      <c r="RMU28" s="79"/>
      <c r="RMV28" s="79"/>
      <c r="RMW28" s="79"/>
      <c r="RMX28" s="79"/>
      <c r="RMY28" s="19"/>
      <c r="RMZ28" s="15"/>
      <c r="RNA28" s="15"/>
      <c r="RNB28" s="15"/>
      <c r="RNC28" s="15"/>
      <c r="RND28" s="15"/>
      <c r="RNE28" s="15"/>
      <c r="RNF28" s="15"/>
      <c r="RNG28" s="15"/>
      <c r="RNH28" s="15"/>
      <c r="RNI28" s="15"/>
      <c r="RNJ28" s="15"/>
      <c r="RNK28" s="15"/>
      <c r="RNL28" s="15"/>
      <c r="RNM28" s="15"/>
      <c r="RNN28" s="15"/>
      <c r="RNO28" s="15"/>
      <c r="RNP28" s="15"/>
      <c r="RNQ28" s="15"/>
      <c r="RNR28" s="15"/>
      <c r="RNS28" s="15"/>
      <c r="RNT28" s="15"/>
      <c r="RNU28" s="98"/>
      <c r="RNV28" s="98"/>
      <c r="RNW28" s="13"/>
      <c r="RNX28" s="79"/>
      <c r="RNY28" s="79"/>
      <c r="RNZ28" s="79"/>
      <c r="ROA28" s="79"/>
      <c r="ROB28" s="79"/>
      <c r="ROC28" s="79"/>
      <c r="ROD28" s="79"/>
      <c r="ROE28" s="79"/>
      <c r="ROF28" s="79"/>
      <c r="ROG28" s="79"/>
      <c r="ROH28" s="79"/>
      <c r="ROI28" s="79"/>
      <c r="ROJ28" s="79"/>
      <c r="ROK28" s="79"/>
      <c r="ROL28" s="79"/>
      <c r="ROM28" s="79"/>
      <c r="RON28" s="79"/>
      <c r="ROO28" s="79"/>
      <c r="ROP28" s="79"/>
      <c r="ROQ28" s="79"/>
      <c r="ROR28" s="79"/>
      <c r="ROS28" s="79"/>
      <c r="ROT28" s="79"/>
      <c r="ROU28" s="79"/>
      <c r="ROV28" s="19"/>
      <c r="ROW28" s="15"/>
      <c r="ROX28" s="15"/>
      <c r="ROY28" s="15"/>
      <c r="ROZ28" s="15"/>
      <c r="RPA28" s="15"/>
      <c r="RPB28" s="15"/>
      <c r="RPC28" s="15"/>
      <c r="RPD28" s="15"/>
      <c r="RPE28" s="15"/>
      <c r="RPF28" s="15"/>
      <c r="RPG28" s="15"/>
      <c r="RPH28" s="15"/>
      <c r="RPI28" s="15"/>
      <c r="RPJ28" s="15"/>
      <c r="RPK28" s="15"/>
      <c r="RPL28" s="15"/>
      <c r="RPM28" s="15"/>
      <c r="RPN28" s="15"/>
      <c r="RPO28" s="15"/>
      <c r="RPP28" s="15"/>
      <c r="RPQ28" s="15"/>
      <c r="RPR28" s="98"/>
      <c r="RPS28" s="98"/>
      <c r="RPT28" s="13"/>
      <c r="RPU28" s="79"/>
      <c r="RPV28" s="79"/>
      <c r="RPW28" s="79"/>
      <c r="RPX28" s="79"/>
      <c r="RPY28" s="79"/>
      <c r="RPZ28" s="79"/>
      <c r="RQA28" s="79"/>
      <c r="RQB28" s="79"/>
      <c r="RQC28" s="79"/>
      <c r="RQD28" s="79"/>
      <c r="RQE28" s="79"/>
      <c r="RQF28" s="79"/>
      <c r="RQG28" s="79"/>
      <c r="RQH28" s="79"/>
      <c r="RQI28" s="79"/>
      <c r="RQJ28" s="79"/>
      <c r="RQK28" s="79"/>
      <c r="RQL28" s="79"/>
      <c r="RQM28" s="79"/>
      <c r="RQN28" s="79"/>
      <c r="RQO28" s="79"/>
      <c r="RQP28" s="79"/>
      <c r="RQQ28" s="79"/>
      <c r="RQR28" s="79"/>
      <c r="RQS28" s="19"/>
      <c r="RQT28" s="15"/>
      <c r="RQU28" s="15"/>
      <c r="RQV28" s="15"/>
      <c r="RQW28" s="15"/>
      <c r="RQX28" s="15"/>
      <c r="RQY28" s="15"/>
      <c r="RQZ28" s="15"/>
      <c r="RRA28" s="15"/>
      <c r="RRB28" s="15"/>
      <c r="RRC28" s="15"/>
      <c r="RRD28" s="15"/>
      <c r="RRE28" s="15"/>
      <c r="RRF28" s="15"/>
      <c r="RRG28" s="15"/>
      <c r="RRH28" s="15"/>
      <c r="RRI28" s="15"/>
      <c r="RRJ28" s="15"/>
      <c r="RRK28" s="15"/>
      <c r="RRL28" s="15"/>
      <c r="RRM28" s="15"/>
      <c r="RRN28" s="15"/>
      <c r="RRO28" s="98"/>
      <c r="RRP28" s="98"/>
      <c r="RRQ28" s="13"/>
      <c r="RRR28" s="79"/>
      <c r="RRS28" s="79"/>
      <c r="RRT28" s="79"/>
      <c r="RRU28" s="79"/>
      <c r="RRV28" s="79"/>
      <c r="RRW28" s="79"/>
      <c r="RRX28" s="79"/>
      <c r="RRY28" s="79"/>
      <c r="RRZ28" s="79"/>
      <c r="RSA28" s="79"/>
      <c r="RSB28" s="79"/>
      <c r="RSC28" s="79"/>
      <c r="RSD28" s="79"/>
      <c r="RSE28" s="79"/>
      <c r="RSF28" s="79"/>
      <c r="RSG28" s="79"/>
      <c r="RSH28" s="79"/>
      <c r="RSI28" s="79"/>
      <c r="RSJ28" s="79"/>
      <c r="RSK28" s="79"/>
      <c r="RSL28" s="79"/>
      <c r="RSM28" s="79"/>
      <c r="RSN28" s="79"/>
      <c r="RSO28" s="79"/>
      <c r="RSP28" s="19"/>
      <c r="RSQ28" s="15"/>
      <c r="RSR28" s="15"/>
      <c r="RSS28" s="15"/>
      <c r="RST28" s="15"/>
      <c r="RSU28" s="15"/>
      <c r="RSV28" s="15"/>
      <c r="RSW28" s="15"/>
      <c r="RSX28" s="15"/>
      <c r="RSY28" s="15"/>
      <c r="RSZ28" s="15"/>
      <c r="RTA28" s="15"/>
      <c r="RTB28" s="15"/>
      <c r="RTC28" s="15"/>
      <c r="RTD28" s="15"/>
      <c r="RTE28" s="15"/>
      <c r="RTF28" s="15"/>
      <c r="RTG28" s="15"/>
      <c r="RTH28" s="15"/>
      <c r="RTI28" s="15"/>
      <c r="RTJ28" s="15"/>
      <c r="RTK28" s="15"/>
      <c r="RTL28" s="98"/>
      <c r="RTM28" s="98"/>
      <c r="RTN28" s="13"/>
      <c r="RTO28" s="79"/>
      <c r="RTP28" s="79"/>
      <c r="RTQ28" s="79"/>
      <c r="RTR28" s="79"/>
      <c r="RTS28" s="79"/>
      <c r="RTT28" s="79"/>
      <c r="RTU28" s="79"/>
      <c r="RTV28" s="79"/>
      <c r="RTW28" s="79"/>
      <c r="RTX28" s="79"/>
      <c r="RTY28" s="79"/>
      <c r="RTZ28" s="79"/>
      <c r="RUA28" s="79"/>
      <c r="RUB28" s="79"/>
      <c r="RUC28" s="79"/>
      <c r="RUD28" s="79"/>
      <c r="RUE28" s="79"/>
      <c r="RUF28" s="79"/>
      <c r="RUG28" s="79"/>
      <c r="RUH28" s="79"/>
      <c r="RUI28" s="79"/>
      <c r="RUJ28" s="79"/>
      <c r="RUK28" s="79"/>
      <c r="RUL28" s="79"/>
      <c r="RUM28" s="19"/>
      <c r="RUN28" s="15"/>
      <c r="RUO28" s="15"/>
      <c r="RUP28" s="15"/>
      <c r="RUQ28" s="15"/>
      <c r="RUR28" s="15"/>
      <c r="RUS28" s="15"/>
      <c r="RUT28" s="15"/>
      <c r="RUU28" s="15"/>
      <c r="RUV28" s="15"/>
      <c r="RUW28" s="15"/>
      <c r="RUX28" s="15"/>
      <c r="RUY28" s="15"/>
      <c r="RUZ28" s="15"/>
      <c r="RVA28" s="15"/>
      <c r="RVB28" s="15"/>
      <c r="RVC28" s="15"/>
      <c r="RVD28" s="15"/>
      <c r="RVE28" s="15"/>
      <c r="RVF28" s="15"/>
      <c r="RVG28" s="15"/>
      <c r="RVH28" s="15"/>
      <c r="RVI28" s="98"/>
      <c r="RVJ28" s="98"/>
      <c r="RVK28" s="13"/>
      <c r="RVL28" s="79"/>
      <c r="RVM28" s="79"/>
      <c r="RVN28" s="79"/>
      <c r="RVO28" s="79"/>
      <c r="RVP28" s="79"/>
      <c r="RVQ28" s="79"/>
      <c r="RVR28" s="79"/>
      <c r="RVS28" s="79"/>
      <c r="RVT28" s="79"/>
      <c r="RVU28" s="79"/>
      <c r="RVV28" s="79"/>
      <c r="RVW28" s="79"/>
      <c r="RVX28" s="79"/>
      <c r="RVY28" s="79"/>
      <c r="RVZ28" s="79"/>
      <c r="RWA28" s="79"/>
      <c r="RWB28" s="79"/>
      <c r="RWC28" s="79"/>
      <c r="RWD28" s="79"/>
      <c r="RWE28" s="79"/>
      <c r="RWF28" s="79"/>
      <c r="RWG28" s="79"/>
      <c r="RWH28" s="79"/>
      <c r="RWI28" s="79"/>
      <c r="RWJ28" s="19"/>
      <c r="RWK28" s="15"/>
      <c r="RWL28" s="15"/>
      <c r="RWM28" s="15"/>
      <c r="RWN28" s="15"/>
      <c r="RWO28" s="15"/>
      <c r="RWP28" s="15"/>
      <c r="RWQ28" s="15"/>
      <c r="RWR28" s="15"/>
      <c r="RWS28" s="15"/>
      <c r="RWT28" s="15"/>
      <c r="RWU28" s="15"/>
      <c r="RWV28" s="15"/>
      <c r="RWW28" s="15"/>
      <c r="RWX28" s="15"/>
      <c r="RWY28" s="15"/>
      <c r="RWZ28" s="15"/>
      <c r="RXA28" s="15"/>
      <c r="RXB28" s="15"/>
      <c r="RXC28" s="15"/>
      <c r="RXD28" s="15"/>
      <c r="RXE28" s="15"/>
      <c r="RXF28" s="98"/>
      <c r="RXG28" s="98"/>
      <c r="RXH28" s="13"/>
      <c r="RXI28" s="79"/>
      <c r="RXJ28" s="79"/>
      <c r="RXK28" s="79"/>
      <c r="RXL28" s="79"/>
      <c r="RXM28" s="79"/>
      <c r="RXN28" s="79"/>
      <c r="RXO28" s="79"/>
      <c r="RXP28" s="79"/>
      <c r="RXQ28" s="79"/>
      <c r="RXR28" s="79"/>
      <c r="RXS28" s="79"/>
      <c r="RXT28" s="79"/>
      <c r="RXU28" s="79"/>
      <c r="RXV28" s="79"/>
      <c r="RXW28" s="79"/>
      <c r="RXX28" s="79"/>
      <c r="RXY28" s="79"/>
      <c r="RXZ28" s="79"/>
      <c r="RYA28" s="79"/>
      <c r="RYB28" s="79"/>
      <c r="RYC28" s="79"/>
      <c r="RYD28" s="79"/>
      <c r="RYE28" s="79"/>
      <c r="RYF28" s="79"/>
      <c r="RYG28" s="19"/>
      <c r="RYH28" s="15"/>
      <c r="RYI28" s="15"/>
      <c r="RYJ28" s="15"/>
      <c r="RYK28" s="15"/>
      <c r="RYL28" s="15"/>
      <c r="RYM28" s="15"/>
      <c r="RYN28" s="15"/>
      <c r="RYO28" s="15"/>
      <c r="RYP28" s="15"/>
      <c r="RYQ28" s="15"/>
      <c r="RYR28" s="15"/>
      <c r="RYS28" s="15"/>
      <c r="RYT28" s="15"/>
      <c r="RYU28" s="15"/>
      <c r="RYV28" s="15"/>
      <c r="RYW28" s="15"/>
      <c r="RYX28" s="15"/>
      <c r="RYY28" s="15"/>
      <c r="RYZ28" s="15"/>
      <c r="RZA28" s="15"/>
      <c r="RZB28" s="15"/>
      <c r="RZC28" s="98"/>
      <c r="RZD28" s="98"/>
      <c r="RZE28" s="13"/>
      <c r="RZF28" s="79"/>
      <c r="RZG28" s="79"/>
      <c r="RZH28" s="79"/>
      <c r="RZI28" s="79"/>
      <c r="RZJ28" s="79"/>
      <c r="RZK28" s="79"/>
      <c r="RZL28" s="79"/>
      <c r="RZM28" s="79"/>
      <c r="RZN28" s="79"/>
      <c r="RZO28" s="79"/>
      <c r="RZP28" s="79"/>
      <c r="RZQ28" s="79"/>
      <c r="RZR28" s="79"/>
      <c r="RZS28" s="79"/>
      <c r="RZT28" s="79"/>
      <c r="RZU28" s="79"/>
      <c r="RZV28" s="79"/>
      <c r="RZW28" s="79"/>
      <c r="RZX28" s="79"/>
      <c r="RZY28" s="79"/>
      <c r="RZZ28" s="79"/>
      <c r="SAA28" s="79"/>
      <c r="SAB28" s="79"/>
      <c r="SAC28" s="79"/>
      <c r="SAD28" s="19"/>
      <c r="SAE28" s="15"/>
      <c r="SAF28" s="15"/>
      <c r="SAG28" s="15"/>
      <c r="SAH28" s="15"/>
      <c r="SAI28" s="15"/>
      <c r="SAJ28" s="15"/>
      <c r="SAK28" s="15"/>
      <c r="SAL28" s="15"/>
      <c r="SAM28" s="15"/>
      <c r="SAN28" s="15"/>
      <c r="SAO28" s="15"/>
      <c r="SAP28" s="15"/>
      <c r="SAQ28" s="15"/>
      <c r="SAR28" s="15"/>
      <c r="SAS28" s="15"/>
      <c r="SAT28" s="15"/>
      <c r="SAU28" s="15"/>
      <c r="SAV28" s="15"/>
      <c r="SAW28" s="15"/>
      <c r="SAX28" s="15"/>
      <c r="SAY28" s="15"/>
      <c r="SAZ28" s="98"/>
      <c r="SBA28" s="98"/>
      <c r="SBB28" s="13"/>
      <c r="SBC28" s="79"/>
      <c r="SBD28" s="79"/>
      <c r="SBE28" s="79"/>
      <c r="SBF28" s="79"/>
      <c r="SBG28" s="79"/>
      <c r="SBH28" s="79"/>
      <c r="SBI28" s="79"/>
      <c r="SBJ28" s="79"/>
      <c r="SBK28" s="79"/>
      <c r="SBL28" s="79"/>
      <c r="SBM28" s="79"/>
      <c r="SBN28" s="79"/>
      <c r="SBO28" s="79"/>
      <c r="SBP28" s="79"/>
      <c r="SBQ28" s="79"/>
      <c r="SBR28" s="79"/>
      <c r="SBS28" s="79"/>
      <c r="SBT28" s="79"/>
      <c r="SBU28" s="79"/>
      <c r="SBV28" s="79"/>
      <c r="SBW28" s="79"/>
      <c r="SBX28" s="79"/>
      <c r="SBY28" s="79"/>
      <c r="SBZ28" s="79"/>
      <c r="SCA28" s="19"/>
      <c r="SCB28" s="15"/>
      <c r="SCC28" s="15"/>
      <c r="SCD28" s="15"/>
      <c r="SCE28" s="15"/>
      <c r="SCF28" s="15"/>
      <c r="SCG28" s="15"/>
      <c r="SCH28" s="15"/>
      <c r="SCI28" s="15"/>
      <c r="SCJ28" s="15"/>
      <c r="SCK28" s="15"/>
      <c r="SCL28" s="15"/>
      <c r="SCM28" s="15"/>
      <c r="SCN28" s="15"/>
      <c r="SCO28" s="15"/>
      <c r="SCP28" s="15"/>
      <c r="SCQ28" s="15"/>
      <c r="SCR28" s="15"/>
      <c r="SCS28" s="15"/>
      <c r="SCT28" s="15"/>
      <c r="SCU28" s="15"/>
      <c r="SCV28" s="15"/>
      <c r="SCW28" s="98"/>
      <c r="SCX28" s="98"/>
      <c r="SCY28" s="13"/>
      <c r="SCZ28" s="79"/>
      <c r="SDA28" s="79"/>
      <c r="SDB28" s="79"/>
      <c r="SDC28" s="79"/>
      <c r="SDD28" s="79"/>
      <c r="SDE28" s="79"/>
      <c r="SDF28" s="79"/>
      <c r="SDG28" s="79"/>
      <c r="SDH28" s="79"/>
      <c r="SDI28" s="79"/>
      <c r="SDJ28" s="79"/>
      <c r="SDK28" s="79"/>
      <c r="SDL28" s="79"/>
      <c r="SDM28" s="79"/>
      <c r="SDN28" s="79"/>
      <c r="SDO28" s="79"/>
      <c r="SDP28" s="79"/>
      <c r="SDQ28" s="79"/>
      <c r="SDR28" s="79"/>
      <c r="SDS28" s="79"/>
      <c r="SDT28" s="79"/>
      <c r="SDU28" s="79"/>
      <c r="SDV28" s="79"/>
      <c r="SDW28" s="79"/>
      <c r="SDX28" s="19"/>
      <c r="SDY28" s="15"/>
      <c r="SDZ28" s="15"/>
      <c r="SEA28" s="15"/>
      <c r="SEB28" s="15"/>
      <c r="SEC28" s="15"/>
      <c r="SED28" s="15"/>
      <c r="SEE28" s="15"/>
      <c r="SEF28" s="15"/>
      <c r="SEG28" s="15"/>
      <c r="SEH28" s="15"/>
      <c r="SEI28" s="15"/>
      <c r="SEJ28" s="15"/>
      <c r="SEK28" s="15"/>
      <c r="SEL28" s="15"/>
      <c r="SEM28" s="15"/>
      <c r="SEN28" s="15"/>
      <c r="SEO28" s="15"/>
      <c r="SEP28" s="15"/>
      <c r="SEQ28" s="15"/>
      <c r="SER28" s="15"/>
      <c r="SES28" s="15"/>
      <c r="SET28" s="98"/>
      <c r="SEU28" s="98"/>
      <c r="SEV28" s="13"/>
      <c r="SEW28" s="79"/>
      <c r="SEX28" s="79"/>
      <c r="SEY28" s="79"/>
      <c r="SEZ28" s="79"/>
      <c r="SFA28" s="79"/>
      <c r="SFB28" s="79"/>
      <c r="SFC28" s="79"/>
      <c r="SFD28" s="79"/>
      <c r="SFE28" s="79"/>
      <c r="SFF28" s="79"/>
      <c r="SFG28" s="79"/>
      <c r="SFH28" s="79"/>
      <c r="SFI28" s="79"/>
      <c r="SFJ28" s="79"/>
      <c r="SFK28" s="79"/>
      <c r="SFL28" s="79"/>
      <c r="SFM28" s="79"/>
      <c r="SFN28" s="79"/>
      <c r="SFO28" s="79"/>
      <c r="SFP28" s="79"/>
      <c r="SFQ28" s="79"/>
      <c r="SFR28" s="79"/>
      <c r="SFS28" s="79"/>
      <c r="SFT28" s="79"/>
      <c r="SFU28" s="19"/>
      <c r="SFV28" s="15"/>
      <c r="SFW28" s="15"/>
      <c r="SFX28" s="15"/>
      <c r="SFY28" s="15"/>
      <c r="SFZ28" s="15"/>
      <c r="SGA28" s="15"/>
      <c r="SGB28" s="15"/>
      <c r="SGC28" s="15"/>
      <c r="SGD28" s="15"/>
      <c r="SGE28" s="15"/>
      <c r="SGF28" s="15"/>
      <c r="SGG28" s="15"/>
      <c r="SGH28" s="15"/>
      <c r="SGI28" s="15"/>
      <c r="SGJ28" s="15"/>
      <c r="SGK28" s="15"/>
      <c r="SGL28" s="15"/>
      <c r="SGM28" s="15"/>
      <c r="SGN28" s="15"/>
      <c r="SGO28" s="15"/>
      <c r="SGP28" s="15"/>
      <c r="SGQ28" s="98"/>
      <c r="SGR28" s="98"/>
      <c r="SGS28" s="13"/>
      <c r="SGT28" s="79"/>
      <c r="SGU28" s="79"/>
      <c r="SGV28" s="79"/>
      <c r="SGW28" s="79"/>
      <c r="SGX28" s="79"/>
      <c r="SGY28" s="79"/>
      <c r="SGZ28" s="79"/>
      <c r="SHA28" s="79"/>
      <c r="SHB28" s="79"/>
      <c r="SHC28" s="79"/>
      <c r="SHD28" s="79"/>
      <c r="SHE28" s="79"/>
      <c r="SHF28" s="79"/>
      <c r="SHG28" s="79"/>
      <c r="SHH28" s="79"/>
      <c r="SHI28" s="79"/>
      <c r="SHJ28" s="79"/>
      <c r="SHK28" s="79"/>
      <c r="SHL28" s="79"/>
      <c r="SHM28" s="79"/>
      <c r="SHN28" s="79"/>
      <c r="SHO28" s="79"/>
      <c r="SHP28" s="79"/>
      <c r="SHQ28" s="79"/>
      <c r="SHR28" s="19"/>
      <c r="SHS28" s="15"/>
      <c r="SHT28" s="15"/>
      <c r="SHU28" s="15"/>
      <c r="SHV28" s="15"/>
      <c r="SHW28" s="15"/>
      <c r="SHX28" s="15"/>
      <c r="SHY28" s="15"/>
      <c r="SHZ28" s="15"/>
      <c r="SIA28" s="15"/>
      <c r="SIB28" s="15"/>
      <c r="SIC28" s="15"/>
      <c r="SID28" s="15"/>
      <c r="SIE28" s="15"/>
      <c r="SIF28" s="15"/>
      <c r="SIG28" s="15"/>
      <c r="SIH28" s="15"/>
      <c r="SII28" s="15"/>
      <c r="SIJ28" s="15"/>
      <c r="SIK28" s="15"/>
      <c r="SIL28" s="15"/>
      <c r="SIM28" s="15"/>
      <c r="SIN28" s="98"/>
      <c r="SIO28" s="98"/>
      <c r="SIP28" s="13"/>
      <c r="SIQ28" s="79"/>
      <c r="SIR28" s="79"/>
      <c r="SIS28" s="79"/>
      <c r="SIT28" s="79"/>
      <c r="SIU28" s="79"/>
      <c r="SIV28" s="79"/>
      <c r="SIW28" s="79"/>
      <c r="SIX28" s="79"/>
      <c r="SIY28" s="79"/>
      <c r="SIZ28" s="79"/>
      <c r="SJA28" s="79"/>
      <c r="SJB28" s="79"/>
      <c r="SJC28" s="79"/>
      <c r="SJD28" s="79"/>
      <c r="SJE28" s="79"/>
      <c r="SJF28" s="79"/>
      <c r="SJG28" s="79"/>
      <c r="SJH28" s="79"/>
      <c r="SJI28" s="79"/>
      <c r="SJJ28" s="79"/>
      <c r="SJK28" s="79"/>
      <c r="SJL28" s="79"/>
      <c r="SJM28" s="79"/>
      <c r="SJN28" s="79"/>
      <c r="SJO28" s="19"/>
      <c r="SJP28" s="15"/>
      <c r="SJQ28" s="15"/>
      <c r="SJR28" s="15"/>
      <c r="SJS28" s="15"/>
      <c r="SJT28" s="15"/>
      <c r="SJU28" s="15"/>
      <c r="SJV28" s="15"/>
      <c r="SJW28" s="15"/>
      <c r="SJX28" s="15"/>
      <c r="SJY28" s="15"/>
      <c r="SJZ28" s="15"/>
      <c r="SKA28" s="15"/>
      <c r="SKB28" s="15"/>
      <c r="SKC28" s="15"/>
      <c r="SKD28" s="15"/>
      <c r="SKE28" s="15"/>
      <c r="SKF28" s="15"/>
      <c r="SKG28" s="15"/>
      <c r="SKH28" s="15"/>
      <c r="SKI28" s="15"/>
      <c r="SKJ28" s="15"/>
      <c r="SKK28" s="98"/>
      <c r="SKL28" s="98"/>
      <c r="SKM28" s="13"/>
      <c r="SKN28" s="79"/>
      <c r="SKO28" s="79"/>
      <c r="SKP28" s="79"/>
      <c r="SKQ28" s="79"/>
      <c r="SKR28" s="79"/>
      <c r="SKS28" s="79"/>
      <c r="SKT28" s="79"/>
      <c r="SKU28" s="79"/>
      <c r="SKV28" s="79"/>
      <c r="SKW28" s="79"/>
      <c r="SKX28" s="79"/>
      <c r="SKY28" s="79"/>
      <c r="SKZ28" s="79"/>
      <c r="SLA28" s="79"/>
      <c r="SLB28" s="79"/>
      <c r="SLC28" s="79"/>
      <c r="SLD28" s="79"/>
      <c r="SLE28" s="79"/>
      <c r="SLF28" s="79"/>
      <c r="SLG28" s="79"/>
      <c r="SLH28" s="79"/>
      <c r="SLI28" s="79"/>
      <c r="SLJ28" s="79"/>
      <c r="SLK28" s="79"/>
      <c r="SLL28" s="19"/>
      <c r="SLM28" s="15"/>
      <c r="SLN28" s="15"/>
      <c r="SLO28" s="15"/>
      <c r="SLP28" s="15"/>
      <c r="SLQ28" s="15"/>
      <c r="SLR28" s="15"/>
      <c r="SLS28" s="15"/>
      <c r="SLT28" s="15"/>
      <c r="SLU28" s="15"/>
      <c r="SLV28" s="15"/>
      <c r="SLW28" s="15"/>
      <c r="SLX28" s="15"/>
      <c r="SLY28" s="15"/>
      <c r="SLZ28" s="15"/>
      <c r="SMA28" s="15"/>
      <c r="SMB28" s="15"/>
      <c r="SMC28" s="15"/>
      <c r="SMD28" s="15"/>
      <c r="SME28" s="15"/>
      <c r="SMF28" s="15"/>
      <c r="SMG28" s="15"/>
      <c r="SMH28" s="98"/>
      <c r="SMI28" s="98"/>
      <c r="SMJ28" s="13"/>
      <c r="SMK28" s="79"/>
      <c r="SML28" s="79"/>
      <c r="SMM28" s="79"/>
      <c r="SMN28" s="79"/>
      <c r="SMO28" s="79"/>
      <c r="SMP28" s="79"/>
      <c r="SMQ28" s="79"/>
      <c r="SMR28" s="79"/>
      <c r="SMS28" s="79"/>
      <c r="SMT28" s="79"/>
      <c r="SMU28" s="79"/>
      <c r="SMV28" s="79"/>
      <c r="SMW28" s="79"/>
      <c r="SMX28" s="79"/>
      <c r="SMY28" s="79"/>
      <c r="SMZ28" s="79"/>
      <c r="SNA28" s="79"/>
      <c r="SNB28" s="79"/>
      <c r="SNC28" s="79"/>
      <c r="SND28" s="79"/>
      <c r="SNE28" s="79"/>
      <c r="SNF28" s="79"/>
      <c r="SNG28" s="79"/>
      <c r="SNH28" s="79"/>
      <c r="SNI28" s="19"/>
      <c r="SNJ28" s="15"/>
      <c r="SNK28" s="15"/>
      <c r="SNL28" s="15"/>
      <c r="SNM28" s="15"/>
      <c r="SNN28" s="15"/>
      <c r="SNO28" s="15"/>
      <c r="SNP28" s="15"/>
      <c r="SNQ28" s="15"/>
      <c r="SNR28" s="15"/>
      <c r="SNS28" s="15"/>
      <c r="SNT28" s="15"/>
      <c r="SNU28" s="15"/>
      <c r="SNV28" s="15"/>
      <c r="SNW28" s="15"/>
      <c r="SNX28" s="15"/>
      <c r="SNY28" s="15"/>
      <c r="SNZ28" s="15"/>
      <c r="SOA28" s="15"/>
      <c r="SOB28" s="15"/>
      <c r="SOC28" s="15"/>
      <c r="SOD28" s="15"/>
      <c r="SOE28" s="98"/>
      <c r="SOF28" s="98"/>
      <c r="SOG28" s="13"/>
      <c r="SOH28" s="79"/>
      <c r="SOI28" s="79"/>
      <c r="SOJ28" s="79"/>
      <c r="SOK28" s="79"/>
      <c r="SOL28" s="79"/>
      <c r="SOM28" s="79"/>
      <c r="SON28" s="79"/>
      <c r="SOO28" s="79"/>
      <c r="SOP28" s="79"/>
      <c r="SOQ28" s="79"/>
      <c r="SOR28" s="79"/>
      <c r="SOS28" s="79"/>
      <c r="SOT28" s="79"/>
      <c r="SOU28" s="79"/>
      <c r="SOV28" s="79"/>
      <c r="SOW28" s="79"/>
      <c r="SOX28" s="79"/>
      <c r="SOY28" s="79"/>
      <c r="SOZ28" s="79"/>
      <c r="SPA28" s="79"/>
      <c r="SPB28" s="79"/>
      <c r="SPC28" s="79"/>
      <c r="SPD28" s="79"/>
      <c r="SPE28" s="79"/>
      <c r="SPF28" s="19"/>
      <c r="SPG28" s="15"/>
      <c r="SPH28" s="15"/>
      <c r="SPI28" s="15"/>
      <c r="SPJ28" s="15"/>
      <c r="SPK28" s="15"/>
      <c r="SPL28" s="15"/>
      <c r="SPM28" s="15"/>
      <c r="SPN28" s="15"/>
      <c r="SPO28" s="15"/>
      <c r="SPP28" s="15"/>
      <c r="SPQ28" s="15"/>
      <c r="SPR28" s="15"/>
      <c r="SPS28" s="15"/>
      <c r="SPT28" s="15"/>
      <c r="SPU28" s="15"/>
      <c r="SPV28" s="15"/>
      <c r="SPW28" s="15"/>
      <c r="SPX28" s="15"/>
      <c r="SPY28" s="15"/>
      <c r="SPZ28" s="15"/>
      <c r="SQA28" s="15"/>
      <c r="SQB28" s="98"/>
      <c r="SQC28" s="98"/>
      <c r="SQD28" s="13"/>
      <c r="SQE28" s="79"/>
      <c r="SQF28" s="79"/>
      <c r="SQG28" s="79"/>
      <c r="SQH28" s="79"/>
      <c r="SQI28" s="79"/>
      <c r="SQJ28" s="79"/>
      <c r="SQK28" s="79"/>
      <c r="SQL28" s="79"/>
      <c r="SQM28" s="79"/>
      <c r="SQN28" s="79"/>
      <c r="SQO28" s="79"/>
      <c r="SQP28" s="79"/>
      <c r="SQQ28" s="79"/>
      <c r="SQR28" s="79"/>
      <c r="SQS28" s="79"/>
      <c r="SQT28" s="79"/>
      <c r="SQU28" s="79"/>
      <c r="SQV28" s="79"/>
      <c r="SQW28" s="79"/>
      <c r="SQX28" s="79"/>
      <c r="SQY28" s="79"/>
      <c r="SQZ28" s="79"/>
      <c r="SRA28" s="79"/>
      <c r="SRB28" s="79"/>
      <c r="SRC28" s="19"/>
      <c r="SRD28" s="15"/>
      <c r="SRE28" s="15"/>
      <c r="SRF28" s="15"/>
      <c r="SRG28" s="15"/>
      <c r="SRH28" s="15"/>
      <c r="SRI28" s="15"/>
      <c r="SRJ28" s="15"/>
      <c r="SRK28" s="15"/>
      <c r="SRL28" s="15"/>
      <c r="SRM28" s="15"/>
      <c r="SRN28" s="15"/>
      <c r="SRO28" s="15"/>
      <c r="SRP28" s="15"/>
      <c r="SRQ28" s="15"/>
      <c r="SRR28" s="15"/>
      <c r="SRS28" s="15"/>
      <c r="SRT28" s="15"/>
      <c r="SRU28" s="15"/>
      <c r="SRV28" s="15"/>
      <c r="SRW28" s="15"/>
      <c r="SRX28" s="15"/>
      <c r="SRY28" s="98"/>
      <c r="SRZ28" s="98"/>
      <c r="SSA28" s="13"/>
      <c r="SSB28" s="79"/>
      <c r="SSC28" s="79"/>
      <c r="SSD28" s="79"/>
      <c r="SSE28" s="79"/>
      <c r="SSF28" s="79"/>
      <c r="SSG28" s="79"/>
      <c r="SSH28" s="79"/>
      <c r="SSI28" s="79"/>
      <c r="SSJ28" s="79"/>
      <c r="SSK28" s="79"/>
      <c r="SSL28" s="79"/>
      <c r="SSM28" s="79"/>
      <c r="SSN28" s="79"/>
      <c r="SSO28" s="79"/>
      <c r="SSP28" s="79"/>
      <c r="SSQ28" s="79"/>
      <c r="SSR28" s="79"/>
      <c r="SSS28" s="79"/>
      <c r="SST28" s="79"/>
      <c r="SSU28" s="79"/>
      <c r="SSV28" s="79"/>
      <c r="SSW28" s="79"/>
      <c r="SSX28" s="79"/>
      <c r="SSY28" s="79"/>
      <c r="SSZ28" s="19"/>
      <c r="STA28" s="15"/>
      <c r="STB28" s="15"/>
      <c r="STC28" s="15"/>
      <c r="STD28" s="15"/>
      <c r="STE28" s="15"/>
      <c r="STF28" s="15"/>
      <c r="STG28" s="15"/>
      <c r="STH28" s="15"/>
      <c r="STI28" s="15"/>
      <c r="STJ28" s="15"/>
      <c r="STK28" s="15"/>
      <c r="STL28" s="15"/>
      <c r="STM28" s="15"/>
      <c r="STN28" s="15"/>
      <c r="STO28" s="15"/>
      <c r="STP28" s="15"/>
      <c r="STQ28" s="15"/>
      <c r="STR28" s="15"/>
      <c r="STS28" s="15"/>
      <c r="STT28" s="15"/>
      <c r="STU28" s="15"/>
      <c r="STV28" s="98"/>
      <c r="STW28" s="98"/>
      <c r="STX28" s="13"/>
      <c r="STY28" s="79"/>
      <c r="STZ28" s="79"/>
      <c r="SUA28" s="79"/>
      <c r="SUB28" s="79"/>
      <c r="SUC28" s="79"/>
      <c r="SUD28" s="79"/>
      <c r="SUE28" s="79"/>
      <c r="SUF28" s="79"/>
      <c r="SUG28" s="79"/>
      <c r="SUH28" s="79"/>
      <c r="SUI28" s="79"/>
      <c r="SUJ28" s="79"/>
      <c r="SUK28" s="79"/>
      <c r="SUL28" s="79"/>
      <c r="SUM28" s="79"/>
      <c r="SUN28" s="79"/>
      <c r="SUO28" s="79"/>
      <c r="SUP28" s="79"/>
      <c r="SUQ28" s="79"/>
      <c r="SUR28" s="79"/>
      <c r="SUS28" s="79"/>
      <c r="SUT28" s="79"/>
      <c r="SUU28" s="79"/>
      <c r="SUV28" s="79"/>
      <c r="SUW28" s="19"/>
      <c r="SUX28" s="15"/>
      <c r="SUY28" s="15"/>
      <c r="SUZ28" s="15"/>
      <c r="SVA28" s="15"/>
      <c r="SVB28" s="15"/>
      <c r="SVC28" s="15"/>
      <c r="SVD28" s="15"/>
      <c r="SVE28" s="15"/>
      <c r="SVF28" s="15"/>
      <c r="SVG28" s="15"/>
      <c r="SVH28" s="15"/>
      <c r="SVI28" s="15"/>
      <c r="SVJ28" s="15"/>
      <c r="SVK28" s="15"/>
      <c r="SVL28" s="15"/>
      <c r="SVM28" s="15"/>
      <c r="SVN28" s="15"/>
      <c r="SVO28" s="15"/>
      <c r="SVP28" s="15"/>
      <c r="SVQ28" s="15"/>
      <c r="SVR28" s="15"/>
      <c r="SVS28" s="98"/>
      <c r="SVT28" s="98"/>
      <c r="SVU28" s="13"/>
      <c r="SVV28" s="79"/>
      <c r="SVW28" s="79"/>
      <c r="SVX28" s="79"/>
      <c r="SVY28" s="79"/>
      <c r="SVZ28" s="79"/>
      <c r="SWA28" s="79"/>
      <c r="SWB28" s="79"/>
      <c r="SWC28" s="79"/>
      <c r="SWD28" s="79"/>
      <c r="SWE28" s="79"/>
      <c r="SWF28" s="79"/>
      <c r="SWG28" s="79"/>
      <c r="SWH28" s="79"/>
      <c r="SWI28" s="79"/>
      <c r="SWJ28" s="79"/>
      <c r="SWK28" s="79"/>
      <c r="SWL28" s="79"/>
      <c r="SWM28" s="79"/>
      <c r="SWN28" s="79"/>
      <c r="SWO28" s="79"/>
      <c r="SWP28" s="79"/>
      <c r="SWQ28" s="79"/>
      <c r="SWR28" s="79"/>
      <c r="SWS28" s="79"/>
      <c r="SWT28" s="19"/>
      <c r="SWU28" s="15"/>
      <c r="SWV28" s="15"/>
      <c r="SWW28" s="15"/>
      <c r="SWX28" s="15"/>
      <c r="SWY28" s="15"/>
      <c r="SWZ28" s="15"/>
      <c r="SXA28" s="15"/>
      <c r="SXB28" s="15"/>
      <c r="SXC28" s="15"/>
      <c r="SXD28" s="15"/>
      <c r="SXE28" s="15"/>
      <c r="SXF28" s="15"/>
      <c r="SXG28" s="15"/>
      <c r="SXH28" s="15"/>
      <c r="SXI28" s="15"/>
      <c r="SXJ28" s="15"/>
      <c r="SXK28" s="15"/>
      <c r="SXL28" s="15"/>
      <c r="SXM28" s="15"/>
      <c r="SXN28" s="15"/>
      <c r="SXO28" s="15"/>
      <c r="SXP28" s="98"/>
      <c r="SXQ28" s="98"/>
      <c r="SXR28" s="13"/>
      <c r="SXS28" s="79"/>
      <c r="SXT28" s="79"/>
      <c r="SXU28" s="79"/>
      <c r="SXV28" s="79"/>
      <c r="SXW28" s="79"/>
      <c r="SXX28" s="79"/>
      <c r="SXY28" s="79"/>
      <c r="SXZ28" s="79"/>
      <c r="SYA28" s="79"/>
      <c r="SYB28" s="79"/>
      <c r="SYC28" s="79"/>
      <c r="SYD28" s="79"/>
      <c r="SYE28" s="79"/>
      <c r="SYF28" s="79"/>
      <c r="SYG28" s="79"/>
      <c r="SYH28" s="79"/>
      <c r="SYI28" s="79"/>
      <c r="SYJ28" s="79"/>
      <c r="SYK28" s="79"/>
      <c r="SYL28" s="79"/>
      <c r="SYM28" s="79"/>
      <c r="SYN28" s="79"/>
      <c r="SYO28" s="79"/>
      <c r="SYP28" s="79"/>
      <c r="SYQ28" s="19"/>
      <c r="SYR28" s="15"/>
      <c r="SYS28" s="15"/>
      <c r="SYT28" s="15"/>
      <c r="SYU28" s="15"/>
      <c r="SYV28" s="15"/>
      <c r="SYW28" s="15"/>
      <c r="SYX28" s="15"/>
      <c r="SYY28" s="15"/>
      <c r="SYZ28" s="15"/>
      <c r="SZA28" s="15"/>
      <c r="SZB28" s="15"/>
      <c r="SZC28" s="15"/>
      <c r="SZD28" s="15"/>
      <c r="SZE28" s="15"/>
      <c r="SZF28" s="15"/>
      <c r="SZG28" s="15"/>
      <c r="SZH28" s="15"/>
      <c r="SZI28" s="15"/>
      <c r="SZJ28" s="15"/>
      <c r="SZK28" s="15"/>
      <c r="SZL28" s="15"/>
      <c r="SZM28" s="98"/>
      <c r="SZN28" s="98"/>
      <c r="SZO28" s="13"/>
      <c r="SZP28" s="79"/>
      <c r="SZQ28" s="79"/>
      <c r="SZR28" s="79"/>
      <c r="SZS28" s="79"/>
      <c r="SZT28" s="79"/>
      <c r="SZU28" s="79"/>
      <c r="SZV28" s="79"/>
      <c r="SZW28" s="79"/>
      <c r="SZX28" s="79"/>
      <c r="SZY28" s="79"/>
      <c r="SZZ28" s="79"/>
      <c r="TAA28" s="79"/>
      <c r="TAB28" s="79"/>
      <c r="TAC28" s="79"/>
      <c r="TAD28" s="79"/>
      <c r="TAE28" s="79"/>
      <c r="TAF28" s="79"/>
      <c r="TAG28" s="79"/>
      <c r="TAH28" s="79"/>
      <c r="TAI28" s="79"/>
      <c r="TAJ28" s="79"/>
      <c r="TAK28" s="79"/>
      <c r="TAL28" s="79"/>
      <c r="TAM28" s="79"/>
      <c r="TAN28" s="19"/>
      <c r="TAO28" s="15"/>
      <c r="TAP28" s="15"/>
      <c r="TAQ28" s="15"/>
      <c r="TAR28" s="15"/>
      <c r="TAS28" s="15"/>
      <c r="TAT28" s="15"/>
      <c r="TAU28" s="15"/>
      <c r="TAV28" s="15"/>
      <c r="TAW28" s="15"/>
      <c r="TAX28" s="15"/>
      <c r="TAY28" s="15"/>
      <c r="TAZ28" s="15"/>
      <c r="TBA28" s="15"/>
      <c r="TBB28" s="15"/>
      <c r="TBC28" s="15"/>
      <c r="TBD28" s="15"/>
      <c r="TBE28" s="15"/>
      <c r="TBF28" s="15"/>
      <c r="TBG28" s="15"/>
      <c r="TBH28" s="15"/>
      <c r="TBI28" s="15"/>
      <c r="TBJ28" s="98"/>
      <c r="TBK28" s="98"/>
      <c r="TBL28" s="13"/>
      <c r="TBM28" s="79"/>
      <c r="TBN28" s="79"/>
      <c r="TBO28" s="79"/>
      <c r="TBP28" s="79"/>
      <c r="TBQ28" s="79"/>
      <c r="TBR28" s="79"/>
      <c r="TBS28" s="79"/>
      <c r="TBT28" s="79"/>
      <c r="TBU28" s="79"/>
      <c r="TBV28" s="79"/>
      <c r="TBW28" s="79"/>
      <c r="TBX28" s="79"/>
      <c r="TBY28" s="79"/>
      <c r="TBZ28" s="79"/>
      <c r="TCA28" s="79"/>
      <c r="TCB28" s="79"/>
      <c r="TCC28" s="79"/>
      <c r="TCD28" s="79"/>
      <c r="TCE28" s="79"/>
      <c r="TCF28" s="79"/>
      <c r="TCG28" s="79"/>
      <c r="TCH28" s="79"/>
      <c r="TCI28" s="79"/>
      <c r="TCJ28" s="79"/>
      <c r="TCK28" s="19"/>
      <c r="TCL28" s="15"/>
      <c r="TCM28" s="15"/>
      <c r="TCN28" s="15"/>
      <c r="TCO28" s="15"/>
      <c r="TCP28" s="15"/>
      <c r="TCQ28" s="15"/>
      <c r="TCR28" s="15"/>
      <c r="TCS28" s="15"/>
      <c r="TCT28" s="15"/>
      <c r="TCU28" s="15"/>
      <c r="TCV28" s="15"/>
      <c r="TCW28" s="15"/>
      <c r="TCX28" s="15"/>
      <c r="TCY28" s="15"/>
      <c r="TCZ28" s="15"/>
      <c r="TDA28" s="15"/>
      <c r="TDB28" s="15"/>
      <c r="TDC28" s="15"/>
      <c r="TDD28" s="15"/>
      <c r="TDE28" s="15"/>
      <c r="TDF28" s="15"/>
      <c r="TDG28" s="98"/>
      <c r="TDH28" s="98"/>
      <c r="TDI28" s="13"/>
      <c r="TDJ28" s="79"/>
      <c r="TDK28" s="79"/>
      <c r="TDL28" s="79"/>
      <c r="TDM28" s="79"/>
      <c r="TDN28" s="79"/>
      <c r="TDO28" s="79"/>
      <c r="TDP28" s="79"/>
      <c r="TDQ28" s="79"/>
      <c r="TDR28" s="79"/>
      <c r="TDS28" s="79"/>
      <c r="TDT28" s="79"/>
      <c r="TDU28" s="79"/>
      <c r="TDV28" s="79"/>
      <c r="TDW28" s="79"/>
      <c r="TDX28" s="79"/>
      <c r="TDY28" s="79"/>
      <c r="TDZ28" s="79"/>
      <c r="TEA28" s="79"/>
      <c r="TEB28" s="79"/>
      <c r="TEC28" s="79"/>
      <c r="TED28" s="79"/>
      <c r="TEE28" s="79"/>
      <c r="TEF28" s="79"/>
      <c r="TEG28" s="79"/>
      <c r="TEH28" s="19"/>
      <c r="TEI28" s="15"/>
      <c r="TEJ28" s="15"/>
      <c r="TEK28" s="15"/>
      <c r="TEL28" s="15"/>
      <c r="TEM28" s="15"/>
      <c r="TEN28" s="15"/>
      <c r="TEO28" s="15"/>
      <c r="TEP28" s="15"/>
      <c r="TEQ28" s="15"/>
      <c r="TER28" s="15"/>
      <c r="TES28" s="15"/>
      <c r="TET28" s="15"/>
      <c r="TEU28" s="15"/>
      <c r="TEV28" s="15"/>
      <c r="TEW28" s="15"/>
      <c r="TEX28" s="15"/>
      <c r="TEY28" s="15"/>
      <c r="TEZ28" s="15"/>
      <c r="TFA28" s="15"/>
      <c r="TFB28" s="15"/>
      <c r="TFC28" s="15"/>
      <c r="TFD28" s="98"/>
      <c r="TFE28" s="98"/>
      <c r="TFF28" s="13"/>
      <c r="TFG28" s="79"/>
      <c r="TFH28" s="79"/>
      <c r="TFI28" s="79"/>
      <c r="TFJ28" s="79"/>
      <c r="TFK28" s="79"/>
      <c r="TFL28" s="79"/>
      <c r="TFM28" s="79"/>
      <c r="TFN28" s="79"/>
      <c r="TFO28" s="79"/>
      <c r="TFP28" s="79"/>
      <c r="TFQ28" s="79"/>
      <c r="TFR28" s="79"/>
      <c r="TFS28" s="79"/>
      <c r="TFT28" s="79"/>
      <c r="TFU28" s="79"/>
      <c r="TFV28" s="79"/>
      <c r="TFW28" s="79"/>
      <c r="TFX28" s="79"/>
      <c r="TFY28" s="79"/>
      <c r="TFZ28" s="79"/>
      <c r="TGA28" s="79"/>
      <c r="TGB28" s="79"/>
      <c r="TGC28" s="79"/>
      <c r="TGD28" s="79"/>
      <c r="TGE28" s="19"/>
      <c r="TGF28" s="15"/>
      <c r="TGG28" s="15"/>
      <c r="TGH28" s="15"/>
      <c r="TGI28" s="15"/>
      <c r="TGJ28" s="15"/>
      <c r="TGK28" s="15"/>
      <c r="TGL28" s="15"/>
      <c r="TGM28" s="15"/>
      <c r="TGN28" s="15"/>
      <c r="TGO28" s="15"/>
      <c r="TGP28" s="15"/>
      <c r="TGQ28" s="15"/>
      <c r="TGR28" s="15"/>
      <c r="TGS28" s="15"/>
      <c r="TGT28" s="15"/>
      <c r="TGU28" s="15"/>
      <c r="TGV28" s="15"/>
      <c r="TGW28" s="15"/>
      <c r="TGX28" s="15"/>
      <c r="TGY28" s="15"/>
      <c r="TGZ28" s="15"/>
      <c r="THA28" s="98"/>
      <c r="THB28" s="98"/>
      <c r="THC28" s="13"/>
      <c r="THD28" s="79"/>
      <c r="THE28" s="79"/>
      <c r="THF28" s="79"/>
      <c r="THG28" s="79"/>
      <c r="THH28" s="79"/>
      <c r="THI28" s="79"/>
      <c r="THJ28" s="79"/>
      <c r="THK28" s="79"/>
      <c r="THL28" s="79"/>
      <c r="THM28" s="79"/>
      <c r="THN28" s="79"/>
      <c r="THO28" s="79"/>
      <c r="THP28" s="79"/>
      <c r="THQ28" s="79"/>
      <c r="THR28" s="79"/>
      <c r="THS28" s="79"/>
      <c r="THT28" s="79"/>
      <c r="THU28" s="79"/>
      <c r="THV28" s="79"/>
      <c r="THW28" s="79"/>
      <c r="THX28" s="79"/>
      <c r="THY28" s="79"/>
      <c r="THZ28" s="79"/>
      <c r="TIA28" s="79"/>
      <c r="TIB28" s="19"/>
      <c r="TIC28" s="15"/>
      <c r="TID28" s="15"/>
      <c r="TIE28" s="15"/>
      <c r="TIF28" s="15"/>
      <c r="TIG28" s="15"/>
      <c r="TIH28" s="15"/>
      <c r="TII28" s="15"/>
      <c r="TIJ28" s="15"/>
      <c r="TIK28" s="15"/>
      <c r="TIL28" s="15"/>
      <c r="TIM28" s="15"/>
      <c r="TIN28" s="15"/>
      <c r="TIO28" s="15"/>
      <c r="TIP28" s="15"/>
      <c r="TIQ28" s="15"/>
      <c r="TIR28" s="15"/>
      <c r="TIS28" s="15"/>
      <c r="TIT28" s="15"/>
      <c r="TIU28" s="15"/>
      <c r="TIV28" s="15"/>
      <c r="TIW28" s="15"/>
      <c r="TIX28" s="98"/>
      <c r="TIY28" s="98"/>
      <c r="TIZ28" s="13"/>
      <c r="TJA28" s="79"/>
      <c r="TJB28" s="79"/>
      <c r="TJC28" s="79"/>
      <c r="TJD28" s="79"/>
      <c r="TJE28" s="79"/>
      <c r="TJF28" s="79"/>
      <c r="TJG28" s="79"/>
      <c r="TJH28" s="79"/>
      <c r="TJI28" s="79"/>
      <c r="TJJ28" s="79"/>
      <c r="TJK28" s="79"/>
      <c r="TJL28" s="79"/>
      <c r="TJM28" s="79"/>
      <c r="TJN28" s="79"/>
      <c r="TJO28" s="79"/>
      <c r="TJP28" s="79"/>
      <c r="TJQ28" s="79"/>
      <c r="TJR28" s="79"/>
      <c r="TJS28" s="79"/>
      <c r="TJT28" s="79"/>
      <c r="TJU28" s="79"/>
      <c r="TJV28" s="79"/>
      <c r="TJW28" s="79"/>
      <c r="TJX28" s="79"/>
      <c r="TJY28" s="19"/>
      <c r="TJZ28" s="15"/>
      <c r="TKA28" s="15"/>
      <c r="TKB28" s="15"/>
      <c r="TKC28" s="15"/>
      <c r="TKD28" s="15"/>
      <c r="TKE28" s="15"/>
      <c r="TKF28" s="15"/>
      <c r="TKG28" s="15"/>
      <c r="TKH28" s="15"/>
      <c r="TKI28" s="15"/>
      <c r="TKJ28" s="15"/>
      <c r="TKK28" s="15"/>
      <c r="TKL28" s="15"/>
      <c r="TKM28" s="15"/>
      <c r="TKN28" s="15"/>
      <c r="TKO28" s="15"/>
      <c r="TKP28" s="15"/>
      <c r="TKQ28" s="15"/>
      <c r="TKR28" s="15"/>
      <c r="TKS28" s="15"/>
      <c r="TKT28" s="15"/>
      <c r="TKU28" s="98"/>
      <c r="TKV28" s="98"/>
      <c r="TKW28" s="13"/>
      <c r="TKX28" s="79"/>
      <c r="TKY28" s="79"/>
      <c r="TKZ28" s="79"/>
      <c r="TLA28" s="79"/>
      <c r="TLB28" s="79"/>
      <c r="TLC28" s="79"/>
      <c r="TLD28" s="79"/>
      <c r="TLE28" s="79"/>
      <c r="TLF28" s="79"/>
      <c r="TLG28" s="79"/>
      <c r="TLH28" s="79"/>
      <c r="TLI28" s="79"/>
      <c r="TLJ28" s="79"/>
      <c r="TLK28" s="79"/>
      <c r="TLL28" s="79"/>
      <c r="TLM28" s="79"/>
      <c r="TLN28" s="79"/>
      <c r="TLO28" s="79"/>
      <c r="TLP28" s="79"/>
      <c r="TLQ28" s="79"/>
      <c r="TLR28" s="79"/>
      <c r="TLS28" s="79"/>
      <c r="TLT28" s="79"/>
      <c r="TLU28" s="79"/>
      <c r="TLV28" s="19"/>
      <c r="TLW28" s="15"/>
      <c r="TLX28" s="15"/>
      <c r="TLY28" s="15"/>
      <c r="TLZ28" s="15"/>
      <c r="TMA28" s="15"/>
      <c r="TMB28" s="15"/>
      <c r="TMC28" s="15"/>
      <c r="TMD28" s="15"/>
      <c r="TME28" s="15"/>
      <c r="TMF28" s="15"/>
      <c r="TMG28" s="15"/>
      <c r="TMH28" s="15"/>
      <c r="TMI28" s="15"/>
      <c r="TMJ28" s="15"/>
      <c r="TMK28" s="15"/>
      <c r="TML28" s="15"/>
      <c r="TMM28" s="15"/>
      <c r="TMN28" s="15"/>
      <c r="TMO28" s="15"/>
      <c r="TMP28" s="15"/>
      <c r="TMQ28" s="15"/>
      <c r="TMR28" s="98"/>
      <c r="TMS28" s="98"/>
      <c r="TMT28" s="13"/>
      <c r="TMU28" s="79"/>
      <c r="TMV28" s="79"/>
      <c r="TMW28" s="79"/>
      <c r="TMX28" s="79"/>
      <c r="TMY28" s="79"/>
      <c r="TMZ28" s="79"/>
      <c r="TNA28" s="79"/>
      <c r="TNB28" s="79"/>
      <c r="TNC28" s="79"/>
      <c r="TND28" s="79"/>
      <c r="TNE28" s="79"/>
      <c r="TNF28" s="79"/>
      <c r="TNG28" s="79"/>
      <c r="TNH28" s="79"/>
      <c r="TNI28" s="79"/>
      <c r="TNJ28" s="79"/>
      <c r="TNK28" s="79"/>
      <c r="TNL28" s="79"/>
      <c r="TNM28" s="79"/>
      <c r="TNN28" s="79"/>
      <c r="TNO28" s="79"/>
      <c r="TNP28" s="79"/>
      <c r="TNQ28" s="79"/>
      <c r="TNR28" s="79"/>
      <c r="TNS28" s="19"/>
      <c r="TNT28" s="15"/>
      <c r="TNU28" s="15"/>
      <c r="TNV28" s="15"/>
      <c r="TNW28" s="15"/>
      <c r="TNX28" s="15"/>
      <c r="TNY28" s="15"/>
      <c r="TNZ28" s="15"/>
      <c r="TOA28" s="15"/>
      <c r="TOB28" s="15"/>
      <c r="TOC28" s="15"/>
      <c r="TOD28" s="15"/>
      <c r="TOE28" s="15"/>
      <c r="TOF28" s="15"/>
      <c r="TOG28" s="15"/>
      <c r="TOH28" s="15"/>
      <c r="TOI28" s="15"/>
      <c r="TOJ28" s="15"/>
      <c r="TOK28" s="15"/>
      <c r="TOL28" s="15"/>
      <c r="TOM28" s="15"/>
      <c r="TON28" s="15"/>
      <c r="TOO28" s="98"/>
      <c r="TOP28" s="98"/>
      <c r="TOQ28" s="13"/>
      <c r="TOR28" s="79"/>
      <c r="TOS28" s="79"/>
      <c r="TOT28" s="79"/>
      <c r="TOU28" s="79"/>
      <c r="TOV28" s="79"/>
      <c r="TOW28" s="79"/>
      <c r="TOX28" s="79"/>
      <c r="TOY28" s="79"/>
      <c r="TOZ28" s="79"/>
      <c r="TPA28" s="79"/>
      <c r="TPB28" s="79"/>
      <c r="TPC28" s="79"/>
      <c r="TPD28" s="79"/>
      <c r="TPE28" s="79"/>
      <c r="TPF28" s="79"/>
      <c r="TPG28" s="79"/>
      <c r="TPH28" s="79"/>
      <c r="TPI28" s="79"/>
      <c r="TPJ28" s="79"/>
      <c r="TPK28" s="79"/>
      <c r="TPL28" s="79"/>
      <c r="TPM28" s="79"/>
      <c r="TPN28" s="79"/>
      <c r="TPO28" s="79"/>
      <c r="TPP28" s="19"/>
      <c r="TPQ28" s="15"/>
      <c r="TPR28" s="15"/>
      <c r="TPS28" s="15"/>
      <c r="TPT28" s="15"/>
      <c r="TPU28" s="15"/>
      <c r="TPV28" s="15"/>
      <c r="TPW28" s="15"/>
      <c r="TPX28" s="15"/>
      <c r="TPY28" s="15"/>
      <c r="TPZ28" s="15"/>
      <c r="TQA28" s="15"/>
      <c r="TQB28" s="15"/>
      <c r="TQC28" s="15"/>
      <c r="TQD28" s="15"/>
      <c r="TQE28" s="15"/>
      <c r="TQF28" s="15"/>
      <c r="TQG28" s="15"/>
      <c r="TQH28" s="15"/>
      <c r="TQI28" s="15"/>
      <c r="TQJ28" s="15"/>
      <c r="TQK28" s="15"/>
      <c r="TQL28" s="98"/>
      <c r="TQM28" s="98"/>
      <c r="TQN28" s="13"/>
      <c r="TQO28" s="79"/>
      <c r="TQP28" s="79"/>
      <c r="TQQ28" s="79"/>
      <c r="TQR28" s="79"/>
      <c r="TQS28" s="79"/>
      <c r="TQT28" s="79"/>
      <c r="TQU28" s="79"/>
      <c r="TQV28" s="79"/>
      <c r="TQW28" s="79"/>
      <c r="TQX28" s="79"/>
      <c r="TQY28" s="79"/>
      <c r="TQZ28" s="79"/>
      <c r="TRA28" s="79"/>
      <c r="TRB28" s="79"/>
      <c r="TRC28" s="79"/>
      <c r="TRD28" s="79"/>
      <c r="TRE28" s="79"/>
      <c r="TRF28" s="79"/>
      <c r="TRG28" s="79"/>
      <c r="TRH28" s="79"/>
      <c r="TRI28" s="79"/>
      <c r="TRJ28" s="79"/>
      <c r="TRK28" s="79"/>
      <c r="TRL28" s="79"/>
      <c r="TRM28" s="19"/>
      <c r="TRN28" s="15"/>
      <c r="TRO28" s="15"/>
      <c r="TRP28" s="15"/>
      <c r="TRQ28" s="15"/>
      <c r="TRR28" s="15"/>
      <c r="TRS28" s="15"/>
      <c r="TRT28" s="15"/>
      <c r="TRU28" s="15"/>
      <c r="TRV28" s="15"/>
      <c r="TRW28" s="15"/>
      <c r="TRX28" s="15"/>
      <c r="TRY28" s="15"/>
      <c r="TRZ28" s="15"/>
      <c r="TSA28" s="15"/>
      <c r="TSB28" s="15"/>
      <c r="TSC28" s="15"/>
      <c r="TSD28" s="15"/>
      <c r="TSE28" s="15"/>
      <c r="TSF28" s="15"/>
      <c r="TSG28" s="15"/>
      <c r="TSH28" s="15"/>
      <c r="TSI28" s="98"/>
      <c r="TSJ28" s="98"/>
      <c r="TSK28" s="13"/>
      <c r="TSL28" s="79"/>
      <c r="TSM28" s="79"/>
      <c r="TSN28" s="79"/>
      <c r="TSO28" s="79"/>
      <c r="TSP28" s="79"/>
      <c r="TSQ28" s="79"/>
      <c r="TSR28" s="79"/>
      <c r="TSS28" s="79"/>
      <c r="TST28" s="79"/>
      <c r="TSU28" s="79"/>
      <c r="TSV28" s="79"/>
      <c r="TSW28" s="79"/>
      <c r="TSX28" s="79"/>
      <c r="TSY28" s="79"/>
      <c r="TSZ28" s="79"/>
      <c r="TTA28" s="79"/>
      <c r="TTB28" s="79"/>
      <c r="TTC28" s="79"/>
      <c r="TTD28" s="79"/>
      <c r="TTE28" s="79"/>
      <c r="TTF28" s="79"/>
      <c r="TTG28" s="79"/>
      <c r="TTH28" s="79"/>
      <c r="TTI28" s="79"/>
      <c r="TTJ28" s="19"/>
      <c r="TTK28" s="15"/>
      <c r="TTL28" s="15"/>
      <c r="TTM28" s="15"/>
      <c r="TTN28" s="15"/>
      <c r="TTO28" s="15"/>
      <c r="TTP28" s="15"/>
      <c r="TTQ28" s="15"/>
      <c r="TTR28" s="15"/>
      <c r="TTS28" s="15"/>
      <c r="TTT28" s="15"/>
      <c r="TTU28" s="15"/>
      <c r="TTV28" s="15"/>
      <c r="TTW28" s="15"/>
      <c r="TTX28" s="15"/>
      <c r="TTY28" s="15"/>
      <c r="TTZ28" s="15"/>
      <c r="TUA28" s="15"/>
      <c r="TUB28" s="15"/>
      <c r="TUC28" s="15"/>
      <c r="TUD28" s="15"/>
      <c r="TUE28" s="15"/>
      <c r="TUF28" s="98"/>
      <c r="TUG28" s="98"/>
      <c r="TUH28" s="13"/>
      <c r="TUI28" s="79"/>
      <c r="TUJ28" s="79"/>
      <c r="TUK28" s="79"/>
      <c r="TUL28" s="79"/>
      <c r="TUM28" s="79"/>
      <c r="TUN28" s="79"/>
      <c r="TUO28" s="79"/>
      <c r="TUP28" s="79"/>
      <c r="TUQ28" s="79"/>
      <c r="TUR28" s="79"/>
      <c r="TUS28" s="79"/>
      <c r="TUT28" s="79"/>
      <c r="TUU28" s="79"/>
      <c r="TUV28" s="79"/>
      <c r="TUW28" s="79"/>
      <c r="TUX28" s="79"/>
      <c r="TUY28" s="79"/>
      <c r="TUZ28" s="79"/>
      <c r="TVA28" s="79"/>
      <c r="TVB28" s="79"/>
      <c r="TVC28" s="79"/>
      <c r="TVD28" s="79"/>
      <c r="TVE28" s="79"/>
      <c r="TVF28" s="79"/>
      <c r="TVG28" s="19"/>
      <c r="TVH28" s="15"/>
      <c r="TVI28" s="15"/>
      <c r="TVJ28" s="15"/>
      <c r="TVK28" s="15"/>
      <c r="TVL28" s="15"/>
      <c r="TVM28" s="15"/>
      <c r="TVN28" s="15"/>
      <c r="TVO28" s="15"/>
      <c r="TVP28" s="15"/>
      <c r="TVQ28" s="15"/>
      <c r="TVR28" s="15"/>
      <c r="TVS28" s="15"/>
      <c r="TVT28" s="15"/>
      <c r="TVU28" s="15"/>
      <c r="TVV28" s="15"/>
      <c r="TVW28" s="15"/>
      <c r="TVX28" s="15"/>
      <c r="TVY28" s="15"/>
      <c r="TVZ28" s="15"/>
      <c r="TWA28" s="15"/>
      <c r="TWB28" s="15"/>
      <c r="TWC28" s="98"/>
      <c r="TWD28" s="98"/>
      <c r="TWE28" s="13"/>
      <c r="TWF28" s="79"/>
      <c r="TWG28" s="79"/>
      <c r="TWH28" s="79"/>
      <c r="TWI28" s="79"/>
      <c r="TWJ28" s="79"/>
      <c r="TWK28" s="79"/>
      <c r="TWL28" s="79"/>
      <c r="TWM28" s="79"/>
      <c r="TWN28" s="79"/>
      <c r="TWO28" s="79"/>
      <c r="TWP28" s="79"/>
      <c r="TWQ28" s="79"/>
      <c r="TWR28" s="79"/>
      <c r="TWS28" s="79"/>
      <c r="TWT28" s="79"/>
      <c r="TWU28" s="79"/>
      <c r="TWV28" s="79"/>
      <c r="TWW28" s="79"/>
      <c r="TWX28" s="79"/>
      <c r="TWY28" s="79"/>
      <c r="TWZ28" s="79"/>
      <c r="TXA28" s="79"/>
      <c r="TXB28" s="79"/>
      <c r="TXC28" s="79"/>
      <c r="TXD28" s="19"/>
      <c r="TXE28" s="15"/>
      <c r="TXF28" s="15"/>
      <c r="TXG28" s="15"/>
      <c r="TXH28" s="15"/>
      <c r="TXI28" s="15"/>
      <c r="TXJ28" s="15"/>
      <c r="TXK28" s="15"/>
      <c r="TXL28" s="15"/>
      <c r="TXM28" s="15"/>
      <c r="TXN28" s="15"/>
      <c r="TXO28" s="15"/>
      <c r="TXP28" s="15"/>
      <c r="TXQ28" s="15"/>
      <c r="TXR28" s="15"/>
      <c r="TXS28" s="15"/>
      <c r="TXT28" s="15"/>
      <c r="TXU28" s="15"/>
      <c r="TXV28" s="15"/>
      <c r="TXW28" s="15"/>
      <c r="TXX28" s="15"/>
      <c r="TXY28" s="15"/>
      <c r="TXZ28" s="98"/>
      <c r="TYA28" s="98"/>
      <c r="TYB28" s="13"/>
      <c r="TYC28" s="79"/>
      <c r="TYD28" s="79"/>
      <c r="TYE28" s="79"/>
      <c r="TYF28" s="79"/>
      <c r="TYG28" s="79"/>
      <c r="TYH28" s="79"/>
      <c r="TYI28" s="79"/>
      <c r="TYJ28" s="79"/>
      <c r="TYK28" s="79"/>
      <c r="TYL28" s="79"/>
      <c r="TYM28" s="79"/>
      <c r="TYN28" s="79"/>
      <c r="TYO28" s="79"/>
      <c r="TYP28" s="79"/>
      <c r="TYQ28" s="79"/>
      <c r="TYR28" s="79"/>
      <c r="TYS28" s="79"/>
      <c r="TYT28" s="79"/>
      <c r="TYU28" s="79"/>
      <c r="TYV28" s="79"/>
      <c r="TYW28" s="79"/>
      <c r="TYX28" s="79"/>
      <c r="TYY28" s="79"/>
      <c r="TYZ28" s="79"/>
      <c r="TZA28" s="19"/>
      <c r="TZB28" s="15"/>
      <c r="TZC28" s="15"/>
      <c r="TZD28" s="15"/>
      <c r="TZE28" s="15"/>
      <c r="TZF28" s="15"/>
      <c r="TZG28" s="15"/>
      <c r="TZH28" s="15"/>
      <c r="TZI28" s="15"/>
      <c r="TZJ28" s="15"/>
      <c r="TZK28" s="15"/>
      <c r="TZL28" s="15"/>
      <c r="TZM28" s="15"/>
      <c r="TZN28" s="15"/>
      <c r="TZO28" s="15"/>
      <c r="TZP28" s="15"/>
      <c r="TZQ28" s="15"/>
      <c r="TZR28" s="15"/>
      <c r="TZS28" s="15"/>
      <c r="TZT28" s="15"/>
      <c r="TZU28" s="15"/>
      <c r="TZV28" s="15"/>
      <c r="TZW28" s="98"/>
      <c r="TZX28" s="98"/>
      <c r="TZY28" s="13"/>
      <c r="TZZ28" s="79"/>
      <c r="UAA28" s="79"/>
      <c r="UAB28" s="79"/>
      <c r="UAC28" s="79"/>
      <c r="UAD28" s="79"/>
      <c r="UAE28" s="79"/>
      <c r="UAF28" s="79"/>
      <c r="UAG28" s="79"/>
      <c r="UAH28" s="79"/>
      <c r="UAI28" s="79"/>
      <c r="UAJ28" s="79"/>
      <c r="UAK28" s="79"/>
      <c r="UAL28" s="79"/>
      <c r="UAM28" s="79"/>
      <c r="UAN28" s="79"/>
      <c r="UAO28" s="79"/>
      <c r="UAP28" s="79"/>
      <c r="UAQ28" s="79"/>
      <c r="UAR28" s="79"/>
      <c r="UAS28" s="79"/>
      <c r="UAT28" s="79"/>
      <c r="UAU28" s="79"/>
      <c r="UAV28" s="79"/>
      <c r="UAW28" s="79"/>
      <c r="UAX28" s="19"/>
      <c r="UAY28" s="15"/>
      <c r="UAZ28" s="15"/>
      <c r="UBA28" s="15"/>
      <c r="UBB28" s="15"/>
      <c r="UBC28" s="15"/>
      <c r="UBD28" s="15"/>
      <c r="UBE28" s="15"/>
      <c r="UBF28" s="15"/>
      <c r="UBG28" s="15"/>
      <c r="UBH28" s="15"/>
      <c r="UBI28" s="15"/>
      <c r="UBJ28" s="15"/>
      <c r="UBK28" s="15"/>
      <c r="UBL28" s="15"/>
      <c r="UBM28" s="15"/>
      <c r="UBN28" s="15"/>
      <c r="UBO28" s="15"/>
      <c r="UBP28" s="15"/>
      <c r="UBQ28" s="15"/>
      <c r="UBR28" s="15"/>
      <c r="UBS28" s="15"/>
      <c r="UBT28" s="98"/>
      <c r="UBU28" s="98"/>
      <c r="UBV28" s="13"/>
      <c r="UBW28" s="79"/>
      <c r="UBX28" s="79"/>
      <c r="UBY28" s="79"/>
      <c r="UBZ28" s="79"/>
      <c r="UCA28" s="79"/>
      <c r="UCB28" s="79"/>
      <c r="UCC28" s="79"/>
      <c r="UCD28" s="79"/>
      <c r="UCE28" s="79"/>
      <c r="UCF28" s="79"/>
      <c r="UCG28" s="79"/>
      <c r="UCH28" s="79"/>
      <c r="UCI28" s="79"/>
      <c r="UCJ28" s="79"/>
      <c r="UCK28" s="79"/>
      <c r="UCL28" s="79"/>
      <c r="UCM28" s="79"/>
      <c r="UCN28" s="79"/>
      <c r="UCO28" s="79"/>
      <c r="UCP28" s="79"/>
      <c r="UCQ28" s="79"/>
      <c r="UCR28" s="79"/>
      <c r="UCS28" s="79"/>
      <c r="UCT28" s="79"/>
      <c r="UCU28" s="19"/>
      <c r="UCV28" s="15"/>
      <c r="UCW28" s="15"/>
      <c r="UCX28" s="15"/>
      <c r="UCY28" s="15"/>
      <c r="UCZ28" s="15"/>
      <c r="UDA28" s="15"/>
      <c r="UDB28" s="15"/>
      <c r="UDC28" s="15"/>
      <c r="UDD28" s="15"/>
      <c r="UDE28" s="15"/>
      <c r="UDF28" s="15"/>
      <c r="UDG28" s="15"/>
      <c r="UDH28" s="15"/>
      <c r="UDI28" s="15"/>
      <c r="UDJ28" s="15"/>
      <c r="UDK28" s="15"/>
      <c r="UDL28" s="15"/>
      <c r="UDM28" s="15"/>
      <c r="UDN28" s="15"/>
      <c r="UDO28" s="15"/>
      <c r="UDP28" s="15"/>
      <c r="UDQ28" s="98"/>
      <c r="UDR28" s="98"/>
      <c r="UDS28" s="13"/>
      <c r="UDT28" s="79"/>
      <c r="UDU28" s="79"/>
      <c r="UDV28" s="79"/>
      <c r="UDW28" s="79"/>
      <c r="UDX28" s="79"/>
      <c r="UDY28" s="79"/>
      <c r="UDZ28" s="79"/>
      <c r="UEA28" s="79"/>
      <c r="UEB28" s="79"/>
      <c r="UEC28" s="79"/>
      <c r="UED28" s="79"/>
      <c r="UEE28" s="79"/>
      <c r="UEF28" s="79"/>
      <c r="UEG28" s="79"/>
      <c r="UEH28" s="79"/>
      <c r="UEI28" s="79"/>
      <c r="UEJ28" s="79"/>
      <c r="UEK28" s="79"/>
      <c r="UEL28" s="79"/>
      <c r="UEM28" s="79"/>
      <c r="UEN28" s="79"/>
      <c r="UEO28" s="79"/>
      <c r="UEP28" s="79"/>
      <c r="UEQ28" s="79"/>
      <c r="UER28" s="19"/>
      <c r="UES28" s="15"/>
      <c r="UET28" s="15"/>
      <c r="UEU28" s="15"/>
      <c r="UEV28" s="15"/>
      <c r="UEW28" s="15"/>
      <c r="UEX28" s="15"/>
      <c r="UEY28" s="15"/>
      <c r="UEZ28" s="15"/>
      <c r="UFA28" s="15"/>
      <c r="UFB28" s="15"/>
      <c r="UFC28" s="15"/>
      <c r="UFD28" s="15"/>
      <c r="UFE28" s="15"/>
      <c r="UFF28" s="15"/>
      <c r="UFG28" s="15"/>
      <c r="UFH28" s="15"/>
      <c r="UFI28" s="15"/>
      <c r="UFJ28" s="15"/>
      <c r="UFK28" s="15"/>
      <c r="UFL28" s="15"/>
      <c r="UFM28" s="15"/>
      <c r="UFN28" s="98"/>
      <c r="UFO28" s="98"/>
      <c r="UFP28" s="13"/>
      <c r="UFQ28" s="79"/>
      <c r="UFR28" s="79"/>
      <c r="UFS28" s="79"/>
      <c r="UFT28" s="79"/>
      <c r="UFU28" s="79"/>
      <c r="UFV28" s="79"/>
      <c r="UFW28" s="79"/>
      <c r="UFX28" s="79"/>
      <c r="UFY28" s="79"/>
      <c r="UFZ28" s="79"/>
      <c r="UGA28" s="79"/>
      <c r="UGB28" s="79"/>
      <c r="UGC28" s="79"/>
      <c r="UGD28" s="79"/>
      <c r="UGE28" s="79"/>
      <c r="UGF28" s="79"/>
      <c r="UGG28" s="79"/>
      <c r="UGH28" s="79"/>
      <c r="UGI28" s="79"/>
      <c r="UGJ28" s="79"/>
      <c r="UGK28" s="79"/>
      <c r="UGL28" s="79"/>
      <c r="UGM28" s="79"/>
      <c r="UGN28" s="79"/>
      <c r="UGO28" s="19"/>
      <c r="UGP28" s="15"/>
      <c r="UGQ28" s="15"/>
      <c r="UGR28" s="15"/>
      <c r="UGS28" s="15"/>
      <c r="UGT28" s="15"/>
      <c r="UGU28" s="15"/>
      <c r="UGV28" s="15"/>
      <c r="UGW28" s="15"/>
      <c r="UGX28" s="15"/>
      <c r="UGY28" s="15"/>
      <c r="UGZ28" s="15"/>
      <c r="UHA28" s="15"/>
      <c r="UHB28" s="15"/>
      <c r="UHC28" s="15"/>
      <c r="UHD28" s="15"/>
      <c r="UHE28" s="15"/>
      <c r="UHF28" s="15"/>
      <c r="UHG28" s="15"/>
      <c r="UHH28" s="15"/>
      <c r="UHI28" s="15"/>
      <c r="UHJ28" s="15"/>
      <c r="UHK28" s="98"/>
      <c r="UHL28" s="98"/>
      <c r="UHM28" s="13"/>
      <c r="UHN28" s="79"/>
      <c r="UHO28" s="79"/>
      <c r="UHP28" s="79"/>
      <c r="UHQ28" s="79"/>
      <c r="UHR28" s="79"/>
      <c r="UHS28" s="79"/>
      <c r="UHT28" s="79"/>
      <c r="UHU28" s="79"/>
      <c r="UHV28" s="79"/>
      <c r="UHW28" s="79"/>
      <c r="UHX28" s="79"/>
      <c r="UHY28" s="79"/>
      <c r="UHZ28" s="79"/>
      <c r="UIA28" s="79"/>
      <c r="UIB28" s="79"/>
      <c r="UIC28" s="79"/>
      <c r="UID28" s="79"/>
      <c r="UIE28" s="79"/>
      <c r="UIF28" s="79"/>
      <c r="UIG28" s="79"/>
      <c r="UIH28" s="79"/>
      <c r="UII28" s="79"/>
      <c r="UIJ28" s="79"/>
      <c r="UIK28" s="79"/>
      <c r="UIL28" s="19"/>
      <c r="UIM28" s="15"/>
      <c r="UIN28" s="15"/>
      <c r="UIO28" s="15"/>
      <c r="UIP28" s="15"/>
      <c r="UIQ28" s="15"/>
      <c r="UIR28" s="15"/>
      <c r="UIS28" s="15"/>
      <c r="UIT28" s="15"/>
      <c r="UIU28" s="15"/>
      <c r="UIV28" s="15"/>
      <c r="UIW28" s="15"/>
      <c r="UIX28" s="15"/>
      <c r="UIY28" s="15"/>
      <c r="UIZ28" s="15"/>
      <c r="UJA28" s="15"/>
      <c r="UJB28" s="15"/>
      <c r="UJC28" s="15"/>
      <c r="UJD28" s="15"/>
      <c r="UJE28" s="15"/>
      <c r="UJF28" s="15"/>
      <c r="UJG28" s="15"/>
      <c r="UJH28" s="98"/>
      <c r="UJI28" s="98"/>
      <c r="UJJ28" s="13"/>
      <c r="UJK28" s="79"/>
      <c r="UJL28" s="79"/>
      <c r="UJM28" s="79"/>
      <c r="UJN28" s="79"/>
      <c r="UJO28" s="79"/>
      <c r="UJP28" s="79"/>
      <c r="UJQ28" s="79"/>
      <c r="UJR28" s="79"/>
      <c r="UJS28" s="79"/>
      <c r="UJT28" s="79"/>
      <c r="UJU28" s="79"/>
      <c r="UJV28" s="79"/>
      <c r="UJW28" s="79"/>
      <c r="UJX28" s="79"/>
      <c r="UJY28" s="79"/>
      <c r="UJZ28" s="79"/>
      <c r="UKA28" s="79"/>
      <c r="UKB28" s="79"/>
      <c r="UKC28" s="79"/>
      <c r="UKD28" s="79"/>
      <c r="UKE28" s="79"/>
      <c r="UKF28" s="79"/>
      <c r="UKG28" s="79"/>
      <c r="UKH28" s="79"/>
      <c r="UKI28" s="19"/>
      <c r="UKJ28" s="15"/>
      <c r="UKK28" s="15"/>
      <c r="UKL28" s="15"/>
      <c r="UKM28" s="15"/>
      <c r="UKN28" s="15"/>
      <c r="UKO28" s="15"/>
      <c r="UKP28" s="15"/>
      <c r="UKQ28" s="15"/>
      <c r="UKR28" s="15"/>
      <c r="UKS28" s="15"/>
      <c r="UKT28" s="15"/>
      <c r="UKU28" s="15"/>
      <c r="UKV28" s="15"/>
      <c r="UKW28" s="15"/>
      <c r="UKX28" s="15"/>
      <c r="UKY28" s="15"/>
      <c r="UKZ28" s="15"/>
      <c r="ULA28" s="15"/>
      <c r="ULB28" s="15"/>
      <c r="ULC28" s="15"/>
      <c r="ULD28" s="15"/>
      <c r="ULE28" s="98"/>
      <c r="ULF28" s="98"/>
      <c r="ULG28" s="13"/>
      <c r="ULH28" s="79"/>
      <c r="ULI28" s="79"/>
      <c r="ULJ28" s="79"/>
      <c r="ULK28" s="79"/>
      <c r="ULL28" s="79"/>
      <c r="ULM28" s="79"/>
      <c r="ULN28" s="79"/>
      <c r="ULO28" s="79"/>
      <c r="ULP28" s="79"/>
      <c r="ULQ28" s="79"/>
      <c r="ULR28" s="79"/>
      <c r="ULS28" s="79"/>
      <c r="ULT28" s="79"/>
      <c r="ULU28" s="79"/>
      <c r="ULV28" s="79"/>
      <c r="ULW28" s="79"/>
      <c r="ULX28" s="79"/>
      <c r="ULY28" s="79"/>
      <c r="ULZ28" s="79"/>
      <c r="UMA28" s="79"/>
      <c r="UMB28" s="79"/>
      <c r="UMC28" s="79"/>
      <c r="UMD28" s="79"/>
      <c r="UME28" s="79"/>
      <c r="UMF28" s="19"/>
      <c r="UMG28" s="15"/>
      <c r="UMH28" s="15"/>
      <c r="UMI28" s="15"/>
      <c r="UMJ28" s="15"/>
      <c r="UMK28" s="15"/>
      <c r="UML28" s="15"/>
      <c r="UMM28" s="15"/>
      <c r="UMN28" s="15"/>
      <c r="UMO28" s="15"/>
      <c r="UMP28" s="15"/>
      <c r="UMQ28" s="15"/>
      <c r="UMR28" s="15"/>
      <c r="UMS28" s="15"/>
      <c r="UMT28" s="15"/>
      <c r="UMU28" s="15"/>
      <c r="UMV28" s="15"/>
      <c r="UMW28" s="15"/>
      <c r="UMX28" s="15"/>
      <c r="UMY28" s="15"/>
      <c r="UMZ28" s="15"/>
      <c r="UNA28" s="15"/>
      <c r="UNB28" s="98"/>
      <c r="UNC28" s="98"/>
      <c r="UND28" s="13"/>
      <c r="UNE28" s="79"/>
      <c r="UNF28" s="79"/>
      <c r="UNG28" s="79"/>
      <c r="UNH28" s="79"/>
      <c r="UNI28" s="79"/>
      <c r="UNJ28" s="79"/>
      <c r="UNK28" s="79"/>
      <c r="UNL28" s="79"/>
      <c r="UNM28" s="79"/>
      <c r="UNN28" s="79"/>
      <c r="UNO28" s="79"/>
      <c r="UNP28" s="79"/>
      <c r="UNQ28" s="79"/>
      <c r="UNR28" s="79"/>
      <c r="UNS28" s="79"/>
      <c r="UNT28" s="79"/>
      <c r="UNU28" s="79"/>
      <c r="UNV28" s="79"/>
      <c r="UNW28" s="79"/>
      <c r="UNX28" s="79"/>
      <c r="UNY28" s="79"/>
      <c r="UNZ28" s="79"/>
      <c r="UOA28" s="79"/>
      <c r="UOB28" s="79"/>
      <c r="UOC28" s="19"/>
      <c r="UOD28" s="15"/>
      <c r="UOE28" s="15"/>
      <c r="UOF28" s="15"/>
      <c r="UOG28" s="15"/>
      <c r="UOH28" s="15"/>
      <c r="UOI28" s="15"/>
      <c r="UOJ28" s="15"/>
      <c r="UOK28" s="15"/>
      <c r="UOL28" s="15"/>
      <c r="UOM28" s="15"/>
      <c r="UON28" s="15"/>
      <c r="UOO28" s="15"/>
      <c r="UOP28" s="15"/>
      <c r="UOQ28" s="15"/>
      <c r="UOR28" s="15"/>
      <c r="UOS28" s="15"/>
      <c r="UOT28" s="15"/>
      <c r="UOU28" s="15"/>
      <c r="UOV28" s="15"/>
      <c r="UOW28" s="15"/>
      <c r="UOX28" s="15"/>
      <c r="UOY28" s="98"/>
      <c r="UOZ28" s="98"/>
      <c r="UPA28" s="13"/>
      <c r="UPB28" s="79"/>
      <c r="UPC28" s="79"/>
      <c r="UPD28" s="79"/>
      <c r="UPE28" s="79"/>
      <c r="UPF28" s="79"/>
      <c r="UPG28" s="79"/>
      <c r="UPH28" s="79"/>
      <c r="UPI28" s="79"/>
      <c r="UPJ28" s="79"/>
      <c r="UPK28" s="79"/>
      <c r="UPL28" s="79"/>
      <c r="UPM28" s="79"/>
      <c r="UPN28" s="79"/>
      <c r="UPO28" s="79"/>
      <c r="UPP28" s="79"/>
      <c r="UPQ28" s="79"/>
      <c r="UPR28" s="79"/>
      <c r="UPS28" s="79"/>
      <c r="UPT28" s="79"/>
      <c r="UPU28" s="79"/>
      <c r="UPV28" s="79"/>
      <c r="UPW28" s="79"/>
      <c r="UPX28" s="79"/>
      <c r="UPY28" s="79"/>
      <c r="UPZ28" s="19"/>
      <c r="UQA28" s="15"/>
      <c r="UQB28" s="15"/>
      <c r="UQC28" s="15"/>
      <c r="UQD28" s="15"/>
      <c r="UQE28" s="15"/>
      <c r="UQF28" s="15"/>
      <c r="UQG28" s="15"/>
      <c r="UQH28" s="15"/>
      <c r="UQI28" s="15"/>
      <c r="UQJ28" s="15"/>
      <c r="UQK28" s="15"/>
      <c r="UQL28" s="15"/>
      <c r="UQM28" s="15"/>
      <c r="UQN28" s="15"/>
      <c r="UQO28" s="15"/>
      <c r="UQP28" s="15"/>
      <c r="UQQ28" s="15"/>
      <c r="UQR28" s="15"/>
      <c r="UQS28" s="15"/>
      <c r="UQT28" s="15"/>
      <c r="UQU28" s="15"/>
      <c r="UQV28" s="98"/>
      <c r="UQW28" s="98"/>
      <c r="UQX28" s="13"/>
      <c r="UQY28" s="79"/>
      <c r="UQZ28" s="79"/>
      <c r="URA28" s="79"/>
      <c r="URB28" s="79"/>
      <c r="URC28" s="79"/>
      <c r="URD28" s="79"/>
      <c r="URE28" s="79"/>
      <c r="URF28" s="79"/>
      <c r="URG28" s="79"/>
      <c r="URH28" s="79"/>
      <c r="URI28" s="79"/>
      <c r="URJ28" s="79"/>
      <c r="URK28" s="79"/>
      <c r="URL28" s="79"/>
      <c r="URM28" s="79"/>
      <c r="URN28" s="79"/>
      <c r="URO28" s="79"/>
      <c r="URP28" s="79"/>
      <c r="URQ28" s="79"/>
      <c r="URR28" s="79"/>
      <c r="URS28" s="79"/>
      <c r="URT28" s="79"/>
      <c r="URU28" s="79"/>
      <c r="URV28" s="79"/>
      <c r="URW28" s="19"/>
      <c r="URX28" s="15"/>
      <c r="URY28" s="15"/>
      <c r="URZ28" s="15"/>
      <c r="USA28" s="15"/>
      <c r="USB28" s="15"/>
      <c r="USC28" s="15"/>
      <c r="USD28" s="15"/>
      <c r="USE28" s="15"/>
      <c r="USF28" s="15"/>
      <c r="USG28" s="15"/>
      <c r="USH28" s="15"/>
      <c r="USI28" s="15"/>
      <c r="USJ28" s="15"/>
      <c r="USK28" s="15"/>
      <c r="USL28" s="15"/>
      <c r="USM28" s="15"/>
      <c r="USN28" s="15"/>
      <c r="USO28" s="15"/>
      <c r="USP28" s="15"/>
      <c r="USQ28" s="15"/>
      <c r="USR28" s="15"/>
      <c r="USS28" s="98"/>
      <c r="UST28" s="98"/>
      <c r="USU28" s="13"/>
      <c r="USV28" s="79"/>
      <c r="USW28" s="79"/>
      <c r="USX28" s="79"/>
      <c r="USY28" s="79"/>
      <c r="USZ28" s="79"/>
      <c r="UTA28" s="79"/>
      <c r="UTB28" s="79"/>
      <c r="UTC28" s="79"/>
      <c r="UTD28" s="79"/>
      <c r="UTE28" s="79"/>
      <c r="UTF28" s="79"/>
      <c r="UTG28" s="79"/>
      <c r="UTH28" s="79"/>
      <c r="UTI28" s="79"/>
      <c r="UTJ28" s="79"/>
      <c r="UTK28" s="79"/>
      <c r="UTL28" s="79"/>
      <c r="UTM28" s="79"/>
      <c r="UTN28" s="79"/>
      <c r="UTO28" s="79"/>
      <c r="UTP28" s="79"/>
      <c r="UTQ28" s="79"/>
      <c r="UTR28" s="79"/>
      <c r="UTS28" s="79"/>
      <c r="UTT28" s="19"/>
      <c r="UTU28" s="15"/>
      <c r="UTV28" s="15"/>
      <c r="UTW28" s="15"/>
      <c r="UTX28" s="15"/>
      <c r="UTY28" s="15"/>
      <c r="UTZ28" s="15"/>
      <c r="UUA28" s="15"/>
      <c r="UUB28" s="15"/>
      <c r="UUC28" s="15"/>
      <c r="UUD28" s="15"/>
      <c r="UUE28" s="15"/>
      <c r="UUF28" s="15"/>
      <c r="UUG28" s="15"/>
      <c r="UUH28" s="15"/>
      <c r="UUI28" s="15"/>
      <c r="UUJ28" s="15"/>
      <c r="UUK28" s="15"/>
      <c r="UUL28" s="15"/>
      <c r="UUM28" s="15"/>
      <c r="UUN28" s="15"/>
      <c r="UUO28" s="15"/>
      <c r="UUP28" s="98"/>
      <c r="UUQ28" s="98"/>
      <c r="UUR28" s="13"/>
      <c r="UUS28" s="79"/>
      <c r="UUT28" s="79"/>
      <c r="UUU28" s="79"/>
      <c r="UUV28" s="79"/>
      <c r="UUW28" s="79"/>
      <c r="UUX28" s="79"/>
      <c r="UUY28" s="79"/>
      <c r="UUZ28" s="79"/>
      <c r="UVA28" s="79"/>
      <c r="UVB28" s="79"/>
      <c r="UVC28" s="79"/>
      <c r="UVD28" s="79"/>
      <c r="UVE28" s="79"/>
      <c r="UVF28" s="79"/>
      <c r="UVG28" s="79"/>
      <c r="UVH28" s="79"/>
      <c r="UVI28" s="79"/>
      <c r="UVJ28" s="79"/>
      <c r="UVK28" s="79"/>
      <c r="UVL28" s="79"/>
      <c r="UVM28" s="79"/>
      <c r="UVN28" s="79"/>
      <c r="UVO28" s="79"/>
      <c r="UVP28" s="79"/>
      <c r="UVQ28" s="19"/>
      <c r="UVR28" s="15"/>
      <c r="UVS28" s="15"/>
      <c r="UVT28" s="15"/>
      <c r="UVU28" s="15"/>
      <c r="UVV28" s="15"/>
      <c r="UVW28" s="15"/>
      <c r="UVX28" s="15"/>
      <c r="UVY28" s="15"/>
      <c r="UVZ28" s="15"/>
      <c r="UWA28" s="15"/>
      <c r="UWB28" s="15"/>
      <c r="UWC28" s="15"/>
      <c r="UWD28" s="15"/>
      <c r="UWE28" s="15"/>
      <c r="UWF28" s="15"/>
      <c r="UWG28" s="15"/>
      <c r="UWH28" s="15"/>
      <c r="UWI28" s="15"/>
      <c r="UWJ28" s="15"/>
      <c r="UWK28" s="15"/>
      <c r="UWL28" s="15"/>
      <c r="UWM28" s="98"/>
      <c r="UWN28" s="98"/>
      <c r="UWO28" s="13"/>
      <c r="UWP28" s="79"/>
      <c r="UWQ28" s="79"/>
      <c r="UWR28" s="79"/>
      <c r="UWS28" s="79"/>
      <c r="UWT28" s="79"/>
      <c r="UWU28" s="79"/>
      <c r="UWV28" s="79"/>
      <c r="UWW28" s="79"/>
      <c r="UWX28" s="79"/>
      <c r="UWY28" s="79"/>
      <c r="UWZ28" s="79"/>
      <c r="UXA28" s="79"/>
      <c r="UXB28" s="79"/>
      <c r="UXC28" s="79"/>
      <c r="UXD28" s="79"/>
      <c r="UXE28" s="79"/>
      <c r="UXF28" s="79"/>
      <c r="UXG28" s="79"/>
      <c r="UXH28" s="79"/>
      <c r="UXI28" s="79"/>
      <c r="UXJ28" s="79"/>
      <c r="UXK28" s="79"/>
      <c r="UXL28" s="79"/>
      <c r="UXM28" s="79"/>
      <c r="UXN28" s="19"/>
      <c r="UXO28" s="15"/>
      <c r="UXP28" s="15"/>
      <c r="UXQ28" s="15"/>
      <c r="UXR28" s="15"/>
      <c r="UXS28" s="15"/>
      <c r="UXT28" s="15"/>
      <c r="UXU28" s="15"/>
      <c r="UXV28" s="15"/>
      <c r="UXW28" s="15"/>
      <c r="UXX28" s="15"/>
      <c r="UXY28" s="15"/>
      <c r="UXZ28" s="15"/>
      <c r="UYA28" s="15"/>
      <c r="UYB28" s="15"/>
      <c r="UYC28" s="15"/>
      <c r="UYD28" s="15"/>
      <c r="UYE28" s="15"/>
      <c r="UYF28" s="15"/>
      <c r="UYG28" s="15"/>
      <c r="UYH28" s="15"/>
      <c r="UYI28" s="15"/>
      <c r="UYJ28" s="98"/>
      <c r="UYK28" s="98"/>
      <c r="UYL28" s="13"/>
      <c r="UYM28" s="79"/>
      <c r="UYN28" s="79"/>
      <c r="UYO28" s="79"/>
      <c r="UYP28" s="79"/>
      <c r="UYQ28" s="79"/>
      <c r="UYR28" s="79"/>
      <c r="UYS28" s="79"/>
      <c r="UYT28" s="79"/>
      <c r="UYU28" s="79"/>
      <c r="UYV28" s="79"/>
      <c r="UYW28" s="79"/>
      <c r="UYX28" s="79"/>
      <c r="UYY28" s="79"/>
      <c r="UYZ28" s="79"/>
      <c r="UZA28" s="79"/>
      <c r="UZB28" s="79"/>
      <c r="UZC28" s="79"/>
      <c r="UZD28" s="79"/>
      <c r="UZE28" s="79"/>
      <c r="UZF28" s="79"/>
      <c r="UZG28" s="79"/>
      <c r="UZH28" s="79"/>
      <c r="UZI28" s="79"/>
      <c r="UZJ28" s="79"/>
      <c r="UZK28" s="19"/>
      <c r="UZL28" s="15"/>
      <c r="UZM28" s="15"/>
      <c r="UZN28" s="15"/>
      <c r="UZO28" s="15"/>
      <c r="UZP28" s="15"/>
      <c r="UZQ28" s="15"/>
      <c r="UZR28" s="15"/>
      <c r="UZS28" s="15"/>
      <c r="UZT28" s="15"/>
      <c r="UZU28" s="15"/>
      <c r="UZV28" s="15"/>
      <c r="UZW28" s="15"/>
      <c r="UZX28" s="15"/>
      <c r="UZY28" s="15"/>
      <c r="UZZ28" s="15"/>
      <c r="VAA28" s="15"/>
      <c r="VAB28" s="15"/>
      <c r="VAC28" s="15"/>
      <c r="VAD28" s="15"/>
      <c r="VAE28" s="15"/>
      <c r="VAF28" s="15"/>
      <c r="VAG28" s="98"/>
      <c r="VAH28" s="98"/>
      <c r="VAI28" s="13"/>
      <c r="VAJ28" s="79"/>
      <c r="VAK28" s="79"/>
      <c r="VAL28" s="79"/>
      <c r="VAM28" s="79"/>
      <c r="VAN28" s="79"/>
      <c r="VAO28" s="79"/>
      <c r="VAP28" s="79"/>
      <c r="VAQ28" s="79"/>
      <c r="VAR28" s="79"/>
      <c r="VAS28" s="79"/>
      <c r="VAT28" s="79"/>
      <c r="VAU28" s="79"/>
      <c r="VAV28" s="79"/>
      <c r="VAW28" s="79"/>
      <c r="VAX28" s="79"/>
      <c r="VAY28" s="79"/>
      <c r="VAZ28" s="79"/>
      <c r="VBA28" s="79"/>
      <c r="VBB28" s="79"/>
      <c r="VBC28" s="79"/>
      <c r="VBD28" s="79"/>
      <c r="VBE28" s="79"/>
      <c r="VBF28" s="79"/>
      <c r="VBG28" s="79"/>
      <c r="VBH28" s="19"/>
      <c r="VBI28" s="15"/>
      <c r="VBJ28" s="15"/>
      <c r="VBK28" s="15"/>
      <c r="VBL28" s="15"/>
      <c r="VBM28" s="15"/>
      <c r="VBN28" s="15"/>
      <c r="VBO28" s="15"/>
      <c r="VBP28" s="15"/>
      <c r="VBQ28" s="15"/>
      <c r="VBR28" s="15"/>
      <c r="VBS28" s="15"/>
      <c r="VBT28" s="15"/>
      <c r="VBU28" s="15"/>
      <c r="VBV28" s="15"/>
      <c r="VBW28" s="15"/>
      <c r="VBX28" s="15"/>
      <c r="VBY28" s="15"/>
      <c r="VBZ28" s="15"/>
      <c r="VCA28" s="15"/>
      <c r="VCB28" s="15"/>
      <c r="VCC28" s="15"/>
      <c r="VCD28" s="98"/>
      <c r="VCE28" s="98"/>
      <c r="VCF28" s="13"/>
      <c r="VCG28" s="79"/>
      <c r="VCH28" s="79"/>
      <c r="VCI28" s="79"/>
      <c r="VCJ28" s="79"/>
      <c r="VCK28" s="79"/>
      <c r="VCL28" s="79"/>
      <c r="VCM28" s="79"/>
      <c r="VCN28" s="79"/>
      <c r="VCO28" s="79"/>
      <c r="VCP28" s="79"/>
      <c r="VCQ28" s="79"/>
      <c r="VCR28" s="79"/>
      <c r="VCS28" s="79"/>
      <c r="VCT28" s="79"/>
      <c r="VCU28" s="79"/>
      <c r="VCV28" s="79"/>
      <c r="VCW28" s="79"/>
      <c r="VCX28" s="79"/>
      <c r="VCY28" s="79"/>
      <c r="VCZ28" s="79"/>
      <c r="VDA28" s="79"/>
      <c r="VDB28" s="79"/>
      <c r="VDC28" s="79"/>
      <c r="VDD28" s="79"/>
      <c r="VDE28" s="19"/>
      <c r="VDF28" s="15"/>
      <c r="VDG28" s="15"/>
      <c r="VDH28" s="15"/>
      <c r="VDI28" s="15"/>
      <c r="VDJ28" s="15"/>
      <c r="VDK28" s="15"/>
      <c r="VDL28" s="15"/>
      <c r="VDM28" s="15"/>
      <c r="VDN28" s="15"/>
      <c r="VDO28" s="15"/>
      <c r="VDP28" s="15"/>
      <c r="VDQ28" s="15"/>
      <c r="VDR28" s="15"/>
      <c r="VDS28" s="15"/>
      <c r="VDT28" s="15"/>
      <c r="VDU28" s="15"/>
      <c r="VDV28" s="15"/>
      <c r="VDW28" s="15"/>
      <c r="VDX28" s="15"/>
      <c r="VDY28" s="15"/>
      <c r="VDZ28" s="15"/>
      <c r="VEA28" s="98"/>
      <c r="VEB28" s="98"/>
      <c r="VEC28" s="13"/>
      <c r="VED28" s="79"/>
      <c r="VEE28" s="79"/>
      <c r="VEF28" s="79"/>
      <c r="VEG28" s="79"/>
      <c r="VEH28" s="79"/>
      <c r="VEI28" s="79"/>
      <c r="VEJ28" s="79"/>
      <c r="VEK28" s="79"/>
      <c r="VEL28" s="79"/>
      <c r="VEM28" s="79"/>
      <c r="VEN28" s="79"/>
      <c r="VEO28" s="79"/>
      <c r="VEP28" s="79"/>
      <c r="VEQ28" s="79"/>
      <c r="VER28" s="79"/>
      <c r="VES28" s="79"/>
      <c r="VET28" s="79"/>
      <c r="VEU28" s="79"/>
      <c r="VEV28" s="79"/>
      <c r="VEW28" s="79"/>
      <c r="VEX28" s="79"/>
      <c r="VEY28" s="79"/>
      <c r="VEZ28" s="79"/>
      <c r="VFA28" s="79"/>
      <c r="VFB28" s="19"/>
      <c r="VFC28" s="15"/>
      <c r="VFD28" s="15"/>
      <c r="VFE28" s="15"/>
      <c r="VFF28" s="15"/>
      <c r="VFG28" s="15"/>
      <c r="VFH28" s="15"/>
      <c r="VFI28" s="15"/>
      <c r="VFJ28" s="15"/>
      <c r="VFK28" s="15"/>
      <c r="VFL28" s="15"/>
      <c r="VFM28" s="15"/>
      <c r="VFN28" s="15"/>
      <c r="VFO28" s="15"/>
      <c r="VFP28" s="15"/>
      <c r="VFQ28" s="15"/>
      <c r="VFR28" s="15"/>
      <c r="VFS28" s="15"/>
      <c r="VFT28" s="15"/>
      <c r="VFU28" s="15"/>
      <c r="VFV28" s="15"/>
      <c r="VFW28" s="15"/>
      <c r="VFX28" s="98"/>
      <c r="VFY28" s="98"/>
      <c r="VFZ28" s="13"/>
      <c r="VGA28" s="79"/>
      <c r="VGB28" s="79"/>
      <c r="VGC28" s="79"/>
      <c r="VGD28" s="79"/>
      <c r="VGE28" s="79"/>
      <c r="VGF28" s="79"/>
      <c r="VGG28" s="79"/>
      <c r="VGH28" s="79"/>
      <c r="VGI28" s="79"/>
      <c r="VGJ28" s="79"/>
      <c r="VGK28" s="79"/>
      <c r="VGL28" s="79"/>
      <c r="VGM28" s="79"/>
      <c r="VGN28" s="79"/>
      <c r="VGO28" s="79"/>
      <c r="VGP28" s="79"/>
      <c r="VGQ28" s="79"/>
      <c r="VGR28" s="79"/>
      <c r="VGS28" s="79"/>
      <c r="VGT28" s="79"/>
      <c r="VGU28" s="79"/>
      <c r="VGV28" s="79"/>
      <c r="VGW28" s="79"/>
      <c r="VGX28" s="79"/>
      <c r="VGY28" s="19"/>
      <c r="VGZ28" s="15"/>
      <c r="VHA28" s="15"/>
      <c r="VHB28" s="15"/>
      <c r="VHC28" s="15"/>
      <c r="VHD28" s="15"/>
      <c r="VHE28" s="15"/>
      <c r="VHF28" s="15"/>
      <c r="VHG28" s="15"/>
      <c r="VHH28" s="15"/>
      <c r="VHI28" s="15"/>
      <c r="VHJ28" s="15"/>
      <c r="VHK28" s="15"/>
      <c r="VHL28" s="15"/>
      <c r="VHM28" s="15"/>
      <c r="VHN28" s="15"/>
      <c r="VHO28" s="15"/>
      <c r="VHP28" s="15"/>
      <c r="VHQ28" s="15"/>
      <c r="VHR28" s="15"/>
      <c r="VHS28" s="15"/>
      <c r="VHT28" s="15"/>
      <c r="VHU28" s="98"/>
      <c r="VHV28" s="98"/>
      <c r="VHW28" s="13"/>
      <c r="VHX28" s="79"/>
      <c r="VHY28" s="79"/>
      <c r="VHZ28" s="79"/>
      <c r="VIA28" s="79"/>
      <c r="VIB28" s="79"/>
      <c r="VIC28" s="79"/>
      <c r="VID28" s="79"/>
      <c r="VIE28" s="79"/>
      <c r="VIF28" s="79"/>
      <c r="VIG28" s="79"/>
      <c r="VIH28" s="79"/>
      <c r="VII28" s="79"/>
      <c r="VIJ28" s="79"/>
      <c r="VIK28" s="79"/>
      <c r="VIL28" s="79"/>
      <c r="VIM28" s="79"/>
      <c r="VIN28" s="79"/>
      <c r="VIO28" s="79"/>
      <c r="VIP28" s="79"/>
      <c r="VIQ28" s="79"/>
      <c r="VIR28" s="79"/>
      <c r="VIS28" s="79"/>
      <c r="VIT28" s="79"/>
      <c r="VIU28" s="79"/>
      <c r="VIV28" s="19"/>
      <c r="VIW28" s="15"/>
      <c r="VIX28" s="15"/>
      <c r="VIY28" s="15"/>
      <c r="VIZ28" s="15"/>
      <c r="VJA28" s="15"/>
      <c r="VJB28" s="15"/>
      <c r="VJC28" s="15"/>
      <c r="VJD28" s="15"/>
      <c r="VJE28" s="15"/>
      <c r="VJF28" s="15"/>
      <c r="VJG28" s="15"/>
      <c r="VJH28" s="15"/>
      <c r="VJI28" s="15"/>
      <c r="VJJ28" s="15"/>
      <c r="VJK28" s="15"/>
      <c r="VJL28" s="15"/>
      <c r="VJM28" s="15"/>
      <c r="VJN28" s="15"/>
      <c r="VJO28" s="15"/>
      <c r="VJP28" s="15"/>
      <c r="VJQ28" s="15"/>
      <c r="VJR28" s="98"/>
      <c r="VJS28" s="98"/>
      <c r="VJT28" s="13"/>
      <c r="VJU28" s="79"/>
      <c r="VJV28" s="79"/>
      <c r="VJW28" s="79"/>
      <c r="VJX28" s="79"/>
      <c r="VJY28" s="79"/>
      <c r="VJZ28" s="79"/>
      <c r="VKA28" s="79"/>
      <c r="VKB28" s="79"/>
      <c r="VKC28" s="79"/>
      <c r="VKD28" s="79"/>
      <c r="VKE28" s="79"/>
      <c r="VKF28" s="79"/>
      <c r="VKG28" s="79"/>
      <c r="VKH28" s="79"/>
      <c r="VKI28" s="79"/>
      <c r="VKJ28" s="79"/>
      <c r="VKK28" s="79"/>
      <c r="VKL28" s="79"/>
      <c r="VKM28" s="79"/>
      <c r="VKN28" s="79"/>
      <c r="VKO28" s="79"/>
      <c r="VKP28" s="79"/>
      <c r="VKQ28" s="79"/>
      <c r="VKR28" s="79"/>
      <c r="VKS28" s="19"/>
      <c r="VKT28" s="15"/>
      <c r="VKU28" s="15"/>
      <c r="VKV28" s="15"/>
      <c r="VKW28" s="15"/>
      <c r="VKX28" s="15"/>
      <c r="VKY28" s="15"/>
      <c r="VKZ28" s="15"/>
      <c r="VLA28" s="15"/>
      <c r="VLB28" s="15"/>
      <c r="VLC28" s="15"/>
      <c r="VLD28" s="15"/>
      <c r="VLE28" s="15"/>
      <c r="VLF28" s="15"/>
      <c r="VLG28" s="15"/>
      <c r="VLH28" s="15"/>
      <c r="VLI28" s="15"/>
      <c r="VLJ28" s="15"/>
      <c r="VLK28" s="15"/>
      <c r="VLL28" s="15"/>
      <c r="VLM28" s="15"/>
      <c r="VLN28" s="15"/>
      <c r="VLO28" s="98"/>
      <c r="VLP28" s="98"/>
      <c r="VLQ28" s="13"/>
      <c r="VLR28" s="79"/>
      <c r="VLS28" s="79"/>
      <c r="VLT28" s="79"/>
      <c r="VLU28" s="79"/>
      <c r="VLV28" s="79"/>
      <c r="VLW28" s="79"/>
      <c r="VLX28" s="79"/>
      <c r="VLY28" s="79"/>
      <c r="VLZ28" s="79"/>
      <c r="VMA28" s="79"/>
      <c r="VMB28" s="79"/>
      <c r="VMC28" s="79"/>
      <c r="VMD28" s="79"/>
      <c r="VME28" s="79"/>
      <c r="VMF28" s="79"/>
      <c r="VMG28" s="79"/>
      <c r="VMH28" s="79"/>
      <c r="VMI28" s="79"/>
      <c r="VMJ28" s="79"/>
      <c r="VMK28" s="79"/>
      <c r="VML28" s="79"/>
      <c r="VMM28" s="79"/>
      <c r="VMN28" s="79"/>
      <c r="VMO28" s="79"/>
      <c r="VMP28" s="19"/>
      <c r="VMQ28" s="15"/>
      <c r="VMR28" s="15"/>
      <c r="VMS28" s="15"/>
      <c r="VMT28" s="15"/>
      <c r="VMU28" s="15"/>
      <c r="VMV28" s="15"/>
      <c r="VMW28" s="15"/>
      <c r="VMX28" s="15"/>
      <c r="VMY28" s="15"/>
      <c r="VMZ28" s="15"/>
      <c r="VNA28" s="15"/>
      <c r="VNB28" s="15"/>
      <c r="VNC28" s="15"/>
      <c r="VND28" s="15"/>
      <c r="VNE28" s="15"/>
      <c r="VNF28" s="15"/>
      <c r="VNG28" s="15"/>
      <c r="VNH28" s="15"/>
      <c r="VNI28" s="15"/>
      <c r="VNJ28" s="15"/>
      <c r="VNK28" s="15"/>
      <c r="VNL28" s="98"/>
      <c r="VNM28" s="98"/>
      <c r="VNN28" s="13"/>
      <c r="VNO28" s="79"/>
      <c r="VNP28" s="79"/>
      <c r="VNQ28" s="79"/>
      <c r="VNR28" s="79"/>
      <c r="VNS28" s="79"/>
      <c r="VNT28" s="79"/>
      <c r="VNU28" s="79"/>
      <c r="VNV28" s="79"/>
      <c r="VNW28" s="79"/>
      <c r="VNX28" s="79"/>
      <c r="VNY28" s="79"/>
      <c r="VNZ28" s="79"/>
      <c r="VOA28" s="79"/>
      <c r="VOB28" s="79"/>
      <c r="VOC28" s="79"/>
      <c r="VOD28" s="79"/>
      <c r="VOE28" s="79"/>
      <c r="VOF28" s="79"/>
      <c r="VOG28" s="79"/>
      <c r="VOH28" s="79"/>
      <c r="VOI28" s="79"/>
      <c r="VOJ28" s="79"/>
      <c r="VOK28" s="79"/>
      <c r="VOL28" s="79"/>
      <c r="VOM28" s="19"/>
      <c r="VON28" s="15"/>
      <c r="VOO28" s="15"/>
      <c r="VOP28" s="15"/>
      <c r="VOQ28" s="15"/>
      <c r="VOR28" s="15"/>
      <c r="VOS28" s="15"/>
      <c r="VOT28" s="15"/>
      <c r="VOU28" s="15"/>
      <c r="VOV28" s="15"/>
      <c r="VOW28" s="15"/>
      <c r="VOX28" s="15"/>
      <c r="VOY28" s="15"/>
      <c r="VOZ28" s="15"/>
      <c r="VPA28" s="15"/>
      <c r="VPB28" s="15"/>
      <c r="VPC28" s="15"/>
      <c r="VPD28" s="15"/>
      <c r="VPE28" s="15"/>
      <c r="VPF28" s="15"/>
      <c r="VPG28" s="15"/>
      <c r="VPH28" s="15"/>
      <c r="VPI28" s="98"/>
      <c r="VPJ28" s="98"/>
      <c r="VPK28" s="13"/>
      <c r="VPL28" s="79"/>
      <c r="VPM28" s="79"/>
      <c r="VPN28" s="79"/>
      <c r="VPO28" s="79"/>
      <c r="VPP28" s="79"/>
      <c r="VPQ28" s="79"/>
      <c r="VPR28" s="79"/>
      <c r="VPS28" s="79"/>
      <c r="VPT28" s="79"/>
      <c r="VPU28" s="79"/>
      <c r="VPV28" s="79"/>
      <c r="VPW28" s="79"/>
      <c r="VPX28" s="79"/>
      <c r="VPY28" s="79"/>
      <c r="VPZ28" s="79"/>
      <c r="VQA28" s="79"/>
      <c r="VQB28" s="79"/>
      <c r="VQC28" s="79"/>
      <c r="VQD28" s="79"/>
      <c r="VQE28" s="79"/>
      <c r="VQF28" s="79"/>
      <c r="VQG28" s="79"/>
      <c r="VQH28" s="79"/>
      <c r="VQI28" s="79"/>
      <c r="VQJ28" s="19"/>
      <c r="VQK28" s="15"/>
      <c r="VQL28" s="15"/>
      <c r="VQM28" s="15"/>
      <c r="VQN28" s="15"/>
      <c r="VQO28" s="15"/>
      <c r="VQP28" s="15"/>
      <c r="VQQ28" s="15"/>
      <c r="VQR28" s="15"/>
      <c r="VQS28" s="15"/>
      <c r="VQT28" s="15"/>
      <c r="VQU28" s="15"/>
      <c r="VQV28" s="15"/>
      <c r="VQW28" s="15"/>
      <c r="VQX28" s="15"/>
      <c r="VQY28" s="15"/>
      <c r="VQZ28" s="15"/>
      <c r="VRA28" s="15"/>
      <c r="VRB28" s="15"/>
      <c r="VRC28" s="15"/>
      <c r="VRD28" s="15"/>
      <c r="VRE28" s="15"/>
      <c r="VRF28" s="98"/>
      <c r="VRG28" s="98"/>
      <c r="VRH28" s="13"/>
      <c r="VRI28" s="79"/>
      <c r="VRJ28" s="79"/>
      <c r="VRK28" s="79"/>
      <c r="VRL28" s="79"/>
      <c r="VRM28" s="79"/>
      <c r="VRN28" s="79"/>
      <c r="VRO28" s="79"/>
      <c r="VRP28" s="79"/>
      <c r="VRQ28" s="79"/>
      <c r="VRR28" s="79"/>
      <c r="VRS28" s="79"/>
      <c r="VRT28" s="79"/>
      <c r="VRU28" s="79"/>
      <c r="VRV28" s="79"/>
      <c r="VRW28" s="79"/>
      <c r="VRX28" s="79"/>
      <c r="VRY28" s="79"/>
      <c r="VRZ28" s="79"/>
      <c r="VSA28" s="79"/>
      <c r="VSB28" s="79"/>
      <c r="VSC28" s="79"/>
      <c r="VSD28" s="79"/>
      <c r="VSE28" s="79"/>
      <c r="VSF28" s="79"/>
      <c r="VSG28" s="19"/>
      <c r="VSH28" s="15"/>
      <c r="VSI28" s="15"/>
      <c r="VSJ28" s="15"/>
      <c r="VSK28" s="15"/>
      <c r="VSL28" s="15"/>
      <c r="VSM28" s="15"/>
      <c r="VSN28" s="15"/>
      <c r="VSO28" s="15"/>
      <c r="VSP28" s="15"/>
      <c r="VSQ28" s="15"/>
      <c r="VSR28" s="15"/>
      <c r="VSS28" s="15"/>
      <c r="VST28" s="15"/>
      <c r="VSU28" s="15"/>
      <c r="VSV28" s="15"/>
      <c r="VSW28" s="15"/>
      <c r="VSX28" s="15"/>
      <c r="VSY28" s="15"/>
      <c r="VSZ28" s="15"/>
      <c r="VTA28" s="15"/>
      <c r="VTB28" s="15"/>
      <c r="VTC28" s="98"/>
      <c r="VTD28" s="98"/>
      <c r="VTE28" s="13"/>
      <c r="VTF28" s="79"/>
      <c r="VTG28" s="79"/>
      <c r="VTH28" s="79"/>
      <c r="VTI28" s="79"/>
      <c r="VTJ28" s="79"/>
      <c r="VTK28" s="79"/>
      <c r="VTL28" s="79"/>
      <c r="VTM28" s="79"/>
      <c r="VTN28" s="79"/>
      <c r="VTO28" s="79"/>
      <c r="VTP28" s="79"/>
      <c r="VTQ28" s="79"/>
      <c r="VTR28" s="79"/>
      <c r="VTS28" s="79"/>
      <c r="VTT28" s="79"/>
      <c r="VTU28" s="79"/>
      <c r="VTV28" s="79"/>
      <c r="VTW28" s="79"/>
      <c r="VTX28" s="79"/>
      <c r="VTY28" s="79"/>
      <c r="VTZ28" s="79"/>
      <c r="VUA28" s="79"/>
      <c r="VUB28" s="79"/>
      <c r="VUC28" s="79"/>
      <c r="VUD28" s="19"/>
      <c r="VUE28" s="15"/>
      <c r="VUF28" s="15"/>
      <c r="VUG28" s="15"/>
      <c r="VUH28" s="15"/>
      <c r="VUI28" s="15"/>
      <c r="VUJ28" s="15"/>
      <c r="VUK28" s="15"/>
      <c r="VUL28" s="15"/>
      <c r="VUM28" s="15"/>
      <c r="VUN28" s="15"/>
      <c r="VUO28" s="15"/>
      <c r="VUP28" s="15"/>
      <c r="VUQ28" s="15"/>
      <c r="VUR28" s="15"/>
      <c r="VUS28" s="15"/>
      <c r="VUT28" s="15"/>
      <c r="VUU28" s="15"/>
      <c r="VUV28" s="15"/>
      <c r="VUW28" s="15"/>
      <c r="VUX28" s="15"/>
      <c r="VUY28" s="15"/>
      <c r="VUZ28" s="98"/>
      <c r="VVA28" s="98"/>
      <c r="VVB28" s="13"/>
      <c r="VVC28" s="79"/>
      <c r="VVD28" s="79"/>
      <c r="VVE28" s="79"/>
      <c r="VVF28" s="79"/>
      <c r="VVG28" s="79"/>
      <c r="VVH28" s="79"/>
      <c r="VVI28" s="79"/>
      <c r="VVJ28" s="79"/>
      <c r="VVK28" s="79"/>
      <c r="VVL28" s="79"/>
      <c r="VVM28" s="79"/>
      <c r="VVN28" s="79"/>
      <c r="VVO28" s="79"/>
      <c r="VVP28" s="79"/>
      <c r="VVQ28" s="79"/>
      <c r="VVR28" s="79"/>
      <c r="VVS28" s="79"/>
      <c r="VVT28" s="79"/>
      <c r="VVU28" s="79"/>
      <c r="VVV28" s="79"/>
      <c r="VVW28" s="79"/>
      <c r="VVX28" s="79"/>
      <c r="VVY28" s="79"/>
      <c r="VVZ28" s="79"/>
      <c r="VWA28" s="19"/>
      <c r="VWB28" s="15"/>
      <c r="VWC28" s="15"/>
      <c r="VWD28" s="15"/>
      <c r="VWE28" s="15"/>
      <c r="VWF28" s="15"/>
      <c r="VWG28" s="15"/>
      <c r="VWH28" s="15"/>
      <c r="VWI28" s="15"/>
      <c r="VWJ28" s="15"/>
      <c r="VWK28" s="15"/>
      <c r="VWL28" s="15"/>
      <c r="VWM28" s="15"/>
      <c r="VWN28" s="15"/>
      <c r="VWO28" s="15"/>
      <c r="VWP28" s="15"/>
      <c r="VWQ28" s="15"/>
      <c r="VWR28" s="15"/>
      <c r="VWS28" s="15"/>
      <c r="VWT28" s="15"/>
      <c r="VWU28" s="15"/>
      <c r="VWV28" s="15"/>
      <c r="VWW28" s="98"/>
      <c r="VWX28" s="98"/>
      <c r="VWY28" s="13"/>
      <c r="VWZ28" s="79"/>
      <c r="VXA28" s="79"/>
      <c r="VXB28" s="79"/>
      <c r="VXC28" s="79"/>
      <c r="VXD28" s="79"/>
      <c r="VXE28" s="79"/>
      <c r="VXF28" s="79"/>
      <c r="VXG28" s="79"/>
      <c r="VXH28" s="79"/>
      <c r="VXI28" s="79"/>
      <c r="VXJ28" s="79"/>
      <c r="VXK28" s="79"/>
      <c r="VXL28" s="79"/>
      <c r="VXM28" s="79"/>
      <c r="VXN28" s="79"/>
      <c r="VXO28" s="79"/>
      <c r="VXP28" s="79"/>
      <c r="VXQ28" s="79"/>
      <c r="VXR28" s="79"/>
      <c r="VXS28" s="79"/>
      <c r="VXT28" s="79"/>
      <c r="VXU28" s="79"/>
      <c r="VXV28" s="79"/>
      <c r="VXW28" s="79"/>
      <c r="VXX28" s="19"/>
      <c r="VXY28" s="15"/>
      <c r="VXZ28" s="15"/>
      <c r="VYA28" s="15"/>
      <c r="VYB28" s="15"/>
      <c r="VYC28" s="15"/>
      <c r="VYD28" s="15"/>
      <c r="VYE28" s="15"/>
      <c r="VYF28" s="15"/>
      <c r="VYG28" s="15"/>
      <c r="VYH28" s="15"/>
      <c r="VYI28" s="15"/>
      <c r="VYJ28" s="15"/>
      <c r="VYK28" s="15"/>
      <c r="VYL28" s="15"/>
      <c r="VYM28" s="15"/>
      <c r="VYN28" s="15"/>
      <c r="VYO28" s="15"/>
      <c r="VYP28" s="15"/>
      <c r="VYQ28" s="15"/>
      <c r="VYR28" s="15"/>
      <c r="VYS28" s="15"/>
      <c r="VYT28" s="98"/>
      <c r="VYU28" s="98"/>
      <c r="VYV28" s="13"/>
      <c r="VYW28" s="79"/>
      <c r="VYX28" s="79"/>
      <c r="VYY28" s="79"/>
      <c r="VYZ28" s="79"/>
      <c r="VZA28" s="79"/>
      <c r="VZB28" s="79"/>
      <c r="VZC28" s="79"/>
      <c r="VZD28" s="79"/>
      <c r="VZE28" s="79"/>
      <c r="VZF28" s="79"/>
      <c r="VZG28" s="79"/>
      <c r="VZH28" s="79"/>
      <c r="VZI28" s="79"/>
      <c r="VZJ28" s="79"/>
      <c r="VZK28" s="79"/>
      <c r="VZL28" s="79"/>
      <c r="VZM28" s="79"/>
      <c r="VZN28" s="79"/>
      <c r="VZO28" s="79"/>
      <c r="VZP28" s="79"/>
      <c r="VZQ28" s="79"/>
      <c r="VZR28" s="79"/>
      <c r="VZS28" s="79"/>
      <c r="VZT28" s="79"/>
      <c r="VZU28" s="19"/>
      <c r="VZV28" s="15"/>
      <c r="VZW28" s="15"/>
      <c r="VZX28" s="15"/>
      <c r="VZY28" s="15"/>
      <c r="VZZ28" s="15"/>
      <c r="WAA28" s="15"/>
      <c r="WAB28" s="15"/>
      <c r="WAC28" s="15"/>
      <c r="WAD28" s="15"/>
      <c r="WAE28" s="15"/>
      <c r="WAF28" s="15"/>
      <c r="WAG28" s="15"/>
      <c r="WAH28" s="15"/>
      <c r="WAI28" s="15"/>
      <c r="WAJ28" s="15"/>
      <c r="WAK28" s="15"/>
      <c r="WAL28" s="15"/>
      <c r="WAM28" s="15"/>
      <c r="WAN28" s="15"/>
      <c r="WAO28" s="15"/>
      <c r="WAP28" s="15"/>
      <c r="WAQ28" s="98"/>
      <c r="WAR28" s="98"/>
      <c r="WAS28" s="13"/>
      <c r="WAT28" s="79"/>
      <c r="WAU28" s="79"/>
      <c r="WAV28" s="79"/>
      <c r="WAW28" s="79"/>
      <c r="WAX28" s="79"/>
      <c r="WAY28" s="79"/>
      <c r="WAZ28" s="79"/>
      <c r="WBA28" s="79"/>
      <c r="WBB28" s="79"/>
      <c r="WBC28" s="79"/>
      <c r="WBD28" s="79"/>
      <c r="WBE28" s="79"/>
      <c r="WBF28" s="79"/>
      <c r="WBG28" s="79"/>
      <c r="WBH28" s="79"/>
      <c r="WBI28" s="79"/>
      <c r="WBJ28" s="79"/>
      <c r="WBK28" s="79"/>
      <c r="WBL28" s="79"/>
      <c r="WBM28" s="79"/>
      <c r="WBN28" s="79"/>
      <c r="WBO28" s="79"/>
      <c r="WBP28" s="79"/>
      <c r="WBQ28" s="79"/>
      <c r="WBR28" s="19"/>
      <c r="WBS28" s="15"/>
      <c r="WBT28" s="15"/>
      <c r="WBU28" s="15"/>
      <c r="WBV28" s="15"/>
      <c r="WBW28" s="15"/>
      <c r="WBX28" s="15"/>
      <c r="WBY28" s="15"/>
      <c r="WBZ28" s="15"/>
      <c r="WCA28" s="15"/>
      <c r="WCB28" s="15"/>
      <c r="WCC28" s="15"/>
      <c r="WCD28" s="15"/>
      <c r="WCE28" s="15"/>
      <c r="WCF28" s="15"/>
      <c r="WCG28" s="15"/>
      <c r="WCH28" s="15"/>
      <c r="WCI28" s="15"/>
      <c r="WCJ28" s="15"/>
      <c r="WCK28" s="15"/>
      <c r="WCL28" s="15"/>
      <c r="WCM28" s="15"/>
      <c r="WCN28" s="98"/>
      <c r="WCO28" s="98"/>
      <c r="WCP28" s="13"/>
      <c r="WCQ28" s="79"/>
      <c r="WCR28" s="79"/>
      <c r="WCS28" s="79"/>
      <c r="WCT28" s="79"/>
      <c r="WCU28" s="79"/>
      <c r="WCV28" s="79"/>
      <c r="WCW28" s="79"/>
      <c r="WCX28" s="79"/>
      <c r="WCY28" s="79"/>
      <c r="WCZ28" s="79"/>
      <c r="WDA28" s="79"/>
      <c r="WDB28" s="79"/>
      <c r="WDC28" s="79"/>
      <c r="WDD28" s="79"/>
      <c r="WDE28" s="79"/>
      <c r="WDF28" s="79"/>
      <c r="WDG28" s="79"/>
      <c r="WDH28" s="79"/>
      <c r="WDI28" s="79"/>
      <c r="WDJ28" s="79"/>
      <c r="WDK28" s="79"/>
      <c r="WDL28" s="79"/>
      <c r="WDM28" s="79"/>
      <c r="WDN28" s="79"/>
      <c r="WDO28" s="19"/>
      <c r="WDP28" s="15"/>
      <c r="WDQ28" s="15"/>
      <c r="WDR28" s="15"/>
      <c r="WDS28" s="15"/>
      <c r="WDT28" s="15"/>
      <c r="WDU28" s="15"/>
      <c r="WDV28" s="15"/>
      <c r="WDW28" s="15"/>
      <c r="WDX28" s="15"/>
      <c r="WDY28" s="15"/>
      <c r="WDZ28" s="15"/>
      <c r="WEA28" s="15"/>
      <c r="WEB28" s="15"/>
      <c r="WEC28" s="15"/>
      <c r="WED28" s="15"/>
      <c r="WEE28" s="15"/>
      <c r="WEF28" s="15"/>
      <c r="WEG28" s="15"/>
      <c r="WEH28" s="15"/>
      <c r="WEI28" s="15"/>
      <c r="WEJ28" s="15"/>
      <c r="WEK28" s="98"/>
      <c r="WEL28" s="98"/>
      <c r="WEM28" s="13"/>
      <c r="WEN28" s="79"/>
      <c r="WEO28" s="79"/>
      <c r="WEP28" s="79"/>
      <c r="WEQ28" s="79"/>
      <c r="WER28" s="79"/>
      <c r="WES28" s="79"/>
      <c r="WET28" s="79"/>
      <c r="WEU28" s="79"/>
      <c r="WEV28" s="79"/>
      <c r="WEW28" s="79"/>
      <c r="WEX28" s="79"/>
      <c r="WEY28" s="79"/>
      <c r="WEZ28" s="79"/>
      <c r="WFA28" s="79"/>
      <c r="WFB28" s="79"/>
      <c r="WFC28" s="79"/>
      <c r="WFD28" s="79"/>
      <c r="WFE28" s="79"/>
      <c r="WFF28" s="79"/>
      <c r="WFG28" s="79"/>
      <c r="WFH28" s="79"/>
      <c r="WFI28" s="79"/>
      <c r="WFJ28" s="79"/>
      <c r="WFK28" s="79"/>
      <c r="WFL28" s="19"/>
      <c r="WFM28" s="15"/>
      <c r="WFN28" s="15"/>
      <c r="WFO28" s="15"/>
      <c r="WFP28" s="15"/>
      <c r="WFQ28" s="15"/>
      <c r="WFR28" s="15"/>
      <c r="WFS28" s="15"/>
      <c r="WFT28" s="15"/>
      <c r="WFU28" s="15"/>
      <c r="WFV28" s="15"/>
      <c r="WFW28" s="15"/>
      <c r="WFX28" s="15"/>
      <c r="WFY28" s="15"/>
      <c r="WFZ28" s="15"/>
      <c r="WGA28" s="15"/>
      <c r="WGB28" s="15"/>
      <c r="WGC28" s="15"/>
      <c r="WGD28" s="15"/>
      <c r="WGE28" s="15"/>
      <c r="WGF28" s="15"/>
      <c r="WGG28" s="15"/>
      <c r="WGH28" s="98"/>
      <c r="WGI28" s="98"/>
      <c r="WGJ28" s="13"/>
      <c r="WGK28" s="79"/>
      <c r="WGL28" s="79"/>
      <c r="WGM28" s="79"/>
      <c r="WGN28" s="79"/>
      <c r="WGO28" s="79"/>
      <c r="WGP28" s="79"/>
      <c r="WGQ28" s="79"/>
      <c r="WGR28" s="79"/>
      <c r="WGS28" s="79"/>
      <c r="WGT28" s="79"/>
      <c r="WGU28" s="79"/>
      <c r="WGV28" s="79"/>
      <c r="WGW28" s="79"/>
      <c r="WGX28" s="79"/>
      <c r="WGY28" s="79"/>
      <c r="WGZ28" s="79"/>
      <c r="WHA28" s="79"/>
      <c r="WHB28" s="79"/>
      <c r="WHC28" s="79"/>
      <c r="WHD28" s="79"/>
      <c r="WHE28" s="79"/>
      <c r="WHF28" s="79"/>
      <c r="WHG28" s="79"/>
      <c r="WHH28" s="79"/>
      <c r="WHI28" s="19"/>
      <c r="WHJ28" s="15"/>
      <c r="WHK28" s="15"/>
      <c r="WHL28" s="15"/>
      <c r="WHM28" s="15"/>
      <c r="WHN28" s="15"/>
      <c r="WHO28" s="15"/>
      <c r="WHP28" s="15"/>
      <c r="WHQ28" s="15"/>
      <c r="WHR28" s="15"/>
      <c r="WHS28" s="15"/>
      <c r="WHT28" s="15"/>
      <c r="WHU28" s="15"/>
      <c r="WHV28" s="15"/>
      <c r="WHW28" s="15"/>
      <c r="WHX28" s="15"/>
      <c r="WHY28" s="15"/>
      <c r="WHZ28" s="15"/>
      <c r="WIA28" s="15"/>
      <c r="WIB28" s="15"/>
      <c r="WIC28" s="15"/>
      <c r="WID28" s="15"/>
      <c r="WIE28" s="98"/>
      <c r="WIF28" s="98"/>
      <c r="WIG28" s="13"/>
      <c r="WIH28" s="79"/>
      <c r="WII28" s="79"/>
      <c r="WIJ28" s="79"/>
      <c r="WIK28" s="79"/>
      <c r="WIL28" s="79"/>
      <c r="WIM28" s="79"/>
      <c r="WIN28" s="79"/>
      <c r="WIO28" s="79"/>
      <c r="WIP28" s="79"/>
      <c r="WIQ28" s="79"/>
      <c r="WIR28" s="79"/>
      <c r="WIS28" s="79"/>
      <c r="WIT28" s="79"/>
      <c r="WIU28" s="79"/>
      <c r="WIV28" s="79"/>
      <c r="WIW28" s="79"/>
      <c r="WIX28" s="79"/>
      <c r="WIY28" s="79"/>
      <c r="WIZ28" s="79"/>
      <c r="WJA28" s="79"/>
      <c r="WJB28" s="79"/>
      <c r="WJC28" s="79"/>
      <c r="WJD28" s="79"/>
      <c r="WJE28" s="79"/>
      <c r="WJF28" s="19"/>
      <c r="WJG28" s="15"/>
      <c r="WJH28" s="15"/>
      <c r="WJI28" s="15"/>
      <c r="WJJ28" s="15"/>
      <c r="WJK28" s="15"/>
      <c r="WJL28" s="15"/>
      <c r="WJM28" s="15"/>
      <c r="WJN28" s="15"/>
      <c r="WJO28" s="15"/>
      <c r="WJP28" s="15"/>
      <c r="WJQ28" s="15"/>
      <c r="WJR28" s="15"/>
      <c r="WJS28" s="15"/>
      <c r="WJT28" s="15"/>
      <c r="WJU28" s="15"/>
      <c r="WJV28" s="15"/>
      <c r="WJW28" s="15"/>
      <c r="WJX28" s="15"/>
      <c r="WJY28" s="15"/>
      <c r="WJZ28" s="15"/>
      <c r="WKA28" s="15"/>
      <c r="WKB28" s="98"/>
      <c r="WKC28" s="98"/>
      <c r="WKD28" s="13"/>
      <c r="WKE28" s="79"/>
      <c r="WKF28" s="79"/>
      <c r="WKG28" s="79"/>
      <c r="WKH28" s="79"/>
      <c r="WKI28" s="79"/>
      <c r="WKJ28" s="79"/>
      <c r="WKK28" s="79"/>
      <c r="WKL28" s="79"/>
      <c r="WKM28" s="79"/>
      <c r="WKN28" s="79"/>
      <c r="WKO28" s="79"/>
      <c r="WKP28" s="79"/>
      <c r="WKQ28" s="79"/>
      <c r="WKR28" s="79"/>
      <c r="WKS28" s="79"/>
      <c r="WKT28" s="79"/>
      <c r="WKU28" s="79"/>
      <c r="WKV28" s="79"/>
      <c r="WKW28" s="79"/>
      <c r="WKX28" s="79"/>
      <c r="WKY28" s="79"/>
      <c r="WKZ28" s="79"/>
      <c r="WLA28" s="79"/>
      <c r="WLB28" s="79"/>
      <c r="WLC28" s="19"/>
      <c r="WLD28" s="15"/>
      <c r="WLE28" s="15"/>
      <c r="WLF28" s="15"/>
      <c r="WLG28" s="15"/>
      <c r="WLH28" s="15"/>
      <c r="WLI28" s="15"/>
      <c r="WLJ28" s="15"/>
      <c r="WLK28" s="15"/>
      <c r="WLL28" s="15"/>
      <c r="WLM28" s="15"/>
      <c r="WLN28" s="15"/>
      <c r="WLO28" s="15"/>
      <c r="WLP28" s="15"/>
      <c r="WLQ28" s="15"/>
      <c r="WLR28" s="15"/>
      <c r="WLS28" s="15"/>
      <c r="WLT28" s="15"/>
      <c r="WLU28" s="15"/>
      <c r="WLV28" s="15"/>
      <c r="WLW28" s="15"/>
      <c r="WLX28" s="15"/>
      <c r="WLY28" s="98"/>
      <c r="WLZ28" s="98"/>
      <c r="WMA28" s="13"/>
      <c r="WMB28" s="79"/>
      <c r="WMC28" s="79"/>
      <c r="WMD28" s="79"/>
      <c r="WME28" s="79"/>
      <c r="WMF28" s="79"/>
      <c r="WMG28" s="79"/>
      <c r="WMH28" s="79"/>
      <c r="WMI28" s="79"/>
      <c r="WMJ28" s="79"/>
      <c r="WMK28" s="79"/>
      <c r="WML28" s="79"/>
      <c r="WMM28" s="79"/>
      <c r="WMN28" s="79"/>
      <c r="WMO28" s="79"/>
      <c r="WMP28" s="79"/>
      <c r="WMQ28" s="79"/>
      <c r="WMR28" s="79"/>
      <c r="WMS28" s="79"/>
      <c r="WMT28" s="79"/>
      <c r="WMU28" s="79"/>
      <c r="WMV28" s="79"/>
      <c r="WMW28" s="79"/>
      <c r="WMX28" s="79"/>
      <c r="WMY28" s="79"/>
      <c r="WMZ28" s="19"/>
      <c r="WNA28" s="15"/>
      <c r="WNB28" s="15"/>
      <c r="WNC28" s="15"/>
      <c r="WND28" s="15"/>
      <c r="WNE28" s="15"/>
      <c r="WNF28" s="15"/>
      <c r="WNG28" s="15"/>
      <c r="WNH28" s="15"/>
      <c r="WNI28" s="15"/>
      <c r="WNJ28" s="15"/>
      <c r="WNK28" s="15"/>
      <c r="WNL28" s="15"/>
      <c r="WNM28" s="15"/>
      <c r="WNN28" s="15"/>
      <c r="WNO28" s="15"/>
      <c r="WNP28" s="15"/>
      <c r="WNQ28" s="15"/>
      <c r="WNR28" s="15"/>
      <c r="WNS28" s="15"/>
      <c r="WNT28" s="15"/>
      <c r="WNU28" s="15"/>
      <c r="WNV28" s="98"/>
      <c r="WNW28" s="98"/>
      <c r="WNX28" s="13"/>
      <c r="WNY28" s="79"/>
      <c r="WNZ28" s="79"/>
      <c r="WOA28" s="79"/>
      <c r="WOB28" s="79"/>
      <c r="WOC28" s="79"/>
      <c r="WOD28" s="79"/>
      <c r="WOE28" s="79"/>
      <c r="WOF28" s="79"/>
      <c r="WOG28" s="79"/>
      <c r="WOH28" s="79"/>
      <c r="WOI28" s="79"/>
      <c r="WOJ28" s="79"/>
      <c r="WOK28" s="79"/>
      <c r="WOL28" s="79"/>
      <c r="WOM28" s="79"/>
      <c r="WON28" s="79"/>
      <c r="WOO28" s="79"/>
      <c r="WOP28" s="79"/>
      <c r="WOQ28" s="79"/>
      <c r="WOR28" s="79"/>
      <c r="WOS28" s="79"/>
      <c r="WOT28" s="79"/>
      <c r="WOU28" s="79"/>
      <c r="WOV28" s="79"/>
      <c r="WOW28" s="19"/>
      <c r="WOX28" s="15"/>
      <c r="WOY28" s="15"/>
      <c r="WOZ28" s="15"/>
      <c r="WPA28" s="15"/>
      <c r="WPB28" s="15"/>
      <c r="WPC28" s="15"/>
      <c r="WPD28" s="15"/>
      <c r="WPE28" s="15"/>
      <c r="WPF28" s="15"/>
      <c r="WPG28" s="15"/>
      <c r="WPH28" s="15"/>
      <c r="WPI28" s="15"/>
      <c r="WPJ28" s="15"/>
      <c r="WPK28" s="15"/>
      <c r="WPL28" s="15"/>
      <c r="WPM28" s="15"/>
      <c r="WPN28" s="15"/>
      <c r="WPO28" s="15"/>
      <c r="WPP28" s="15"/>
      <c r="WPQ28" s="15"/>
      <c r="WPR28" s="15"/>
      <c r="WPS28" s="98"/>
      <c r="WPT28" s="98"/>
      <c r="WPU28" s="13"/>
      <c r="WPV28" s="79"/>
      <c r="WPW28" s="79"/>
      <c r="WPX28" s="79"/>
      <c r="WPY28" s="79"/>
      <c r="WPZ28" s="79"/>
      <c r="WQA28" s="79"/>
      <c r="WQB28" s="79"/>
      <c r="WQC28" s="79"/>
      <c r="WQD28" s="79"/>
      <c r="WQE28" s="79"/>
      <c r="WQF28" s="79"/>
      <c r="WQG28" s="79"/>
      <c r="WQH28" s="79"/>
      <c r="WQI28" s="79"/>
      <c r="WQJ28" s="79"/>
      <c r="WQK28" s="79"/>
      <c r="WQL28" s="79"/>
      <c r="WQM28" s="79"/>
      <c r="WQN28" s="79"/>
      <c r="WQO28" s="79"/>
      <c r="WQP28" s="79"/>
      <c r="WQQ28" s="79"/>
      <c r="WQR28" s="79"/>
      <c r="WQS28" s="79"/>
      <c r="WQT28" s="19"/>
      <c r="WQU28" s="15"/>
      <c r="WQV28" s="15"/>
      <c r="WQW28" s="15"/>
      <c r="WQX28" s="15"/>
      <c r="WQY28" s="15"/>
      <c r="WQZ28" s="15"/>
      <c r="WRA28" s="15"/>
      <c r="WRB28" s="15"/>
      <c r="WRC28" s="15"/>
      <c r="WRD28" s="15"/>
      <c r="WRE28" s="15"/>
      <c r="WRF28" s="15"/>
      <c r="WRG28" s="15"/>
      <c r="WRH28" s="15"/>
      <c r="WRI28" s="15"/>
      <c r="WRJ28" s="15"/>
      <c r="WRK28" s="15"/>
      <c r="WRL28" s="15"/>
      <c r="WRM28" s="15"/>
      <c r="WRN28" s="15"/>
      <c r="WRO28" s="15"/>
      <c r="WRP28" s="98"/>
      <c r="WRQ28" s="98"/>
      <c r="WRR28" s="13"/>
      <c r="WRS28" s="79"/>
      <c r="WRT28" s="79"/>
      <c r="WRU28" s="79"/>
      <c r="WRV28" s="79"/>
      <c r="WRW28" s="79"/>
      <c r="WRX28" s="79"/>
      <c r="WRY28" s="79"/>
      <c r="WRZ28" s="79"/>
      <c r="WSA28" s="79"/>
      <c r="WSB28" s="79"/>
      <c r="WSC28" s="79"/>
      <c r="WSD28" s="79"/>
      <c r="WSE28" s="79"/>
      <c r="WSF28" s="79"/>
      <c r="WSG28" s="79"/>
      <c r="WSH28" s="79"/>
      <c r="WSI28" s="79"/>
      <c r="WSJ28" s="79"/>
      <c r="WSK28" s="79"/>
      <c r="WSL28" s="79"/>
      <c r="WSM28" s="79"/>
      <c r="WSN28" s="79"/>
      <c r="WSO28" s="79"/>
      <c r="WSP28" s="79"/>
      <c r="WSQ28" s="19"/>
      <c r="WSR28" s="15"/>
      <c r="WSS28" s="15"/>
      <c r="WST28" s="15"/>
      <c r="WSU28" s="15"/>
      <c r="WSV28" s="15"/>
      <c r="WSW28" s="15"/>
      <c r="WSX28" s="15"/>
      <c r="WSY28" s="15"/>
      <c r="WSZ28" s="15"/>
      <c r="WTA28" s="15"/>
      <c r="WTB28" s="15"/>
      <c r="WTC28" s="15"/>
      <c r="WTD28" s="15"/>
      <c r="WTE28" s="15"/>
      <c r="WTF28" s="15"/>
      <c r="WTG28" s="15"/>
      <c r="WTH28" s="15"/>
      <c r="WTI28" s="15"/>
      <c r="WTJ28" s="15"/>
      <c r="WTK28" s="15"/>
      <c r="WTL28" s="15"/>
      <c r="WTM28" s="98"/>
      <c r="WTN28" s="98"/>
      <c r="WTO28" s="13"/>
      <c r="WTP28" s="79"/>
      <c r="WTQ28" s="79"/>
      <c r="WTR28" s="79"/>
      <c r="WTS28" s="79"/>
      <c r="WTT28" s="79"/>
      <c r="WTU28" s="79"/>
      <c r="WTV28" s="79"/>
      <c r="WTW28" s="79"/>
      <c r="WTX28" s="79"/>
      <c r="WTY28" s="79"/>
      <c r="WTZ28" s="79"/>
      <c r="WUA28" s="79"/>
      <c r="WUB28" s="79"/>
      <c r="WUC28" s="79"/>
      <c r="WUD28" s="79"/>
      <c r="WUE28" s="79"/>
      <c r="WUF28" s="79"/>
      <c r="WUG28" s="79"/>
      <c r="WUH28" s="79"/>
      <c r="WUI28" s="79"/>
      <c r="WUJ28" s="79"/>
      <c r="WUK28" s="79"/>
      <c r="WUL28" s="79"/>
      <c r="WUM28" s="79"/>
      <c r="WUN28" s="19"/>
      <c r="WUO28" s="15"/>
      <c r="WUP28" s="15"/>
      <c r="WUQ28" s="15"/>
      <c r="WUR28" s="15"/>
      <c r="WUS28" s="15"/>
      <c r="WUT28" s="15"/>
      <c r="WUU28" s="15"/>
      <c r="WUV28" s="15"/>
      <c r="WUW28" s="15"/>
      <c r="WUX28" s="15"/>
      <c r="WUY28" s="15"/>
      <c r="WUZ28" s="15"/>
      <c r="WVA28" s="15"/>
      <c r="WVB28" s="15"/>
      <c r="WVC28" s="15"/>
      <c r="WVD28" s="15"/>
      <c r="WVE28" s="15"/>
      <c r="WVF28" s="15"/>
      <c r="WVG28" s="15"/>
      <c r="WVH28" s="15"/>
      <c r="WVI28" s="15"/>
      <c r="WVJ28" s="98"/>
      <c r="WVK28" s="98"/>
      <c r="WVL28" s="13"/>
      <c r="WVM28" s="79"/>
      <c r="WVN28" s="79"/>
      <c r="WVO28" s="79"/>
      <c r="WVP28" s="79"/>
      <c r="WVQ28" s="79"/>
      <c r="WVR28" s="79"/>
      <c r="WVS28" s="79"/>
      <c r="WVT28" s="79"/>
      <c r="WVU28" s="79"/>
      <c r="WVV28" s="79"/>
      <c r="WVW28" s="79"/>
      <c r="WVX28" s="79"/>
      <c r="WVY28" s="79"/>
      <c r="WVZ28" s="79"/>
      <c r="WWA28" s="79"/>
      <c r="WWB28" s="79"/>
      <c r="WWC28" s="79"/>
      <c r="WWD28" s="79"/>
      <c r="WWE28" s="79"/>
      <c r="WWF28" s="79"/>
      <c r="WWG28" s="79"/>
      <c r="WWH28" s="79"/>
      <c r="WWI28" s="79"/>
      <c r="WWJ28" s="79"/>
      <c r="WWK28" s="19"/>
      <c r="WWL28" s="15"/>
      <c r="WWM28" s="15"/>
      <c r="WWN28" s="15"/>
      <c r="WWO28" s="15"/>
      <c r="WWP28" s="15"/>
      <c r="WWQ28" s="15"/>
      <c r="WWR28" s="15"/>
      <c r="WWS28" s="15"/>
      <c r="WWT28" s="15"/>
      <c r="WWU28" s="15"/>
      <c r="WWV28" s="15"/>
      <c r="WWW28" s="15"/>
      <c r="WWX28" s="15"/>
      <c r="WWY28" s="15"/>
      <c r="WWZ28" s="15"/>
      <c r="WXA28" s="15"/>
      <c r="WXB28" s="15"/>
      <c r="WXC28" s="15"/>
      <c r="WXD28" s="15"/>
      <c r="WXE28" s="15"/>
      <c r="WXF28" s="15"/>
      <c r="WXG28" s="98"/>
      <c r="WXH28" s="98"/>
      <c r="WXI28" s="13"/>
      <c r="WXJ28" s="79"/>
      <c r="WXK28" s="79"/>
      <c r="WXL28" s="79"/>
      <c r="WXM28" s="79"/>
      <c r="WXN28" s="79"/>
      <c r="WXO28" s="79"/>
      <c r="WXP28" s="79"/>
      <c r="WXQ28" s="79"/>
      <c r="WXR28" s="79"/>
      <c r="WXS28" s="79"/>
      <c r="WXT28" s="79"/>
      <c r="WXU28" s="79"/>
      <c r="WXV28" s="79"/>
      <c r="WXW28" s="79"/>
      <c r="WXX28" s="79"/>
      <c r="WXY28" s="79"/>
      <c r="WXZ28" s="79"/>
      <c r="WYA28" s="79"/>
      <c r="WYB28" s="79"/>
      <c r="WYC28" s="79"/>
      <c r="WYD28" s="79"/>
      <c r="WYE28" s="79"/>
      <c r="WYF28" s="79"/>
      <c r="WYG28" s="79"/>
      <c r="WYH28" s="19"/>
      <c r="WYI28" s="15"/>
      <c r="WYJ28" s="15"/>
      <c r="WYK28" s="15"/>
      <c r="WYL28" s="15"/>
      <c r="WYM28" s="15"/>
      <c r="WYN28" s="15"/>
      <c r="WYO28" s="15"/>
      <c r="WYP28" s="15"/>
      <c r="WYQ28" s="15"/>
      <c r="WYR28" s="15"/>
      <c r="WYS28" s="15"/>
      <c r="WYT28" s="15"/>
      <c r="WYU28" s="15"/>
      <c r="WYV28" s="15"/>
      <c r="WYW28" s="15"/>
      <c r="WYX28" s="15"/>
      <c r="WYY28" s="15"/>
      <c r="WYZ28" s="15"/>
      <c r="WZA28" s="15"/>
      <c r="WZB28" s="15"/>
      <c r="WZC28" s="15"/>
      <c r="WZD28" s="98"/>
      <c r="WZE28" s="98"/>
      <c r="WZF28" s="13"/>
      <c r="WZG28" s="79"/>
      <c r="WZH28" s="79"/>
      <c r="WZI28" s="79"/>
      <c r="WZJ28" s="79"/>
      <c r="WZK28" s="79"/>
      <c r="WZL28" s="79"/>
      <c r="WZM28" s="79"/>
      <c r="WZN28" s="79"/>
      <c r="WZO28" s="79"/>
      <c r="WZP28" s="79"/>
      <c r="WZQ28" s="79"/>
      <c r="WZR28" s="79"/>
      <c r="WZS28" s="79"/>
      <c r="WZT28" s="79"/>
      <c r="WZU28" s="79"/>
      <c r="WZV28" s="79"/>
      <c r="WZW28" s="79"/>
      <c r="WZX28" s="79"/>
      <c r="WZY28" s="79"/>
      <c r="WZZ28" s="79"/>
      <c r="XAA28" s="79"/>
      <c r="XAB28" s="79"/>
      <c r="XAC28" s="79"/>
      <c r="XAD28" s="79"/>
      <c r="XAE28" s="19"/>
      <c r="XAF28" s="15"/>
      <c r="XAG28" s="15"/>
      <c r="XAH28" s="15"/>
      <c r="XAI28" s="15"/>
      <c r="XAJ28" s="15"/>
      <c r="XAK28" s="15"/>
      <c r="XAL28" s="15"/>
      <c r="XAM28" s="15"/>
      <c r="XAN28" s="15"/>
      <c r="XAO28" s="15"/>
      <c r="XAP28" s="15"/>
      <c r="XAQ28" s="15"/>
      <c r="XAR28" s="15"/>
      <c r="XAS28" s="15"/>
      <c r="XAT28" s="15"/>
      <c r="XAU28" s="15"/>
      <c r="XAV28" s="15"/>
      <c r="XAW28" s="15"/>
      <c r="XAX28" s="15"/>
      <c r="XAY28" s="15"/>
      <c r="XAZ28" s="15"/>
      <c r="XBA28" s="98"/>
      <c r="XBB28" s="98"/>
      <c r="XBC28" s="13"/>
      <c r="XBD28" s="79"/>
      <c r="XBE28" s="79"/>
      <c r="XBF28" s="79"/>
      <c r="XBG28" s="79"/>
      <c r="XBH28" s="79"/>
      <c r="XBI28" s="79"/>
      <c r="XBJ28" s="79"/>
      <c r="XBK28" s="79"/>
      <c r="XBL28" s="79"/>
      <c r="XBM28" s="79"/>
      <c r="XBN28" s="79"/>
      <c r="XBO28" s="79"/>
      <c r="XBP28" s="79"/>
      <c r="XBQ28" s="79"/>
      <c r="XBR28" s="79"/>
      <c r="XBS28" s="79"/>
      <c r="XBT28" s="79"/>
      <c r="XBU28" s="79"/>
      <c r="XBV28" s="79"/>
      <c r="XBW28" s="79"/>
      <c r="XBX28" s="79"/>
      <c r="XBY28" s="79"/>
      <c r="XBZ28" s="79"/>
      <c r="XCA28" s="79"/>
      <c r="XCB28" s="19"/>
      <c r="XCC28" s="15"/>
      <c r="XCD28" s="15"/>
      <c r="XCE28" s="15"/>
      <c r="XCF28" s="15"/>
      <c r="XCG28" s="15"/>
      <c r="XCH28" s="15"/>
      <c r="XCI28" s="15"/>
      <c r="XCJ28" s="15"/>
      <c r="XCK28" s="15"/>
      <c r="XCL28" s="15"/>
      <c r="XCM28" s="15"/>
      <c r="XCN28" s="15"/>
      <c r="XCO28" s="15"/>
      <c r="XCP28" s="15"/>
      <c r="XCQ28" s="15"/>
      <c r="XCR28" s="15"/>
      <c r="XCS28" s="15"/>
      <c r="XCT28" s="15"/>
      <c r="XCU28" s="15"/>
      <c r="XCV28" s="15"/>
      <c r="XCW28" s="15"/>
      <c r="XCX28" s="98"/>
      <c r="XCY28" s="98"/>
      <c r="XCZ28" s="13"/>
      <c r="XDA28" s="79"/>
      <c r="XDB28" s="79"/>
      <c r="XDC28" s="79"/>
      <c r="XDD28" s="79"/>
      <c r="XDE28" s="79"/>
      <c r="XDF28" s="79"/>
      <c r="XDG28" s="79"/>
      <c r="XDH28" s="79"/>
      <c r="XDI28" s="79"/>
      <c r="XDJ28" s="79"/>
      <c r="XDK28" s="79"/>
      <c r="XDL28" s="79"/>
      <c r="XDM28" s="79"/>
      <c r="XDN28" s="79"/>
      <c r="XDO28" s="79"/>
      <c r="XDP28" s="79"/>
      <c r="XDQ28" s="79"/>
      <c r="XDR28" s="79"/>
      <c r="XDS28" s="79"/>
      <c r="XDT28" s="79"/>
      <c r="XDU28" s="79"/>
      <c r="XDV28" s="79"/>
      <c r="XDW28" s="79"/>
      <c r="XDX28" s="79"/>
      <c r="XDY28" s="19"/>
      <c r="XDZ28" s="15"/>
      <c r="XEA28" s="15"/>
      <c r="XEB28" s="15"/>
      <c r="XEC28" s="15"/>
      <c r="XED28" s="15"/>
      <c r="XEE28" s="15"/>
      <c r="XEF28" s="15"/>
      <c r="XEG28" s="15"/>
      <c r="XEH28" s="15"/>
      <c r="XEI28" s="15"/>
      <c r="XEJ28" s="15"/>
      <c r="XEK28" s="15"/>
      <c r="XEL28" s="15"/>
      <c r="XEM28" s="15"/>
      <c r="XEN28" s="15"/>
      <c r="XEO28" s="15"/>
      <c r="XEP28" s="15"/>
      <c r="XEQ28" s="15"/>
      <c r="XER28" s="15"/>
      <c r="XES28" s="15"/>
      <c r="XET28" s="15"/>
      <c r="XEU28" s="98"/>
      <c r="XEV28" s="98"/>
      <c r="XEW28" s="13"/>
      <c r="XEX28" s="79"/>
      <c r="XEY28" s="79"/>
      <c r="XEZ28" s="79"/>
      <c r="XFA28" s="79"/>
      <c r="XFB28" s="79"/>
      <c r="XFC28" s="79"/>
      <c r="XFD28" s="79"/>
    </row>
    <row r="29" spans="1:16384" ht="15" customHeight="1" x14ac:dyDescent="0.35">
      <c r="B29" s="16" t="s">
        <v>513</v>
      </c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8">
        <v>19.643561659202049</v>
      </c>
      <c r="P29" s="148">
        <v>18.3150655820005</v>
      </c>
      <c r="Q29" s="148">
        <v>18.028873816972688</v>
      </c>
      <c r="R29" s="148">
        <v>19.229706092909083</v>
      </c>
      <c r="S29" s="148">
        <v>19.051993954324349</v>
      </c>
      <c r="T29" s="148">
        <v>20.34090732018031</v>
      </c>
      <c r="U29" s="148">
        <v>20.603569904054783</v>
      </c>
      <c r="V29" s="148">
        <v>20.724829645517097</v>
      </c>
      <c r="W29" s="148">
        <v>19.800683289174977</v>
      </c>
      <c r="X29" s="148">
        <v>20.227679564804323</v>
      </c>
      <c r="Y29" s="148">
        <v>20.719457002323917</v>
      </c>
      <c r="Z29" s="148">
        <v>21.373308613221678</v>
      </c>
      <c r="AA29" s="148">
        <v>21.892704344296313</v>
      </c>
      <c r="AB29" s="148">
        <v>22.245503554685527</v>
      </c>
      <c r="AC29" s="148">
        <v>23.077254065885796</v>
      </c>
      <c r="AD29" s="79"/>
      <c r="AE29" s="79"/>
      <c r="AF29" s="30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>
        <v>-6.7630101926002508</v>
      </c>
      <c r="AT29" s="15">
        <v>-1.5626030043216064</v>
      </c>
      <c r="AU29" s="15">
        <v>6.6606061372835823</v>
      </c>
      <c r="AV29" s="15">
        <v>-0.9241542108137859</v>
      </c>
      <c r="AW29" s="15">
        <v>6.7652413125157898</v>
      </c>
      <c r="AX29" s="15">
        <v>1.2913022007326298</v>
      </c>
      <c r="AY29" s="18">
        <v>0.5885375302774597</v>
      </c>
      <c r="AZ29" s="18">
        <v>-4.4591264302238498</v>
      </c>
      <c r="BA29" s="18">
        <v>2.1564724277105354</v>
      </c>
      <c r="BB29" s="18">
        <v>2.4312103419676254</v>
      </c>
      <c r="BC29" s="18">
        <v>3.1557371934236675</v>
      </c>
      <c r="BD29" s="18">
        <v>2.4301138418659853</v>
      </c>
      <c r="BE29" s="18">
        <v>1.6114921429573366</v>
      </c>
      <c r="BF29" s="18">
        <v>3.7389601415656837</v>
      </c>
      <c r="BG29" s="355"/>
      <c r="BH29" s="355"/>
      <c r="BI29"/>
      <c r="BJ29" s="2"/>
    </row>
    <row r="30" spans="1:16384" customFormat="1" ht="4.4000000000000004" customHeight="1" x14ac:dyDescent="0.35">
      <c r="B30" s="283"/>
      <c r="C30" s="284"/>
      <c r="D30" s="284"/>
      <c r="E30" s="284"/>
      <c r="F30" s="284"/>
      <c r="G30" s="285"/>
      <c r="H30" s="285"/>
      <c r="I30" s="285"/>
      <c r="J30" s="285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6"/>
      <c r="Z30" s="286"/>
      <c r="AA30" s="286"/>
      <c r="AB30" s="286"/>
      <c r="AC30" s="286"/>
      <c r="AD30" s="286"/>
      <c r="AE30" s="286"/>
      <c r="AF30" s="298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  <c r="BF30" s="203"/>
      <c r="BG30" s="287"/>
      <c r="BH30" s="287"/>
    </row>
    <row r="31" spans="1:16384" customFormat="1" ht="4.4000000000000004" customHeight="1" x14ac:dyDescent="0.35">
      <c r="B31" s="16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79"/>
      <c r="Z31" s="79"/>
      <c r="AA31" s="79"/>
      <c r="AB31" s="79"/>
      <c r="AC31" s="79"/>
      <c r="AD31" s="79"/>
      <c r="AE31" s="79"/>
      <c r="AF31" s="29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355"/>
      <c r="BH31" s="355"/>
    </row>
    <row r="32" spans="1:16384" customFormat="1" ht="15" customHeight="1" x14ac:dyDescent="0.35">
      <c r="B32" s="13" t="s">
        <v>953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79"/>
      <c r="Z32" s="79"/>
      <c r="AA32" s="79"/>
      <c r="AB32" s="79"/>
      <c r="AC32" s="79"/>
      <c r="AD32" s="79"/>
      <c r="AE32" s="79"/>
      <c r="AF32" s="29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355"/>
      <c r="BH32" s="355"/>
    </row>
    <row r="33" spans="1:62" customFormat="1" ht="15" customHeight="1" x14ac:dyDescent="0.35">
      <c r="B33" s="13" t="s">
        <v>755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79">
        <v>31852.174999999999</v>
      </c>
      <c r="P33" s="79">
        <v>28616.38</v>
      </c>
      <c r="Q33" s="79">
        <v>24898.682999999997</v>
      </c>
      <c r="R33" s="79">
        <v>24167.137999999999</v>
      </c>
      <c r="S33" s="79">
        <v>22981.366000000002</v>
      </c>
      <c r="T33" s="79">
        <v>22054.153999999999</v>
      </c>
      <c r="U33" s="79">
        <v>22372.636999999999</v>
      </c>
      <c r="V33" s="79">
        <v>23531.031999999999</v>
      </c>
      <c r="W33" s="79">
        <v>26867.428</v>
      </c>
      <c r="X33" s="79">
        <v>29167.822</v>
      </c>
      <c r="Y33" s="79">
        <v>31100.578000000001</v>
      </c>
      <c r="Z33" s="79">
        <v>33380.571000000004</v>
      </c>
      <c r="AA33" s="79">
        <v>34304.199000000001</v>
      </c>
      <c r="AB33" s="79">
        <v>29320.656999999999</v>
      </c>
      <c r="AC33" s="79">
        <v>38562.031999999999</v>
      </c>
      <c r="AD33" s="79"/>
      <c r="AE33" s="79"/>
      <c r="AF33" s="29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5">
        <v>5.1777311722350854</v>
      </c>
      <c r="AZ33" s="15">
        <v>14.178706654259791</v>
      </c>
      <c r="BA33" s="15">
        <v>8.5620179199884721</v>
      </c>
      <c r="BB33" s="15">
        <v>6.6263295216214679</v>
      </c>
      <c r="BC33" s="15">
        <v>7.3310309538298677</v>
      </c>
      <c r="BD33" s="15">
        <v>2.7669628539307998</v>
      </c>
      <c r="BE33" s="15">
        <v>-14.52749851410319</v>
      </c>
      <c r="BF33" s="15">
        <v>31.518308065197857</v>
      </c>
      <c r="BG33" s="355"/>
      <c r="BH33" s="355"/>
    </row>
    <row r="34" spans="1:62" customFormat="1" ht="15" customHeight="1" x14ac:dyDescent="0.35">
      <c r="B34" s="16" t="s">
        <v>951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>
        <v>28856.626</v>
      </c>
      <c r="P34" s="80">
        <v>25553.266</v>
      </c>
      <c r="Q34" s="80">
        <v>22226.762999999999</v>
      </c>
      <c r="R34" s="80">
        <v>21733.573</v>
      </c>
      <c r="S34" s="80">
        <v>20506.021000000001</v>
      </c>
      <c r="T34" s="80">
        <v>19847.462</v>
      </c>
      <c r="U34" s="80">
        <v>20128.391</v>
      </c>
      <c r="V34" s="80">
        <v>21253.683000000001</v>
      </c>
      <c r="W34" s="80">
        <v>24274.663</v>
      </c>
      <c r="X34" s="80">
        <v>26414.412</v>
      </c>
      <c r="Y34" s="80">
        <v>28249.062000000002</v>
      </c>
      <c r="Z34" s="80">
        <v>30357.397000000001</v>
      </c>
      <c r="AA34" s="79">
        <v>31246.341</v>
      </c>
      <c r="AB34" s="79">
        <v>26435.794999999998</v>
      </c>
      <c r="AC34" s="79">
        <v>34964.546000000002</v>
      </c>
      <c r="AD34" s="79"/>
      <c r="AE34" s="79"/>
      <c r="AF34" s="29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>
        <v>5.5905710496184282</v>
      </c>
      <c r="AZ34" s="18">
        <v>14.213912948640475</v>
      </c>
      <c r="BA34" s="18">
        <v>8.814742350903078</v>
      </c>
      <c r="BB34" s="18">
        <v>6.9456401300926229</v>
      </c>
      <c r="BC34" s="18">
        <v>7.4633805540162674</v>
      </c>
      <c r="BD34" s="18">
        <v>2.9282616029299202</v>
      </c>
      <c r="BE34" s="18">
        <v>-15.395549834138986</v>
      </c>
      <c r="BF34" s="18">
        <v>32.26213170438038</v>
      </c>
      <c r="BG34" s="355"/>
      <c r="BH34" s="355"/>
    </row>
    <row r="35" spans="1:62" customFormat="1" ht="15" customHeight="1" x14ac:dyDescent="0.35">
      <c r="B35" s="16" t="s">
        <v>952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>
        <v>2995.5489999999991</v>
      </c>
      <c r="P35" s="80">
        <v>3063.1140000000014</v>
      </c>
      <c r="Q35" s="80">
        <v>2671.9199999999983</v>
      </c>
      <c r="R35" s="80">
        <v>2433.5649999999987</v>
      </c>
      <c r="S35" s="80">
        <v>2475.3450000000012</v>
      </c>
      <c r="T35" s="80">
        <v>2206.6919999999991</v>
      </c>
      <c r="U35" s="80">
        <v>2244.2459999999992</v>
      </c>
      <c r="V35" s="80">
        <v>2277.3489999999983</v>
      </c>
      <c r="W35" s="80">
        <v>2592.7649999999994</v>
      </c>
      <c r="X35" s="80">
        <v>2753.41</v>
      </c>
      <c r="Y35" s="80">
        <v>2851.5159999999996</v>
      </c>
      <c r="Z35" s="80">
        <v>3023.1740000000027</v>
      </c>
      <c r="AA35" s="80">
        <v>3057.8580000000002</v>
      </c>
      <c r="AB35" s="80">
        <v>2884.862000000001</v>
      </c>
      <c r="AC35" s="80">
        <v>3597.4859999999971</v>
      </c>
      <c r="AD35" s="79"/>
      <c r="AE35" s="79"/>
      <c r="AF35" s="29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>
        <v>1.4750165534437476</v>
      </c>
      <c r="AZ35" s="18">
        <v>13.850138911515156</v>
      </c>
      <c r="BA35" s="18">
        <v>6.1958951158319584</v>
      </c>
      <c r="BB35" s="18">
        <v>3.5630726989442101</v>
      </c>
      <c r="BC35" s="18">
        <v>6.019885562627147</v>
      </c>
      <c r="BD35" s="18">
        <v>1.1472710469194773</v>
      </c>
      <c r="BE35" s="18">
        <v>-5.6574242492620384</v>
      </c>
      <c r="BF35" s="18">
        <v>24.70218679437685</v>
      </c>
      <c r="BG35" s="355"/>
      <c r="BH35" s="355"/>
    </row>
    <row r="36" spans="1:62" s="99" customFormat="1" ht="15" customHeight="1" x14ac:dyDescent="0.35">
      <c r="A36"/>
      <c r="B36" s="79" t="s">
        <v>509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>
        <v>31979.103999999999</v>
      </c>
      <c r="P36" s="79">
        <v>27649.759000000002</v>
      </c>
      <c r="Q36" s="79">
        <v>23961.577000000001</v>
      </c>
      <c r="R36" s="79">
        <v>23064.667999999998</v>
      </c>
      <c r="S36" s="79">
        <v>21871.902000000002</v>
      </c>
      <c r="T36" s="79">
        <v>20930.169000000002</v>
      </c>
      <c r="U36" s="79">
        <v>21209.771999999997</v>
      </c>
      <c r="V36" s="79">
        <v>22502.370999999999</v>
      </c>
      <c r="W36" s="79">
        <v>26286.462</v>
      </c>
      <c r="X36" s="79">
        <v>28645.593000000001</v>
      </c>
      <c r="Y36" s="79">
        <v>30798.322</v>
      </c>
      <c r="Z36" s="79">
        <v>33353.46</v>
      </c>
      <c r="AA36" s="79">
        <v>34319.955999999998</v>
      </c>
      <c r="AB36" s="79">
        <v>29489.652000000002</v>
      </c>
      <c r="AC36" s="79">
        <v>39570.033000000003</v>
      </c>
      <c r="AD36" s="79"/>
      <c r="AE36" s="79"/>
      <c r="AF36" s="30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>
        <v>-13.538043467384195</v>
      </c>
      <c r="AT36" s="15">
        <v>-13.33893000658704</v>
      </c>
      <c r="AU36" s="15">
        <v>-3.7431134019267733</v>
      </c>
      <c r="AV36" s="15">
        <v>-5.1713989553198685</v>
      </c>
      <c r="AW36" s="15">
        <v>-4.3056749248419282</v>
      </c>
      <c r="AX36" s="15">
        <v>1.3358850566376004</v>
      </c>
      <c r="AY36" s="15">
        <v>6.0943559412142765</v>
      </c>
      <c r="AZ36" s="15">
        <v>16.81641014629081</v>
      </c>
      <c r="BA36" s="15">
        <v>8.9746996001211627</v>
      </c>
      <c r="BB36" s="15">
        <v>7.5150442862188234</v>
      </c>
      <c r="BC36" s="15">
        <v>8.2963545871102937</v>
      </c>
      <c r="BD36" s="15">
        <v>2.8977383455869323</v>
      </c>
      <c r="BE36" s="15">
        <v>-14.074330398325676</v>
      </c>
      <c r="BF36" s="15">
        <v>34.182773672608953</v>
      </c>
      <c r="BG36" s="355"/>
      <c r="BH36" s="355"/>
      <c r="BI36"/>
      <c r="BJ36" s="19"/>
    </row>
    <row r="37" spans="1:62" s="46" customFormat="1" ht="15" customHeight="1" x14ac:dyDescent="0.35">
      <c r="A37"/>
      <c r="B37" s="16" t="s">
        <v>858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>
        <v>28104.558000000001</v>
      </c>
      <c r="P37" s="80">
        <v>25013.024000000001</v>
      </c>
      <c r="Q37" s="80">
        <v>21747.963</v>
      </c>
      <c r="R37" s="80">
        <v>21318.047999999999</v>
      </c>
      <c r="S37" s="80">
        <v>20149.717000000001</v>
      </c>
      <c r="T37" s="80">
        <v>19495.579000000002</v>
      </c>
      <c r="U37" s="80">
        <v>19843.528999999999</v>
      </c>
      <c r="V37" s="80">
        <v>21052.69</v>
      </c>
      <c r="W37" s="80">
        <v>24467.754000000001</v>
      </c>
      <c r="X37" s="80">
        <v>26744.392</v>
      </c>
      <c r="Y37" s="80">
        <v>28666.465</v>
      </c>
      <c r="Z37" s="80">
        <v>30954.669000000002</v>
      </c>
      <c r="AA37" s="79">
        <v>31932.86</v>
      </c>
      <c r="AB37" s="79">
        <v>27516.399000000001</v>
      </c>
      <c r="AC37" s="79">
        <v>36855.019</v>
      </c>
      <c r="AD37" s="79"/>
      <c r="AE37" s="79"/>
      <c r="AF37" s="206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>
        <v>-11.000116066582509</v>
      </c>
      <c r="AT37" s="18">
        <v>-13.053443677981525</v>
      </c>
      <c r="AU37" s="18">
        <v>-1.9768058277458025</v>
      </c>
      <c r="AV37" s="18">
        <v>-5.4804783252200124</v>
      </c>
      <c r="AW37" s="18">
        <v>-3.2463880261941096</v>
      </c>
      <c r="AX37" s="18">
        <v>1.7847636123040873</v>
      </c>
      <c r="AY37" s="18">
        <v>6.0934776268878394</v>
      </c>
      <c r="AZ37" s="18">
        <v>16.221508985312575</v>
      </c>
      <c r="BA37" s="18">
        <v>9.3046464338328683</v>
      </c>
      <c r="BB37" s="18">
        <v>7.1868263073619341</v>
      </c>
      <c r="BC37" s="18">
        <v>7.982163130333654</v>
      </c>
      <c r="BD37" s="18">
        <v>3.1600757869515546</v>
      </c>
      <c r="BE37" s="18">
        <v>-13.830458656067758</v>
      </c>
      <c r="BF37" s="18">
        <v>33.938379800351051</v>
      </c>
      <c r="BG37" s="355"/>
      <c r="BH37" s="355"/>
      <c r="BI37"/>
      <c r="BJ37" s="7"/>
    </row>
    <row r="38" spans="1:62" s="55" customFormat="1" ht="15" customHeight="1" x14ac:dyDescent="0.35">
      <c r="A38"/>
      <c r="B38" s="16" t="s">
        <v>859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>
        <v>3874.5459999999985</v>
      </c>
      <c r="P38" s="80">
        <v>2636.7350000000006</v>
      </c>
      <c r="Q38" s="80">
        <v>2213.6140000000014</v>
      </c>
      <c r="R38" s="80">
        <v>1746.619999999999</v>
      </c>
      <c r="S38" s="80">
        <v>1722.1850000000013</v>
      </c>
      <c r="T38" s="80">
        <v>1434.5900000000001</v>
      </c>
      <c r="U38" s="80">
        <v>1366.2429999999986</v>
      </c>
      <c r="V38" s="80">
        <v>1449.6810000000005</v>
      </c>
      <c r="W38" s="80">
        <v>1818.7079999999987</v>
      </c>
      <c r="X38" s="80">
        <v>1901.2010000000009</v>
      </c>
      <c r="Y38" s="80">
        <v>2131.857</v>
      </c>
      <c r="Z38" s="80">
        <v>2398.7909999999974</v>
      </c>
      <c r="AA38" s="80">
        <v>2387.0959999999977</v>
      </c>
      <c r="AB38" s="80">
        <v>1973.2530000000006</v>
      </c>
      <c r="AC38" s="80">
        <v>2715.0140000000029</v>
      </c>
      <c r="AD38" s="79"/>
      <c r="AE38" s="79"/>
      <c r="AF38" s="206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>
        <v>-31.947252658763073</v>
      </c>
      <c r="AT38" s="18">
        <v>-16.047156805670614</v>
      </c>
      <c r="AU38" s="18">
        <v>-21.096451323491905</v>
      </c>
      <c r="AV38" s="18">
        <v>-1.3989877592148083</v>
      </c>
      <c r="AW38" s="18">
        <v>-16.699425439195032</v>
      </c>
      <c r="AX38" s="18">
        <v>-4.7642183480995657</v>
      </c>
      <c r="AY38" s="18">
        <v>6.1071127171375812</v>
      </c>
      <c r="AZ38" s="18">
        <v>25.455738193436908</v>
      </c>
      <c r="BA38" s="18">
        <v>4.5358023388032755</v>
      </c>
      <c r="BB38" s="18">
        <v>12.132120696338731</v>
      </c>
      <c r="BC38" s="18">
        <v>12.521196309133186</v>
      </c>
      <c r="BD38" s="18">
        <v>-0.48753726356317501</v>
      </c>
      <c r="BE38" s="18">
        <v>-17.336671838920491</v>
      </c>
      <c r="BF38" s="18">
        <v>37.590770164799039</v>
      </c>
      <c r="BG38" s="355"/>
      <c r="BH38" s="355"/>
      <c r="BI38"/>
    </row>
    <row r="39" spans="1:62" s="46" customFormat="1" ht="15" customHeight="1" x14ac:dyDescent="0.35">
      <c r="A39"/>
      <c r="B39" s="79" t="s">
        <v>512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>
        <v>7036.384</v>
      </c>
      <c r="P39" s="79">
        <v>6006.607</v>
      </c>
      <c r="Q39" s="79">
        <v>5083.0069999999996</v>
      </c>
      <c r="R39" s="79">
        <v>4893.4359999999997</v>
      </c>
      <c r="S39" s="79">
        <v>4611.6930000000002</v>
      </c>
      <c r="T39" s="79">
        <v>4723.7110000000002</v>
      </c>
      <c r="U39" s="79">
        <v>4810.1750000000002</v>
      </c>
      <c r="V39" s="79">
        <v>5170.8500000000004</v>
      </c>
      <c r="W39" s="79">
        <v>5720.4639999999999</v>
      </c>
      <c r="X39" s="79">
        <v>6381.5389999999998</v>
      </c>
      <c r="Y39" s="79">
        <v>7011.0569999999998</v>
      </c>
      <c r="Z39" s="79">
        <v>7736.7830000000004</v>
      </c>
      <c r="AA39" s="79">
        <v>8127.2780000000002</v>
      </c>
      <c r="AB39" s="79">
        <v>7307.4859999999999</v>
      </c>
      <c r="AC39" s="79">
        <v>9980.9660000000003</v>
      </c>
      <c r="AD39" s="79"/>
      <c r="AE39" s="79"/>
      <c r="AF39" s="30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>
        <v>-14.63503128879834</v>
      </c>
      <c r="AT39" s="15">
        <v>-15.376401352710445</v>
      </c>
      <c r="AU39" s="15">
        <v>-3.7295049957633331</v>
      </c>
      <c r="AV39" s="15">
        <v>-5.7575699365435558</v>
      </c>
      <c r="AW39" s="15">
        <v>2.4289995019182764</v>
      </c>
      <c r="AX39" s="15">
        <v>1.8304252736884186</v>
      </c>
      <c r="AY39" s="15">
        <v>7.4981679460726509</v>
      </c>
      <c r="AZ39" s="15">
        <v>10.629084193121045</v>
      </c>
      <c r="BA39" s="15">
        <v>11.556317809184707</v>
      </c>
      <c r="BB39" s="15">
        <v>9.8646737095863557</v>
      </c>
      <c r="BC39" s="15">
        <v>10.35116388299226</v>
      </c>
      <c r="BD39" s="15">
        <v>5.0472528439792077</v>
      </c>
      <c r="BE39" s="15">
        <v>-10.086919630410089</v>
      </c>
      <c r="BF39" s="15">
        <v>36.585496024214081</v>
      </c>
      <c r="BG39" s="355"/>
      <c r="BH39" s="355"/>
      <c r="BI39"/>
      <c r="BJ39" s="7"/>
    </row>
    <row r="40" spans="1:62" customFormat="1" ht="15" customHeight="1" x14ac:dyDescent="0.35">
      <c r="B40" s="16" t="s">
        <v>513</v>
      </c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8">
        <v>22.003068003406227</v>
      </c>
      <c r="P40" s="148">
        <v>21.723903633301106</v>
      </c>
      <c r="Q40" s="148">
        <v>21.213157214151636</v>
      </c>
      <c r="R40" s="148">
        <v>21.21615624382714</v>
      </c>
      <c r="S40" s="148">
        <v>21.08501126239501</v>
      </c>
      <c r="T40" s="148">
        <v>22.568909978701079</v>
      </c>
      <c r="U40" s="148">
        <v>22.679050958209267</v>
      </c>
      <c r="V40" s="148">
        <v>22.979134065472483</v>
      </c>
      <c r="W40" s="148">
        <v>21.762015747878127</v>
      </c>
      <c r="X40" s="148">
        <v>22.277559413763921</v>
      </c>
      <c r="Y40" s="148">
        <v>22.764412294929574</v>
      </c>
      <c r="Z40" s="148">
        <v>23.196343048067579</v>
      </c>
      <c r="AA40" s="148">
        <v>23.680910313521384</v>
      </c>
      <c r="AB40" s="148">
        <v>24.779831243854623</v>
      </c>
      <c r="AC40" s="148">
        <v>25.223547324309788</v>
      </c>
      <c r="AD40" s="79"/>
      <c r="AE40" s="79"/>
      <c r="AF40" s="30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>
        <v>-1.2687520215903747</v>
      </c>
      <c r="AT40" s="15">
        <v>-2.3510803020067454</v>
      </c>
      <c r="AU40" s="15">
        <v>1.4137592274586573E-2</v>
      </c>
      <c r="AV40" s="15">
        <v>-0.61813732857612236</v>
      </c>
      <c r="AW40" s="15">
        <v>7.0376946819686701</v>
      </c>
      <c r="AX40" s="15">
        <v>0.488020819845225</v>
      </c>
      <c r="AY40" s="15">
        <v>1.323173124908003</v>
      </c>
      <c r="AZ40" s="15">
        <v>-5.2966239464312457</v>
      </c>
      <c r="BA40" s="15">
        <v>2.3690069516472114</v>
      </c>
      <c r="BB40" s="15">
        <v>2.1853959499030986</v>
      </c>
      <c r="BC40" s="15">
        <v>1.8973947033730836</v>
      </c>
      <c r="BD40" s="15">
        <v>2.0889812866178179</v>
      </c>
      <c r="BE40" s="15">
        <v>4.6405349954210795</v>
      </c>
      <c r="BF40" s="15">
        <v>1.7906339881358382</v>
      </c>
      <c r="BG40" s="355"/>
      <c r="BH40" s="355"/>
    </row>
    <row r="41" spans="1:62" s="46" customFormat="1" ht="15" customHeight="1" x14ac:dyDescent="0.35">
      <c r="A41"/>
      <c r="B41" s="79" t="s">
        <v>263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>
        <v>507.55199999999968</v>
      </c>
      <c r="P41" s="79">
        <v>855.92699999999968</v>
      </c>
      <c r="Q41" s="79">
        <v>750.47999999999956</v>
      </c>
      <c r="R41" s="79">
        <v>437.94700000000012</v>
      </c>
      <c r="S41" s="79">
        <v>429.77300000000014</v>
      </c>
      <c r="T41" s="79">
        <v>409.3090000000002</v>
      </c>
      <c r="U41" s="79">
        <v>365.55500000000029</v>
      </c>
      <c r="V41" s="79">
        <v>365.71900000000005</v>
      </c>
      <c r="W41" s="79">
        <v>313.90200000000004</v>
      </c>
      <c r="X41" s="79">
        <v>324.86200000000008</v>
      </c>
      <c r="Y41" s="79">
        <v>325.5590000000002</v>
      </c>
      <c r="Z41" s="79">
        <v>366.70200000000023</v>
      </c>
      <c r="AA41" s="79">
        <v>340.74499999999989</v>
      </c>
      <c r="AB41" s="79">
        <v>282.14999999999964</v>
      </c>
      <c r="AC41" s="79">
        <v>348.97800000000097</v>
      </c>
      <c r="AD41" s="79"/>
      <c r="AE41" s="79"/>
      <c r="AF41" s="30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>
        <v>68.638287308492579</v>
      </c>
      <c r="AT41" s="15">
        <v>-12.319625388613767</v>
      </c>
      <c r="AU41" s="15">
        <v>-41.64441424155202</v>
      </c>
      <c r="AV41" s="15">
        <v>-1.8664358929276776</v>
      </c>
      <c r="AW41" s="15">
        <v>-4.7615834405604671</v>
      </c>
      <c r="AX41" s="15">
        <v>-10.689723411896606</v>
      </c>
      <c r="AY41" s="15">
        <v>4.4863290065724655E-2</v>
      </c>
      <c r="AZ41" s="15">
        <v>-14.16852829631493</v>
      </c>
      <c r="BA41" s="15">
        <v>3.4915355747972407</v>
      </c>
      <c r="BB41" s="15">
        <v>0.21455264081367356</v>
      </c>
      <c r="BC41" s="15">
        <v>12.637647861063588</v>
      </c>
      <c r="BD41" s="15">
        <v>-7.0784997082100229</v>
      </c>
      <c r="BE41" s="15">
        <v>-17.196143743855455</v>
      </c>
      <c r="BF41" s="15">
        <v>23.685273790537455</v>
      </c>
      <c r="BG41" s="355"/>
      <c r="BH41" s="355"/>
      <c r="BI41"/>
      <c r="BJ41" s="7"/>
    </row>
    <row r="42" spans="1:62" s="55" customFormat="1" ht="15" customHeight="1" x14ac:dyDescent="0.35">
      <c r="A42"/>
      <c r="B42" s="79" t="s">
        <v>860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>
        <v>6528.8320000000003</v>
      </c>
      <c r="P42" s="79">
        <v>5150.68</v>
      </c>
      <c r="Q42" s="79">
        <v>4332.527</v>
      </c>
      <c r="R42" s="79">
        <v>4455.4889999999996</v>
      </c>
      <c r="S42" s="79">
        <v>4181.92</v>
      </c>
      <c r="T42" s="79">
        <v>4314.402</v>
      </c>
      <c r="U42" s="79">
        <v>4444.62</v>
      </c>
      <c r="V42" s="79">
        <v>4805.1310000000003</v>
      </c>
      <c r="W42" s="79">
        <v>5406.5619999999999</v>
      </c>
      <c r="X42" s="79">
        <v>6056.6769999999997</v>
      </c>
      <c r="Y42" s="79">
        <v>6685.4979999999996</v>
      </c>
      <c r="Z42" s="79">
        <v>7370.0810000000001</v>
      </c>
      <c r="AA42" s="79">
        <v>7786.5330000000004</v>
      </c>
      <c r="AB42" s="79">
        <v>7025.3360000000002</v>
      </c>
      <c r="AC42" s="79">
        <v>9631.9879999999994</v>
      </c>
      <c r="AD42" s="79"/>
      <c r="AE42" s="79"/>
      <c r="AF42" s="30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>
        <v>-21.108706733455541</v>
      </c>
      <c r="AT42" s="15">
        <v>-15.884368665884896</v>
      </c>
      <c r="AU42" s="15">
        <v>2.8381127226673839</v>
      </c>
      <c r="AV42" s="15">
        <v>-6.1400443363231183</v>
      </c>
      <c r="AW42" s="15">
        <v>3.1679706928874767</v>
      </c>
      <c r="AX42" s="15">
        <v>3.0182166613125028</v>
      </c>
      <c r="AY42" s="15">
        <v>8.1111771085042239</v>
      </c>
      <c r="AZ42" s="15">
        <v>12.516432954689469</v>
      </c>
      <c r="BA42" s="15">
        <v>12.024554606050939</v>
      </c>
      <c r="BB42" s="15">
        <v>10.38227727844823</v>
      </c>
      <c r="BC42" s="15">
        <v>10.23982057881104</v>
      </c>
      <c r="BD42" s="15">
        <v>5.6505756178256421</v>
      </c>
      <c r="BE42" s="15">
        <v>-9.7758142166738402</v>
      </c>
      <c r="BF42" s="15">
        <v>37.103591913610956</v>
      </c>
      <c r="BG42" s="355"/>
      <c r="BH42" s="355"/>
      <c r="BI42"/>
    </row>
    <row r="43" spans="1:62" ht="15" customHeight="1" x14ac:dyDescent="0.35">
      <c r="B43" s="16" t="s">
        <v>513</v>
      </c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8">
        <v>20.415931603336983</v>
      </c>
      <c r="P43" s="148">
        <v>18.628299798200771</v>
      </c>
      <c r="Q43" s="148">
        <v>18.081142989879169</v>
      </c>
      <c r="R43" s="148">
        <v>19.317377557743299</v>
      </c>
      <c r="S43" s="148">
        <v>19.120056408445869</v>
      </c>
      <c r="T43" s="148">
        <v>20.613316595771394</v>
      </c>
      <c r="U43" s="148">
        <v>20.955529366369429</v>
      </c>
      <c r="V43" s="148">
        <v>21.353887552560575</v>
      </c>
      <c r="W43" s="148">
        <v>20.567857325188914</v>
      </c>
      <c r="X43" s="148">
        <v>21.143486190004861</v>
      </c>
      <c r="Y43" s="148">
        <v>21.707344965092577</v>
      </c>
      <c r="Z43" s="148">
        <v>22.096900891241869</v>
      </c>
      <c r="AA43" s="148">
        <v>22.688062304042582</v>
      </c>
      <c r="AB43" s="148">
        <v>23.82305494822387</v>
      </c>
      <c r="AC43" s="148">
        <v>24.341622358515593</v>
      </c>
      <c r="AD43" s="79"/>
      <c r="AE43" s="79"/>
      <c r="AF43" s="30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>
        <v>-8.7560628624168348</v>
      </c>
      <c r="AT43" s="15">
        <v>-2.9372342846578534</v>
      </c>
      <c r="AU43" s="15">
        <v>6.8371483404345987</v>
      </c>
      <c r="AV43" s="15">
        <v>-1.0214696519110826</v>
      </c>
      <c r="AW43" s="15">
        <v>7.8099151771639646</v>
      </c>
      <c r="AX43" s="15">
        <v>1.6601538573770147</v>
      </c>
      <c r="AY43" s="18">
        <v>1.9009693299872104</v>
      </c>
      <c r="AZ43" s="18">
        <v>-3.6809701532656391</v>
      </c>
      <c r="BA43" s="18">
        <v>2.7986817280718363</v>
      </c>
      <c r="BB43" s="18">
        <v>2.6668202680514854</v>
      </c>
      <c r="BC43" s="18">
        <v>1.7945811741405227</v>
      </c>
      <c r="BD43" s="18">
        <v>2.6753136818159864</v>
      </c>
      <c r="BE43" s="18">
        <v>5.0025984104383134</v>
      </c>
      <c r="BF43" s="18">
        <v>2.1767460614046272</v>
      </c>
      <c r="BG43" s="355"/>
      <c r="BH43" s="355"/>
      <c r="BI43"/>
      <c r="BJ43" s="2"/>
    </row>
    <row r="44" spans="1:62" ht="6" customHeight="1" thickBot="1" x14ac:dyDescent="0.4"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136"/>
      <c r="Z44" s="136"/>
      <c r="AA44" s="136"/>
      <c r="AB44" s="136"/>
      <c r="AC44" s="136"/>
      <c r="AD44" s="136"/>
      <c r="AE44" s="136"/>
      <c r="AF44" s="206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/>
      <c r="BJ44" s="2"/>
    </row>
    <row r="45" spans="1:62" ht="6" customHeight="1" x14ac:dyDescent="0.35">
      <c r="B45" s="2"/>
      <c r="C45" s="149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Z45" s="7"/>
      <c r="AA45" s="7"/>
      <c r="AB45" s="7"/>
      <c r="AC45" s="7"/>
      <c r="AD45" s="7"/>
      <c r="AE45" s="7"/>
      <c r="AF45" s="206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36"/>
      <c r="BB45" s="36"/>
      <c r="BC45" s="36"/>
      <c r="BD45" s="36"/>
      <c r="BE45" s="36"/>
      <c r="BF45" s="36"/>
      <c r="BG45" s="36"/>
      <c r="BH45" s="36"/>
      <c r="BI45"/>
      <c r="BJ45" s="2"/>
    </row>
    <row r="46" spans="1:62" ht="12" customHeight="1" x14ac:dyDescent="0.35">
      <c r="B46" s="288" t="s">
        <v>861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Z46" s="7"/>
      <c r="AA46" s="7"/>
      <c r="AB46" s="7"/>
      <c r="AC46" s="7"/>
      <c r="AD46" s="7"/>
      <c r="AE46" s="7"/>
      <c r="AF46" s="206"/>
      <c r="AG46" s="2"/>
      <c r="AH46" s="2"/>
      <c r="AI46" s="33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36"/>
      <c r="BB46" s="36"/>
      <c r="BC46" s="36"/>
      <c r="BD46" s="36"/>
      <c r="BE46" s="36"/>
      <c r="BF46" s="36"/>
      <c r="BG46" s="36"/>
      <c r="BH46" s="36"/>
      <c r="BI46"/>
      <c r="BJ46" s="2"/>
    </row>
    <row r="47" spans="1:62" ht="12" customHeight="1" x14ac:dyDescent="0.35">
      <c r="B47" s="288" t="s">
        <v>862</v>
      </c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Z47" s="7"/>
      <c r="AA47" s="7"/>
      <c r="AB47" s="7"/>
      <c r="AC47" s="7"/>
      <c r="AD47" s="7"/>
      <c r="AE47" s="7"/>
      <c r="AF47"/>
      <c r="AG47" s="2"/>
      <c r="AH47" s="2"/>
      <c r="AI47" s="33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36"/>
      <c r="BB47" s="36"/>
      <c r="BC47" s="36"/>
      <c r="BD47" s="36"/>
      <c r="BE47" s="36"/>
      <c r="BF47" s="36"/>
      <c r="BG47" s="36"/>
      <c r="BH47" s="36"/>
      <c r="BI47"/>
      <c r="BJ47" s="2"/>
    </row>
    <row r="48" spans="1:62" ht="12" customHeight="1" x14ac:dyDescent="0.35">
      <c r="B48" s="288" t="s">
        <v>863</v>
      </c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Z48" s="7"/>
      <c r="AA48" s="7"/>
      <c r="AB48" s="7"/>
      <c r="AC48" s="7"/>
      <c r="AD48" s="7"/>
      <c r="AE48" s="7"/>
      <c r="AF48"/>
      <c r="AG48" s="2"/>
      <c r="AH48" s="2"/>
      <c r="AI48" s="33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36"/>
      <c r="BB48" s="36"/>
      <c r="BC48" s="36"/>
      <c r="BD48" s="36"/>
      <c r="BE48" s="36"/>
      <c r="BF48" s="36"/>
      <c r="BG48" s="36"/>
      <c r="BH48" s="36"/>
      <c r="BI48"/>
      <c r="BJ48" s="2"/>
    </row>
    <row r="49" spans="2:62" ht="12" customHeight="1" x14ac:dyDescent="0.35">
      <c r="B49" s="288" t="s">
        <v>954</v>
      </c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Z49" s="7"/>
      <c r="AA49" s="7"/>
      <c r="AB49" s="7"/>
      <c r="AC49" s="7"/>
      <c r="AD49" s="7"/>
      <c r="AE49" s="7"/>
      <c r="AF49"/>
      <c r="AG49" s="2"/>
      <c r="AH49" s="2"/>
      <c r="AI49" s="33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36"/>
      <c r="BB49" s="36"/>
      <c r="BC49" s="36"/>
      <c r="BD49" s="36"/>
      <c r="BE49" s="36"/>
      <c r="BF49" s="36"/>
      <c r="BG49" s="36"/>
      <c r="BH49" s="36"/>
      <c r="BI49"/>
      <c r="BJ49" s="2"/>
    </row>
    <row r="50" spans="2:62" ht="12" customHeight="1" x14ac:dyDescent="0.35">
      <c r="B50" s="35" t="s">
        <v>864</v>
      </c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Z50" s="7"/>
      <c r="AA50" s="7"/>
      <c r="AB50" s="7"/>
      <c r="AC50" s="7"/>
      <c r="AD50" s="7"/>
      <c r="AE50" s="7"/>
      <c r="AF50"/>
      <c r="AG50" s="2"/>
      <c r="AH50" s="2"/>
      <c r="AI50" s="33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36"/>
      <c r="BB50" s="36"/>
      <c r="BC50" s="36"/>
      <c r="BD50" s="36"/>
      <c r="BE50" s="36"/>
      <c r="BF50" s="36"/>
      <c r="BG50" s="36"/>
      <c r="BH50" s="36"/>
      <c r="BI50"/>
      <c r="BJ50" s="2"/>
    </row>
    <row r="51" spans="2:62" ht="12" customHeight="1" x14ac:dyDescent="0.35">
      <c r="B51" s="288" t="s">
        <v>955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Z51" s="7"/>
      <c r="AA51" s="7"/>
      <c r="AB51" s="7"/>
      <c r="AC51" s="7"/>
      <c r="AD51" s="7"/>
      <c r="AE51" s="7"/>
      <c r="AF51"/>
      <c r="AG51" s="2"/>
      <c r="AH51" s="2"/>
      <c r="AI51" s="33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36"/>
      <c r="BB51" s="36"/>
      <c r="BC51" s="36"/>
      <c r="BD51" s="36"/>
      <c r="BE51" s="36"/>
      <c r="BF51" s="36"/>
      <c r="BG51" s="36"/>
      <c r="BH51" s="36"/>
      <c r="BI51"/>
      <c r="BJ51" s="2"/>
    </row>
    <row r="52" spans="2:62" ht="12" customHeight="1" x14ac:dyDescent="0.35"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Z52" s="7"/>
      <c r="AA52" s="7"/>
      <c r="AB52" s="7"/>
      <c r="AC52" s="7"/>
      <c r="AD52" s="7"/>
      <c r="AE52" s="7"/>
      <c r="AF52"/>
      <c r="AG52" s="2"/>
      <c r="AH52" s="2"/>
      <c r="AI52" s="33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36"/>
      <c r="BB52" s="36"/>
      <c r="BC52" s="36"/>
      <c r="BD52" s="36"/>
      <c r="BE52" s="36"/>
      <c r="BF52" s="36"/>
      <c r="BG52" s="36"/>
      <c r="BH52" s="36"/>
      <c r="BI52"/>
      <c r="BJ52" s="2"/>
    </row>
    <row r="54" spans="2:62" x14ac:dyDescent="0.3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s="12"/>
      <c r="Z54"/>
      <c r="AA54"/>
      <c r="AB54" s="355"/>
      <c r="AC54" s="355"/>
      <c r="AD54" s="355"/>
      <c r="AE54" s="355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 s="335"/>
      <c r="BF54" s="355"/>
      <c r="BG54" s="355"/>
      <c r="BH54" s="355"/>
    </row>
    <row r="55" spans="2:62" x14ac:dyDescent="0.3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 s="12"/>
      <c r="Z55"/>
      <c r="AA55"/>
      <c r="AB55" s="355"/>
      <c r="AC55" s="355"/>
      <c r="AD55" s="355"/>
      <c r="AE55" s="3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 s="335"/>
      <c r="BF55" s="355"/>
      <c r="BG55" s="355"/>
      <c r="BH55" s="355"/>
    </row>
    <row r="56" spans="2:62" x14ac:dyDescent="0.3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s="12"/>
      <c r="Z56"/>
      <c r="AA56"/>
      <c r="AB56" s="355"/>
      <c r="AC56" s="355"/>
      <c r="AD56" s="355"/>
      <c r="AE56" s="355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 s="335"/>
      <c r="BF56" s="355"/>
      <c r="BG56" s="355"/>
      <c r="BH56" s="355"/>
    </row>
    <row r="57" spans="2:62" x14ac:dyDescent="0.3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s="12"/>
      <c r="Z57"/>
      <c r="AA57"/>
      <c r="AB57" s="355"/>
      <c r="AC57" s="355"/>
      <c r="AD57" s="355"/>
      <c r="AE57" s="355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 s="335"/>
      <c r="BF57" s="355"/>
      <c r="BG57" s="355"/>
      <c r="BH57" s="355"/>
    </row>
    <row r="58" spans="2:62" x14ac:dyDescent="0.3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 s="12"/>
      <c r="Z58"/>
      <c r="AA58"/>
      <c r="AB58" s="355"/>
      <c r="AC58" s="355"/>
      <c r="AD58" s="355"/>
      <c r="AE58" s="355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 s="335"/>
      <c r="BF58" s="355"/>
      <c r="BG58" s="355"/>
      <c r="BH58" s="355"/>
    </row>
    <row r="59" spans="2:62" x14ac:dyDescent="0.3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 s="12"/>
      <c r="Z59"/>
      <c r="AA59"/>
      <c r="AB59" s="355"/>
      <c r="AC59" s="355"/>
      <c r="AD59" s="355"/>
      <c r="AE59" s="355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 s="335"/>
      <c r="BF59" s="355"/>
      <c r="BG59" s="355"/>
      <c r="BH59" s="355"/>
    </row>
    <row r="60" spans="2:62" x14ac:dyDescent="0.3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 s="12"/>
      <c r="Z60"/>
      <c r="AA60"/>
      <c r="AB60" s="355"/>
      <c r="AC60" s="355"/>
      <c r="AD60" s="355"/>
      <c r="AE60" s="355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 s="335"/>
      <c r="BF60" s="355"/>
      <c r="BG60" s="355"/>
      <c r="BH60" s="355"/>
    </row>
    <row r="61" spans="2:62" x14ac:dyDescent="0.3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 s="12"/>
      <c r="Z61"/>
      <c r="AA61"/>
      <c r="AB61" s="355"/>
      <c r="AC61" s="355"/>
      <c r="AD61" s="355"/>
      <c r="AE61" s="355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 s="335"/>
      <c r="BF61" s="355"/>
      <c r="BG61" s="355"/>
      <c r="BH61" s="355"/>
    </row>
    <row r="62" spans="2:62" x14ac:dyDescent="0.3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 s="12"/>
      <c r="Z62"/>
      <c r="AA62"/>
      <c r="AB62" s="355"/>
      <c r="AC62" s="355"/>
      <c r="AD62" s="355"/>
      <c r="AE62" s="355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 s="335"/>
      <c r="BF62" s="355"/>
      <c r="BG62" s="355"/>
      <c r="BH62" s="355"/>
    </row>
    <row r="63" spans="2:62" x14ac:dyDescent="0.3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 s="12"/>
      <c r="Z63"/>
      <c r="AA63"/>
      <c r="AB63" s="355"/>
      <c r="AC63" s="355"/>
      <c r="AD63" s="355"/>
      <c r="AE63" s="355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 s="335"/>
      <c r="BF63" s="355"/>
      <c r="BG63" s="355"/>
      <c r="BH63" s="355"/>
    </row>
    <row r="64" spans="2:62" x14ac:dyDescent="0.3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 s="12"/>
      <c r="Z64"/>
      <c r="AA64"/>
      <c r="AB64" s="355"/>
      <c r="AC64" s="355"/>
      <c r="AD64" s="355"/>
      <c r="AE64" s="355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 s="335"/>
      <c r="BF64" s="355"/>
      <c r="BG64" s="355"/>
      <c r="BH64" s="355"/>
    </row>
    <row r="65" spans="2:60" x14ac:dyDescent="0.3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 s="12"/>
      <c r="Z65"/>
      <c r="AA65"/>
      <c r="AB65" s="355"/>
      <c r="AC65" s="355"/>
      <c r="AD65" s="355"/>
      <c r="AE65" s="35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 s="335"/>
      <c r="BF65" s="355"/>
      <c r="BG65" s="355"/>
      <c r="BH65" s="355"/>
    </row>
    <row r="66" spans="2:60" x14ac:dyDescent="0.3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 s="12"/>
      <c r="Z66"/>
      <c r="AA66"/>
      <c r="AB66" s="355"/>
      <c r="AC66" s="355"/>
      <c r="AD66" s="355"/>
      <c r="AE66" s="355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 s="335"/>
      <c r="BF66" s="355"/>
      <c r="BG66" s="355"/>
      <c r="BH66" s="355"/>
    </row>
    <row r="67" spans="2:60" x14ac:dyDescent="0.3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 s="12"/>
      <c r="Z67"/>
      <c r="AA67"/>
      <c r="AB67" s="355"/>
      <c r="AC67" s="355"/>
      <c r="AD67" s="355"/>
      <c r="AE67" s="355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 s="335"/>
      <c r="BF67" s="355"/>
      <c r="BG67" s="355"/>
      <c r="BH67" s="355"/>
    </row>
    <row r="68" spans="2:60" x14ac:dyDescent="0.3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 s="12"/>
      <c r="Z68"/>
      <c r="AA68"/>
      <c r="AB68" s="355"/>
      <c r="AC68" s="355"/>
      <c r="AD68" s="355"/>
      <c r="AE68" s="355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 s="335"/>
      <c r="BF68" s="355"/>
      <c r="BG68" s="355"/>
      <c r="BH68" s="355"/>
    </row>
    <row r="69" spans="2:60" x14ac:dyDescent="0.3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 s="12"/>
      <c r="Z69"/>
      <c r="AA69"/>
      <c r="AB69" s="355"/>
      <c r="AC69" s="355"/>
      <c r="AD69" s="355"/>
      <c r="AE69" s="355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 s="335"/>
      <c r="BF69" s="355"/>
      <c r="BG69" s="355"/>
      <c r="BH69" s="355"/>
    </row>
    <row r="70" spans="2:60" x14ac:dyDescent="0.3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 s="12"/>
      <c r="Z70"/>
      <c r="AA70"/>
      <c r="AB70" s="355"/>
      <c r="AC70" s="355"/>
      <c r="AD70" s="355"/>
      <c r="AE70" s="355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 s="335"/>
      <c r="BF70" s="355"/>
      <c r="BG70" s="355"/>
      <c r="BH70" s="355"/>
    </row>
    <row r="71" spans="2:60" x14ac:dyDescent="0.3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 s="12"/>
      <c r="Z71"/>
      <c r="AA71"/>
      <c r="AB71" s="355"/>
      <c r="AC71" s="355"/>
      <c r="AD71" s="355"/>
      <c r="AE71" s="355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 s="335"/>
      <c r="BF71" s="355"/>
      <c r="BG71" s="355"/>
      <c r="BH71" s="355"/>
    </row>
    <row r="72" spans="2:60" x14ac:dyDescent="0.3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 s="12"/>
      <c r="Z72"/>
      <c r="AA72"/>
      <c r="AB72" s="355"/>
      <c r="AC72" s="355"/>
      <c r="AD72" s="355"/>
      <c r="AE72" s="355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 s="335"/>
      <c r="BF72" s="355"/>
      <c r="BG72" s="355"/>
      <c r="BH72" s="355"/>
    </row>
    <row r="73" spans="2:60" x14ac:dyDescent="0.3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 s="12"/>
      <c r="Z73"/>
      <c r="AA73"/>
      <c r="AB73" s="355"/>
      <c r="AC73" s="355"/>
      <c r="AD73" s="355"/>
      <c r="AE73" s="355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 s="335"/>
      <c r="BF73" s="355"/>
      <c r="BG73" s="355"/>
      <c r="BH73" s="355"/>
    </row>
    <row r="74" spans="2:60" x14ac:dyDescent="0.3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 s="12"/>
      <c r="Z74"/>
      <c r="AA74"/>
      <c r="AB74" s="355"/>
      <c r="AC74" s="355"/>
      <c r="AD74" s="355"/>
      <c r="AE74" s="355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 s="335"/>
      <c r="BF74" s="355"/>
      <c r="BG74" s="355"/>
      <c r="BH74" s="355"/>
    </row>
    <row r="75" spans="2:60" x14ac:dyDescent="0.3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 s="12"/>
      <c r="Z75"/>
      <c r="AA75"/>
      <c r="AB75" s="355"/>
      <c r="AC75" s="355"/>
      <c r="AD75" s="355"/>
      <c r="AE75" s="35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 s="335"/>
      <c r="BF75" s="355"/>
      <c r="BG75" s="355"/>
      <c r="BH75" s="355"/>
    </row>
    <row r="76" spans="2:60" x14ac:dyDescent="0.3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 s="12"/>
      <c r="Z76"/>
      <c r="AA76"/>
      <c r="AB76" s="355"/>
      <c r="AC76" s="355"/>
      <c r="AD76" s="355"/>
      <c r="AE76" s="355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 s="335"/>
      <c r="BF76" s="355"/>
      <c r="BG76" s="355"/>
      <c r="BH76" s="355"/>
    </row>
    <row r="77" spans="2:60" x14ac:dyDescent="0.3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 s="12"/>
      <c r="Z77"/>
      <c r="AA77"/>
      <c r="AB77" s="355"/>
      <c r="AC77" s="355"/>
      <c r="AD77" s="355"/>
      <c r="AE77" s="355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 s="335"/>
      <c r="BF77" s="355"/>
      <c r="BG77" s="355"/>
      <c r="BH77" s="355"/>
    </row>
    <row r="78" spans="2:60" x14ac:dyDescent="0.3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 s="12"/>
      <c r="Z78"/>
      <c r="AA78"/>
      <c r="AB78" s="355"/>
      <c r="AC78" s="355"/>
      <c r="AD78" s="355"/>
      <c r="AE78" s="355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 s="335"/>
      <c r="BF78" s="355"/>
      <c r="BG78" s="355"/>
      <c r="BH78" s="355"/>
    </row>
    <row r="79" spans="2:60" x14ac:dyDescent="0.3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 s="12"/>
      <c r="Z79"/>
      <c r="AA79"/>
      <c r="AB79" s="355"/>
      <c r="AC79" s="355"/>
      <c r="AD79" s="355"/>
      <c r="AE79" s="355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 s="335"/>
      <c r="BF79" s="355"/>
      <c r="BG79" s="355"/>
      <c r="BH79" s="355"/>
    </row>
    <row r="80" spans="2:60" x14ac:dyDescent="0.3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 s="12"/>
      <c r="Z80"/>
      <c r="AA80"/>
      <c r="AB80" s="355"/>
      <c r="AC80" s="355"/>
      <c r="AD80" s="355"/>
      <c r="AE80" s="355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 s="335"/>
      <c r="BF80" s="355"/>
      <c r="BG80" s="355"/>
      <c r="BH80" s="355"/>
    </row>
    <row r="81" spans="2:60" x14ac:dyDescent="0.3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 s="12"/>
      <c r="Z81"/>
      <c r="AA81"/>
      <c r="AB81" s="355"/>
      <c r="AC81" s="355"/>
      <c r="AD81" s="355"/>
      <c r="AE81" s="355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 s="335"/>
      <c r="BF81" s="355"/>
      <c r="BG81" s="355"/>
      <c r="BH81" s="355"/>
    </row>
    <row r="82" spans="2:60" x14ac:dyDescent="0.3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 s="12"/>
      <c r="Z82"/>
      <c r="AA82"/>
      <c r="AB82" s="355"/>
      <c r="AC82" s="355"/>
      <c r="AD82" s="355"/>
      <c r="AE82" s="355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 s="335"/>
      <c r="BF82" s="355"/>
      <c r="BG82" s="355"/>
      <c r="BH82" s="355"/>
    </row>
    <row r="83" spans="2:60" x14ac:dyDescent="0.3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 s="12"/>
      <c r="Z83"/>
      <c r="AA83"/>
      <c r="AB83" s="355"/>
      <c r="AC83" s="355"/>
      <c r="AD83" s="355"/>
      <c r="AE83" s="355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 s="335"/>
      <c r="BF83" s="355"/>
      <c r="BG83" s="355"/>
      <c r="BH83" s="355"/>
    </row>
    <row r="84" spans="2:60" x14ac:dyDescent="0.3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 s="12"/>
      <c r="Z84"/>
      <c r="AA84"/>
      <c r="AB84" s="355"/>
      <c r="AC84" s="355"/>
      <c r="AD84" s="355"/>
      <c r="AE84" s="355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 s="335"/>
      <c r="BF84" s="355"/>
      <c r="BG84" s="355"/>
      <c r="BH84" s="355"/>
    </row>
    <row r="85" spans="2:60" x14ac:dyDescent="0.3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 s="12"/>
      <c r="Z85"/>
      <c r="AA85"/>
      <c r="AB85" s="355"/>
      <c r="AC85" s="355"/>
      <c r="AD85" s="355"/>
      <c r="AE85" s="35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 s="335"/>
      <c r="BF85" s="355"/>
      <c r="BG85" s="355"/>
      <c r="BH85" s="355"/>
    </row>
    <row r="86" spans="2:60" x14ac:dyDescent="0.3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 s="12"/>
      <c r="Z86"/>
      <c r="AA86"/>
      <c r="AB86" s="355"/>
      <c r="AC86" s="355"/>
      <c r="AD86" s="355"/>
      <c r="AE86" s="355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 s="335"/>
      <c r="BF86" s="355"/>
      <c r="BG86" s="355"/>
      <c r="BH86" s="355"/>
    </row>
    <row r="87" spans="2:60" x14ac:dyDescent="0.3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 s="12"/>
      <c r="Z87"/>
      <c r="AA87"/>
      <c r="AB87" s="355"/>
      <c r="AC87" s="355"/>
      <c r="AD87" s="355"/>
      <c r="AE87" s="355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 s="335"/>
      <c r="BF87" s="355"/>
      <c r="BG87" s="355"/>
      <c r="BH87" s="355"/>
    </row>
    <row r="88" spans="2:60" x14ac:dyDescent="0.3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 s="12"/>
      <c r="Z88"/>
      <c r="AA88"/>
      <c r="AB88" s="355"/>
      <c r="AC88" s="355"/>
      <c r="AD88" s="355"/>
      <c r="AE88" s="355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 s="335"/>
      <c r="BF88" s="355"/>
      <c r="BG88" s="355"/>
      <c r="BH88" s="355"/>
    </row>
    <row r="89" spans="2:60" x14ac:dyDescent="0.3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 s="12"/>
      <c r="Z89"/>
      <c r="AA89"/>
      <c r="AB89" s="355"/>
      <c r="AC89" s="355"/>
      <c r="AD89" s="355"/>
      <c r="AE89" s="355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 s="335"/>
      <c r="BF89" s="355"/>
      <c r="BG89" s="355"/>
      <c r="BH89" s="355"/>
    </row>
    <row r="90" spans="2:60" x14ac:dyDescent="0.3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 s="12"/>
      <c r="Z90"/>
      <c r="AA90"/>
      <c r="AB90" s="355"/>
      <c r="AC90" s="355"/>
      <c r="AD90" s="355"/>
      <c r="AE90" s="355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 s="335"/>
      <c r="BF90" s="355"/>
      <c r="BG90" s="355"/>
      <c r="BH90" s="355"/>
    </row>
    <row r="91" spans="2:60" x14ac:dyDescent="0.3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 s="12"/>
      <c r="Z91"/>
      <c r="AA91"/>
      <c r="AB91" s="355"/>
      <c r="AC91" s="355"/>
      <c r="AD91" s="355"/>
      <c r="AE91" s="355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 s="335"/>
      <c r="BF91" s="355"/>
      <c r="BG91" s="355"/>
      <c r="BH91" s="355"/>
    </row>
    <row r="92" spans="2:60" x14ac:dyDescent="0.3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 s="12"/>
      <c r="Z92"/>
      <c r="AA92"/>
      <c r="AB92" s="355"/>
      <c r="AC92" s="355"/>
      <c r="AD92" s="355"/>
      <c r="AE92" s="355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 s="335"/>
      <c r="BF92" s="355"/>
      <c r="BG92" s="355"/>
      <c r="BH92" s="355"/>
    </row>
    <row r="93" spans="2:60" x14ac:dyDescent="0.3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 s="12"/>
      <c r="Z93"/>
      <c r="AA93"/>
      <c r="AB93" s="355"/>
      <c r="AC93" s="355"/>
      <c r="AD93" s="355"/>
      <c r="AE93" s="355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 s="335"/>
      <c r="BF93" s="355"/>
      <c r="BG93" s="355"/>
      <c r="BH93" s="355"/>
    </row>
    <row r="94" spans="2:60" x14ac:dyDescent="0.3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 s="12"/>
      <c r="Z94"/>
      <c r="AA94"/>
      <c r="AB94" s="355"/>
      <c r="AC94" s="355"/>
      <c r="AD94" s="355"/>
      <c r="AE94" s="355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 s="335"/>
      <c r="BF94" s="355"/>
      <c r="BG94" s="355"/>
      <c r="BH94" s="355"/>
    </row>
    <row r="95" spans="2:60" x14ac:dyDescent="0.3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 s="12"/>
      <c r="Z95"/>
      <c r="AA95"/>
      <c r="AB95" s="355"/>
      <c r="AC95" s="355"/>
      <c r="AD95" s="355"/>
      <c r="AE95" s="35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 s="335"/>
      <c r="BF95" s="355"/>
      <c r="BG95" s="355"/>
      <c r="BH95" s="355"/>
    </row>
    <row r="96" spans="2:60" x14ac:dyDescent="0.3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 s="12"/>
      <c r="Z96"/>
      <c r="AA96"/>
      <c r="AB96" s="355"/>
      <c r="AC96" s="355"/>
      <c r="AD96" s="355"/>
      <c r="AE96" s="355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 s="335"/>
      <c r="BF96" s="355"/>
      <c r="BG96" s="355"/>
      <c r="BH96" s="355"/>
    </row>
    <row r="97" spans="2:60" x14ac:dyDescent="0.3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 s="12"/>
      <c r="Z97"/>
      <c r="AA97"/>
      <c r="AB97" s="355"/>
      <c r="AC97" s="355"/>
      <c r="AD97" s="355"/>
      <c r="AE97" s="355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 s="335"/>
      <c r="BF97" s="355"/>
      <c r="BG97" s="355"/>
      <c r="BH97" s="355"/>
    </row>
    <row r="98" spans="2:60" x14ac:dyDescent="0.3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 s="12"/>
      <c r="Z98"/>
      <c r="AA98"/>
      <c r="AB98" s="355"/>
      <c r="AC98" s="355"/>
      <c r="AD98" s="355"/>
      <c r="AE98" s="355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 s="335"/>
      <c r="BF98" s="355"/>
      <c r="BG98" s="355"/>
      <c r="BH98" s="355"/>
    </row>
    <row r="99" spans="2:60" x14ac:dyDescent="0.3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 s="12"/>
      <c r="Z99"/>
      <c r="AA99"/>
      <c r="AB99" s="355"/>
      <c r="AC99" s="355"/>
      <c r="AD99" s="355"/>
      <c r="AE99" s="355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 s="335"/>
      <c r="BF99" s="355"/>
      <c r="BG99" s="355"/>
      <c r="BH99" s="355"/>
    </row>
    <row r="100" spans="2:60" x14ac:dyDescent="0.3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 s="12"/>
      <c r="Z100"/>
      <c r="AA100"/>
      <c r="AB100" s="355"/>
      <c r="AC100" s="355"/>
      <c r="AD100" s="355"/>
      <c r="AE100" s="355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 s="335"/>
      <c r="BF100" s="355"/>
      <c r="BG100" s="355"/>
      <c r="BH100" s="355"/>
    </row>
    <row r="101" spans="2:60" x14ac:dyDescent="0.3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 s="12"/>
      <c r="Z101"/>
      <c r="AA101"/>
      <c r="AB101" s="355"/>
      <c r="AC101" s="355"/>
      <c r="AD101" s="355"/>
      <c r="AE101" s="355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 s="335"/>
      <c r="BF101" s="355"/>
      <c r="BG101" s="355"/>
      <c r="BH101" s="355"/>
    </row>
    <row r="102" spans="2:60" x14ac:dyDescent="0.3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 s="12"/>
      <c r="Z102"/>
      <c r="AA102"/>
      <c r="AB102" s="355"/>
      <c r="AC102" s="355"/>
      <c r="AD102" s="355"/>
      <c r="AE102" s="355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 s="335"/>
      <c r="BF102" s="355"/>
      <c r="BG102" s="355"/>
      <c r="BH102" s="355"/>
    </row>
    <row r="103" spans="2:60" x14ac:dyDescent="0.3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 s="12"/>
      <c r="Z103"/>
      <c r="AA103"/>
      <c r="AB103" s="355"/>
      <c r="AC103" s="355"/>
      <c r="AD103" s="355"/>
      <c r="AE103" s="355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 s="335"/>
      <c r="BF103" s="355"/>
      <c r="BG103" s="355"/>
      <c r="BH103" s="355"/>
    </row>
    <row r="104" spans="2:60" x14ac:dyDescent="0.3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 s="12"/>
      <c r="Z104"/>
      <c r="AA104"/>
      <c r="AB104" s="355"/>
      <c r="AC104" s="355"/>
      <c r="AD104" s="355"/>
      <c r="AE104" s="355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 s="335"/>
      <c r="BF104" s="355"/>
      <c r="BG104" s="355"/>
      <c r="BH104" s="355"/>
    </row>
    <row r="105" spans="2:60" x14ac:dyDescent="0.3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 s="12"/>
      <c r="Z105"/>
      <c r="AA105"/>
      <c r="AB105" s="335"/>
      <c r="AC105" s="355"/>
      <c r="AD105" s="355"/>
      <c r="AE105" s="35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 s="335"/>
      <c r="BF105" s="355"/>
      <c r="BG105" s="355"/>
      <c r="BH105" s="355"/>
    </row>
    <row r="106" spans="2:60" x14ac:dyDescent="0.3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 s="12"/>
      <c r="Z106"/>
      <c r="AA106"/>
      <c r="AB106" s="335"/>
      <c r="AC106" s="355"/>
      <c r="AD106" s="355"/>
      <c r="AE106" s="355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 s="335"/>
      <c r="BF106" s="355"/>
      <c r="BG106" s="355"/>
      <c r="BH106" s="355"/>
    </row>
    <row r="107" spans="2:60" x14ac:dyDescent="0.3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 s="12"/>
      <c r="Z107"/>
      <c r="AA107"/>
      <c r="AB107" s="335"/>
      <c r="AC107" s="355"/>
      <c r="AD107" s="355"/>
      <c r="AE107" s="355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 s="335"/>
      <c r="BF107" s="355"/>
      <c r="BG107" s="355"/>
      <c r="BH107" s="355"/>
    </row>
    <row r="108" spans="2:60" x14ac:dyDescent="0.3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 s="12"/>
      <c r="Z108"/>
      <c r="AA108"/>
      <c r="AB108" s="335"/>
      <c r="AC108" s="355"/>
      <c r="AD108" s="355"/>
      <c r="AE108" s="355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 s="335"/>
      <c r="BF108" s="355"/>
      <c r="BG108" s="355"/>
      <c r="BH108" s="355"/>
    </row>
    <row r="109" spans="2:60" x14ac:dyDescent="0.3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 s="12"/>
      <c r="Z109"/>
      <c r="AA109"/>
      <c r="AB109" s="335"/>
      <c r="AC109" s="355"/>
      <c r="AD109" s="355"/>
      <c r="AE109" s="355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 s="335"/>
      <c r="BF109" s="355"/>
      <c r="BG109" s="355"/>
      <c r="BH109" s="355"/>
    </row>
    <row r="110" spans="2:60" x14ac:dyDescent="0.3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 s="12"/>
      <c r="Z110"/>
      <c r="AA110"/>
      <c r="AB110" s="335"/>
      <c r="AC110" s="355"/>
      <c r="AD110" s="355"/>
      <c r="AE110" s="355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 s="335"/>
      <c r="BF110" s="355"/>
      <c r="BG110" s="355"/>
      <c r="BH110" s="355"/>
    </row>
    <row r="111" spans="2:60" x14ac:dyDescent="0.3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 s="12"/>
      <c r="Z111"/>
      <c r="AA111"/>
      <c r="AB111" s="335"/>
      <c r="AC111" s="355"/>
      <c r="AD111" s="355"/>
      <c r="AE111" s="355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 s="335"/>
      <c r="BF111" s="355"/>
      <c r="BG111" s="355"/>
      <c r="BH111" s="355"/>
    </row>
    <row r="112" spans="2:60" x14ac:dyDescent="0.3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 s="12"/>
      <c r="Z112"/>
      <c r="AA112"/>
      <c r="AB112" s="335"/>
      <c r="AC112" s="355"/>
      <c r="AD112" s="355"/>
      <c r="AE112" s="355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 s="335"/>
      <c r="BF112" s="355"/>
      <c r="BG112" s="355"/>
      <c r="BH112" s="355"/>
    </row>
    <row r="113" spans="2:60" x14ac:dyDescent="0.3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 s="12"/>
      <c r="Z113"/>
      <c r="AA113"/>
      <c r="AB113" s="335"/>
      <c r="AC113" s="355"/>
      <c r="AD113" s="355"/>
      <c r="AE113" s="355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 s="335"/>
      <c r="BF113" s="355"/>
      <c r="BG113" s="355"/>
      <c r="BH113" s="355"/>
    </row>
    <row r="114" spans="2:60" x14ac:dyDescent="0.3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 s="12"/>
      <c r="Z114"/>
      <c r="AA114"/>
      <c r="AB114" s="335"/>
      <c r="AC114" s="355"/>
      <c r="AD114" s="355"/>
      <c r="AE114" s="355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 s="335"/>
      <c r="BF114" s="355"/>
      <c r="BG114" s="355"/>
      <c r="BH114" s="355"/>
    </row>
    <row r="115" spans="2:60" x14ac:dyDescent="0.3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 s="12"/>
      <c r="Z115"/>
      <c r="AA115"/>
      <c r="AB115" s="335"/>
      <c r="AC115" s="355"/>
      <c r="AD115" s="355"/>
      <c r="AE115" s="35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 s="335"/>
      <c r="BF115" s="355"/>
      <c r="BG115" s="355"/>
      <c r="BH115" s="355"/>
    </row>
    <row r="116" spans="2:60" x14ac:dyDescent="0.3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 s="12"/>
      <c r="Z116"/>
      <c r="AA116"/>
      <c r="AB116" s="335"/>
      <c r="AC116" s="355"/>
      <c r="AD116" s="355"/>
      <c r="AE116" s="355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 s="335"/>
      <c r="BF116" s="355"/>
      <c r="BG116" s="355"/>
      <c r="BH116" s="355"/>
    </row>
    <row r="117" spans="2:60" x14ac:dyDescent="0.3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 s="12"/>
      <c r="Z117"/>
      <c r="AA117"/>
      <c r="AB117" s="335"/>
      <c r="AC117" s="355"/>
      <c r="AD117" s="355"/>
      <c r="AE117" s="355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 s="335"/>
      <c r="BF117" s="355"/>
      <c r="BG117" s="355"/>
      <c r="BH117" s="355"/>
    </row>
    <row r="118" spans="2:60" x14ac:dyDescent="0.3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 s="12"/>
      <c r="Z118"/>
      <c r="AA118"/>
      <c r="AB118" s="335"/>
      <c r="AC118" s="355"/>
      <c r="AD118" s="355"/>
      <c r="AE118" s="355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 s="335"/>
      <c r="BF118" s="355"/>
      <c r="BG118" s="355"/>
      <c r="BH118" s="355"/>
    </row>
    <row r="119" spans="2:60" x14ac:dyDescent="0.3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 s="12"/>
      <c r="Z119"/>
      <c r="AA119"/>
      <c r="AB119" s="335"/>
      <c r="AC119" s="355"/>
      <c r="AD119" s="355"/>
      <c r="AE119" s="355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 s="335"/>
      <c r="BF119" s="355"/>
      <c r="BG119" s="355"/>
      <c r="BH119" s="355"/>
    </row>
    <row r="120" spans="2:60" x14ac:dyDescent="0.3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 s="12"/>
      <c r="Z120"/>
      <c r="AA120"/>
      <c r="AB120" s="335"/>
      <c r="AC120" s="355"/>
      <c r="AD120" s="355"/>
      <c r="AE120" s="355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 s="335"/>
      <c r="BF120" s="355"/>
      <c r="BG120" s="355"/>
      <c r="BH120" s="355"/>
    </row>
    <row r="121" spans="2:60" x14ac:dyDescent="0.3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 s="12"/>
      <c r="Z121"/>
      <c r="AA121"/>
      <c r="AB121" s="335"/>
      <c r="AC121" s="355"/>
      <c r="AD121" s="355"/>
      <c r="AE121" s="355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 s="335"/>
      <c r="BF121" s="355"/>
      <c r="BG121" s="355"/>
      <c r="BH121" s="355"/>
    </row>
    <row r="122" spans="2:60" x14ac:dyDescent="0.3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 s="12"/>
      <c r="Z122"/>
      <c r="AA122"/>
      <c r="AB122" s="335"/>
      <c r="AC122" s="355"/>
      <c r="AD122" s="355"/>
      <c r="AE122" s="355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 s="335"/>
      <c r="BF122" s="355"/>
      <c r="BG122" s="355"/>
      <c r="BH122" s="355"/>
    </row>
    <row r="123" spans="2:60" x14ac:dyDescent="0.3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 s="12"/>
      <c r="Z123"/>
      <c r="AA123"/>
      <c r="AB123" s="335"/>
      <c r="AC123" s="355"/>
      <c r="AD123" s="355"/>
      <c r="AE123" s="355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 s="335"/>
      <c r="BF123" s="355"/>
      <c r="BG123" s="355"/>
      <c r="BH123" s="355"/>
    </row>
    <row r="124" spans="2:60" x14ac:dyDescent="0.3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 s="12"/>
      <c r="Z124"/>
      <c r="AA124"/>
      <c r="AB124" s="335"/>
      <c r="AC124" s="355"/>
      <c r="AD124" s="355"/>
      <c r="AE124" s="355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 s="335"/>
      <c r="BF124" s="355"/>
      <c r="BG124" s="355"/>
      <c r="BH124" s="355"/>
    </row>
    <row r="125" spans="2:60" x14ac:dyDescent="0.3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 s="12"/>
      <c r="Z125"/>
      <c r="AA125"/>
      <c r="AB125" s="335"/>
      <c r="AC125" s="355"/>
      <c r="AD125" s="355"/>
      <c r="AE125" s="35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 s="335"/>
      <c r="BF125" s="355"/>
      <c r="BG125" s="355"/>
      <c r="BH125" s="355"/>
    </row>
    <row r="126" spans="2:60" x14ac:dyDescent="0.3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 s="12"/>
      <c r="Z126"/>
      <c r="AA126"/>
      <c r="AB126" s="335"/>
      <c r="AC126" s="355"/>
      <c r="AD126" s="355"/>
      <c r="AE126" s="355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 s="335"/>
      <c r="BF126" s="355"/>
      <c r="BG126" s="355"/>
      <c r="BH126" s="355"/>
    </row>
    <row r="127" spans="2:60" x14ac:dyDescent="0.3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 s="12"/>
      <c r="Z127"/>
      <c r="AA127"/>
      <c r="AB127" s="335"/>
      <c r="AC127" s="355"/>
      <c r="AD127" s="355"/>
      <c r="AE127" s="355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 s="335"/>
      <c r="BF127" s="355"/>
      <c r="BG127" s="355"/>
      <c r="BH127" s="355"/>
    </row>
    <row r="128" spans="2:60" x14ac:dyDescent="0.3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 s="12"/>
      <c r="Z128"/>
      <c r="AA128"/>
      <c r="AB128" s="335"/>
      <c r="AC128" s="355"/>
      <c r="AD128" s="355"/>
      <c r="AE128" s="355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 s="335"/>
      <c r="BF128" s="355"/>
      <c r="BG128" s="355"/>
      <c r="BH128" s="355"/>
    </row>
    <row r="129" spans="2:60" x14ac:dyDescent="0.3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 s="12"/>
      <c r="Z129"/>
      <c r="AA129"/>
      <c r="AB129" s="335"/>
      <c r="AC129" s="355"/>
      <c r="AD129" s="355"/>
      <c r="AE129" s="355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 s="335"/>
      <c r="BF129" s="355"/>
      <c r="BG129" s="355"/>
      <c r="BH129" s="355"/>
    </row>
    <row r="130" spans="2:60" x14ac:dyDescent="0.3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 s="12"/>
      <c r="Z130"/>
      <c r="AA130"/>
      <c r="AB130" s="335"/>
      <c r="AC130" s="355"/>
      <c r="AD130" s="355"/>
      <c r="AE130" s="355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 s="335"/>
      <c r="BF130" s="355"/>
      <c r="BG130" s="355"/>
      <c r="BH130" s="355"/>
    </row>
    <row r="131" spans="2:60" x14ac:dyDescent="0.3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 s="12"/>
      <c r="Z131"/>
      <c r="AA131"/>
      <c r="AB131" s="335"/>
      <c r="AC131" s="355"/>
      <c r="AD131" s="355"/>
      <c r="AE131" s="355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 s="335"/>
      <c r="BF131" s="355"/>
      <c r="BG131" s="355"/>
      <c r="BH131" s="355"/>
    </row>
    <row r="132" spans="2:60" x14ac:dyDescent="0.3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 s="12"/>
      <c r="Z132"/>
      <c r="AA132"/>
      <c r="AB132" s="335"/>
      <c r="AC132" s="355"/>
      <c r="AD132" s="355"/>
      <c r="AE132" s="355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 s="335"/>
      <c r="BF132" s="355"/>
      <c r="BG132" s="355"/>
      <c r="BH132" s="355"/>
    </row>
    <row r="133" spans="2:60" x14ac:dyDescent="0.3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 s="12"/>
      <c r="Z133"/>
      <c r="AA133"/>
      <c r="AB133" s="335"/>
      <c r="AC133" s="355"/>
      <c r="AD133" s="355"/>
      <c r="AE133" s="355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 s="335"/>
      <c r="BF133" s="355"/>
      <c r="BG133" s="355"/>
      <c r="BH133" s="355"/>
    </row>
    <row r="134" spans="2:60" x14ac:dyDescent="0.3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 s="12"/>
      <c r="Z134"/>
      <c r="AA134"/>
      <c r="AB134" s="335"/>
      <c r="AC134" s="355"/>
      <c r="AD134" s="355"/>
      <c r="AE134" s="355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 s="335"/>
      <c r="BF134" s="355"/>
      <c r="BG134" s="355"/>
      <c r="BH134" s="355"/>
    </row>
    <row r="135" spans="2:60" x14ac:dyDescent="0.3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 s="12"/>
      <c r="Z135"/>
      <c r="AA135"/>
      <c r="AB135" s="335"/>
      <c r="AC135" s="355"/>
      <c r="AD135" s="355"/>
      <c r="AE135" s="35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 s="335"/>
      <c r="BF135" s="355"/>
      <c r="BG135" s="355"/>
      <c r="BH135" s="355"/>
    </row>
    <row r="136" spans="2:60" x14ac:dyDescent="0.3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 s="12"/>
      <c r="Z136"/>
      <c r="AA136"/>
      <c r="AB136" s="335"/>
      <c r="AC136" s="355"/>
      <c r="AD136" s="355"/>
      <c r="AE136" s="355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 s="335"/>
      <c r="BF136" s="355"/>
      <c r="BG136" s="355"/>
      <c r="BH136" s="355"/>
    </row>
    <row r="137" spans="2:60" x14ac:dyDescent="0.3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 s="12"/>
      <c r="Z137"/>
      <c r="AA137"/>
      <c r="AB137" s="335"/>
      <c r="AC137" s="355"/>
      <c r="AD137" s="355"/>
      <c r="AE137" s="355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 s="335"/>
      <c r="BF137" s="355"/>
      <c r="BG137" s="355"/>
      <c r="BH137" s="355"/>
    </row>
    <row r="138" spans="2:60" x14ac:dyDescent="0.3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 s="12"/>
      <c r="Z138"/>
      <c r="AA138"/>
      <c r="AB138" s="335"/>
      <c r="AC138" s="355"/>
      <c r="AD138" s="355"/>
      <c r="AE138" s="355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 s="335"/>
      <c r="BF138" s="355"/>
      <c r="BG138" s="355"/>
      <c r="BH138" s="355"/>
    </row>
    <row r="139" spans="2:60" x14ac:dyDescent="0.3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 s="12"/>
      <c r="Z139"/>
      <c r="AA139"/>
      <c r="AB139" s="335"/>
      <c r="AC139" s="355"/>
      <c r="AD139" s="355"/>
      <c r="AE139" s="355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 s="335"/>
      <c r="BF139" s="355"/>
      <c r="BG139" s="355"/>
      <c r="BH139" s="355"/>
    </row>
    <row r="140" spans="2:60" x14ac:dyDescent="0.3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 s="12"/>
      <c r="Z140"/>
      <c r="AA140"/>
      <c r="AB140" s="335"/>
      <c r="AC140" s="355"/>
      <c r="AD140" s="355"/>
      <c r="AE140" s="355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 s="335"/>
      <c r="BF140" s="355"/>
      <c r="BG140" s="355"/>
      <c r="BH140" s="355"/>
    </row>
    <row r="141" spans="2:60" x14ac:dyDescent="0.3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 s="12"/>
      <c r="Z141"/>
      <c r="AA141"/>
      <c r="AB141" s="335"/>
      <c r="AC141" s="355"/>
      <c r="AD141" s="355"/>
      <c r="AE141" s="355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 s="335"/>
      <c r="BF141" s="355"/>
      <c r="BG141" s="355"/>
      <c r="BH141" s="355"/>
    </row>
    <row r="142" spans="2:60" x14ac:dyDescent="0.3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 s="12"/>
      <c r="Z142"/>
      <c r="AA142"/>
      <c r="AB142" s="335"/>
      <c r="AC142" s="355"/>
      <c r="AD142" s="355"/>
      <c r="AE142" s="355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 s="335"/>
      <c r="BF142" s="355"/>
      <c r="BG142" s="355"/>
      <c r="BH142" s="355"/>
    </row>
    <row r="143" spans="2:60" x14ac:dyDescent="0.3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 s="12"/>
      <c r="Z143"/>
      <c r="AA143"/>
      <c r="AB143" s="335"/>
      <c r="AC143" s="355"/>
      <c r="AD143" s="355"/>
      <c r="AE143" s="355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 s="335"/>
      <c r="BF143" s="355"/>
      <c r="BG143" s="355"/>
      <c r="BH143" s="355"/>
    </row>
    <row r="144" spans="2:60" x14ac:dyDescent="0.3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 s="12"/>
      <c r="Z144"/>
      <c r="AA144"/>
      <c r="AB144" s="335"/>
      <c r="AC144" s="355"/>
      <c r="AD144" s="355"/>
      <c r="AE144" s="355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 s="335"/>
      <c r="BF144" s="355"/>
      <c r="BG144" s="355"/>
      <c r="BH144" s="355"/>
    </row>
    <row r="145" spans="2:60" x14ac:dyDescent="0.3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 s="12"/>
      <c r="Z145"/>
      <c r="AA145"/>
      <c r="AB145" s="335"/>
      <c r="AC145" s="355"/>
      <c r="AD145" s="355"/>
      <c r="AE145" s="35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 s="335"/>
      <c r="BF145" s="355"/>
      <c r="BG145" s="355"/>
      <c r="BH145" s="355"/>
    </row>
    <row r="146" spans="2:60" x14ac:dyDescent="0.3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 s="12"/>
      <c r="Z146"/>
      <c r="AA146"/>
      <c r="AB146" s="335"/>
      <c r="AC146" s="355"/>
      <c r="AD146" s="355"/>
      <c r="AE146" s="355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 s="335"/>
      <c r="BF146" s="355"/>
      <c r="BG146" s="355"/>
      <c r="BH146" s="355"/>
    </row>
  </sheetData>
  <mergeCells count="1">
    <mergeCell ref="BA5:BH5"/>
  </mergeCells>
  <hyperlinks>
    <hyperlink ref="B4" location="Indice!A1" display="Volver al índice" xr:uid="{00000000-0004-0000-31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54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BM45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5" width="10.54296875" style="7" customWidth="1"/>
    <col min="26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1" width="11.453125" style="45"/>
    <col min="262" max="262" width="2.453125" style="45" customWidth="1"/>
    <col min="263" max="263" width="48.54296875" style="45" customWidth="1"/>
    <col min="264" max="280" width="11.453125" style="45" customWidth="1"/>
    <col min="281" max="286" width="10.54296875" style="45" customWidth="1"/>
    <col min="287" max="288" width="11.453125" style="45" customWidth="1"/>
    <col min="289" max="289" width="1.54296875" style="45" customWidth="1"/>
    <col min="290" max="305" width="11.453125" style="45" customWidth="1"/>
    <col min="306" max="311" width="6.54296875" style="45" customWidth="1"/>
    <col min="312" max="313" width="11.453125" style="45" customWidth="1"/>
    <col min="314" max="314" width="1.453125" style="45" customWidth="1"/>
    <col min="315" max="517" width="11.453125" style="45"/>
    <col min="518" max="518" width="2.453125" style="45" customWidth="1"/>
    <col min="519" max="519" width="48.54296875" style="45" customWidth="1"/>
    <col min="520" max="536" width="11.453125" style="45" customWidth="1"/>
    <col min="537" max="542" width="10.54296875" style="45" customWidth="1"/>
    <col min="543" max="544" width="11.453125" style="45" customWidth="1"/>
    <col min="545" max="545" width="1.54296875" style="45" customWidth="1"/>
    <col min="546" max="561" width="11.453125" style="45" customWidth="1"/>
    <col min="562" max="567" width="6.54296875" style="45" customWidth="1"/>
    <col min="568" max="569" width="11.453125" style="45" customWidth="1"/>
    <col min="570" max="570" width="1.453125" style="45" customWidth="1"/>
    <col min="571" max="773" width="11.453125" style="45"/>
    <col min="774" max="774" width="2.453125" style="45" customWidth="1"/>
    <col min="775" max="775" width="48.54296875" style="45" customWidth="1"/>
    <col min="776" max="792" width="11.453125" style="45" customWidth="1"/>
    <col min="793" max="798" width="10.54296875" style="45" customWidth="1"/>
    <col min="799" max="800" width="11.453125" style="45" customWidth="1"/>
    <col min="801" max="801" width="1.54296875" style="45" customWidth="1"/>
    <col min="802" max="817" width="11.453125" style="45" customWidth="1"/>
    <col min="818" max="823" width="6.54296875" style="45" customWidth="1"/>
    <col min="824" max="825" width="11.453125" style="45" customWidth="1"/>
    <col min="826" max="826" width="1.453125" style="45" customWidth="1"/>
    <col min="827" max="1029" width="11.453125" style="45"/>
    <col min="1030" max="1030" width="2.453125" style="45" customWidth="1"/>
    <col min="1031" max="1031" width="48.54296875" style="45" customWidth="1"/>
    <col min="1032" max="1048" width="11.453125" style="45" customWidth="1"/>
    <col min="1049" max="1054" width="10.54296875" style="45" customWidth="1"/>
    <col min="1055" max="1056" width="11.453125" style="45" customWidth="1"/>
    <col min="1057" max="1057" width="1.54296875" style="45" customWidth="1"/>
    <col min="1058" max="1073" width="11.453125" style="45" customWidth="1"/>
    <col min="1074" max="1079" width="6.54296875" style="45" customWidth="1"/>
    <col min="1080" max="1081" width="11.453125" style="45" customWidth="1"/>
    <col min="1082" max="1082" width="1.453125" style="45" customWidth="1"/>
    <col min="1083" max="1285" width="11.453125" style="45"/>
    <col min="1286" max="1286" width="2.453125" style="45" customWidth="1"/>
    <col min="1287" max="1287" width="48.54296875" style="45" customWidth="1"/>
    <col min="1288" max="1304" width="11.453125" style="45" customWidth="1"/>
    <col min="1305" max="1310" width="10.54296875" style="45" customWidth="1"/>
    <col min="1311" max="1312" width="11.453125" style="45" customWidth="1"/>
    <col min="1313" max="1313" width="1.54296875" style="45" customWidth="1"/>
    <col min="1314" max="1329" width="11.453125" style="45" customWidth="1"/>
    <col min="1330" max="1335" width="6.54296875" style="45" customWidth="1"/>
    <col min="1336" max="1337" width="11.453125" style="45" customWidth="1"/>
    <col min="1338" max="1338" width="1.453125" style="45" customWidth="1"/>
    <col min="1339" max="1541" width="11.453125" style="45"/>
    <col min="1542" max="1542" width="2.453125" style="45" customWidth="1"/>
    <col min="1543" max="1543" width="48.54296875" style="45" customWidth="1"/>
    <col min="1544" max="1560" width="11.453125" style="45" customWidth="1"/>
    <col min="1561" max="1566" width="10.54296875" style="45" customWidth="1"/>
    <col min="1567" max="1568" width="11.453125" style="45" customWidth="1"/>
    <col min="1569" max="1569" width="1.54296875" style="45" customWidth="1"/>
    <col min="1570" max="1585" width="11.453125" style="45" customWidth="1"/>
    <col min="1586" max="1591" width="6.54296875" style="45" customWidth="1"/>
    <col min="1592" max="1593" width="11.453125" style="45" customWidth="1"/>
    <col min="1594" max="1594" width="1.453125" style="45" customWidth="1"/>
    <col min="1595" max="1797" width="11.453125" style="45"/>
    <col min="1798" max="1798" width="2.453125" style="45" customWidth="1"/>
    <col min="1799" max="1799" width="48.54296875" style="45" customWidth="1"/>
    <col min="1800" max="1816" width="11.453125" style="45" customWidth="1"/>
    <col min="1817" max="1822" width="10.54296875" style="45" customWidth="1"/>
    <col min="1823" max="1824" width="11.453125" style="45" customWidth="1"/>
    <col min="1825" max="1825" width="1.54296875" style="45" customWidth="1"/>
    <col min="1826" max="1841" width="11.453125" style="45" customWidth="1"/>
    <col min="1842" max="1847" width="6.54296875" style="45" customWidth="1"/>
    <col min="1848" max="1849" width="11.453125" style="45" customWidth="1"/>
    <col min="1850" max="1850" width="1.453125" style="45" customWidth="1"/>
    <col min="1851" max="2053" width="11.453125" style="45"/>
    <col min="2054" max="2054" width="2.453125" style="45" customWidth="1"/>
    <col min="2055" max="2055" width="48.54296875" style="45" customWidth="1"/>
    <col min="2056" max="2072" width="11.453125" style="45" customWidth="1"/>
    <col min="2073" max="2078" width="10.54296875" style="45" customWidth="1"/>
    <col min="2079" max="2080" width="11.453125" style="45" customWidth="1"/>
    <col min="2081" max="2081" width="1.54296875" style="45" customWidth="1"/>
    <col min="2082" max="2097" width="11.453125" style="45" customWidth="1"/>
    <col min="2098" max="2103" width="6.54296875" style="45" customWidth="1"/>
    <col min="2104" max="2105" width="11.453125" style="45" customWidth="1"/>
    <col min="2106" max="2106" width="1.453125" style="45" customWidth="1"/>
    <col min="2107" max="2309" width="11.453125" style="45"/>
    <col min="2310" max="2310" width="2.453125" style="45" customWidth="1"/>
    <col min="2311" max="2311" width="48.54296875" style="45" customWidth="1"/>
    <col min="2312" max="2328" width="11.453125" style="45" customWidth="1"/>
    <col min="2329" max="2334" width="10.54296875" style="45" customWidth="1"/>
    <col min="2335" max="2336" width="11.453125" style="45" customWidth="1"/>
    <col min="2337" max="2337" width="1.54296875" style="45" customWidth="1"/>
    <col min="2338" max="2353" width="11.453125" style="45" customWidth="1"/>
    <col min="2354" max="2359" width="6.54296875" style="45" customWidth="1"/>
    <col min="2360" max="2361" width="11.453125" style="45" customWidth="1"/>
    <col min="2362" max="2362" width="1.453125" style="45" customWidth="1"/>
    <col min="2363" max="2565" width="11.453125" style="45"/>
    <col min="2566" max="2566" width="2.453125" style="45" customWidth="1"/>
    <col min="2567" max="2567" width="48.54296875" style="45" customWidth="1"/>
    <col min="2568" max="2584" width="11.453125" style="45" customWidth="1"/>
    <col min="2585" max="2590" width="10.54296875" style="45" customWidth="1"/>
    <col min="2591" max="2592" width="11.453125" style="45" customWidth="1"/>
    <col min="2593" max="2593" width="1.54296875" style="45" customWidth="1"/>
    <col min="2594" max="2609" width="11.453125" style="45" customWidth="1"/>
    <col min="2610" max="2615" width="6.54296875" style="45" customWidth="1"/>
    <col min="2616" max="2617" width="11.453125" style="45" customWidth="1"/>
    <col min="2618" max="2618" width="1.453125" style="45" customWidth="1"/>
    <col min="2619" max="2821" width="11.453125" style="45"/>
    <col min="2822" max="2822" width="2.453125" style="45" customWidth="1"/>
    <col min="2823" max="2823" width="48.54296875" style="45" customWidth="1"/>
    <col min="2824" max="2840" width="11.453125" style="45" customWidth="1"/>
    <col min="2841" max="2846" width="10.54296875" style="45" customWidth="1"/>
    <col min="2847" max="2848" width="11.453125" style="45" customWidth="1"/>
    <col min="2849" max="2849" width="1.54296875" style="45" customWidth="1"/>
    <col min="2850" max="2865" width="11.453125" style="45" customWidth="1"/>
    <col min="2866" max="2871" width="6.54296875" style="45" customWidth="1"/>
    <col min="2872" max="2873" width="11.453125" style="45" customWidth="1"/>
    <col min="2874" max="2874" width="1.453125" style="45" customWidth="1"/>
    <col min="2875" max="3077" width="11.453125" style="45"/>
    <col min="3078" max="3078" width="2.453125" style="45" customWidth="1"/>
    <col min="3079" max="3079" width="48.54296875" style="45" customWidth="1"/>
    <col min="3080" max="3096" width="11.453125" style="45" customWidth="1"/>
    <col min="3097" max="3102" width="10.54296875" style="45" customWidth="1"/>
    <col min="3103" max="3104" width="11.453125" style="45" customWidth="1"/>
    <col min="3105" max="3105" width="1.54296875" style="45" customWidth="1"/>
    <col min="3106" max="3121" width="11.453125" style="45" customWidth="1"/>
    <col min="3122" max="3127" width="6.54296875" style="45" customWidth="1"/>
    <col min="3128" max="3129" width="11.453125" style="45" customWidth="1"/>
    <col min="3130" max="3130" width="1.453125" style="45" customWidth="1"/>
    <col min="3131" max="3333" width="11.453125" style="45"/>
    <col min="3334" max="3334" width="2.453125" style="45" customWidth="1"/>
    <col min="3335" max="3335" width="48.54296875" style="45" customWidth="1"/>
    <col min="3336" max="3352" width="11.453125" style="45" customWidth="1"/>
    <col min="3353" max="3358" width="10.54296875" style="45" customWidth="1"/>
    <col min="3359" max="3360" width="11.453125" style="45" customWidth="1"/>
    <col min="3361" max="3361" width="1.54296875" style="45" customWidth="1"/>
    <col min="3362" max="3377" width="11.453125" style="45" customWidth="1"/>
    <col min="3378" max="3383" width="6.54296875" style="45" customWidth="1"/>
    <col min="3384" max="3385" width="11.453125" style="45" customWidth="1"/>
    <col min="3386" max="3386" width="1.453125" style="45" customWidth="1"/>
    <col min="3387" max="3589" width="11.453125" style="45"/>
    <col min="3590" max="3590" width="2.453125" style="45" customWidth="1"/>
    <col min="3591" max="3591" width="48.54296875" style="45" customWidth="1"/>
    <col min="3592" max="3608" width="11.453125" style="45" customWidth="1"/>
    <col min="3609" max="3614" width="10.54296875" style="45" customWidth="1"/>
    <col min="3615" max="3616" width="11.453125" style="45" customWidth="1"/>
    <col min="3617" max="3617" width="1.54296875" style="45" customWidth="1"/>
    <col min="3618" max="3633" width="11.453125" style="45" customWidth="1"/>
    <col min="3634" max="3639" width="6.54296875" style="45" customWidth="1"/>
    <col min="3640" max="3641" width="11.453125" style="45" customWidth="1"/>
    <col min="3642" max="3642" width="1.453125" style="45" customWidth="1"/>
    <col min="3643" max="3845" width="11.453125" style="45"/>
    <col min="3846" max="3846" width="2.453125" style="45" customWidth="1"/>
    <col min="3847" max="3847" width="48.54296875" style="45" customWidth="1"/>
    <col min="3848" max="3864" width="11.453125" style="45" customWidth="1"/>
    <col min="3865" max="3870" width="10.54296875" style="45" customWidth="1"/>
    <col min="3871" max="3872" width="11.453125" style="45" customWidth="1"/>
    <col min="3873" max="3873" width="1.54296875" style="45" customWidth="1"/>
    <col min="3874" max="3889" width="11.453125" style="45" customWidth="1"/>
    <col min="3890" max="3895" width="6.54296875" style="45" customWidth="1"/>
    <col min="3896" max="3897" width="11.453125" style="45" customWidth="1"/>
    <col min="3898" max="3898" width="1.453125" style="45" customWidth="1"/>
    <col min="3899" max="4101" width="11.453125" style="45"/>
    <col min="4102" max="4102" width="2.453125" style="45" customWidth="1"/>
    <col min="4103" max="4103" width="48.54296875" style="45" customWidth="1"/>
    <col min="4104" max="4120" width="11.453125" style="45" customWidth="1"/>
    <col min="4121" max="4126" width="10.54296875" style="45" customWidth="1"/>
    <col min="4127" max="4128" width="11.453125" style="45" customWidth="1"/>
    <col min="4129" max="4129" width="1.54296875" style="45" customWidth="1"/>
    <col min="4130" max="4145" width="11.453125" style="45" customWidth="1"/>
    <col min="4146" max="4151" width="6.54296875" style="45" customWidth="1"/>
    <col min="4152" max="4153" width="11.453125" style="45" customWidth="1"/>
    <col min="4154" max="4154" width="1.453125" style="45" customWidth="1"/>
    <col min="4155" max="4357" width="11.453125" style="45"/>
    <col min="4358" max="4358" width="2.453125" style="45" customWidth="1"/>
    <col min="4359" max="4359" width="48.54296875" style="45" customWidth="1"/>
    <col min="4360" max="4376" width="11.453125" style="45" customWidth="1"/>
    <col min="4377" max="4382" width="10.54296875" style="45" customWidth="1"/>
    <col min="4383" max="4384" width="11.453125" style="45" customWidth="1"/>
    <col min="4385" max="4385" width="1.54296875" style="45" customWidth="1"/>
    <col min="4386" max="4401" width="11.453125" style="45" customWidth="1"/>
    <col min="4402" max="4407" width="6.54296875" style="45" customWidth="1"/>
    <col min="4408" max="4409" width="11.453125" style="45" customWidth="1"/>
    <col min="4410" max="4410" width="1.453125" style="45" customWidth="1"/>
    <col min="4411" max="4613" width="11.453125" style="45"/>
    <col min="4614" max="4614" width="2.453125" style="45" customWidth="1"/>
    <col min="4615" max="4615" width="48.54296875" style="45" customWidth="1"/>
    <col min="4616" max="4632" width="11.453125" style="45" customWidth="1"/>
    <col min="4633" max="4638" width="10.54296875" style="45" customWidth="1"/>
    <col min="4639" max="4640" width="11.453125" style="45" customWidth="1"/>
    <col min="4641" max="4641" width="1.54296875" style="45" customWidth="1"/>
    <col min="4642" max="4657" width="11.453125" style="45" customWidth="1"/>
    <col min="4658" max="4663" width="6.54296875" style="45" customWidth="1"/>
    <col min="4664" max="4665" width="11.453125" style="45" customWidth="1"/>
    <col min="4666" max="4666" width="1.453125" style="45" customWidth="1"/>
    <col min="4667" max="4869" width="11.453125" style="45"/>
    <col min="4870" max="4870" width="2.453125" style="45" customWidth="1"/>
    <col min="4871" max="4871" width="48.54296875" style="45" customWidth="1"/>
    <col min="4872" max="4888" width="11.453125" style="45" customWidth="1"/>
    <col min="4889" max="4894" width="10.54296875" style="45" customWidth="1"/>
    <col min="4895" max="4896" width="11.453125" style="45" customWidth="1"/>
    <col min="4897" max="4897" width="1.54296875" style="45" customWidth="1"/>
    <col min="4898" max="4913" width="11.453125" style="45" customWidth="1"/>
    <col min="4914" max="4919" width="6.54296875" style="45" customWidth="1"/>
    <col min="4920" max="4921" width="11.453125" style="45" customWidth="1"/>
    <col min="4922" max="4922" width="1.453125" style="45" customWidth="1"/>
    <col min="4923" max="5125" width="11.453125" style="45"/>
    <col min="5126" max="5126" width="2.453125" style="45" customWidth="1"/>
    <col min="5127" max="5127" width="48.54296875" style="45" customWidth="1"/>
    <col min="5128" max="5144" width="11.453125" style="45" customWidth="1"/>
    <col min="5145" max="5150" width="10.54296875" style="45" customWidth="1"/>
    <col min="5151" max="5152" width="11.453125" style="45" customWidth="1"/>
    <col min="5153" max="5153" width="1.54296875" style="45" customWidth="1"/>
    <col min="5154" max="5169" width="11.453125" style="45" customWidth="1"/>
    <col min="5170" max="5175" width="6.54296875" style="45" customWidth="1"/>
    <col min="5176" max="5177" width="11.453125" style="45" customWidth="1"/>
    <col min="5178" max="5178" width="1.453125" style="45" customWidth="1"/>
    <col min="5179" max="5381" width="11.453125" style="45"/>
    <col min="5382" max="5382" width="2.453125" style="45" customWidth="1"/>
    <col min="5383" max="5383" width="48.54296875" style="45" customWidth="1"/>
    <col min="5384" max="5400" width="11.453125" style="45" customWidth="1"/>
    <col min="5401" max="5406" width="10.54296875" style="45" customWidth="1"/>
    <col min="5407" max="5408" width="11.453125" style="45" customWidth="1"/>
    <col min="5409" max="5409" width="1.54296875" style="45" customWidth="1"/>
    <col min="5410" max="5425" width="11.453125" style="45" customWidth="1"/>
    <col min="5426" max="5431" width="6.54296875" style="45" customWidth="1"/>
    <col min="5432" max="5433" width="11.453125" style="45" customWidth="1"/>
    <col min="5434" max="5434" width="1.453125" style="45" customWidth="1"/>
    <col min="5435" max="5637" width="11.453125" style="45"/>
    <col min="5638" max="5638" width="2.453125" style="45" customWidth="1"/>
    <col min="5639" max="5639" width="48.54296875" style="45" customWidth="1"/>
    <col min="5640" max="5656" width="11.453125" style="45" customWidth="1"/>
    <col min="5657" max="5662" width="10.54296875" style="45" customWidth="1"/>
    <col min="5663" max="5664" width="11.453125" style="45" customWidth="1"/>
    <col min="5665" max="5665" width="1.54296875" style="45" customWidth="1"/>
    <col min="5666" max="5681" width="11.453125" style="45" customWidth="1"/>
    <col min="5682" max="5687" width="6.54296875" style="45" customWidth="1"/>
    <col min="5688" max="5689" width="11.453125" style="45" customWidth="1"/>
    <col min="5690" max="5690" width="1.453125" style="45" customWidth="1"/>
    <col min="5691" max="5893" width="11.453125" style="45"/>
    <col min="5894" max="5894" width="2.453125" style="45" customWidth="1"/>
    <col min="5895" max="5895" width="48.54296875" style="45" customWidth="1"/>
    <col min="5896" max="5912" width="11.453125" style="45" customWidth="1"/>
    <col min="5913" max="5918" width="10.54296875" style="45" customWidth="1"/>
    <col min="5919" max="5920" width="11.453125" style="45" customWidth="1"/>
    <col min="5921" max="5921" width="1.54296875" style="45" customWidth="1"/>
    <col min="5922" max="5937" width="11.453125" style="45" customWidth="1"/>
    <col min="5938" max="5943" width="6.54296875" style="45" customWidth="1"/>
    <col min="5944" max="5945" width="11.453125" style="45" customWidth="1"/>
    <col min="5946" max="5946" width="1.453125" style="45" customWidth="1"/>
    <col min="5947" max="6149" width="11.453125" style="45"/>
    <col min="6150" max="6150" width="2.453125" style="45" customWidth="1"/>
    <col min="6151" max="6151" width="48.54296875" style="45" customWidth="1"/>
    <col min="6152" max="6168" width="11.453125" style="45" customWidth="1"/>
    <col min="6169" max="6174" width="10.54296875" style="45" customWidth="1"/>
    <col min="6175" max="6176" width="11.453125" style="45" customWidth="1"/>
    <col min="6177" max="6177" width="1.54296875" style="45" customWidth="1"/>
    <col min="6178" max="6193" width="11.453125" style="45" customWidth="1"/>
    <col min="6194" max="6199" width="6.54296875" style="45" customWidth="1"/>
    <col min="6200" max="6201" width="11.453125" style="45" customWidth="1"/>
    <col min="6202" max="6202" width="1.453125" style="45" customWidth="1"/>
    <col min="6203" max="6405" width="11.453125" style="45"/>
    <col min="6406" max="6406" width="2.453125" style="45" customWidth="1"/>
    <col min="6407" max="6407" width="48.54296875" style="45" customWidth="1"/>
    <col min="6408" max="6424" width="11.453125" style="45" customWidth="1"/>
    <col min="6425" max="6430" width="10.54296875" style="45" customWidth="1"/>
    <col min="6431" max="6432" width="11.453125" style="45" customWidth="1"/>
    <col min="6433" max="6433" width="1.54296875" style="45" customWidth="1"/>
    <col min="6434" max="6449" width="11.453125" style="45" customWidth="1"/>
    <col min="6450" max="6455" width="6.54296875" style="45" customWidth="1"/>
    <col min="6456" max="6457" width="11.453125" style="45" customWidth="1"/>
    <col min="6458" max="6458" width="1.453125" style="45" customWidth="1"/>
    <col min="6459" max="6661" width="11.453125" style="45"/>
    <col min="6662" max="6662" width="2.453125" style="45" customWidth="1"/>
    <col min="6663" max="6663" width="48.54296875" style="45" customWidth="1"/>
    <col min="6664" max="6680" width="11.453125" style="45" customWidth="1"/>
    <col min="6681" max="6686" width="10.54296875" style="45" customWidth="1"/>
    <col min="6687" max="6688" width="11.453125" style="45" customWidth="1"/>
    <col min="6689" max="6689" width="1.54296875" style="45" customWidth="1"/>
    <col min="6690" max="6705" width="11.453125" style="45" customWidth="1"/>
    <col min="6706" max="6711" width="6.54296875" style="45" customWidth="1"/>
    <col min="6712" max="6713" width="11.453125" style="45" customWidth="1"/>
    <col min="6714" max="6714" width="1.453125" style="45" customWidth="1"/>
    <col min="6715" max="6917" width="11.453125" style="45"/>
    <col min="6918" max="6918" width="2.453125" style="45" customWidth="1"/>
    <col min="6919" max="6919" width="48.54296875" style="45" customWidth="1"/>
    <col min="6920" max="6936" width="11.453125" style="45" customWidth="1"/>
    <col min="6937" max="6942" width="10.54296875" style="45" customWidth="1"/>
    <col min="6943" max="6944" width="11.453125" style="45" customWidth="1"/>
    <col min="6945" max="6945" width="1.54296875" style="45" customWidth="1"/>
    <col min="6946" max="6961" width="11.453125" style="45" customWidth="1"/>
    <col min="6962" max="6967" width="6.54296875" style="45" customWidth="1"/>
    <col min="6968" max="6969" width="11.453125" style="45" customWidth="1"/>
    <col min="6970" max="6970" width="1.453125" style="45" customWidth="1"/>
    <col min="6971" max="7173" width="11.453125" style="45"/>
    <col min="7174" max="7174" width="2.453125" style="45" customWidth="1"/>
    <col min="7175" max="7175" width="48.54296875" style="45" customWidth="1"/>
    <col min="7176" max="7192" width="11.453125" style="45" customWidth="1"/>
    <col min="7193" max="7198" width="10.54296875" style="45" customWidth="1"/>
    <col min="7199" max="7200" width="11.453125" style="45" customWidth="1"/>
    <col min="7201" max="7201" width="1.54296875" style="45" customWidth="1"/>
    <col min="7202" max="7217" width="11.453125" style="45" customWidth="1"/>
    <col min="7218" max="7223" width="6.54296875" style="45" customWidth="1"/>
    <col min="7224" max="7225" width="11.453125" style="45" customWidth="1"/>
    <col min="7226" max="7226" width="1.453125" style="45" customWidth="1"/>
    <col min="7227" max="7429" width="11.453125" style="45"/>
    <col min="7430" max="7430" width="2.453125" style="45" customWidth="1"/>
    <col min="7431" max="7431" width="48.54296875" style="45" customWidth="1"/>
    <col min="7432" max="7448" width="11.453125" style="45" customWidth="1"/>
    <col min="7449" max="7454" width="10.54296875" style="45" customWidth="1"/>
    <col min="7455" max="7456" width="11.453125" style="45" customWidth="1"/>
    <col min="7457" max="7457" width="1.54296875" style="45" customWidth="1"/>
    <col min="7458" max="7473" width="11.453125" style="45" customWidth="1"/>
    <col min="7474" max="7479" width="6.54296875" style="45" customWidth="1"/>
    <col min="7480" max="7481" width="11.453125" style="45" customWidth="1"/>
    <col min="7482" max="7482" width="1.453125" style="45" customWidth="1"/>
    <col min="7483" max="7685" width="11.453125" style="45"/>
    <col min="7686" max="7686" width="2.453125" style="45" customWidth="1"/>
    <col min="7687" max="7687" width="48.54296875" style="45" customWidth="1"/>
    <col min="7688" max="7704" width="11.453125" style="45" customWidth="1"/>
    <col min="7705" max="7710" width="10.54296875" style="45" customWidth="1"/>
    <col min="7711" max="7712" width="11.453125" style="45" customWidth="1"/>
    <col min="7713" max="7713" width="1.54296875" style="45" customWidth="1"/>
    <col min="7714" max="7729" width="11.453125" style="45" customWidth="1"/>
    <col min="7730" max="7735" width="6.54296875" style="45" customWidth="1"/>
    <col min="7736" max="7737" width="11.453125" style="45" customWidth="1"/>
    <col min="7738" max="7738" width="1.453125" style="45" customWidth="1"/>
    <col min="7739" max="7941" width="11.453125" style="45"/>
    <col min="7942" max="7942" width="2.453125" style="45" customWidth="1"/>
    <col min="7943" max="7943" width="48.54296875" style="45" customWidth="1"/>
    <col min="7944" max="7960" width="11.453125" style="45" customWidth="1"/>
    <col min="7961" max="7966" width="10.54296875" style="45" customWidth="1"/>
    <col min="7967" max="7968" width="11.453125" style="45" customWidth="1"/>
    <col min="7969" max="7969" width="1.54296875" style="45" customWidth="1"/>
    <col min="7970" max="7985" width="11.453125" style="45" customWidth="1"/>
    <col min="7986" max="7991" width="6.54296875" style="45" customWidth="1"/>
    <col min="7992" max="7993" width="11.453125" style="45" customWidth="1"/>
    <col min="7994" max="7994" width="1.453125" style="45" customWidth="1"/>
    <col min="7995" max="8197" width="11.453125" style="45"/>
    <col min="8198" max="8198" width="2.453125" style="45" customWidth="1"/>
    <col min="8199" max="8199" width="48.54296875" style="45" customWidth="1"/>
    <col min="8200" max="8216" width="11.453125" style="45" customWidth="1"/>
    <col min="8217" max="8222" width="10.54296875" style="45" customWidth="1"/>
    <col min="8223" max="8224" width="11.453125" style="45" customWidth="1"/>
    <col min="8225" max="8225" width="1.54296875" style="45" customWidth="1"/>
    <col min="8226" max="8241" width="11.453125" style="45" customWidth="1"/>
    <col min="8242" max="8247" width="6.54296875" style="45" customWidth="1"/>
    <col min="8248" max="8249" width="11.453125" style="45" customWidth="1"/>
    <col min="8250" max="8250" width="1.453125" style="45" customWidth="1"/>
    <col min="8251" max="8453" width="11.453125" style="45"/>
    <col min="8454" max="8454" width="2.453125" style="45" customWidth="1"/>
    <col min="8455" max="8455" width="48.54296875" style="45" customWidth="1"/>
    <col min="8456" max="8472" width="11.453125" style="45" customWidth="1"/>
    <col min="8473" max="8478" width="10.54296875" style="45" customWidth="1"/>
    <col min="8479" max="8480" width="11.453125" style="45" customWidth="1"/>
    <col min="8481" max="8481" width="1.54296875" style="45" customWidth="1"/>
    <col min="8482" max="8497" width="11.453125" style="45" customWidth="1"/>
    <col min="8498" max="8503" width="6.54296875" style="45" customWidth="1"/>
    <col min="8504" max="8505" width="11.453125" style="45" customWidth="1"/>
    <col min="8506" max="8506" width="1.453125" style="45" customWidth="1"/>
    <col min="8507" max="8709" width="11.453125" style="45"/>
    <col min="8710" max="8710" width="2.453125" style="45" customWidth="1"/>
    <col min="8711" max="8711" width="48.54296875" style="45" customWidth="1"/>
    <col min="8712" max="8728" width="11.453125" style="45" customWidth="1"/>
    <col min="8729" max="8734" width="10.54296875" style="45" customWidth="1"/>
    <col min="8735" max="8736" width="11.453125" style="45" customWidth="1"/>
    <col min="8737" max="8737" width="1.54296875" style="45" customWidth="1"/>
    <col min="8738" max="8753" width="11.453125" style="45" customWidth="1"/>
    <col min="8754" max="8759" width="6.54296875" style="45" customWidth="1"/>
    <col min="8760" max="8761" width="11.453125" style="45" customWidth="1"/>
    <col min="8762" max="8762" width="1.453125" style="45" customWidth="1"/>
    <col min="8763" max="8965" width="11.453125" style="45"/>
    <col min="8966" max="8966" width="2.453125" style="45" customWidth="1"/>
    <col min="8967" max="8967" width="48.54296875" style="45" customWidth="1"/>
    <col min="8968" max="8984" width="11.453125" style="45" customWidth="1"/>
    <col min="8985" max="8990" width="10.54296875" style="45" customWidth="1"/>
    <col min="8991" max="8992" width="11.453125" style="45" customWidth="1"/>
    <col min="8993" max="8993" width="1.54296875" style="45" customWidth="1"/>
    <col min="8994" max="9009" width="11.453125" style="45" customWidth="1"/>
    <col min="9010" max="9015" width="6.54296875" style="45" customWidth="1"/>
    <col min="9016" max="9017" width="11.453125" style="45" customWidth="1"/>
    <col min="9018" max="9018" width="1.453125" style="45" customWidth="1"/>
    <col min="9019" max="9221" width="11.453125" style="45"/>
    <col min="9222" max="9222" width="2.453125" style="45" customWidth="1"/>
    <col min="9223" max="9223" width="48.54296875" style="45" customWidth="1"/>
    <col min="9224" max="9240" width="11.453125" style="45" customWidth="1"/>
    <col min="9241" max="9246" width="10.54296875" style="45" customWidth="1"/>
    <col min="9247" max="9248" width="11.453125" style="45" customWidth="1"/>
    <col min="9249" max="9249" width="1.54296875" style="45" customWidth="1"/>
    <col min="9250" max="9265" width="11.453125" style="45" customWidth="1"/>
    <col min="9266" max="9271" width="6.54296875" style="45" customWidth="1"/>
    <col min="9272" max="9273" width="11.453125" style="45" customWidth="1"/>
    <col min="9274" max="9274" width="1.453125" style="45" customWidth="1"/>
    <col min="9275" max="9477" width="11.453125" style="45"/>
    <col min="9478" max="9478" width="2.453125" style="45" customWidth="1"/>
    <col min="9479" max="9479" width="48.54296875" style="45" customWidth="1"/>
    <col min="9480" max="9496" width="11.453125" style="45" customWidth="1"/>
    <col min="9497" max="9502" width="10.54296875" style="45" customWidth="1"/>
    <col min="9503" max="9504" width="11.453125" style="45" customWidth="1"/>
    <col min="9505" max="9505" width="1.54296875" style="45" customWidth="1"/>
    <col min="9506" max="9521" width="11.453125" style="45" customWidth="1"/>
    <col min="9522" max="9527" width="6.54296875" style="45" customWidth="1"/>
    <col min="9528" max="9529" width="11.453125" style="45" customWidth="1"/>
    <col min="9530" max="9530" width="1.453125" style="45" customWidth="1"/>
    <col min="9531" max="9733" width="11.453125" style="45"/>
    <col min="9734" max="9734" width="2.453125" style="45" customWidth="1"/>
    <col min="9735" max="9735" width="48.54296875" style="45" customWidth="1"/>
    <col min="9736" max="9752" width="11.453125" style="45" customWidth="1"/>
    <col min="9753" max="9758" width="10.54296875" style="45" customWidth="1"/>
    <col min="9759" max="9760" width="11.453125" style="45" customWidth="1"/>
    <col min="9761" max="9761" width="1.54296875" style="45" customWidth="1"/>
    <col min="9762" max="9777" width="11.453125" style="45" customWidth="1"/>
    <col min="9778" max="9783" width="6.54296875" style="45" customWidth="1"/>
    <col min="9784" max="9785" width="11.453125" style="45" customWidth="1"/>
    <col min="9786" max="9786" width="1.453125" style="45" customWidth="1"/>
    <col min="9787" max="9989" width="11.453125" style="45"/>
    <col min="9990" max="9990" width="2.453125" style="45" customWidth="1"/>
    <col min="9991" max="9991" width="48.54296875" style="45" customWidth="1"/>
    <col min="9992" max="10008" width="11.453125" style="45" customWidth="1"/>
    <col min="10009" max="10014" width="10.54296875" style="45" customWidth="1"/>
    <col min="10015" max="10016" width="11.453125" style="45" customWidth="1"/>
    <col min="10017" max="10017" width="1.54296875" style="45" customWidth="1"/>
    <col min="10018" max="10033" width="11.453125" style="45" customWidth="1"/>
    <col min="10034" max="10039" width="6.54296875" style="45" customWidth="1"/>
    <col min="10040" max="10041" width="11.453125" style="45" customWidth="1"/>
    <col min="10042" max="10042" width="1.453125" style="45" customWidth="1"/>
    <col min="10043" max="10245" width="11.453125" style="45"/>
    <col min="10246" max="10246" width="2.453125" style="45" customWidth="1"/>
    <col min="10247" max="10247" width="48.54296875" style="45" customWidth="1"/>
    <col min="10248" max="10264" width="11.453125" style="45" customWidth="1"/>
    <col min="10265" max="10270" width="10.54296875" style="45" customWidth="1"/>
    <col min="10271" max="10272" width="11.453125" style="45" customWidth="1"/>
    <col min="10273" max="10273" width="1.54296875" style="45" customWidth="1"/>
    <col min="10274" max="10289" width="11.453125" style="45" customWidth="1"/>
    <col min="10290" max="10295" width="6.54296875" style="45" customWidth="1"/>
    <col min="10296" max="10297" width="11.453125" style="45" customWidth="1"/>
    <col min="10298" max="10298" width="1.453125" style="45" customWidth="1"/>
    <col min="10299" max="10501" width="11.453125" style="45"/>
    <col min="10502" max="10502" width="2.453125" style="45" customWidth="1"/>
    <col min="10503" max="10503" width="48.54296875" style="45" customWidth="1"/>
    <col min="10504" max="10520" width="11.453125" style="45" customWidth="1"/>
    <col min="10521" max="10526" width="10.54296875" style="45" customWidth="1"/>
    <col min="10527" max="10528" width="11.453125" style="45" customWidth="1"/>
    <col min="10529" max="10529" width="1.54296875" style="45" customWidth="1"/>
    <col min="10530" max="10545" width="11.453125" style="45" customWidth="1"/>
    <col min="10546" max="10551" width="6.54296875" style="45" customWidth="1"/>
    <col min="10552" max="10553" width="11.453125" style="45" customWidth="1"/>
    <col min="10554" max="10554" width="1.453125" style="45" customWidth="1"/>
    <col min="10555" max="10757" width="11.453125" style="45"/>
    <col min="10758" max="10758" width="2.453125" style="45" customWidth="1"/>
    <col min="10759" max="10759" width="48.54296875" style="45" customWidth="1"/>
    <col min="10760" max="10776" width="11.453125" style="45" customWidth="1"/>
    <col min="10777" max="10782" width="10.54296875" style="45" customWidth="1"/>
    <col min="10783" max="10784" width="11.453125" style="45" customWidth="1"/>
    <col min="10785" max="10785" width="1.54296875" style="45" customWidth="1"/>
    <col min="10786" max="10801" width="11.453125" style="45" customWidth="1"/>
    <col min="10802" max="10807" width="6.54296875" style="45" customWidth="1"/>
    <col min="10808" max="10809" width="11.453125" style="45" customWidth="1"/>
    <col min="10810" max="10810" width="1.453125" style="45" customWidth="1"/>
    <col min="10811" max="11013" width="11.453125" style="45"/>
    <col min="11014" max="11014" width="2.453125" style="45" customWidth="1"/>
    <col min="11015" max="11015" width="48.54296875" style="45" customWidth="1"/>
    <col min="11016" max="11032" width="11.453125" style="45" customWidth="1"/>
    <col min="11033" max="11038" width="10.54296875" style="45" customWidth="1"/>
    <col min="11039" max="11040" width="11.453125" style="45" customWidth="1"/>
    <col min="11041" max="11041" width="1.54296875" style="45" customWidth="1"/>
    <col min="11042" max="11057" width="11.453125" style="45" customWidth="1"/>
    <col min="11058" max="11063" width="6.54296875" style="45" customWidth="1"/>
    <col min="11064" max="11065" width="11.453125" style="45" customWidth="1"/>
    <col min="11066" max="11066" width="1.453125" style="45" customWidth="1"/>
    <col min="11067" max="11269" width="11.453125" style="45"/>
    <col min="11270" max="11270" width="2.453125" style="45" customWidth="1"/>
    <col min="11271" max="11271" width="48.54296875" style="45" customWidth="1"/>
    <col min="11272" max="11288" width="11.453125" style="45" customWidth="1"/>
    <col min="11289" max="11294" width="10.54296875" style="45" customWidth="1"/>
    <col min="11295" max="11296" width="11.453125" style="45" customWidth="1"/>
    <col min="11297" max="11297" width="1.54296875" style="45" customWidth="1"/>
    <col min="11298" max="11313" width="11.453125" style="45" customWidth="1"/>
    <col min="11314" max="11319" width="6.54296875" style="45" customWidth="1"/>
    <col min="11320" max="11321" width="11.453125" style="45" customWidth="1"/>
    <col min="11322" max="11322" width="1.453125" style="45" customWidth="1"/>
    <col min="11323" max="11525" width="11.453125" style="45"/>
    <col min="11526" max="11526" width="2.453125" style="45" customWidth="1"/>
    <col min="11527" max="11527" width="48.54296875" style="45" customWidth="1"/>
    <col min="11528" max="11544" width="11.453125" style="45" customWidth="1"/>
    <col min="11545" max="11550" width="10.54296875" style="45" customWidth="1"/>
    <col min="11551" max="11552" width="11.453125" style="45" customWidth="1"/>
    <col min="11553" max="11553" width="1.54296875" style="45" customWidth="1"/>
    <col min="11554" max="11569" width="11.453125" style="45" customWidth="1"/>
    <col min="11570" max="11575" width="6.54296875" style="45" customWidth="1"/>
    <col min="11576" max="11577" width="11.453125" style="45" customWidth="1"/>
    <col min="11578" max="11578" width="1.453125" style="45" customWidth="1"/>
    <col min="11579" max="11781" width="11.453125" style="45"/>
    <col min="11782" max="11782" width="2.453125" style="45" customWidth="1"/>
    <col min="11783" max="11783" width="48.54296875" style="45" customWidth="1"/>
    <col min="11784" max="11800" width="11.453125" style="45" customWidth="1"/>
    <col min="11801" max="11806" width="10.54296875" style="45" customWidth="1"/>
    <col min="11807" max="11808" width="11.453125" style="45" customWidth="1"/>
    <col min="11809" max="11809" width="1.54296875" style="45" customWidth="1"/>
    <col min="11810" max="11825" width="11.453125" style="45" customWidth="1"/>
    <col min="11826" max="11831" width="6.54296875" style="45" customWidth="1"/>
    <col min="11832" max="11833" width="11.453125" style="45" customWidth="1"/>
    <col min="11834" max="11834" width="1.453125" style="45" customWidth="1"/>
    <col min="11835" max="12037" width="11.453125" style="45"/>
    <col min="12038" max="12038" width="2.453125" style="45" customWidth="1"/>
    <col min="12039" max="12039" width="48.54296875" style="45" customWidth="1"/>
    <col min="12040" max="12056" width="11.453125" style="45" customWidth="1"/>
    <col min="12057" max="12062" width="10.54296875" style="45" customWidth="1"/>
    <col min="12063" max="12064" width="11.453125" style="45" customWidth="1"/>
    <col min="12065" max="12065" width="1.54296875" style="45" customWidth="1"/>
    <col min="12066" max="12081" width="11.453125" style="45" customWidth="1"/>
    <col min="12082" max="12087" width="6.54296875" style="45" customWidth="1"/>
    <col min="12088" max="12089" width="11.453125" style="45" customWidth="1"/>
    <col min="12090" max="12090" width="1.453125" style="45" customWidth="1"/>
    <col min="12091" max="12293" width="11.453125" style="45"/>
    <col min="12294" max="12294" width="2.453125" style="45" customWidth="1"/>
    <col min="12295" max="12295" width="48.54296875" style="45" customWidth="1"/>
    <col min="12296" max="12312" width="11.453125" style="45" customWidth="1"/>
    <col min="12313" max="12318" width="10.54296875" style="45" customWidth="1"/>
    <col min="12319" max="12320" width="11.453125" style="45" customWidth="1"/>
    <col min="12321" max="12321" width="1.54296875" style="45" customWidth="1"/>
    <col min="12322" max="12337" width="11.453125" style="45" customWidth="1"/>
    <col min="12338" max="12343" width="6.54296875" style="45" customWidth="1"/>
    <col min="12344" max="12345" width="11.453125" style="45" customWidth="1"/>
    <col min="12346" max="12346" width="1.453125" style="45" customWidth="1"/>
    <col min="12347" max="12549" width="11.453125" style="45"/>
    <col min="12550" max="12550" width="2.453125" style="45" customWidth="1"/>
    <col min="12551" max="12551" width="48.54296875" style="45" customWidth="1"/>
    <col min="12552" max="12568" width="11.453125" style="45" customWidth="1"/>
    <col min="12569" max="12574" width="10.54296875" style="45" customWidth="1"/>
    <col min="12575" max="12576" width="11.453125" style="45" customWidth="1"/>
    <col min="12577" max="12577" width="1.54296875" style="45" customWidth="1"/>
    <col min="12578" max="12593" width="11.453125" style="45" customWidth="1"/>
    <col min="12594" max="12599" width="6.54296875" style="45" customWidth="1"/>
    <col min="12600" max="12601" width="11.453125" style="45" customWidth="1"/>
    <col min="12602" max="12602" width="1.453125" style="45" customWidth="1"/>
    <col min="12603" max="12805" width="11.453125" style="45"/>
    <col min="12806" max="12806" width="2.453125" style="45" customWidth="1"/>
    <col min="12807" max="12807" width="48.54296875" style="45" customWidth="1"/>
    <col min="12808" max="12824" width="11.453125" style="45" customWidth="1"/>
    <col min="12825" max="12830" width="10.54296875" style="45" customWidth="1"/>
    <col min="12831" max="12832" width="11.453125" style="45" customWidth="1"/>
    <col min="12833" max="12833" width="1.54296875" style="45" customWidth="1"/>
    <col min="12834" max="12849" width="11.453125" style="45" customWidth="1"/>
    <col min="12850" max="12855" width="6.54296875" style="45" customWidth="1"/>
    <col min="12856" max="12857" width="11.453125" style="45" customWidth="1"/>
    <col min="12858" max="12858" width="1.453125" style="45" customWidth="1"/>
    <col min="12859" max="13061" width="11.453125" style="45"/>
    <col min="13062" max="13062" width="2.453125" style="45" customWidth="1"/>
    <col min="13063" max="13063" width="48.54296875" style="45" customWidth="1"/>
    <col min="13064" max="13080" width="11.453125" style="45" customWidth="1"/>
    <col min="13081" max="13086" width="10.54296875" style="45" customWidth="1"/>
    <col min="13087" max="13088" width="11.453125" style="45" customWidth="1"/>
    <col min="13089" max="13089" width="1.54296875" style="45" customWidth="1"/>
    <col min="13090" max="13105" width="11.453125" style="45" customWidth="1"/>
    <col min="13106" max="13111" width="6.54296875" style="45" customWidth="1"/>
    <col min="13112" max="13113" width="11.453125" style="45" customWidth="1"/>
    <col min="13114" max="13114" width="1.453125" style="45" customWidth="1"/>
    <col min="13115" max="13317" width="11.453125" style="45"/>
    <col min="13318" max="13318" width="2.453125" style="45" customWidth="1"/>
    <col min="13319" max="13319" width="48.54296875" style="45" customWidth="1"/>
    <col min="13320" max="13336" width="11.453125" style="45" customWidth="1"/>
    <col min="13337" max="13342" width="10.54296875" style="45" customWidth="1"/>
    <col min="13343" max="13344" width="11.453125" style="45" customWidth="1"/>
    <col min="13345" max="13345" width="1.54296875" style="45" customWidth="1"/>
    <col min="13346" max="13361" width="11.453125" style="45" customWidth="1"/>
    <col min="13362" max="13367" width="6.54296875" style="45" customWidth="1"/>
    <col min="13368" max="13369" width="11.453125" style="45" customWidth="1"/>
    <col min="13370" max="13370" width="1.453125" style="45" customWidth="1"/>
    <col min="13371" max="13573" width="11.453125" style="45"/>
    <col min="13574" max="13574" width="2.453125" style="45" customWidth="1"/>
    <col min="13575" max="13575" width="48.54296875" style="45" customWidth="1"/>
    <col min="13576" max="13592" width="11.453125" style="45" customWidth="1"/>
    <col min="13593" max="13598" width="10.54296875" style="45" customWidth="1"/>
    <col min="13599" max="13600" width="11.453125" style="45" customWidth="1"/>
    <col min="13601" max="13601" width="1.54296875" style="45" customWidth="1"/>
    <col min="13602" max="13617" width="11.453125" style="45" customWidth="1"/>
    <col min="13618" max="13623" width="6.54296875" style="45" customWidth="1"/>
    <col min="13624" max="13625" width="11.453125" style="45" customWidth="1"/>
    <col min="13626" max="13626" width="1.453125" style="45" customWidth="1"/>
    <col min="13627" max="13829" width="11.453125" style="45"/>
    <col min="13830" max="13830" width="2.453125" style="45" customWidth="1"/>
    <col min="13831" max="13831" width="48.54296875" style="45" customWidth="1"/>
    <col min="13832" max="13848" width="11.453125" style="45" customWidth="1"/>
    <col min="13849" max="13854" width="10.54296875" style="45" customWidth="1"/>
    <col min="13855" max="13856" width="11.453125" style="45" customWidth="1"/>
    <col min="13857" max="13857" width="1.54296875" style="45" customWidth="1"/>
    <col min="13858" max="13873" width="11.453125" style="45" customWidth="1"/>
    <col min="13874" max="13879" width="6.54296875" style="45" customWidth="1"/>
    <col min="13880" max="13881" width="11.453125" style="45" customWidth="1"/>
    <col min="13882" max="13882" width="1.453125" style="45" customWidth="1"/>
    <col min="13883" max="14085" width="11.453125" style="45"/>
    <col min="14086" max="14086" width="2.453125" style="45" customWidth="1"/>
    <col min="14087" max="14087" width="48.54296875" style="45" customWidth="1"/>
    <col min="14088" max="14104" width="11.453125" style="45" customWidth="1"/>
    <col min="14105" max="14110" width="10.54296875" style="45" customWidth="1"/>
    <col min="14111" max="14112" width="11.453125" style="45" customWidth="1"/>
    <col min="14113" max="14113" width="1.54296875" style="45" customWidth="1"/>
    <col min="14114" max="14129" width="11.453125" style="45" customWidth="1"/>
    <col min="14130" max="14135" width="6.54296875" style="45" customWidth="1"/>
    <col min="14136" max="14137" width="11.453125" style="45" customWidth="1"/>
    <col min="14138" max="14138" width="1.453125" style="45" customWidth="1"/>
    <col min="14139" max="14341" width="11.453125" style="45"/>
    <col min="14342" max="14342" width="2.453125" style="45" customWidth="1"/>
    <col min="14343" max="14343" width="48.54296875" style="45" customWidth="1"/>
    <col min="14344" max="14360" width="11.453125" style="45" customWidth="1"/>
    <col min="14361" max="14366" width="10.54296875" style="45" customWidth="1"/>
    <col min="14367" max="14368" width="11.453125" style="45" customWidth="1"/>
    <col min="14369" max="14369" width="1.54296875" style="45" customWidth="1"/>
    <col min="14370" max="14385" width="11.453125" style="45" customWidth="1"/>
    <col min="14386" max="14391" width="6.54296875" style="45" customWidth="1"/>
    <col min="14392" max="14393" width="11.453125" style="45" customWidth="1"/>
    <col min="14394" max="14394" width="1.453125" style="45" customWidth="1"/>
    <col min="14395" max="14597" width="11.453125" style="45"/>
    <col min="14598" max="14598" width="2.453125" style="45" customWidth="1"/>
    <col min="14599" max="14599" width="48.54296875" style="45" customWidth="1"/>
    <col min="14600" max="14616" width="11.453125" style="45" customWidth="1"/>
    <col min="14617" max="14622" width="10.54296875" style="45" customWidth="1"/>
    <col min="14623" max="14624" width="11.453125" style="45" customWidth="1"/>
    <col min="14625" max="14625" width="1.54296875" style="45" customWidth="1"/>
    <col min="14626" max="14641" width="11.453125" style="45" customWidth="1"/>
    <col min="14642" max="14647" width="6.54296875" style="45" customWidth="1"/>
    <col min="14648" max="14649" width="11.453125" style="45" customWidth="1"/>
    <col min="14650" max="14650" width="1.453125" style="45" customWidth="1"/>
    <col min="14651" max="14853" width="11.453125" style="45"/>
    <col min="14854" max="14854" width="2.453125" style="45" customWidth="1"/>
    <col min="14855" max="14855" width="48.54296875" style="45" customWidth="1"/>
    <col min="14856" max="14872" width="11.453125" style="45" customWidth="1"/>
    <col min="14873" max="14878" width="10.54296875" style="45" customWidth="1"/>
    <col min="14879" max="14880" width="11.453125" style="45" customWidth="1"/>
    <col min="14881" max="14881" width="1.54296875" style="45" customWidth="1"/>
    <col min="14882" max="14897" width="11.453125" style="45" customWidth="1"/>
    <col min="14898" max="14903" width="6.54296875" style="45" customWidth="1"/>
    <col min="14904" max="14905" width="11.453125" style="45" customWidth="1"/>
    <col min="14906" max="14906" width="1.453125" style="45" customWidth="1"/>
    <col min="14907" max="15109" width="11.453125" style="45"/>
    <col min="15110" max="15110" width="2.453125" style="45" customWidth="1"/>
    <col min="15111" max="15111" width="48.54296875" style="45" customWidth="1"/>
    <col min="15112" max="15128" width="11.453125" style="45" customWidth="1"/>
    <col min="15129" max="15134" width="10.54296875" style="45" customWidth="1"/>
    <col min="15135" max="15136" width="11.453125" style="45" customWidth="1"/>
    <col min="15137" max="15137" width="1.54296875" style="45" customWidth="1"/>
    <col min="15138" max="15153" width="11.453125" style="45" customWidth="1"/>
    <col min="15154" max="15159" width="6.54296875" style="45" customWidth="1"/>
    <col min="15160" max="15161" width="11.453125" style="45" customWidth="1"/>
    <col min="15162" max="15162" width="1.453125" style="45" customWidth="1"/>
    <col min="15163" max="15365" width="11.453125" style="45"/>
    <col min="15366" max="15366" width="2.453125" style="45" customWidth="1"/>
    <col min="15367" max="15367" width="48.54296875" style="45" customWidth="1"/>
    <col min="15368" max="15384" width="11.453125" style="45" customWidth="1"/>
    <col min="15385" max="15390" width="10.54296875" style="45" customWidth="1"/>
    <col min="15391" max="15392" width="11.453125" style="45" customWidth="1"/>
    <col min="15393" max="15393" width="1.54296875" style="45" customWidth="1"/>
    <col min="15394" max="15409" width="11.453125" style="45" customWidth="1"/>
    <col min="15410" max="15415" width="6.54296875" style="45" customWidth="1"/>
    <col min="15416" max="15417" width="11.453125" style="45" customWidth="1"/>
    <col min="15418" max="15418" width="1.453125" style="45" customWidth="1"/>
    <col min="15419" max="15621" width="11.453125" style="45"/>
    <col min="15622" max="15622" width="2.453125" style="45" customWidth="1"/>
    <col min="15623" max="15623" width="48.54296875" style="45" customWidth="1"/>
    <col min="15624" max="15640" width="11.453125" style="45" customWidth="1"/>
    <col min="15641" max="15646" width="10.54296875" style="45" customWidth="1"/>
    <col min="15647" max="15648" width="11.453125" style="45" customWidth="1"/>
    <col min="15649" max="15649" width="1.54296875" style="45" customWidth="1"/>
    <col min="15650" max="15665" width="11.453125" style="45" customWidth="1"/>
    <col min="15666" max="15671" width="6.54296875" style="45" customWidth="1"/>
    <col min="15672" max="15673" width="11.453125" style="45" customWidth="1"/>
    <col min="15674" max="15674" width="1.453125" style="45" customWidth="1"/>
    <col min="15675" max="15877" width="11.453125" style="45"/>
    <col min="15878" max="15878" width="2.453125" style="45" customWidth="1"/>
    <col min="15879" max="15879" width="48.54296875" style="45" customWidth="1"/>
    <col min="15880" max="15896" width="11.453125" style="45" customWidth="1"/>
    <col min="15897" max="15902" width="10.54296875" style="45" customWidth="1"/>
    <col min="15903" max="15904" width="11.453125" style="45" customWidth="1"/>
    <col min="15905" max="15905" width="1.54296875" style="45" customWidth="1"/>
    <col min="15906" max="15921" width="11.453125" style="45" customWidth="1"/>
    <col min="15922" max="15927" width="6.54296875" style="45" customWidth="1"/>
    <col min="15928" max="15929" width="11.453125" style="45" customWidth="1"/>
    <col min="15930" max="15930" width="1.453125" style="45" customWidth="1"/>
    <col min="15931" max="16133" width="11.453125" style="45"/>
    <col min="16134" max="16134" width="2.453125" style="45" customWidth="1"/>
    <col min="16135" max="16135" width="48.54296875" style="45" customWidth="1"/>
    <col min="16136" max="16152" width="11.453125" style="45" customWidth="1"/>
    <col min="16153" max="16158" width="10.54296875" style="45" customWidth="1"/>
    <col min="16159" max="16160" width="11.453125" style="45" customWidth="1"/>
    <col min="16161" max="16161" width="1.54296875" style="45" customWidth="1"/>
    <col min="16162" max="16177" width="11.453125" style="45" customWidth="1"/>
    <col min="16178" max="16183" width="6.54296875" style="45" customWidth="1"/>
    <col min="16184" max="16185" width="11.453125" style="45" customWidth="1"/>
    <col min="16186" max="16186" width="1.453125" style="45" customWidth="1"/>
    <col min="16187" max="16384" width="11.453125" style="45"/>
  </cols>
  <sheetData>
    <row r="1" spans="1:65" ht="15" customHeight="1" x14ac:dyDescent="0.35">
      <c r="B1" s="1" t="s">
        <v>386</v>
      </c>
    </row>
    <row r="2" spans="1:65" ht="15" customHeight="1" x14ac:dyDescent="0.35">
      <c r="B2" s="3" t="s">
        <v>258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AD2" s="191"/>
      <c r="AE2" s="191"/>
    </row>
    <row r="3" spans="1:65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B3" s="335"/>
      <c r="AC3"/>
      <c r="AD3"/>
      <c r="AE3" s="355"/>
    </row>
    <row r="4" spans="1:65" ht="12" customHeight="1" thickBot="1" x14ac:dyDescent="0.4">
      <c r="B4" s="186" t="s">
        <v>758</v>
      </c>
      <c r="W4"/>
      <c r="X4"/>
      <c r="Z4"/>
      <c r="AA4"/>
      <c r="AB4"/>
      <c r="AC4"/>
      <c r="AD4"/>
      <c r="AE4" s="355"/>
    </row>
    <row r="5" spans="1:65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5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</row>
    <row r="7" spans="1:65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5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5" s="99" customFormat="1" ht="15" customHeight="1" x14ac:dyDescent="0.35">
      <c r="A9"/>
      <c r="B9" s="65" t="s">
        <v>526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/>
      <c r="BB9"/>
      <c r="BC9"/>
      <c r="BD9"/>
      <c r="BE9" s="335"/>
      <c r="BF9" s="355"/>
      <c r="BG9" s="355"/>
      <c r="BH9" s="355"/>
      <c r="BI9"/>
    </row>
    <row r="10" spans="1:65" s="46" customFormat="1" ht="15" customHeight="1" x14ac:dyDescent="0.35">
      <c r="A10"/>
      <c r="B10" s="16" t="s">
        <v>527</v>
      </c>
      <c r="C10" s="80">
        <v>648411.23</v>
      </c>
      <c r="D10" s="80">
        <v>723572.19499999995</v>
      </c>
      <c r="E10" s="80">
        <v>765441.56799999997</v>
      </c>
      <c r="F10" s="80">
        <v>857255.85100000002</v>
      </c>
      <c r="G10" s="80">
        <v>988244.92799999996</v>
      </c>
      <c r="H10" s="80">
        <v>1133852.77</v>
      </c>
      <c r="I10" s="80">
        <v>1271122.8149999999</v>
      </c>
      <c r="J10" s="80">
        <v>1329559.017</v>
      </c>
      <c r="K10" s="80">
        <v>1444032.8589999999</v>
      </c>
      <c r="L10" s="80">
        <v>1585251.426</v>
      </c>
      <c r="M10" s="80">
        <v>1788436.7779999999</v>
      </c>
      <c r="N10" s="80">
        <v>1978001</v>
      </c>
      <c r="O10" s="80">
        <v>2136332.15</v>
      </c>
      <c r="P10" s="80">
        <v>2037479.4180000001</v>
      </c>
      <c r="Q10" s="80">
        <v>1739855.0449999999</v>
      </c>
      <c r="R10" s="80">
        <v>1766348.2450000001</v>
      </c>
      <c r="S10" s="80">
        <v>1764097</v>
      </c>
      <c r="T10" s="80">
        <v>1691383.1880000001</v>
      </c>
      <c r="U10" s="80">
        <v>1652898.996</v>
      </c>
      <c r="V10" s="80">
        <v>1748541.1</v>
      </c>
      <c r="W10" s="80">
        <v>1821869.4240000001</v>
      </c>
      <c r="X10" s="80">
        <v>1866956.851</v>
      </c>
      <c r="Y10" s="80">
        <v>2023334.64</v>
      </c>
      <c r="Z10" s="80">
        <v>2164614.199</v>
      </c>
      <c r="AA10" s="80">
        <v>2228855.5189999999</v>
      </c>
      <c r="AB10" s="80">
        <v>1981715.264</v>
      </c>
      <c r="AC10" s="80">
        <v>2353156.9939999999</v>
      </c>
      <c r="AD10" s="179">
        <v>2837415.7779999999</v>
      </c>
      <c r="AE10" s="355"/>
      <c r="AF10" s="7"/>
      <c r="AG10" s="18">
        <v>11.591558184456485</v>
      </c>
      <c r="AH10" s="18">
        <v>5.7864817483761968</v>
      </c>
      <c r="AI10" s="18">
        <v>11.994943420684471</v>
      </c>
      <c r="AJ10" s="18">
        <v>15.280044673617507</v>
      </c>
      <c r="AK10" s="18">
        <v>14.733983233759645</v>
      </c>
      <c r="AL10" s="18">
        <v>12.106514058258192</v>
      </c>
      <c r="AM10" s="18">
        <v>4.5972113245406625</v>
      </c>
      <c r="AN10" s="18">
        <v>8.6099105444974739</v>
      </c>
      <c r="AO10" s="18">
        <v>9.7794566183067744</v>
      </c>
      <c r="AP10" s="18">
        <v>12.817231933529259</v>
      </c>
      <c r="AQ10" s="18">
        <v>10.599436576784605</v>
      </c>
      <c r="AR10" s="18">
        <v>8.0046041432739372</v>
      </c>
      <c r="AS10" s="18">
        <v>-4.6272173547544959</v>
      </c>
      <c r="AT10" s="18">
        <v>-14.607478749019693</v>
      </c>
      <c r="AU10" s="18">
        <v>1.5227245554815854</v>
      </c>
      <c r="AV10" s="18">
        <v>-0.12745193403241453</v>
      </c>
      <c r="AW10" s="18">
        <v>-4.1218715297401403</v>
      </c>
      <c r="AX10" s="18">
        <v>-2.2753088876037735</v>
      </c>
      <c r="AY10" s="18">
        <v>5.7863247682679368</v>
      </c>
      <c r="AZ10" s="18">
        <v>4.1936860391786057</v>
      </c>
      <c r="BA10" s="18">
        <v>2.4747891592037559</v>
      </c>
      <c r="BB10" s="18">
        <v>8.3760794426630198</v>
      </c>
      <c r="BC10" s="18">
        <v>6.9825107625301239</v>
      </c>
      <c r="BD10" s="18">
        <v>2.9677953710955878</v>
      </c>
      <c r="BE10" s="18">
        <v>-11.088213340579475</v>
      </c>
      <c r="BF10" s="18">
        <v>18.743445980744085</v>
      </c>
      <c r="BG10" s="18">
        <v>20.579110753542864</v>
      </c>
      <c r="BH10" s="355"/>
      <c r="BI10"/>
    </row>
    <row r="11" spans="1:65" s="46" customFormat="1" ht="15" customHeight="1" x14ac:dyDescent="0.35">
      <c r="A11"/>
      <c r="B11" s="16" t="s">
        <v>528</v>
      </c>
      <c r="C11" s="80">
        <v>489421.78499999997</v>
      </c>
      <c r="D11" s="80">
        <v>549619.72199999995</v>
      </c>
      <c r="E11" s="80">
        <v>584321.41700000002</v>
      </c>
      <c r="F11" s="80">
        <v>649293.68500000006</v>
      </c>
      <c r="G11" s="80">
        <v>753753.75600000005</v>
      </c>
      <c r="H11" s="80">
        <v>873361.95900000003</v>
      </c>
      <c r="I11" s="80">
        <v>978773.60900000005</v>
      </c>
      <c r="J11" s="80">
        <v>1021682.965</v>
      </c>
      <c r="K11" s="80">
        <v>1102384.7860000001</v>
      </c>
      <c r="L11" s="80">
        <v>1212645.6880000001</v>
      </c>
      <c r="M11" s="80">
        <v>1378489.17</v>
      </c>
      <c r="N11" s="80">
        <v>1525209</v>
      </c>
      <c r="O11" s="80">
        <v>1643100.7749999999</v>
      </c>
      <c r="P11" s="80">
        <v>1583146.7320000001</v>
      </c>
      <c r="Q11" s="80">
        <v>1315938.4909999999</v>
      </c>
      <c r="R11" s="80">
        <v>1343085.4180000001</v>
      </c>
      <c r="S11" s="80">
        <v>1360602.1410000001</v>
      </c>
      <c r="T11" s="80">
        <v>1326145.098</v>
      </c>
      <c r="U11" s="80">
        <v>1285222.7209999999</v>
      </c>
      <c r="V11" s="80">
        <v>1332613.3670000001</v>
      </c>
      <c r="W11" s="80">
        <v>1369385.88</v>
      </c>
      <c r="X11" s="80">
        <v>1397255.013</v>
      </c>
      <c r="Y11" s="80">
        <v>1520589.6510000001</v>
      </c>
      <c r="Z11" s="80">
        <v>1618283.304</v>
      </c>
      <c r="AA11" s="80">
        <v>1644284.767</v>
      </c>
      <c r="AB11" s="80">
        <v>1469312.0759999999</v>
      </c>
      <c r="AC11" s="80">
        <v>1768756.39</v>
      </c>
      <c r="AD11" s="179">
        <v>2172096.7859999998</v>
      </c>
      <c r="AE11" s="355"/>
      <c r="AF11" s="7"/>
      <c r="AG11" s="18">
        <v>12.299807414580039</v>
      </c>
      <c r="AH11" s="18">
        <v>6.3137645195344847</v>
      </c>
      <c r="AI11" s="18">
        <v>11.119268626773618</v>
      </c>
      <c r="AJ11" s="18">
        <v>16.088262278417197</v>
      </c>
      <c r="AK11" s="18">
        <v>15.8683392351812</v>
      </c>
      <c r="AL11" s="18">
        <v>12.069640647126011</v>
      </c>
      <c r="AM11" s="18">
        <v>4.3839919267786378</v>
      </c>
      <c r="AN11" s="18">
        <v>7.8989103043330191</v>
      </c>
      <c r="AO11" s="18">
        <v>10.002034081047267</v>
      </c>
      <c r="AP11" s="18">
        <v>13.676169687579826</v>
      </c>
      <c r="AQ11" s="18">
        <v>10.643524315827602</v>
      </c>
      <c r="AR11" s="18">
        <v>7.7295488683845894</v>
      </c>
      <c r="AS11" s="18">
        <v>-3.6488354160748195</v>
      </c>
      <c r="AT11" s="18">
        <v>-16.878299124076399</v>
      </c>
      <c r="AU11" s="18">
        <v>2.0629328183394664</v>
      </c>
      <c r="AV11" s="18">
        <v>1.3042151128469774</v>
      </c>
      <c r="AW11" s="18">
        <v>-2.5324848434146379</v>
      </c>
      <c r="AX11" s="18">
        <v>-3.0858144453209819</v>
      </c>
      <c r="AY11" s="18">
        <v>3.6873489104772981</v>
      </c>
      <c r="AZ11" s="18">
        <v>2.7594284967126401</v>
      </c>
      <c r="BA11" s="18">
        <v>2.0351555691519287</v>
      </c>
      <c r="BB11" s="18">
        <v>8.8269239940096771</v>
      </c>
      <c r="BC11" s="18">
        <v>6.4247216818654991</v>
      </c>
      <c r="BD11" s="18">
        <v>1.6067312154633704</v>
      </c>
      <c r="BE11" s="18">
        <v>-10.641264488464369</v>
      </c>
      <c r="BF11" s="18">
        <v>20.379898790132863</v>
      </c>
      <c r="BG11" s="18">
        <v>22.803614917258333</v>
      </c>
      <c r="BH11" s="355"/>
      <c r="BI11"/>
    </row>
    <row r="12" spans="1:65" customFormat="1" ht="15" customHeight="1" x14ac:dyDescent="0.35">
      <c r="B12" s="13" t="s">
        <v>529</v>
      </c>
      <c r="C12" s="79">
        <v>158989.44500000001</v>
      </c>
      <c r="D12" s="79">
        <v>173952.473</v>
      </c>
      <c r="E12" s="79">
        <v>181120.15099999995</v>
      </c>
      <c r="F12" s="79">
        <v>207962.16599999997</v>
      </c>
      <c r="G12" s="79">
        <v>234491.1719999999</v>
      </c>
      <c r="H12" s="79">
        <v>260490.81099999999</v>
      </c>
      <c r="I12" s="79">
        <v>292349.20599999989</v>
      </c>
      <c r="J12" s="79">
        <v>307876.05200000003</v>
      </c>
      <c r="K12" s="79">
        <v>341648.07299999986</v>
      </c>
      <c r="L12" s="79">
        <v>372605.7379999999</v>
      </c>
      <c r="M12" s="79">
        <v>409947.60800000001</v>
      </c>
      <c r="N12" s="79">
        <v>452792</v>
      </c>
      <c r="O12" s="79">
        <v>493231.375</v>
      </c>
      <c r="P12" s="79">
        <v>454332.68599999999</v>
      </c>
      <c r="Q12" s="79">
        <v>423916.554</v>
      </c>
      <c r="R12" s="79">
        <v>423262.82700000005</v>
      </c>
      <c r="S12" s="79">
        <v>403494.85899999994</v>
      </c>
      <c r="T12" s="79">
        <v>365238.09000000008</v>
      </c>
      <c r="U12" s="79">
        <v>367676.27500000014</v>
      </c>
      <c r="V12" s="79">
        <v>415927.73300000001</v>
      </c>
      <c r="W12" s="79">
        <v>452483.54400000023</v>
      </c>
      <c r="X12" s="79">
        <v>469701.83799999999</v>
      </c>
      <c r="Y12" s="79">
        <v>502744.98899999983</v>
      </c>
      <c r="Z12" s="79">
        <v>546330.89500000002</v>
      </c>
      <c r="AA12" s="79">
        <v>584570.75199999986</v>
      </c>
      <c r="AB12" s="79">
        <v>512403.18800000008</v>
      </c>
      <c r="AC12" s="79">
        <v>584400.60400000005</v>
      </c>
      <c r="AD12" s="178">
        <v>665318.99200000009</v>
      </c>
      <c r="AE12" s="355"/>
      <c r="AF12" s="19"/>
      <c r="AG12" s="15">
        <v>9.4113341926566196</v>
      </c>
      <c r="AH12" s="15">
        <v>4.1204806556558449</v>
      </c>
      <c r="AI12" s="15">
        <v>14.820004760265478</v>
      </c>
      <c r="AJ12" s="15">
        <v>12.756650168761919</v>
      </c>
      <c r="AK12" s="15">
        <v>11.087683505628986</v>
      </c>
      <c r="AL12" s="15">
        <v>12.23014158453363</v>
      </c>
      <c r="AM12" s="15">
        <v>5.3110614570987211</v>
      </c>
      <c r="AN12" s="15">
        <v>10.969356265488239</v>
      </c>
      <c r="AO12" s="15">
        <v>9.0612731189032782</v>
      </c>
      <c r="AP12" s="15">
        <v>10.021818289872961</v>
      </c>
      <c r="AQ12" s="15">
        <v>10.451187216099086</v>
      </c>
      <c r="AR12" s="15">
        <v>8.9311151698793267</v>
      </c>
      <c r="AS12" s="15">
        <v>-7.8864993128225089</v>
      </c>
      <c r="AT12" s="15">
        <v>-6.694682759408594</v>
      </c>
      <c r="AU12" s="15">
        <v>-0.15421124601799704</v>
      </c>
      <c r="AV12" s="15">
        <v>-4.6703765932178367</v>
      </c>
      <c r="AW12" s="15">
        <v>-9.4813522766593312</v>
      </c>
      <c r="AX12" s="15">
        <v>0.66756043982161206</v>
      </c>
      <c r="AY12" s="15">
        <v>13.123353689328976</v>
      </c>
      <c r="AZ12" s="15">
        <v>8.7889813781665325</v>
      </c>
      <c r="BA12" s="15">
        <v>3.8052862315805571</v>
      </c>
      <c r="BB12" s="15">
        <v>7.0349205233469494</v>
      </c>
      <c r="BC12" s="15">
        <v>8.6695853670657286</v>
      </c>
      <c r="BD12" s="15">
        <v>6.9993949362867065</v>
      </c>
      <c r="BE12" s="15">
        <v>-12.345394249214815</v>
      </c>
      <c r="BF12" s="15">
        <v>14.050930534023133</v>
      </c>
      <c r="BG12" s="15">
        <v>13.846390206674055</v>
      </c>
      <c r="BH12" s="355"/>
      <c r="BJ12" s="355"/>
      <c r="BK12" s="355"/>
      <c r="BL12" s="355"/>
      <c r="BM12" s="355"/>
    </row>
    <row r="13" spans="1:65" s="99" customFormat="1" ht="15" customHeight="1" x14ac:dyDescent="0.35">
      <c r="A13"/>
      <c r="B13" s="16" t="s">
        <v>530</v>
      </c>
      <c r="C13" s="80">
        <v>102575.65399999999</v>
      </c>
      <c r="D13" s="80">
        <v>113730.151</v>
      </c>
      <c r="E13" s="80">
        <v>120440.23</v>
      </c>
      <c r="F13" s="80">
        <v>127437.375</v>
      </c>
      <c r="G13" s="80">
        <v>148116.61300000001</v>
      </c>
      <c r="H13" s="80">
        <v>163977.91099999999</v>
      </c>
      <c r="I13" s="80">
        <v>187676.16500000001</v>
      </c>
      <c r="J13" s="80">
        <v>198278.345</v>
      </c>
      <c r="K13" s="80">
        <v>216746.37700000001</v>
      </c>
      <c r="L13" s="80">
        <v>232025.27799999999</v>
      </c>
      <c r="M13" s="80">
        <v>256283.976</v>
      </c>
      <c r="N13" s="80">
        <v>281015</v>
      </c>
      <c r="O13" s="80">
        <v>306391.27899999998</v>
      </c>
      <c r="P13" s="80">
        <v>316109.08399999997</v>
      </c>
      <c r="Q13" s="80">
        <v>295853.73</v>
      </c>
      <c r="R13" s="80">
        <v>288001.76799999998</v>
      </c>
      <c r="S13" s="80">
        <v>287816.13</v>
      </c>
      <c r="T13" s="80">
        <v>271895.61499999999</v>
      </c>
      <c r="U13" s="80">
        <v>261227.61300000001</v>
      </c>
      <c r="V13" s="80">
        <v>268137.67599999998</v>
      </c>
      <c r="W13" s="80">
        <v>282388.47100000002</v>
      </c>
      <c r="X13" s="80">
        <v>297544.66499999998</v>
      </c>
      <c r="Y13" s="80">
        <v>317441.495</v>
      </c>
      <c r="Z13" s="80">
        <v>337814.97100000002</v>
      </c>
      <c r="AA13" s="80">
        <v>358699.69400000002</v>
      </c>
      <c r="AB13" s="80">
        <v>337593.28700000001</v>
      </c>
      <c r="AC13" s="80">
        <v>370333.48599999998</v>
      </c>
      <c r="AD13" s="179">
        <v>408509.83500000002</v>
      </c>
      <c r="AE13" s="355"/>
      <c r="AF13" s="7"/>
      <c r="AG13" s="18">
        <v>10.874409828281477</v>
      </c>
      <c r="AH13" s="18">
        <v>5.9000000800139603</v>
      </c>
      <c r="AI13" s="18">
        <v>5.8096410144683421</v>
      </c>
      <c r="AJ13" s="18">
        <v>16.226980507092218</v>
      </c>
      <c r="AK13" s="18">
        <v>10.70865561852942</v>
      </c>
      <c r="AL13" s="18">
        <v>14.4521014174891</v>
      </c>
      <c r="AM13" s="18">
        <v>5.6491883239408649</v>
      </c>
      <c r="AN13" s="18">
        <v>9.3141951532831317</v>
      </c>
      <c r="AO13" s="18">
        <v>7.0492071016255009</v>
      </c>
      <c r="AP13" s="18">
        <v>10.455196179099074</v>
      </c>
      <c r="AQ13" s="18">
        <v>9.6498518502772122</v>
      </c>
      <c r="AR13" s="18">
        <v>9.0302222301300574</v>
      </c>
      <c r="AS13" s="18">
        <v>3.1716976513551463</v>
      </c>
      <c r="AT13" s="18">
        <v>-6.407710194117672</v>
      </c>
      <c r="AU13" s="18">
        <v>-2.6540013539798872</v>
      </c>
      <c r="AV13" s="18">
        <v>-6.4457243193026925E-2</v>
      </c>
      <c r="AW13" s="18">
        <v>-5.5314881066603228</v>
      </c>
      <c r="AX13" s="18">
        <v>-3.9235652991314254</v>
      </c>
      <c r="AY13" s="18">
        <v>2.6452268658137474</v>
      </c>
      <c r="AZ13" s="18">
        <v>5.3147305565518677</v>
      </c>
      <c r="BA13" s="18">
        <v>5.3671433349699171</v>
      </c>
      <c r="BB13" s="18">
        <v>6.6870061340202547</v>
      </c>
      <c r="BC13" s="18">
        <v>6.4180254695436156</v>
      </c>
      <c r="BD13" s="18">
        <v>6.1822964619291536</v>
      </c>
      <c r="BE13" s="18">
        <v>-5.8841441331143161</v>
      </c>
      <c r="BF13" s="18">
        <v>9.6981190861179556</v>
      </c>
      <c r="BG13" s="18">
        <v>10.308640844862744</v>
      </c>
      <c r="BH13" s="355"/>
      <c r="BI13"/>
    </row>
    <row r="14" spans="1:65" s="7" customFormat="1" ht="15" customHeight="1" x14ac:dyDescent="0.35">
      <c r="A14"/>
      <c r="B14" s="13" t="s">
        <v>531</v>
      </c>
      <c r="C14" s="79">
        <v>56413.791000000012</v>
      </c>
      <c r="D14" s="79">
        <v>60222.322</v>
      </c>
      <c r="E14" s="79">
        <v>60679.920999999958</v>
      </c>
      <c r="F14" s="79">
        <v>80524.790999999968</v>
      </c>
      <c r="G14" s="79">
        <v>86374.558999999892</v>
      </c>
      <c r="H14" s="79">
        <v>96512.9</v>
      </c>
      <c r="I14" s="79">
        <v>104673.04099999988</v>
      </c>
      <c r="J14" s="79">
        <v>109597.70700000002</v>
      </c>
      <c r="K14" s="79">
        <v>124901.69599999985</v>
      </c>
      <c r="L14" s="79">
        <v>140580.4599999999</v>
      </c>
      <c r="M14" s="79">
        <v>153663.63200000001</v>
      </c>
      <c r="N14" s="79">
        <v>171777</v>
      </c>
      <c r="O14" s="79">
        <v>186840.09600000002</v>
      </c>
      <c r="P14" s="79">
        <v>138223.60200000001</v>
      </c>
      <c r="Q14" s="79">
        <v>128062.82400000002</v>
      </c>
      <c r="R14" s="79">
        <v>135261.05900000007</v>
      </c>
      <c r="S14" s="79">
        <v>115678.72899999993</v>
      </c>
      <c r="T14" s="79">
        <v>93342.475000000093</v>
      </c>
      <c r="U14" s="79">
        <v>106448.66200000013</v>
      </c>
      <c r="V14" s="79">
        <v>147790.05700000003</v>
      </c>
      <c r="W14" s="79">
        <v>170095.07300000021</v>
      </c>
      <c r="X14" s="79">
        <v>172157.17300000001</v>
      </c>
      <c r="Y14" s="79">
        <v>185303.49399999983</v>
      </c>
      <c r="Z14" s="79">
        <v>208515.924</v>
      </c>
      <c r="AA14" s="79">
        <v>225871.05799999984</v>
      </c>
      <c r="AB14" s="79">
        <v>174809.90100000007</v>
      </c>
      <c r="AC14" s="79">
        <v>214067.11800000007</v>
      </c>
      <c r="AD14" s="178">
        <v>256809.15700000006</v>
      </c>
      <c r="AE14" s="355"/>
      <c r="AF14" s="19"/>
      <c r="AG14" s="15">
        <v>6.7510637602780275</v>
      </c>
      <c r="AH14" s="15">
        <v>0.75984947906850608</v>
      </c>
      <c r="AI14" s="15">
        <v>32.704179031479001</v>
      </c>
      <c r="AJ14" s="15">
        <v>7.2645553342695743</v>
      </c>
      <c r="AK14" s="15">
        <v>11.737647193081605</v>
      </c>
      <c r="AL14" s="15">
        <v>8.4549744127467807</v>
      </c>
      <c r="AM14" s="15">
        <v>4.7048083756352783</v>
      </c>
      <c r="AN14" s="15">
        <v>13.963785756940903</v>
      </c>
      <c r="AO14" s="15">
        <v>12.552883189032176</v>
      </c>
      <c r="AP14" s="15">
        <v>9.3065366267830658</v>
      </c>
      <c r="AQ14" s="15">
        <v>11.787674002134732</v>
      </c>
      <c r="AR14" s="15">
        <v>8.7689830419672123</v>
      </c>
      <c r="AS14" s="15">
        <v>-26.020375198265793</v>
      </c>
      <c r="AT14" s="15">
        <v>-7.3509717971320052</v>
      </c>
      <c r="AU14" s="15">
        <v>5.620862304270319</v>
      </c>
      <c r="AV14" s="15">
        <v>-14.477433597499871</v>
      </c>
      <c r="AW14" s="15">
        <v>-19.308868789524695</v>
      </c>
      <c r="AX14" s="15">
        <v>14.040967951621189</v>
      </c>
      <c r="AY14" s="15">
        <v>38.836932492396997</v>
      </c>
      <c r="AZ14" s="15">
        <v>15.09236578750367</v>
      </c>
      <c r="BA14" s="15">
        <v>1.2123220053527357</v>
      </c>
      <c r="BB14" s="15">
        <v>7.6362319216288599</v>
      </c>
      <c r="BC14" s="15">
        <v>12.526709291299271</v>
      </c>
      <c r="BD14" s="15">
        <v>8.3231696011858762</v>
      </c>
      <c r="BE14" s="15">
        <v>-22.606330112466114</v>
      </c>
      <c r="BF14" s="15">
        <v>22.457090116423089</v>
      </c>
      <c r="BG14" s="15">
        <v>19.966653169030831</v>
      </c>
      <c r="BH14" s="355"/>
      <c r="BI14"/>
    </row>
    <row r="15" spans="1:65" customFormat="1" ht="15" customHeight="1" x14ac:dyDescent="0.35">
      <c r="B15" s="16" t="s">
        <v>532</v>
      </c>
      <c r="C15" s="80">
        <v>22056.686000000002</v>
      </c>
      <c r="D15" s="80">
        <v>24539.824000000001</v>
      </c>
      <c r="E15" s="80">
        <v>27275.172999999999</v>
      </c>
      <c r="F15" s="80">
        <v>29463.789000000001</v>
      </c>
      <c r="G15" s="80">
        <v>34570.603999999999</v>
      </c>
      <c r="H15" s="80">
        <v>38345.338000000003</v>
      </c>
      <c r="I15" s="80">
        <v>43609.254999999997</v>
      </c>
      <c r="J15" s="80">
        <v>43813.841999999997</v>
      </c>
      <c r="K15" s="80">
        <v>50229.125</v>
      </c>
      <c r="L15" s="80">
        <v>53470.095999999998</v>
      </c>
      <c r="M15" s="80">
        <v>57542.32</v>
      </c>
      <c r="N15" s="80">
        <v>61432</v>
      </c>
      <c r="O15" s="80">
        <v>66988.111000000004</v>
      </c>
      <c r="P15" s="80">
        <v>65668.186000000002</v>
      </c>
      <c r="Q15" s="80">
        <v>66373.447</v>
      </c>
      <c r="R15" s="80">
        <v>65992.478000000003</v>
      </c>
      <c r="S15" s="80">
        <v>65202.584999999999</v>
      </c>
      <c r="T15" s="80">
        <v>63478.311999999998</v>
      </c>
      <c r="U15" s="80">
        <v>61628.4</v>
      </c>
      <c r="V15" s="80">
        <v>61570.25</v>
      </c>
      <c r="W15" s="80">
        <v>61783.286</v>
      </c>
      <c r="X15" s="80">
        <v>66568.84</v>
      </c>
      <c r="Y15" s="80">
        <v>68626.679000000004</v>
      </c>
      <c r="Z15" s="80">
        <v>72498.856</v>
      </c>
      <c r="AA15" s="80">
        <v>76007.847999999998</v>
      </c>
      <c r="AB15" s="80">
        <v>77605.509999999995</v>
      </c>
      <c r="AC15" s="80">
        <v>79613.62</v>
      </c>
      <c r="AD15" s="179">
        <v>83118.116999999998</v>
      </c>
      <c r="AE15" s="355"/>
      <c r="AF15" s="7"/>
      <c r="AG15" s="18">
        <v>11.257983180247471</v>
      </c>
      <c r="AH15" s="18">
        <v>11.146571385353042</v>
      </c>
      <c r="AI15" s="18">
        <v>8.024205749309095</v>
      </c>
      <c r="AJ15" s="18">
        <v>17.332512800712763</v>
      </c>
      <c r="AK15" s="18">
        <v>10.918912495714578</v>
      </c>
      <c r="AL15" s="18">
        <v>13.727658366187809</v>
      </c>
      <c r="AM15" s="18">
        <v>0.46913665459315812</v>
      </c>
      <c r="AN15" s="18">
        <v>14.642137523570755</v>
      </c>
      <c r="AO15" s="18">
        <v>6.4523739961625797</v>
      </c>
      <c r="AP15" s="18">
        <v>7.6158905718067205</v>
      </c>
      <c r="AQ15" s="18">
        <v>6.7596857408599442</v>
      </c>
      <c r="AR15" s="18">
        <v>9.0443270608152169</v>
      </c>
      <c r="AS15" s="18">
        <v>-1.9703869541865464</v>
      </c>
      <c r="AT15" s="18">
        <v>1.0739766741843586</v>
      </c>
      <c r="AU15" s="18">
        <v>-0.57397802467603853</v>
      </c>
      <c r="AV15" s="18">
        <v>-1.1969439911015367</v>
      </c>
      <c r="AW15" s="18">
        <v>-2.6444856442424807</v>
      </c>
      <c r="AX15" s="18">
        <v>-2.9142425841443242</v>
      </c>
      <c r="AY15" s="18">
        <v>-9.4355848926795854E-2</v>
      </c>
      <c r="AZ15" s="18">
        <v>0.3460047669125918</v>
      </c>
      <c r="BA15" s="18">
        <v>7.7457097377436295</v>
      </c>
      <c r="BB15" s="18">
        <v>3.0912946657925953</v>
      </c>
      <c r="BC15" s="18">
        <v>5.642378527452852</v>
      </c>
      <c r="BD15" s="18">
        <v>4.8400653384103034</v>
      </c>
      <c r="BE15" s="18">
        <v>2.1019697860673503</v>
      </c>
      <c r="BF15" s="18">
        <v>2.5875868865496803</v>
      </c>
      <c r="BG15" s="18">
        <v>4.4018812358990873</v>
      </c>
      <c r="BH15" s="355"/>
      <c r="BJ15" s="355"/>
      <c r="BK15" s="355"/>
      <c r="BL15" s="355"/>
      <c r="BM15" s="355"/>
    </row>
    <row r="16" spans="1:65" s="99" customFormat="1" ht="15" customHeight="1" x14ac:dyDescent="0.35">
      <c r="A16"/>
      <c r="B16" s="16" t="s">
        <v>533</v>
      </c>
      <c r="C16" s="80">
        <v>7990.3069999999998</v>
      </c>
      <c r="D16" s="80">
        <v>5855.38</v>
      </c>
      <c r="E16" s="80">
        <v>5995.1580000000004</v>
      </c>
      <c r="F16" s="80">
        <v>7946.6239999999998</v>
      </c>
      <c r="G16" s="80">
        <v>11373.68</v>
      </c>
      <c r="H16" s="80">
        <v>13190.063</v>
      </c>
      <c r="I16" s="80">
        <v>25412.775000000001</v>
      </c>
      <c r="J16" s="80">
        <v>57248.093000000001</v>
      </c>
      <c r="K16" s="80">
        <v>21186.442999999999</v>
      </c>
      <c r="L16" s="80">
        <v>17549.742999999999</v>
      </c>
      <c r="M16" s="80">
        <v>14203.233</v>
      </c>
      <c r="N16" s="80">
        <v>20125</v>
      </c>
      <c r="O16" s="80">
        <v>40373.601999999999</v>
      </c>
      <c r="P16" s="80">
        <v>2641.607</v>
      </c>
      <c r="Q16" s="80">
        <v>2290.2660000000001</v>
      </c>
      <c r="R16" s="80">
        <v>2080.67</v>
      </c>
      <c r="S16" s="80">
        <v>3206.3939999999998</v>
      </c>
      <c r="T16" s="80">
        <v>2001.3630000000001</v>
      </c>
      <c r="U16" s="80">
        <v>1786.6890000000001</v>
      </c>
      <c r="V16" s="80">
        <v>1724.279</v>
      </c>
      <c r="W16" s="80">
        <v>1952.9059999999999</v>
      </c>
      <c r="X16" s="80">
        <v>1524.796</v>
      </c>
      <c r="Y16" s="80">
        <v>1869.558</v>
      </c>
      <c r="Z16" s="80">
        <v>1246.463</v>
      </c>
      <c r="AA16" s="80">
        <v>1919.59</v>
      </c>
      <c r="AB16" s="80">
        <v>1689.375</v>
      </c>
      <c r="AC16" s="80">
        <v>1482.117</v>
      </c>
      <c r="AD16" s="179">
        <v>1215.8920000000001</v>
      </c>
      <c r="AE16" s="355"/>
      <c r="AF16" s="7"/>
      <c r="AG16" s="18">
        <v>-26.718960860953146</v>
      </c>
      <c r="AH16" s="18">
        <v>2.387172139126756</v>
      </c>
      <c r="AI16" s="18">
        <v>32.550701749645285</v>
      </c>
      <c r="AJ16" s="18">
        <v>43.125936246637572</v>
      </c>
      <c r="AK16" s="18">
        <v>15.970055426212095</v>
      </c>
      <c r="AL16" s="18">
        <v>92.666062322825923</v>
      </c>
      <c r="AM16" s="18" t="s">
        <v>233</v>
      </c>
      <c r="AN16" s="18">
        <v>-62.991879921659574</v>
      </c>
      <c r="AO16" s="18">
        <v>-17.165222118691659</v>
      </c>
      <c r="AP16" s="18">
        <v>-19.068712288265409</v>
      </c>
      <c r="AQ16" s="18">
        <v>41.693091988281822</v>
      </c>
      <c r="AR16" s="18" t="s">
        <v>233</v>
      </c>
      <c r="AS16" s="18">
        <v>-93.457093573171889</v>
      </c>
      <c r="AT16" s="18">
        <v>-13.3002751734077</v>
      </c>
      <c r="AU16" s="18">
        <v>-9.151600731094117</v>
      </c>
      <c r="AV16" s="18">
        <v>54.103918449345628</v>
      </c>
      <c r="AW16" s="18">
        <v>-37.582124966551206</v>
      </c>
      <c r="AX16" s="18">
        <v>-10.726389965238688</v>
      </c>
      <c r="AY16" s="18">
        <v>-3.4930533517584808</v>
      </c>
      <c r="AZ16" s="18">
        <v>13.259281125618299</v>
      </c>
      <c r="BA16" s="18">
        <v>-21.921690035260269</v>
      </c>
      <c r="BB16" s="18">
        <v>22.610368862457666</v>
      </c>
      <c r="BC16" s="18">
        <v>-33.328465872682209</v>
      </c>
      <c r="BD16" s="18">
        <v>54.002966794842685</v>
      </c>
      <c r="BE16" s="18">
        <v>-11.992925572648323</v>
      </c>
      <c r="BF16" s="18">
        <v>-12.268324084350724</v>
      </c>
      <c r="BG16" s="18">
        <v>-17.962482044265055</v>
      </c>
      <c r="BH16" s="355"/>
      <c r="BI16"/>
    </row>
    <row r="17" spans="1:65" s="46" customFormat="1" ht="15" customHeight="1" x14ac:dyDescent="0.35">
      <c r="A17"/>
      <c r="B17" s="16" t="s">
        <v>534</v>
      </c>
      <c r="C17" s="80">
        <v>18437.117999999999</v>
      </c>
      <c r="D17" s="80">
        <v>21338.76</v>
      </c>
      <c r="E17" s="80">
        <v>28702.147000000001</v>
      </c>
      <c r="F17" s="80">
        <v>17601.661</v>
      </c>
      <c r="G17" s="80">
        <v>22569.7</v>
      </c>
      <c r="H17" s="80">
        <v>31583.580999999998</v>
      </c>
      <c r="I17" s="80">
        <v>37006.947</v>
      </c>
      <c r="J17" s="80">
        <v>47676.095999999998</v>
      </c>
      <c r="K17" s="80">
        <v>43062.275000000001</v>
      </c>
      <c r="L17" s="80">
        <v>47107.582999999999</v>
      </c>
      <c r="M17" s="80">
        <v>62719.913</v>
      </c>
      <c r="N17" s="80">
        <v>80092</v>
      </c>
      <c r="O17" s="80">
        <v>111281.159</v>
      </c>
      <c r="P17" s="80">
        <v>94174.160999999993</v>
      </c>
      <c r="Q17" s="80">
        <v>73597.926999999996</v>
      </c>
      <c r="R17" s="80">
        <v>62101.334000000003</v>
      </c>
      <c r="S17" s="80">
        <v>64090.908000000003</v>
      </c>
      <c r="T17" s="80">
        <v>62665.718000000001</v>
      </c>
      <c r="U17" s="80">
        <v>46473.402999999998</v>
      </c>
      <c r="V17" s="80">
        <v>48496.434999999998</v>
      </c>
      <c r="W17" s="80">
        <v>56668.273999999998</v>
      </c>
      <c r="X17" s="80">
        <v>48092.786999999997</v>
      </c>
      <c r="Y17" s="80">
        <v>55903.146999999997</v>
      </c>
      <c r="Z17" s="80">
        <v>52064.498</v>
      </c>
      <c r="AA17" s="80">
        <v>57278.83</v>
      </c>
      <c r="AB17" s="80">
        <v>53131.283000000003</v>
      </c>
      <c r="AC17" s="80">
        <v>33104.453999999998</v>
      </c>
      <c r="AD17" s="179">
        <v>48962.7</v>
      </c>
      <c r="AE17" s="355"/>
      <c r="AF17" s="7"/>
      <c r="AG17" s="18">
        <v>15.738045392994717</v>
      </c>
      <c r="AH17" s="18">
        <v>34.507098819237868</v>
      </c>
      <c r="AI17" s="18">
        <v>-38.674758372605368</v>
      </c>
      <c r="AJ17" s="18">
        <v>28.224830599793968</v>
      </c>
      <c r="AK17" s="18">
        <v>39.937974363859496</v>
      </c>
      <c r="AL17" s="18">
        <v>17.171472734519885</v>
      </c>
      <c r="AM17" s="18">
        <v>28.830124787110908</v>
      </c>
      <c r="AN17" s="18">
        <v>-9.6774303835615996</v>
      </c>
      <c r="AO17" s="18">
        <v>9.3940879807209363</v>
      </c>
      <c r="AP17" s="18">
        <v>33.141861682863251</v>
      </c>
      <c r="AQ17" s="18">
        <v>27.697881213578849</v>
      </c>
      <c r="AR17" s="18">
        <v>38.941665834290568</v>
      </c>
      <c r="AS17" s="18">
        <v>-15.372771234347054</v>
      </c>
      <c r="AT17" s="18">
        <v>-21.849129083294937</v>
      </c>
      <c r="AU17" s="18">
        <v>-15.62081089593732</v>
      </c>
      <c r="AV17" s="18">
        <v>3.2037540449614181</v>
      </c>
      <c r="AW17" s="18">
        <v>-2.2237007470700871</v>
      </c>
      <c r="AX17" s="18">
        <v>-25.839191693295529</v>
      </c>
      <c r="AY17" s="18">
        <v>4.3530963290981708</v>
      </c>
      <c r="AZ17" s="18">
        <v>16.85039116792812</v>
      </c>
      <c r="BA17" s="18">
        <v>-15.132783115998912</v>
      </c>
      <c r="BB17" s="18">
        <v>16.240190030991553</v>
      </c>
      <c r="BC17" s="18">
        <v>-6.8666062753139787</v>
      </c>
      <c r="BD17" s="18">
        <v>10.015139298951853</v>
      </c>
      <c r="BE17" s="18">
        <v>-7.2409771638142715</v>
      </c>
      <c r="BF17" s="18">
        <v>-37.693102573864074</v>
      </c>
      <c r="BG17" s="18">
        <v>47.903662751846021</v>
      </c>
      <c r="BH17" s="355"/>
      <c r="BI17"/>
    </row>
    <row r="18" spans="1:65" s="46" customFormat="1" ht="15" customHeight="1" x14ac:dyDescent="0.35">
      <c r="A18"/>
      <c r="B18" s="16" t="s">
        <v>535</v>
      </c>
      <c r="C18" s="80">
        <v>24778.784</v>
      </c>
      <c r="D18" s="80">
        <v>23320.81</v>
      </c>
      <c r="E18" s="80">
        <v>25541.476999999999</v>
      </c>
      <c r="F18" s="80">
        <v>18933.612000000001</v>
      </c>
      <c r="G18" s="80">
        <v>21993.79</v>
      </c>
      <c r="H18" s="80">
        <v>30845.5</v>
      </c>
      <c r="I18" s="80">
        <v>36652.129999999997</v>
      </c>
      <c r="J18" s="80">
        <v>40766.199000000001</v>
      </c>
      <c r="K18" s="80">
        <v>38187.536999999997</v>
      </c>
      <c r="L18" s="80">
        <v>35835.898999999998</v>
      </c>
      <c r="M18" s="80">
        <v>42644.19</v>
      </c>
      <c r="N18" s="80">
        <v>55278</v>
      </c>
      <c r="O18" s="80">
        <v>79962.097999999998</v>
      </c>
      <c r="P18" s="80">
        <v>83218.823000000004</v>
      </c>
      <c r="Q18" s="80">
        <v>65744.444000000003</v>
      </c>
      <c r="R18" s="80">
        <v>57122.745999999999</v>
      </c>
      <c r="S18" s="80">
        <v>61746.402999999998</v>
      </c>
      <c r="T18" s="80">
        <v>60007.027000000002</v>
      </c>
      <c r="U18" s="80">
        <v>48009.366999999998</v>
      </c>
      <c r="V18" s="80">
        <v>52452.661999999997</v>
      </c>
      <c r="W18" s="80">
        <v>50231.972999999904</v>
      </c>
      <c r="X18" s="80">
        <v>43858.097000000002</v>
      </c>
      <c r="Y18" s="80">
        <v>43646.499000000003</v>
      </c>
      <c r="Z18" s="80">
        <v>35729.794999999998</v>
      </c>
      <c r="AA18" s="80">
        <v>36718.432999999997</v>
      </c>
      <c r="AB18" s="80">
        <v>34863.917000000001</v>
      </c>
      <c r="AC18" s="80">
        <v>33696.646999999997</v>
      </c>
      <c r="AD18" s="179">
        <v>39523.24</v>
      </c>
      <c r="AE18" s="355"/>
      <c r="AF18" s="7"/>
      <c r="AG18" s="18">
        <v>-5.8839610531331905</v>
      </c>
      <c r="AH18" s="18">
        <v>9.5222550160135846</v>
      </c>
      <c r="AI18" s="18">
        <v>-25.871115440974688</v>
      </c>
      <c r="AJ18" s="18">
        <v>16.162674084585657</v>
      </c>
      <c r="AK18" s="18">
        <v>40.246405917306653</v>
      </c>
      <c r="AL18" s="18">
        <v>18.824885315524138</v>
      </c>
      <c r="AM18" s="18">
        <v>11.224638240669787</v>
      </c>
      <c r="AN18" s="18">
        <v>-6.3254903897221419</v>
      </c>
      <c r="AO18" s="18">
        <v>-6.1581295489153938</v>
      </c>
      <c r="AP18" s="18">
        <v>18.998521566320981</v>
      </c>
      <c r="AQ18" s="18">
        <v>29.626099123936925</v>
      </c>
      <c r="AR18" s="18">
        <v>44.654470132783381</v>
      </c>
      <c r="AS18" s="18">
        <v>4.0728358578085402</v>
      </c>
      <c r="AT18" s="18">
        <v>-20.998108805263925</v>
      </c>
      <c r="AU18" s="18">
        <v>-13.113956823484587</v>
      </c>
      <c r="AV18" s="18">
        <v>8.0942484802813919</v>
      </c>
      <c r="AW18" s="18">
        <v>-2.816967330064549</v>
      </c>
      <c r="AX18" s="18">
        <v>-19.993758397662333</v>
      </c>
      <c r="AY18" s="18">
        <v>9.2550584972303387</v>
      </c>
      <c r="AZ18" s="18">
        <v>-4.2337012371270939</v>
      </c>
      <c r="BA18" s="18">
        <v>-12.688882437486408</v>
      </c>
      <c r="BB18" s="18">
        <v>-0.4824605135056319</v>
      </c>
      <c r="BC18" s="18">
        <v>-18.138233721792908</v>
      </c>
      <c r="BD18" s="18">
        <v>2.7669848091767641</v>
      </c>
      <c r="BE18" s="18">
        <v>-5.0506403691028865</v>
      </c>
      <c r="BF18" s="18">
        <v>-3.3480747444413779</v>
      </c>
      <c r="BG18" s="18">
        <v>17.291313880576904</v>
      </c>
      <c r="BH18" s="355"/>
      <c r="BI18"/>
    </row>
    <row r="19" spans="1:65" s="46" customFormat="1" ht="15" customHeight="1" x14ac:dyDescent="0.35">
      <c r="A19"/>
      <c r="B19" s="16" t="s">
        <v>677</v>
      </c>
      <c r="C19" s="80">
        <v>1183.8050000000001</v>
      </c>
      <c r="D19" s="80">
        <v>2233.5740000000001</v>
      </c>
      <c r="E19" s="80">
        <v>3505.654</v>
      </c>
      <c r="F19" s="80">
        <v>4693.8869999999997</v>
      </c>
      <c r="G19" s="80">
        <v>8211.41</v>
      </c>
      <c r="H19" s="80">
        <v>9610.6550000000007</v>
      </c>
      <c r="I19" s="80">
        <v>4757.165</v>
      </c>
      <c r="J19" s="80">
        <v>-90.995000000000005</v>
      </c>
      <c r="K19" s="80">
        <v>16046.806</v>
      </c>
      <c r="L19" s="80">
        <v>12637.539000000001</v>
      </c>
      <c r="M19" s="80">
        <v>15011.582</v>
      </c>
      <c r="N19" s="80">
        <v>44338</v>
      </c>
      <c r="O19" s="80">
        <v>28622.925999999999</v>
      </c>
      <c r="P19" s="80">
        <v>-25196.751</v>
      </c>
      <c r="Q19" s="80">
        <v>-10261.48</v>
      </c>
      <c r="R19" s="80">
        <v>-18030.917000000001</v>
      </c>
      <c r="S19" s="80">
        <v>-33458.44</v>
      </c>
      <c r="T19" s="80">
        <v>-71715.846000000005</v>
      </c>
      <c r="U19" s="80">
        <v>-31906.988000000001</v>
      </c>
      <c r="V19" s="80">
        <v>-15247.382</v>
      </c>
      <c r="W19" s="80">
        <v>-36959.381000000001</v>
      </c>
      <c r="X19" s="80">
        <v>-15255.85000000002</v>
      </c>
      <c r="Y19" s="80">
        <v>-10080.275999999998</v>
      </c>
      <c r="Z19" s="80">
        <v>4505.8340000000026</v>
      </c>
      <c r="AA19" s="80">
        <v>-7436.3740000000107</v>
      </c>
      <c r="AB19" s="80">
        <v>-35874.313000000009</v>
      </c>
      <c r="AC19" s="80">
        <v>21648.760999999999</v>
      </c>
      <c r="AD19" s="179">
        <v>-2821.9769999999999</v>
      </c>
      <c r="AE19" s="355"/>
      <c r="AF19" s="7"/>
      <c r="AG19" s="18">
        <v>88.677527126511535</v>
      </c>
      <c r="AH19" s="18">
        <v>56.952668682568834</v>
      </c>
      <c r="AI19" s="18">
        <v>33.894759722436945</v>
      </c>
      <c r="AJ19" s="18">
        <v>74.938382624038454</v>
      </c>
      <c r="AK19" s="18">
        <v>17.040252526667174</v>
      </c>
      <c r="AL19" s="18">
        <v>-50.501136499021143</v>
      </c>
      <c r="AM19" s="18" t="s">
        <v>233</v>
      </c>
      <c r="AN19" s="18" t="s">
        <v>233</v>
      </c>
      <c r="AO19" s="18">
        <v>-21.245766914612162</v>
      </c>
      <c r="AP19" s="18">
        <v>18.785643312356935</v>
      </c>
      <c r="AQ19" s="18" t="s">
        <v>233</v>
      </c>
      <c r="AR19" s="18">
        <v>-35.443804411565701</v>
      </c>
      <c r="AS19" s="18" t="s">
        <v>233</v>
      </c>
      <c r="AT19" s="18" t="s">
        <v>233</v>
      </c>
      <c r="AU19" s="18" t="s">
        <v>233</v>
      </c>
      <c r="AV19" s="18" t="s">
        <v>233</v>
      </c>
      <c r="AW19" s="18" t="s">
        <v>233</v>
      </c>
      <c r="AX19" s="18" t="s">
        <v>233</v>
      </c>
      <c r="AY19" s="18" t="s">
        <v>233</v>
      </c>
      <c r="AZ19" s="18" t="s">
        <v>233</v>
      </c>
      <c r="BA19" s="18" t="s">
        <v>233</v>
      </c>
      <c r="BB19" s="18" t="s">
        <v>233</v>
      </c>
      <c r="BC19" s="18" t="s">
        <v>233</v>
      </c>
      <c r="BD19" s="18" t="s">
        <v>233</v>
      </c>
      <c r="BE19" s="18" t="s">
        <v>233</v>
      </c>
      <c r="BF19" s="18" t="s">
        <v>233</v>
      </c>
      <c r="BG19" s="18" t="s">
        <v>233</v>
      </c>
      <c r="BH19" s="355"/>
      <c r="BI19"/>
    </row>
    <row r="20" spans="1:65" s="46" customFormat="1" ht="15" customHeight="1" x14ac:dyDescent="0.35">
      <c r="A20"/>
      <c r="B20" s="13" t="s">
        <v>536</v>
      </c>
      <c r="C20" s="79">
        <v>21208.936000000002</v>
      </c>
      <c r="D20" s="79">
        <v>30078.642</v>
      </c>
      <c r="E20" s="79">
        <v>34075.913</v>
      </c>
      <c r="F20" s="79">
        <v>46476.313999999998</v>
      </c>
      <c r="G20" s="79">
        <v>49217.595000000001</v>
      </c>
      <c r="H20" s="79">
        <v>55326.235000000001</v>
      </c>
      <c r="I20" s="79">
        <v>40762.993000000002</v>
      </c>
      <c r="J20" s="79">
        <v>15354.674000000001</v>
      </c>
      <c r="K20" s="79">
        <v>74407.672000000006</v>
      </c>
      <c r="L20" s="79">
        <v>93469.843999999997</v>
      </c>
      <c r="M20" s="79">
        <v>117005.38400000001</v>
      </c>
      <c r="N20" s="79">
        <v>159372</v>
      </c>
      <c r="O20" s="79">
        <v>139420.37</v>
      </c>
      <c r="P20" s="79">
        <v>60955.61</v>
      </c>
      <c r="Q20" s="79">
        <v>61571.646000000001</v>
      </c>
      <c r="R20" s="79">
        <v>58296.921999999999</v>
      </c>
      <c r="S20" s="79">
        <v>22568.602999999999</v>
      </c>
      <c r="T20" s="79">
        <v>-37191.629000000001</v>
      </c>
      <c r="U20" s="79">
        <v>13163.999</v>
      </c>
      <c r="V20" s="79">
        <v>68740.476999999999</v>
      </c>
      <c r="W20" s="79">
        <v>79741.613000000201</v>
      </c>
      <c r="X20" s="79">
        <v>96091.968999999997</v>
      </c>
      <c r="Y20" s="79">
        <v>120722.746</v>
      </c>
      <c r="Z20" s="79">
        <v>158104.068</v>
      </c>
      <c r="AA20" s="79">
        <v>164906.82299999983</v>
      </c>
      <c r="AB20" s="79">
        <v>81286.820000000007</v>
      </c>
      <c r="AC20" s="79">
        <v>156992.18400000001</v>
      </c>
      <c r="AD20" s="178">
        <v>181524.416</v>
      </c>
      <c r="AE20" s="355"/>
      <c r="AF20" s="19"/>
      <c r="AG20" s="15">
        <v>41.820608068221802</v>
      </c>
      <c r="AH20" s="15">
        <v>13.289399833941975</v>
      </c>
      <c r="AI20" s="15">
        <v>36.390517254812799</v>
      </c>
      <c r="AJ20" s="15">
        <v>5.898232377034037</v>
      </c>
      <c r="AK20" s="15">
        <v>12.411496335812426</v>
      </c>
      <c r="AL20" s="15">
        <v>-26.322488779509388</v>
      </c>
      <c r="AM20" s="15">
        <v>-62.331828774202137</v>
      </c>
      <c r="AN20" s="15" t="s">
        <v>233</v>
      </c>
      <c r="AO20" s="15">
        <v>25.618557183189377</v>
      </c>
      <c r="AP20" s="15">
        <v>25.179821633167602</v>
      </c>
      <c r="AQ20" s="15">
        <v>36.209116667656929</v>
      </c>
      <c r="AR20" s="15">
        <v>-12.518905453906585</v>
      </c>
      <c r="AS20" s="15">
        <v>-56.279265361295479</v>
      </c>
      <c r="AT20" s="15">
        <v>1.0106305227689463</v>
      </c>
      <c r="AU20" s="15">
        <v>-5.3185584806357165</v>
      </c>
      <c r="AV20" s="15">
        <v>-61.286801728571547</v>
      </c>
      <c r="AW20" s="15" t="s">
        <v>233</v>
      </c>
      <c r="AX20" s="15" t="s">
        <v>233</v>
      </c>
      <c r="AY20" s="15" t="s">
        <v>233</v>
      </c>
      <c r="AZ20" s="15">
        <v>16.003869161397006</v>
      </c>
      <c r="BA20" s="15">
        <v>20.504170137616548</v>
      </c>
      <c r="BB20" s="15">
        <v>25.632503169957943</v>
      </c>
      <c r="BC20" s="15">
        <v>30.964605460515287</v>
      </c>
      <c r="BD20" s="15">
        <v>4.3027071257899765</v>
      </c>
      <c r="BE20" s="15">
        <v>-50.707424640640795</v>
      </c>
      <c r="BF20" s="15">
        <v>93.133627321132749</v>
      </c>
      <c r="BG20" s="15">
        <v>15.626403413815803</v>
      </c>
      <c r="BH20" s="355"/>
      <c r="BI20"/>
    </row>
    <row r="21" spans="1:65" s="46" customFormat="1" ht="15" customHeight="1" x14ac:dyDescent="0.35">
      <c r="A21"/>
      <c r="B21" s="16" t="s">
        <v>678</v>
      </c>
      <c r="C21" s="80">
        <v>6195.8209999999999</v>
      </c>
      <c r="D21" s="80">
        <v>6703.607</v>
      </c>
      <c r="E21" s="80">
        <v>8364.7270000000008</v>
      </c>
      <c r="F21" s="80">
        <v>11451.811</v>
      </c>
      <c r="G21" s="80">
        <v>13910.871999999999</v>
      </c>
      <c r="H21" s="80">
        <v>13775.92</v>
      </c>
      <c r="I21" s="80">
        <v>11304.311</v>
      </c>
      <c r="J21" s="80">
        <v>4744.8969999999999</v>
      </c>
      <c r="K21" s="80">
        <v>17282.282999999999</v>
      </c>
      <c r="L21" s="80">
        <v>22501.866999999998</v>
      </c>
      <c r="M21" s="80">
        <v>26836.832999999999</v>
      </c>
      <c r="N21" s="80">
        <v>37578</v>
      </c>
      <c r="O21" s="80">
        <v>27922.136999999999</v>
      </c>
      <c r="P21" s="80">
        <v>8850.4150000000009</v>
      </c>
      <c r="Q21" s="80">
        <v>8278.7469999999994</v>
      </c>
      <c r="R21" s="80">
        <v>9520.1200000000008</v>
      </c>
      <c r="S21" s="80">
        <v>6567.5680000000002</v>
      </c>
      <c r="T21" s="80">
        <v>3758.8629999999998</v>
      </c>
      <c r="U21" s="80">
        <v>7601.6620000000003</v>
      </c>
      <c r="V21" s="80">
        <v>8025.3919999999998</v>
      </c>
      <c r="W21" s="80">
        <v>11551.884000000195</v>
      </c>
      <c r="X21" s="80">
        <v>23686.89</v>
      </c>
      <c r="Y21" s="80">
        <v>21291.093999999997</v>
      </c>
      <c r="Z21" s="80">
        <v>23768.274999999994</v>
      </c>
      <c r="AA21" s="80">
        <v>22572.181999999826</v>
      </c>
      <c r="AB21" s="80">
        <v>14026.303</v>
      </c>
      <c r="AC21" s="80">
        <v>27654.096000000005</v>
      </c>
      <c r="AD21" s="179">
        <v>32624.760000000009</v>
      </c>
      <c r="AE21" s="355"/>
      <c r="AF21" s="7"/>
      <c r="AG21" s="18">
        <v>8.1956208870462852</v>
      </c>
      <c r="AH21" s="18">
        <v>24.779495576038407</v>
      </c>
      <c r="AI21" s="18">
        <v>36.905974337237772</v>
      </c>
      <c r="AJ21" s="18">
        <v>21.473118967820895</v>
      </c>
      <c r="AK21" s="18">
        <v>-0.97011891130907768</v>
      </c>
      <c r="AL21" s="18">
        <v>-17.941516791619001</v>
      </c>
      <c r="AM21" s="18">
        <v>-58.02577441473435</v>
      </c>
      <c r="AN21" s="18" t="s">
        <v>233</v>
      </c>
      <c r="AO21" s="18">
        <v>30.201935704906575</v>
      </c>
      <c r="AP21" s="18">
        <v>19.264916995554195</v>
      </c>
      <c r="AQ21" s="18">
        <v>40.023973767694578</v>
      </c>
      <c r="AR21" s="18">
        <v>-25.695521315663424</v>
      </c>
      <c r="AS21" s="18">
        <v>-68.303231948185044</v>
      </c>
      <c r="AT21" s="18">
        <v>-6.4592225336326194</v>
      </c>
      <c r="AU21" s="18">
        <v>14.994696661221818</v>
      </c>
      <c r="AV21" s="18">
        <v>-31.013810750284666</v>
      </c>
      <c r="AW21" s="18">
        <v>-42.76628730756957</v>
      </c>
      <c r="AX21" s="18" t="s">
        <v>233</v>
      </c>
      <c r="AY21" s="18">
        <v>5.5741757526183031</v>
      </c>
      <c r="AZ21" s="18">
        <v>43.941679110505696</v>
      </c>
      <c r="BA21" s="18" t="s">
        <v>233</v>
      </c>
      <c r="BB21" s="18">
        <v>-10.11443883093138</v>
      </c>
      <c r="BC21" s="18">
        <v>11.634822522506346</v>
      </c>
      <c r="BD21" s="18">
        <v>-5.032308823421844</v>
      </c>
      <c r="BE21" s="18">
        <v>-37.860225475764338</v>
      </c>
      <c r="BF21" s="18">
        <v>97.158837934700287</v>
      </c>
      <c r="BG21" s="18">
        <v>17.974422306192917</v>
      </c>
      <c r="BH21" s="355"/>
      <c r="BI21"/>
    </row>
    <row r="22" spans="1:65" customFormat="1" ht="15" customHeight="1" x14ac:dyDescent="0.35">
      <c r="B22" s="13" t="s">
        <v>1295</v>
      </c>
      <c r="C22" s="79">
        <v>15013.115000000002</v>
      </c>
      <c r="D22" s="79">
        <v>23375.035</v>
      </c>
      <c r="E22" s="79">
        <v>25711.186000000002</v>
      </c>
      <c r="F22" s="79">
        <v>35024.502999999997</v>
      </c>
      <c r="G22" s="79">
        <v>35306.722999999998</v>
      </c>
      <c r="H22" s="79">
        <v>41550.315000000002</v>
      </c>
      <c r="I22" s="79">
        <v>29458.682000000001</v>
      </c>
      <c r="J22" s="79">
        <v>10609.777000000002</v>
      </c>
      <c r="K22" s="79">
        <v>57125.38900000001</v>
      </c>
      <c r="L22" s="79">
        <v>70967.976999999999</v>
      </c>
      <c r="M22" s="79">
        <v>90168.551000000007</v>
      </c>
      <c r="N22" s="79">
        <v>121794</v>
      </c>
      <c r="O22" s="79">
        <v>111498.23299999999</v>
      </c>
      <c r="P22" s="79">
        <v>52105.195</v>
      </c>
      <c r="Q22" s="79">
        <v>53292.899000000005</v>
      </c>
      <c r="R22" s="79">
        <v>48776.801999999996</v>
      </c>
      <c r="S22" s="79">
        <v>16001.035</v>
      </c>
      <c r="T22" s="79">
        <v>-40950.491999999998</v>
      </c>
      <c r="U22" s="79">
        <v>5562.3369999999995</v>
      </c>
      <c r="V22" s="79">
        <v>60715.084999999999</v>
      </c>
      <c r="W22" s="79">
        <v>68189.729000000007</v>
      </c>
      <c r="X22" s="79">
        <v>72405.078999999998</v>
      </c>
      <c r="Y22" s="79">
        <v>99431.652000000002</v>
      </c>
      <c r="Z22" s="79">
        <v>134335.79300000001</v>
      </c>
      <c r="AA22" s="79">
        <v>142334.641</v>
      </c>
      <c r="AB22" s="79">
        <v>67260.517000000007</v>
      </c>
      <c r="AC22" s="79">
        <v>129338.088</v>
      </c>
      <c r="AD22" s="178">
        <v>148899.65599999999</v>
      </c>
      <c r="AE22" s="355"/>
      <c r="AF22" s="19"/>
      <c r="AG22" s="15">
        <v>55.697435209148779</v>
      </c>
      <c r="AH22" s="15">
        <v>9.9942139124069822</v>
      </c>
      <c r="AI22" s="15">
        <v>36.222821459889069</v>
      </c>
      <c r="AJ22" s="15">
        <v>0.8057787429560419</v>
      </c>
      <c r="AK22" s="15">
        <v>17.683861512720977</v>
      </c>
      <c r="AL22" s="15">
        <v>-29.101182506077276</v>
      </c>
      <c r="AM22" s="15">
        <v>-63.984210155770036</v>
      </c>
      <c r="AN22" s="15" t="s">
        <v>233</v>
      </c>
      <c r="AO22" s="15">
        <v>24.231936521255001</v>
      </c>
      <c r="AP22" s="15">
        <v>27.055264658312026</v>
      </c>
      <c r="AQ22" s="15">
        <v>35.073702138121298</v>
      </c>
      <c r="AR22" s="15">
        <v>-8.453427098215025</v>
      </c>
      <c r="AS22" s="15">
        <v>-53.26814282339344</v>
      </c>
      <c r="AT22" s="15">
        <v>2.2794349008769763</v>
      </c>
      <c r="AU22" s="15">
        <v>-8.4741064658539376</v>
      </c>
      <c r="AV22" s="15">
        <v>-67.195399567195892</v>
      </c>
      <c r="AW22" s="15" t="s">
        <v>233</v>
      </c>
      <c r="AX22" s="15" t="s">
        <v>233</v>
      </c>
      <c r="AY22" s="15" t="s">
        <v>233</v>
      </c>
      <c r="AZ22" s="15">
        <v>12.311016282032723</v>
      </c>
      <c r="BA22" s="15">
        <v>6.1817960883815664</v>
      </c>
      <c r="BB22" s="15">
        <v>37.326902163866158</v>
      </c>
      <c r="BC22" s="15">
        <v>35.103651903520628</v>
      </c>
      <c r="BD22" s="15">
        <v>5.9543683938352885</v>
      </c>
      <c r="BE22" s="15">
        <v>-52.744801597525367</v>
      </c>
      <c r="BF22" s="15">
        <v>92.294222180896995</v>
      </c>
      <c r="BG22" s="15">
        <v>15.124367695925722</v>
      </c>
      <c r="BH22" s="355"/>
      <c r="BJ22" s="355"/>
      <c r="BK22" s="355"/>
      <c r="BL22" s="355"/>
      <c r="BM22" s="355"/>
    </row>
    <row r="23" spans="1:65" s="99" customFormat="1" ht="6" customHeight="1" x14ac:dyDescent="0.35">
      <c r="A23"/>
      <c r="B23" s="16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179"/>
      <c r="AE23" s="355"/>
      <c r="AF23"/>
      <c r="AG23" s="15" t="s">
        <v>233</v>
      </c>
      <c r="AH23" s="15" t="s">
        <v>233</v>
      </c>
      <c r="AI23" s="15" t="s">
        <v>233</v>
      </c>
      <c r="AJ23" s="15" t="s">
        <v>233</v>
      </c>
      <c r="AK23" s="15" t="s">
        <v>233</v>
      </c>
      <c r="AL23" s="15" t="s">
        <v>233</v>
      </c>
      <c r="AM23" s="15" t="s">
        <v>233</v>
      </c>
      <c r="AN23" s="15" t="s">
        <v>233</v>
      </c>
      <c r="AO23" s="15" t="s">
        <v>233</v>
      </c>
      <c r="AP23" s="15" t="s">
        <v>233</v>
      </c>
      <c r="AQ23" s="15" t="s">
        <v>233</v>
      </c>
      <c r="AR23" s="15" t="s">
        <v>233</v>
      </c>
      <c r="AS23" s="15" t="s">
        <v>233</v>
      </c>
      <c r="AT23" s="15" t="s">
        <v>233</v>
      </c>
      <c r="AU23" s="15" t="s">
        <v>233</v>
      </c>
      <c r="AV23" s="15" t="s">
        <v>233</v>
      </c>
      <c r="AW23" s="15" t="s">
        <v>233</v>
      </c>
      <c r="AX23" s="15" t="s">
        <v>233</v>
      </c>
      <c r="AY23" s="15" t="s">
        <v>233</v>
      </c>
      <c r="AZ23" s="15" t="s">
        <v>233</v>
      </c>
      <c r="BA23" s="15" t="s">
        <v>233</v>
      </c>
      <c r="BB23" s="15" t="s">
        <v>233</v>
      </c>
      <c r="BC23" s="15" t="s">
        <v>233</v>
      </c>
      <c r="BD23" s="15" t="s">
        <v>233</v>
      </c>
      <c r="BE23" s="15" t="s">
        <v>233</v>
      </c>
      <c r="BF23" s="15" t="s">
        <v>233</v>
      </c>
      <c r="BG23" s="15" t="s">
        <v>233</v>
      </c>
      <c r="BH23" s="355"/>
      <c r="BI23"/>
    </row>
    <row r="24" spans="1:65" s="46" customFormat="1" ht="15" customHeight="1" x14ac:dyDescent="0.35">
      <c r="A24"/>
      <c r="B24" s="65" t="s">
        <v>537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179"/>
      <c r="AE24" s="355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 s="335"/>
      <c r="BD24" s="355"/>
      <c r="BE24" s="355"/>
      <c r="BF24" s="355"/>
      <c r="BG24" s="355"/>
      <c r="BH24" s="355"/>
      <c r="BI24"/>
    </row>
    <row r="25" spans="1:65" s="55" customFormat="1" ht="15" customHeight="1" x14ac:dyDescent="0.35">
      <c r="A25"/>
      <c r="B25" s="16" t="s">
        <v>1297</v>
      </c>
      <c r="C25" s="80">
        <v>6820.5969999999998</v>
      </c>
      <c r="D25" s="80">
        <v>8967.9750000000004</v>
      </c>
      <c r="E25" s="80">
        <v>16291.246999999999</v>
      </c>
      <c r="F25" s="80">
        <v>17818.403999999999</v>
      </c>
      <c r="G25" s="80">
        <v>17654.218000000001</v>
      </c>
      <c r="H25" s="80">
        <v>11289.553</v>
      </c>
      <c r="I25" s="80">
        <v>14171.130999999999</v>
      </c>
      <c r="J25" s="80">
        <v>3638.6010000000001</v>
      </c>
      <c r="K25" s="80">
        <v>23421.014999999999</v>
      </c>
      <c r="L25" s="80">
        <v>25448.555</v>
      </c>
      <c r="M25" s="80">
        <v>34868.595999999998</v>
      </c>
      <c r="N25" s="80">
        <v>44385</v>
      </c>
      <c r="O25" s="80">
        <v>52142.254999999997</v>
      </c>
      <c r="P25" s="80">
        <v>6829.8649999999998</v>
      </c>
      <c r="Q25" s="80">
        <v>36362.483999999997</v>
      </c>
      <c r="R25" s="80">
        <v>18603.396000000001</v>
      </c>
      <c r="S25" s="80">
        <v>-8204.5339999999997</v>
      </c>
      <c r="T25" s="80">
        <v>-53592.767</v>
      </c>
      <c r="U25" s="80">
        <v>34826.665000000001</v>
      </c>
      <c r="V25" s="80">
        <v>37192.468999999997</v>
      </c>
      <c r="W25" s="80">
        <v>18308.348999999998</v>
      </c>
      <c r="X25" s="80">
        <v>27319.930999999997</v>
      </c>
      <c r="Y25" s="80">
        <v>25273.930999999997</v>
      </c>
      <c r="Z25" s="80">
        <v>4282.2319999999891</v>
      </c>
      <c r="AA25" s="80">
        <v>62511.301999999996</v>
      </c>
      <c r="AB25" s="80">
        <v>13528.185999999987</v>
      </c>
      <c r="AC25" s="80">
        <v>66171.241999999998</v>
      </c>
      <c r="AD25" s="179">
        <v>-2308.0590000000002</v>
      </c>
      <c r="AE25" s="355"/>
      <c r="AF25"/>
      <c r="AG25" s="18">
        <v>31.483724958387082</v>
      </c>
      <c r="AH25" s="18">
        <v>81.66026332589017</v>
      </c>
      <c r="AI25" s="18">
        <v>9.3740951812958162</v>
      </c>
      <c r="AJ25" s="18">
        <v>-0.92144055101679079</v>
      </c>
      <c r="AK25" s="18">
        <v>-36.051809261673334</v>
      </c>
      <c r="AL25" s="18">
        <v>25.524287808383551</v>
      </c>
      <c r="AM25" s="18">
        <v>-74.323848957433256</v>
      </c>
      <c r="AN25" s="18" t="s">
        <v>233</v>
      </c>
      <c r="AO25" s="18">
        <v>8.6569262689938959</v>
      </c>
      <c r="AP25" s="18">
        <v>37.016015251160617</v>
      </c>
      <c r="AQ25" s="18">
        <v>27.29219151812136</v>
      </c>
      <c r="AR25" s="18">
        <v>17.477199504337044</v>
      </c>
      <c r="AS25" s="18">
        <v>-86.901477506103262</v>
      </c>
      <c r="AT25" s="18" t="s">
        <v>233</v>
      </c>
      <c r="AU25" s="18">
        <v>-48.839039709168375</v>
      </c>
      <c r="AV25" s="18" t="s">
        <v>233</v>
      </c>
      <c r="AW25" s="18" t="s">
        <v>233</v>
      </c>
      <c r="AX25" s="18" t="s">
        <v>233</v>
      </c>
      <c r="AY25" s="18">
        <v>6.793082254645963</v>
      </c>
      <c r="AZ25" s="18">
        <v>-50.774042454670059</v>
      </c>
      <c r="BA25" s="18">
        <v>49.221161340107727</v>
      </c>
      <c r="BB25" s="18">
        <v>-7.4890379481558726</v>
      </c>
      <c r="BC25" s="18">
        <v>-83.056723546487532</v>
      </c>
      <c r="BD25" s="18" t="s">
        <v>233</v>
      </c>
      <c r="BE25" s="18">
        <v>-78.358815818617899</v>
      </c>
      <c r="BF25" s="18" t="s">
        <v>233</v>
      </c>
      <c r="BG25" s="18" t="s">
        <v>233</v>
      </c>
      <c r="BH25" s="355"/>
      <c r="BI25"/>
    </row>
    <row r="26" spans="1:65" customFormat="1" ht="15" customHeight="1" x14ac:dyDescent="0.35">
      <c r="B26" s="13" t="s">
        <v>538</v>
      </c>
      <c r="C26" s="79">
        <v>21833.712</v>
      </c>
      <c r="D26" s="79">
        <v>32343.010000000002</v>
      </c>
      <c r="E26" s="79">
        <v>42002.433000000005</v>
      </c>
      <c r="F26" s="79">
        <v>52842.906999999992</v>
      </c>
      <c r="G26" s="79">
        <v>52960.940999999999</v>
      </c>
      <c r="H26" s="79">
        <v>52839.868000000002</v>
      </c>
      <c r="I26" s="79">
        <v>43629.813000000002</v>
      </c>
      <c r="J26" s="79">
        <v>14248.378000000002</v>
      </c>
      <c r="K26" s="79">
        <v>80546.40400000001</v>
      </c>
      <c r="L26" s="79">
        <v>96416.532000000007</v>
      </c>
      <c r="M26" s="79">
        <v>125037.147</v>
      </c>
      <c r="N26" s="79">
        <v>166179</v>
      </c>
      <c r="O26" s="79">
        <v>163640.48799999998</v>
      </c>
      <c r="P26" s="79">
        <v>58935.06</v>
      </c>
      <c r="Q26" s="79">
        <v>89655.383000000002</v>
      </c>
      <c r="R26" s="79">
        <v>67380.198000000004</v>
      </c>
      <c r="S26" s="79">
        <v>7796.5010000000002</v>
      </c>
      <c r="T26" s="79">
        <v>-94543.258999999991</v>
      </c>
      <c r="U26" s="79">
        <v>40389.002</v>
      </c>
      <c r="V26" s="79">
        <v>97907.554000000004</v>
      </c>
      <c r="W26" s="79">
        <v>86498.078000000009</v>
      </c>
      <c r="X26" s="79">
        <v>99725.01</v>
      </c>
      <c r="Y26" s="79">
        <v>124705.583</v>
      </c>
      <c r="Z26" s="79">
        <v>138618.02499999999</v>
      </c>
      <c r="AA26" s="79">
        <v>204845.943</v>
      </c>
      <c r="AB26" s="79">
        <v>80788.702999999994</v>
      </c>
      <c r="AC26" s="79">
        <v>195509.33000000002</v>
      </c>
      <c r="AD26" s="178">
        <v>146591.59699999998</v>
      </c>
      <c r="AE26" s="355"/>
      <c r="AF26" s="98"/>
      <c r="AG26" s="15">
        <v>48.133354511591996</v>
      </c>
      <c r="AH26" s="15">
        <v>29.865566006379748</v>
      </c>
      <c r="AI26" s="15">
        <v>25.809157293340569</v>
      </c>
      <c r="AJ26" s="15">
        <v>0.2233677265333017</v>
      </c>
      <c r="AK26" s="15">
        <v>-0.22860809818314348</v>
      </c>
      <c r="AL26" s="15">
        <v>-17.430124920069822</v>
      </c>
      <c r="AM26" s="15">
        <v>-67.342564589951365</v>
      </c>
      <c r="AN26" s="15" t="s">
        <v>233</v>
      </c>
      <c r="AO26" s="15">
        <v>19.703086931106192</v>
      </c>
      <c r="AP26" s="15">
        <v>29.684343967069868</v>
      </c>
      <c r="AQ26" s="15">
        <v>32.903704208798047</v>
      </c>
      <c r="AR26" s="15">
        <v>-1.5275768899800919</v>
      </c>
      <c r="AS26" s="15">
        <v>-63.985037737115526</v>
      </c>
      <c r="AT26" s="15">
        <v>52.12571769673265</v>
      </c>
      <c r="AU26" s="15">
        <v>-24.845340295964156</v>
      </c>
      <c r="AV26" s="15">
        <v>-88.429091585631724</v>
      </c>
      <c r="AW26" s="15" t="s">
        <v>233</v>
      </c>
      <c r="AX26" s="15" t="s">
        <v>233</v>
      </c>
      <c r="AY26" s="15" t="s">
        <v>233</v>
      </c>
      <c r="AZ26" s="15">
        <v>-11.653315330500439</v>
      </c>
      <c r="BA26" s="15">
        <v>15.291590640892604</v>
      </c>
      <c r="BB26" s="15">
        <v>25.049456500430537</v>
      </c>
      <c r="BC26" s="15">
        <v>11.156230270781057</v>
      </c>
      <c r="BD26" s="15">
        <v>47.77727716146584</v>
      </c>
      <c r="BE26" s="15">
        <v>-60.561238452254827</v>
      </c>
      <c r="BF26" s="15" t="s">
        <v>233</v>
      </c>
      <c r="BG26" s="15">
        <v>-25.020664231215989</v>
      </c>
      <c r="BH26" s="355"/>
      <c r="BJ26" s="355"/>
      <c r="BK26" s="355"/>
      <c r="BL26" s="355"/>
      <c r="BM26" s="355"/>
    </row>
    <row r="27" spans="1:65" s="46" customFormat="1" ht="15" customHeight="1" x14ac:dyDescent="0.35">
      <c r="A27"/>
      <c r="B27" s="16" t="s">
        <v>539</v>
      </c>
      <c r="C27" s="80">
        <v>-19532.463</v>
      </c>
      <c r="D27" s="80">
        <v>-15095.489</v>
      </c>
      <c r="E27" s="80">
        <v>-14544.258</v>
      </c>
      <c r="F27" s="80">
        <v>-13758.904</v>
      </c>
      <c r="G27" s="80">
        <v>-18174.679</v>
      </c>
      <c r="H27" s="80">
        <v>-27796.539000000001</v>
      </c>
      <c r="I27" s="80">
        <v>-44781.02</v>
      </c>
      <c r="J27" s="80">
        <v>-78175.972999999998</v>
      </c>
      <c r="K27" s="80">
        <v>-32682.005000000001</v>
      </c>
      <c r="L27" s="80">
        <v>-33926.254000000001</v>
      </c>
      <c r="M27" s="80">
        <v>-39460.216</v>
      </c>
      <c r="N27" s="80">
        <v>-43463</v>
      </c>
      <c r="O27" s="80">
        <v>-54378.534</v>
      </c>
      <c r="P27" s="80">
        <v>-123222.15</v>
      </c>
      <c r="Q27" s="80">
        <v>-92420.815000000002</v>
      </c>
      <c r="R27" s="80">
        <v>-96783.918000000005</v>
      </c>
      <c r="S27" s="80">
        <v>-137419.02600000001</v>
      </c>
      <c r="T27" s="80">
        <v>-237336.88099999999</v>
      </c>
      <c r="U27" s="80">
        <v>-116426.451</v>
      </c>
      <c r="V27" s="80">
        <v>-89735.14</v>
      </c>
      <c r="W27" s="80">
        <v>-104728.427</v>
      </c>
      <c r="X27" s="80">
        <v>-98656.509000000005</v>
      </c>
      <c r="Y27" s="80">
        <v>-94431.868000000002</v>
      </c>
      <c r="Z27" s="80">
        <v>-108324.87700000001</v>
      </c>
      <c r="AA27" s="80">
        <v>-83649.619000000035</v>
      </c>
      <c r="AB27" s="80">
        <v>-124867.798</v>
      </c>
      <c r="AC27" s="80">
        <v>-77898.540000000008</v>
      </c>
      <c r="AD27" s="179">
        <v>-124815.34838810316</v>
      </c>
      <c r="AE27" s="355"/>
      <c r="AF27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355"/>
      <c r="BI27"/>
    </row>
    <row r="28" spans="1:65" customFormat="1" ht="15" customHeight="1" x14ac:dyDescent="0.35">
      <c r="B28" s="13" t="s">
        <v>540</v>
      </c>
      <c r="C28" s="79">
        <v>41366.175000000003</v>
      </c>
      <c r="D28" s="79">
        <v>47438.499000000003</v>
      </c>
      <c r="E28" s="79">
        <v>56546.690999999999</v>
      </c>
      <c r="F28" s="79">
        <v>66601.811000000002</v>
      </c>
      <c r="G28" s="79">
        <v>71135.62</v>
      </c>
      <c r="H28" s="79">
        <v>80636.407000000007</v>
      </c>
      <c r="I28" s="79">
        <v>88410.832999999999</v>
      </c>
      <c r="J28" s="79">
        <v>92424.350999999995</v>
      </c>
      <c r="K28" s="79">
        <v>113228.409</v>
      </c>
      <c r="L28" s="79">
        <v>130342.78599999999</v>
      </c>
      <c r="M28" s="79">
        <v>164497.36300000001</v>
      </c>
      <c r="N28" s="79">
        <v>209642</v>
      </c>
      <c r="O28" s="79">
        <v>218019.022</v>
      </c>
      <c r="P28" s="79">
        <v>182157.21</v>
      </c>
      <c r="Q28" s="79">
        <v>182076.198</v>
      </c>
      <c r="R28" s="79">
        <v>164164.12</v>
      </c>
      <c r="S28" s="79">
        <v>145215.527</v>
      </c>
      <c r="T28" s="79">
        <v>142793.622</v>
      </c>
      <c r="U28" s="79">
        <v>156815.45300000001</v>
      </c>
      <c r="V28" s="79">
        <v>187642.69399999999</v>
      </c>
      <c r="W28" s="79">
        <v>191226.29500000001</v>
      </c>
      <c r="X28" s="79">
        <v>198381.519</v>
      </c>
      <c r="Y28" s="79">
        <v>219137.451</v>
      </c>
      <c r="Z28" s="79">
        <v>246942.902</v>
      </c>
      <c r="AA28" s="79">
        <v>288495.56199999998</v>
      </c>
      <c r="AB28" s="79">
        <v>205656.50099999999</v>
      </c>
      <c r="AC28" s="79">
        <v>273407.87</v>
      </c>
      <c r="AD28" s="178">
        <v>271406.94500000001</v>
      </c>
      <c r="AE28" s="355"/>
      <c r="AF28" s="98"/>
      <c r="AG28" s="15">
        <v>14.679442805625611</v>
      </c>
      <c r="AH28" s="15">
        <v>19.200000404734549</v>
      </c>
      <c r="AI28" s="15">
        <v>17.781977728811757</v>
      </c>
      <c r="AJ28" s="15">
        <v>6.8073359146345043</v>
      </c>
      <c r="AK28" s="15">
        <v>13.355878531739812</v>
      </c>
      <c r="AL28" s="15">
        <v>9.6413348377488983</v>
      </c>
      <c r="AM28" s="15">
        <v>4.5396224238719665</v>
      </c>
      <c r="AN28" s="15">
        <v>22.509282212866182</v>
      </c>
      <c r="AO28" s="15">
        <v>15.114914314480911</v>
      </c>
      <c r="AP28" s="15">
        <v>26.203657331676201</v>
      </c>
      <c r="AQ28" s="15">
        <v>27.443988266243508</v>
      </c>
      <c r="AR28" s="15">
        <v>3.9958701023649827</v>
      </c>
      <c r="AS28" s="15">
        <v>-16.448937194113277</v>
      </c>
      <c r="AT28" s="15">
        <v>-4.4473671945232308E-2</v>
      </c>
      <c r="AU28" s="15">
        <v>-9.8376823531871018</v>
      </c>
      <c r="AV28" s="15">
        <v>-11.542469207035005</v>
      </c>
      <c r="AW28" s="15">
        <v>-1.6678003034758113</v>
      </c>
      <c r="AX28" s="15">
        <v>9.8196479671900221</v>
      </c>
      <c r="AY28" s="15">
        <v>19.658292859696662</v>
      </c>
      <c r="AZ28" s="15">
        <v>1.9098004423236561</v>
      </c>
      <c r="BA28" s="15">
        <v>3.7417573770385433</v>
      </c>
      <c r="BB28" s="15">
        <v>10.462633870648002</v>
      </c>
      <c r="BC28" s="15">
        <v>12.688589227041799</v>
      </c>
      <c r="BD28" s="15">
        <v>16.826829061885718</v>
      </c>
      <c r="BE28" s="15">
        <v>-28.714154361930877</v>
      </c>
      <c r="BF28" s="15">
        <v>32.943947150010104</v>
      </c>
      <c r="BG28" s="15">
        <v>-0.73184616082923593</v>
      </c>
      <c r="BH28" s="355"/>
      <c r="BJ28" s="355"/>
      <c r="BK28" s="355"/>
      <c r="BL28" s="355"/>
      <c r="BM28" s="355"/>
    </row>
    <row r="29" spans="1:65" s="99" customFormat="1" ht="15" customHeight="1" x14ac:dyDescent="0.35">
      <c r="A29"/>
      <c r="B29" s="16" t="s">
        <v>541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>
        <v>89233.626000000004</v>
      </c>
      <c r="N29" s="80">
        <v>112944.747</v>
      </c>
      <c r="O29" s="80">
        <v>110806.105</v>
      </c>
      <c r="P29" s="80">
        <v>78070.850000000006</v>
      </c>
      <c r="Q29" s="80">
        <v>87194.21</v>
      </c>
      <c r="R29" s="80">
        <v>69088.485000000001</v>
      </c>
      <c r="S29" s="80">
        <v>64095.942999999999</v>
      </c>
      <c r="T29" s="80">
        <v>65502.072999999997</v>
      </c>
      <c r="U29" s="80">
        <v>73703.837</v>
      </c>
      <c r="V29" s="80">
        <v>90928.876000000004</v>
      </c>
      <c r="W29" s="80">
        <v>104178</v>
      </c>
      <c r="X29" s="80">
        <v>86423.865000000005</v>
      </c>
      <c r="Y29" s="80">
        <v>100438.879</v>
      </c>
      <c r="Z29" s="80">
        <v>103340.25099999999</v>
      </c>
      <c r="AA29" s="80">
        <v>127355.12500000003</v>
      </c>
      <c r="AB29" s="80">
        <v>90669.748999999996</v>
      </c>
      <c r="AC29" s="80">
        <v>136432.97999999998</v>
      </c>
      <c r="AD29" s="179">
        <v>123329.524</v>
      </c>
      <c r="AE29" s="355"/>
      <c r="AF29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>
        <v>26.571957302284229</v>
      </c>
      <c r="AR29" s="18">
        <v>-1.8935294086762682</v>
      </c>
      <c r="AS29" s="18">
        <v>-29.542826182727019</v>
      </c>
      <c r="AT29" s="18">
        <v>11.686000600736381</v>
      </c>
      <c r="AU29" s="18">
        <v>-20.764824866238254</v>
      </c>
      <c r="AV29" s="18">
        <v>-7.2263011701588207</v>
      </c>
      <c r="AW29" s="18">
        <v>2.1937893947515481</v>
      </c>
      <c r="AX29" s="18">
        <v>12.52138081187141</v>
      </c>
      <c r="AY29" s="18">
        <v>23.370613662895195</v>
      </c>
      <c r="AZ29" s="18">
        <v>14.570865255169322</v>
      </c>
      <c r="BA29" s="18">
        <v>-17.042115417842535</v>
      </c>
      <c r="BB29" s="18">
        <v>16.216601745362805</v>
      </c>
      <c r="BC29" s="18">
        <v>2.8886941280975353</v>
      </c>
      <c r="BD29" s="18">
        <v>23.238644930328302</v>
      </c>
      <c r="BE29" s="18">
        <v>-28.805574962138373</v>
      </c>
      <c r="BF29" s="18">
        <v>50.472435960973037</v>
      </c>
      <c r="BG29" s="18">
        <v>-9.6043170793454635</v>
      </c>
      <c r="BH29" s="355"/>
      <c r="BI29"/>
    </row>
    <row r="30" spans="1:65" s="7" customFormat="1" ht="15" customHeight="1" x14ac:dyDescent="0.35">
      <c r="A30"/>
      <c r="B30" s="16" t="s">
        <v>542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>
        <v>75263.736999999994</v>
      </c>
      <c r="N30" s="80">
        <v>96697.252999999997</v>
      </c>
      <c r="O30" s="80">
        <v>107212.917</v>
      </c>
      <c r="P30" s="80">
        <v>104086.36</v>
      </c>
      <c r="Q30" s="80">
        <v>94881.987999999998</v>
      </c>
      <c r="R30" s="80">
        <v>95075.630999999994</v>
      </c>
      <c r="S30" s="80">
        <v>81119.584000000003</v>
      </c>
      <c r="T30" s="80">
        <v>77291.548999999999</v>
      </c>
      <c r="U30" s="80">
        <v>83111.615999999995</v>
      </c>
      <c r="V30" s="80">
        <v>96713.817999999999</v>
      </c>
      <c r="W30" s="80">
        <v>87048.294999999998</v>
      </c>
      <c r="X30" s="80">
        <v>111957.65399999999</v>
      </c>
      <c r="Y30" s="80">
        <v>118698.572</v>
      </c>
      <c r="Z30" s="80">
        <v>143602.65100000001</v>
      </c>
      <c r="AA30" s="80">
        <v>161140.43700000001</v>
      </c>
      <c r="AB30" s="80">
        <v>114986.75199999999</v>
      </c>
      <c r="AC30" s="80">
        <v>136974.89000000001</v>
      </c>
      <c r="AD30" s="179">
        <v>148077.421</v>
      </c>
      <c r="AE30" s="355"/>
      <c r="AF30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>
        <v>28.477879061466226</v>
      </c>
      <c r="AR30" s="18">
        <v>10.874832194043821</v>
      </c>
      <c r="AS30" s="18">
        <v>-2.9162129783298414</v>
      </c>
      <c r="AT30" s="18">
        <v>-8.8430145890393348</v>
      </c>
      <c r="AU30" s="18">
        <v>0.20408826172570962</v>
      </c>
      <c r="AV30" s="18">
        <v>-14.678889693616647</v>
      </c>
      <c r="AW30" s="18">
        <v>-4.719002257210791</v>
      </c>
      <c r="AX30" s="18">
        <v>7.5300172855896506</v>
      </c>
      <c r="AY30" s="18">
        <v>16.366186406482583</v>
      </c>
      <c r="AZ30" s="18">
        <v>-9.9939421272769948</v>
      </c>
      <c r="BA30" s="18">
        <v>28.615562200270546</v>
      </c>
      <c r="BB30" s="18">
        <v>6.0209532436254918</v>
      </c>
      <c r="BC30" s="18">
        <v>20.980942382356556</v>
      </c>
      <c r="BD30" s="18">
        <v>12.212717437925287</v>
      </c>
      <c r="BE30" s="18">
        <v>-28.6419013496904</v>
      </c>
      <c r="BF30" s="18">
        <v>19.122322891597133</v>
      </c>
      <c r="BG30" s="18">
        <v>8.105522844369494</v>
      </c>
      <c r="BH30" s="355"/>
      <c r="BI30"/>
    </row>
    <row r="31" spans="1:65" ht="6" customHeight="1" thickBot="1" x14ac:dyDescent="0.4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136"/>
      <c r="Z31" s="32"/>
      <c r="AA31" s="32"/>
      <c r="AB31" s="136"/>
      <c r="AC31" s="136"/>
      <c r="AD31" s="32"/>
      <c r="AE31" s="32"/>
      <c r="AF31"/>
      <c r="AG31" s="34" t="s">
        <v>233</v>
      </c>
      <c r="AH31" s="34" t="s">
        <v>233</v>
      </c>
      <c r="AI31" s="34" t="s">
        <v>233</v>
      </c>
      <c r="AJ31" s="34" t="s">
        <v>233</v>
      </c>
      <c r="AK31" s="34" t="s">
        <v>233</v>
      </c>
      <c r="AL31" s="34" t="s">
        <v>233</v>
      </c>
      <c r="AM31" s="34" t="s">
        <v>233</v>
      </c>
      <c r="AN31" s="34" t="s">
        <v>233</v>
      </c>
      <c r="AO31" s="34" t="s">
        <v>233</v>
      </c>
      <c r="AP31" s="34" t="s">
        <v>233</v>
      </c>
      <c r="AQ31" s="34" t="s">
        <v>233</v>
      </c>
      <c r="AR31" s="34" t="s">
        <v>233</v>
      </c>
      <c r="AS31" s="34" t="s">
        <v>233</v>
      </c>
      <c r="AT31" s="34" t="s">
        <v>233</v>
      </c>
      <c r="AU31" s="34" t="s">
        <v>233</v>
      </c>
      <c r="AV31" s="34" t="s">
        <v>233</v>
      </c>
      <c r="AW31" s="34" t="s">
        <v>233</v>
      </c>
      <c r="AX31" s="34" t="s">
        <v>233</v>
      </c>
      <c r="AY31" s="34" t="s">
        <v>233</v>
      </c>
      <c r="AZ31" s="34" t="s">
        <v>233</v>
      </c>
      <c r="BA31" s="34" t="s">
        <v>233</v>
      </c>
      <c r="BB31" s="34" t="s">
        <v>233</v>
      </c>
      <c r="BC31" s="34"/>
      <c r="BD31" s="34"/>
      <c r="BE31" s="34"/>
      <c r="BF31" s="34"/>
      <c r="BG31" s="34"/>
      <c r="BH31" s="34"/>
      <c r="BI31"/>
    </row>
    <row r="32" spans="1:65" s="55" customFormat="1" ht="6" customHeight="1" x14ac:dyDescent="0.35">
      <c r="A32"/>
      <c r="Y32" s="52"/>
      <c r="AB32" s="52"/>
      <c r="AC32" s="52"/>
      <c r="AF32"/>
      <c r="BI32"/>
    </row>
    <row r="33" spans="2:61" ht="12" customHeight="1" x14ac:dyDescent="0.35">
      <c r="B33" s="35" t="s">
        <v>682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17"/>
      <c r="Z33" s="6"/>
      <c r="AA33" s="6"/>
      <c r="AB33" s="6"/>
      <c r="AC33" s="17"/>
      <c r="AD33" s="6"/>
      <c r="AE33" s="6"/>
      <c r="AF33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36"/>
      <c r="BC33" s="36"/>
      <c r="BD33" s="36"/>
      <c r="BE33" s="36"/>
      <c r="BF33" s="36"/>
      <c r="BG33" s="36"/>
      <c r="BH33" s="36"/>
      <c r="BI33"/>
    </row>
    <row r="34" spans="2:61" ht="12" customHeight="1" x14ac:dyDescent="0.35">
      <c r="B34" s="35" t="s">
        <v>683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17"/>
      <c r="Z34" s="6"/>
      <c r="AA34" s="6"/>
      <c r="AB34" s="6"/>
      <c r="AC34" s="17"/>
      <c r="AD34" s="6"/>
      <c r="AE34" s="6"/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36"/>
      <c r="BC34" s="36"/>
      <c r="BD34" s="36"/>
      <c r="BE34" s="36"/>
      <c r="BF34" s="36"/>
      <c r="BG34" s="36"/>
      <c r="BH34" s="36"/>
      <c r="BI34"/>
    </row>
    <row r="35" spans="2:61" ht="12" customHeight="1" x14ac:dyDescent="0.35">
      <c r="B35" s="35" t="s">
        <v>684</v>
      </c>
      <c r="C35" s="58"/>
      <c r="D35" s="2"/>
      <c r="E35" s="2"/>
      <c r="F35" s="2"/>
      <c r="G35" s="2"/>
      <c r="H35" s="2"/>
      <c r="I35" s="2"/>
      <c r="J35" s="2"/>
      <c r="K35" s="2"/>
      <c r="L35" s="2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AC35" s="7"/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36"/>
      <c r="BC35" s="36"/>
      <c r="BD35" s="36"/>
      <c r="BE35" s="36"/>
      <c r="BF35" s="36"/>
      <c r="BG35" s="36"/>
      <c r="BH35" s="36"/>
      <c r="BI35"/>
    </row>
    <row r="36" spans="2:61" x14ac:dyDescent="0.35">
      <c r="B36" s="35" t="s">
        <v>1309</v>
      </c>
      <c r="C36" s="49"/>
      <c r="AF36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/>
    </row>
    <row r="37" spans="2:61" x14ac:dyDescent="0.35">
      <c r="B37" s="35" t="s">
        <v>1296</v>
      </c>
      <c r="C37" s="49"/>
      <c r="AF37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/>
    </row>
    <row r="38" spans="2:61" x14ac:dyDescent="0.35">
      <c r="C38" s="49"/>
      <c r="AF38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/>
    </row>
    <row r="39" spans="2:61" x14ac:dyDescent="0.35">
      <c r="C39" s="49"/>
      <c r="AF39"/>
      <c r="BI39"/>
    </row>
    <row r="40" spans="2:61" x14ac:dyDescent="0.35">
      <c r="C40" s="49"/>
      <c r="AF40"/>
      <c r="BI40"/>
    </row>
    <row r="41" spans="2:61" x14ac:dyDescent="0.35">
      <c r="AF41"/>
      <c r="BI41"/>
    </row>
    <row r="42" spans="2:61" x14ac:dyDescent="0.35">
      <c r="AF42"/>
      <c r="BI42"/>
    </row>
    <row r="43" spans="2:61" x14ac:dyDescent="0.35">
      <c r="AF43"/>
      <c r="BI43"/>
    </row>
    <row r="44" spans="2:61" x14ac:dyDescent="0.35">
      <c r="AF44"/>
      <c r="BI44"/>
    </row>
    <row r="45" spans="2:61" x14ac:dyDescent="0.35">
      <c r="AF45"/>
      <c r="BI45"/>
    </row>
  </sheetData>
  <mergeCells count="1">
    <mergeCell ref="BA5:BH5"/>
  </mergeCells>
  <hyperlinks>
    <hyperlink ref="B4" location="Indice!A1" display="Volver al índice" xr:uid="{00000000-0004-0000-32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BR104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3" width="10.54296875" style="45" customWidth="1"/>
    <col min="24" max="24" width="10.54296875" style="46" customWidth="1"/>
    <col min="25" max="31" width="10.54296875" style="7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53" width="11.453125" style="45"/>
    <col min="254" max="254" width="2.453125" style="45" customWidth="1"/>
    <col min="255" max="255" width="48.54296875" style="45" customWidth="1"/>
    <col min="256" max="272" width="11.453125" style="45" customWidth="1"/>
    <col min="273" max="278" width="10.54296875" style="45" customWidth="1"/>
    <col min="279" max="280" width="11.453125" style="45" customWidth="1"/>
    <col min="281" max="281" width="1.54296875" style="45" customWidth="1"/>
    <col min="282" max="297" width="11.453125" style="45" customWidth="1"/>
    <col min="298" max="303" width="6.54296875" style="45" customWidth="1"/>
    <col min="304" max="305" width="11.453125" style="45" customWidth="1"/>
    <col min="306" max="306" width="1.453125" style="45" customWidth="1"/>
    <col min="307" max="509" width="11.453125" style="45"/>
    <col min="510" max="510" width="2.453125" style="45" customWidth="1"/>
    <col min="511" max="511" width="48.54296875" style="45" customWidth="1"/>
    <col min="512" max="528" width="11.453125" style="45" customWidth="1"/>
    <col min="529" max="534" width="10.54296875" style="45" customWidth="1"/>
    <col min="535" max="536" width="11.453125" style="45" customWidth="1"/>
    <col min="537" max="537" width="1.54296875" style="45" customWidth="1"/>
    <col min="538" max="553" width="11.453125" style="45" customWidth="1"/>
    <col min="554" max="559" width="6.54296875" style="45" customWidth="1"/>
    <col min="560" max="561" width="11.453125" style="45" customWidth="1"/>
    <col min="562" max="562" width="1.453125" style="45" customWidth="1"/>
    <col min="563" max="765" width="11.453125" style="45"/>
    <col min="766" max="766" width="2.453125" style="45" customWidth="1"/>
    <col min="767" max="767" width="48.54296875" style="45" customWidth="1"/>
    <col min="768" max="784" width="11.453125" style="45" customWidth="1"/>
    <col min="785" max="790" width="10.54296875" style="45" customWidth="1"/>
    <col min="791" max="792" width="11.453125" style="45" customWidth="1"/>
    <col min="793" max="793" width="1.54296875" style="45" customWidth="1"/>
    <col min="794" max="809" width="11.453125" style="45" customWidth="1"/>
    <col min="810" max="815" width="6.54296875" style="45" customWidth="1"/>
    <col min="816" max="817" width="11.453125" style="45" customWidth="1"/>
    <col min="818" max="818" width="1.453125" style="45" customWidth="1"/>
    <col min="819" max="1021" width="11.453125" style="45"/>
    <col min="1022" max="1022" width="2.453125" style="45" customWidth="1"/>
    <col min="1023" max="1023" width="48.54296875" style="45" customWidth="1"/>
    <col min="1024" max="1040" width="11.453125" style="45" customWidth="1"/>
    <col min="1041" max="1046" width="10.54296875" style="45" customWidth="1"/>
    <col min="1047" max="1048" width="11.453125" style="45" customWidth="1"/>
    <col min="1049" max="1049" width="1.54296875" style="45" customWidth="1"/>
    <col min="1050" max="1065" width="11.453125" style="45" customWidth="1"/>
    <col min="1066" max="1071" width="6.54296875" style="45" customWidth="1"/>
    <col min="1072" max="1073" width="11.453125" style="45" customWidth="1"/>
    <col min="1074" max="1074" width="1.453125" style="45" customWidth="1"/>
    <col min="1075" max="1277" width="11.453125" style="45"/>
    <col min="1278" max="1278" width="2.453125" style="45" customWidth="1"/>
    <col min="1279" max="1279" width="48.54296875" style="45" customWidth="1"/>
    <col min="1280" max="1296" width="11.453125" style="45" customWidth="1"/>
    <col min="1297" max="1302" width="10.54296875" style="45" customWidth="1"/>
    <col min="1303" max="1304" width="11.453125" style="45" customWidth="1"/>
    <col min="1305" max="1305" width="1.54296875" style="45" customWidth="1"/>
    <col min="1306" max="1321" width="11.453125" style="45" customWidth="1"/>
    <col min="1322" max="1327" width="6.54296875" style="45" customWidth="1"/>
    <col min="1328" max="1329" width="11.453125" style="45" customWidth="1"/>
    <col min="1330" max="1330" width="1.453125" style="45" customWidth="1"/>
    <col min="1331" max="1533" width="11.453125" style="45"/>
    <col min="1534" max="1534" width="2.453125" style="45" customWidth="1"/>
    <col min="1535" max="1535" width="48.54296875" style="45" customWidth="1"/>
    <col min="1536" max="1552" width="11.453125" style="45" customWidth="1"/>
    <col min="1553" max="1558" width="10.54296875" style="45" customWidth="1"/>
    <col min="1559" max="1560" width="11.453125" style="45" customWidth="1"/>
    <col min="1561" max="1561" width="1.54296875" style="45" customWidth="1"/>
    <col min="1562" max="1577" width="11.453125" style="45" customWidth="1"/>
    <col min="1578" max="1583" width="6.54296875" style="45" customWidth="1"/>
    <col min="1584" max="1585" width="11.453125" style="45" customWidth="1"/>
    <col min="1586" max="1586" width="1.453125" style="45" customWidth="1"/>
    <col min="1587" max="1789" width="11.453125" style="45"/>
    <col min="1790" max="1790" width="2.453125" style="45" customWidth="1"/>
    <col min="1791" max="1791" width="48.54296875" style="45" customWidth="1"/>
    <col min="1792" max="1808" width="11.453125" style="45" customWidth="1"/>
    <col min="1809" max="1814" width="10.54296875" style="45" customWidth="1"/>
    <col min="1815" max="1816" width="11.453125" style="45" customWidth="1"/>
    <col min="1817" max="1817" width="1.54296875" style="45" customWidth="1"/>
    <col min="1818" max="1833" width="11.453125" style="45" customWidth="1"/>
    <col min="1834" max="1839" width="6.54296875" style="45" customWidth="1"/>
    <col min="1840" max="1841" width="11.453125" style="45" customWidth="1"/>
    <col min="1842" max="1842" width="1.453125" style="45" customWidth="1"/>
    <col min="1843" max="2045" width="11.453125" style="45"/>
    <col min="2046" max="2046" width="2.453125" style="45" customWidth="1"/>
    <col min="2047" max="2047" width="48.54296875" style="45" customWidth="1"/>
    <col min="2048" max="2064" width="11.453125" style="45" customWidth="1"/>
    <col min="2065" max="2070" width="10.54296875" style="45" customWidth="1"/>
    <col min="2071" max="2072" width="11.453125" style="45" customWidth="1"/>
    <col min="2073" max="2073" width="1.54296875" style="45" customWidth="1"/>
    <col min="2074" max="2089" width="11.453125" style="45" customWidth="1"/>
    <col min="2090" max="2095" width="6.54296875" style="45" customWidth="1"/>
    <col min="2096" max="2097" width="11.453125" style="45" customWidth="1"/>
    <col min="2098" max="2098" width="1.453125" style="45" customWidth="1"/>
    <col min="2099" max="2301" width="11.453125" style="45"/>
    <col min="2302" max="2302" width="2.453125" style="45" customWidth="1"/>
    <col min="2303" max="2303" width="48.54296875" style="45" customWidth="1"/>
    <col min="2304" max="2320" width="11.453125" style="45" customWidth="1"/>
    <col min="2321" max="2326" width="10.54296875" style="45" customWidth="1"/>
    <col min="2327" max="2328" width="11.453125" style="45" customWidth="1"/>
    <col min="2329" max="2329" width="1.54296875" style="45" customWidth="1"/>
    <col min="2330" max="2345" width="11.453125" style="45" customWidth="1"/>
    <col min="2346" max="2351" width="6.54296875" style="45" customWidth="1"/>
    <col min="2352" max="2353" width="11.453125" style="45" customWidth="1"/>
    <col min="2354" max="2354" width="1.453125" style="45" customWidth="1"/>
    <col min="2355" max="2557" width="11.453125" style="45"/>
    <col min="2558" max="2558" width="2.453125" style="45" customWidth="1"/>
    <col min="2559" max="2559" width="48.54296875" style="45" customWidth="1"/>
    <col min="2560" max="2576" width="11.453125" style="45" customWidth="1"/>
    <col min="2577" max="2582" width="10.54296875" style="45" customWidth="1"/>
    <col min="2583" max="2584" width="11.453125" style="45" customWidth="1"/>
    <col min="2585" max="2585" width="1.54296875" style="45" customWidth="1"/>
    <col min="2586" max="2601" width="11.453125" style="45" customWidth="1"/>
    <col min="2602" max="2607" width="6.54296875" style="45" customWidth="1"/>
    <col min="2608" max="2609" width="11.453125" style="45" customWidth="1"/>
    <col min="2610" max="2610" width="1.453125" style="45" customWidth="1"/>
    <col min="2611" max="2813" width="11.453125" style="45"/>
    <col min="2814" max="2814" width="2.453125" style="45" customWidth="1"/>
    <col min="2815" max="2815" width="48.54296875" style="45" customWidth="1"/>
    <col min="2816" max="2832" width="11.453125" style="45" customWidth="1"/>
    <col min="2833" max="2838" width="10.54296875" style="45" customWidth="1"/>
    <col min="2839" max="2840" width="11.453125" style="45" customWidth="1"/>
    <col min="2841" max="2841" width="1.54296875" style="45" customWidth="1"/>
    <col min="2842" max="2857" width="11.453125" style="45" customWidth="1"/>
    <col min="2858" max="2863" width="6.54296875" style="45" customWidth="1"/>
    <col min="2864" max="2865" width="11.453125" style="45" customWidth="1"/>
    <col min="2866" max="2866" width="1.453125" style="45" customWidth="1"/>
    <col min="2867" max="3069" width="11.453125" style="45"/>
    <col min="3070" max="3070" width="2.453125" style="45" customWidth="1"/>
    <col min="3071" max="3071" width="48.54296875" style="45" customWidth="1"/>
    <col min="3072" max="3088" width="11.453125" style="45" customWidth="1"/>
    <col min="3089" max="3094" width="10.54296875" style="45" customWidth="1"/>
    <col min="3095" max="3096" width="11.453125" style="45" customWidth="1"/>
    <col min="3097" max="3097" width="1.54296875" style="45" customWidth="1"/>
    <col min="3098" max="3113" width="11.453125" style="45" customWidth="1"/>
    <col min="3114" max="3119" width="6.54296875" style="45" customWidth="1"/>
    <col min="3120" max="3121" width="11.453125" style="45" customWidth="1"/>
    <col min="3122" max="3122" width="1.453125" style="45" customWidth="1"/>
    <col min="3123" max="3325" width="11.453125" style="45"/>
    <col min="3326" max="3326" width="2.453125" style="45" customWidth="1"/>
    <col min="3327" max="3327" width="48.54296875" style="45" customWidth="1"/>
    <col min="3328" max="3344" width="11.453125" style="45" customWidth="1"/>
    <col min="3345" max="3350" width="10.54296875" style="45" customWidth="1"/>
    <col min="3351" max="3352" width="11.453125" style="45" customWidth="1"/>
    <col min="3353" max="3353" width="1.54296875" style="45" customWidth="1"/>
    <col min="3354" max="3369" width="11.453125" style="45" customWidth="1"/>
    <col min="3370" max="3375" width="6.54296875" style="45" customWidth="1"/>
    <col min="3376" max="3377" width="11.453125" style="45" customWidth="1"/>
    <col min="3378" max="3378" width="1.453125" style="45" customWidth="1"/>
    <col min="3379" max="3581" width="11.453125" style="45"/>
    <col min="3582" max="3582" width="2.453125" style="45" customWidth="1"/>
    <col min="3583" max="3583" width="48.54296875" style="45" customWidth="1"/>
    <col min="3584" max="3600" width="11.453125" style="45" customWidth="1"/>
    <col min="3601" max="3606" width="10.54296875" style="45" customWidth="1"/>
    <col min="3607" max="3608" width="11.453125" style="45" customWidth="1"/>
    <col min="3609" max="3609" width="1.54296875" style="45" customWidth="1"/>
    <col min="3610" max="3625" width="11.453125" style="45" customWidth="1"/>
    <col min="3626" max="3631" width="6.54296875" style="45" customWidth="1"/>
    <col min="3632" max="3633" width="11.453125" style="45" customWidth="1"/>
    <col min="3634" max="3634" width="1.453125" style="45" customWidth="1"/>
    <col min="3635" max="3837" width="11.453125" style="45"/>
    <col min="3838" max="3838" width="2.453125" style="45" customWidth="1"/>
    <col min="3839" max="3839" width="48.54296875" style="45" customWidth="1"/>
    <col min="3840" max="3856" width="11.453125" style="45" customWidth="1"/>
    <col min="3857" max="3862" width="10.54296875" style="45" customWidth="1"/>
    <col min="3863" max="3864" width="11.453125" style="45" customWidth="1"/>
    <col min="3865" max="3865" width="1.54296875" style="45" customWidth="1"/>
    <col min="3866" max="3881" width="11.453125" style="45" customWidth="1"/>
    <col min="3882" max="3887" width="6.54296875" style="45" customWidth="1"/>
    <col min="3888" max="3889" width="11.453125" style="45" customWidth="1"/>
    <col min="3890" max="3890" width="1.453125" style="45" customWidth="1"/>
    <col min="3891" max="4093" width="11.453125" style="45"/>
    <col min="4094" max="4094" width="2.453125" style="45" customWidth="1"/>
    <col min="4095" max="4095" width="48.54296875" style="45" customWidth="1"/>
    <col min="4096" max="4112" width="11.453125" style="45" customWidth="1"/>
    <col min="4113" max="4118" width="10.54296875" style="45" customWidth="1"/>
    <col min="4119" max="4120" width="11.453125" style="45" customWidth="1"/>
    <col min="4121" max="4121" width="1.54296875" style="45" customWidth="1"/>
    <col min="4122" max="4137" width="11.453125" style="45" customWidth="1"/>
    <col min="4138" max="4143" width="6.54296875" style="45" customWidth="1"/>
    <col min="4144" max="4145" width="11.453125" style="45" customWidth="1"/>
    <col min="4146" max="4146" width="1.453125" style="45" customWidth="1"/>
    <col min="4147" max="4349" width="11.453125" style="45"/>
    <col min="4350" max="4350" width="2.453125" style="45" customWidth="1"/>
    <col min="4351" max="4351" width="48.54296875" style="45" customWidth="1"/>
    <col min="4352" max="4368" width="11.453125" style="45" customWidth="1"/>
    <col min="4369" max="4374" width="10.54296875" style="45" customWidth="1"/>
    <col min="4375" max="4376" width="11.453125" style="45" customWidth="1"/>
    <col min="4377" max="4377" width="1.54296875" style="45" customWidth="1"/>
    <col min="4378" max="4393" width="11.453125" style="45" customWidth="1"/>
    <col min="4394" max="4399" width="6.54296875" style="45" customWidth="1"/>
    <col min="4400" max="4401" width="11.453125" style="45" customWidth="1"/>
    <col min="4402" max="4402" width="1.453125" style="45" customWidth="1"/>
    <col min="4403" max="4605" width="11.453125" style="45"/>
    <col min="4606" max="4606" width="2.453125" style="45" customWidth="1"/>
    <col min="4607" max="4607" width="48.54296875" style="45" customWidth="1"/>
    <col min="4608" max="4624" width="11.453125" style="45" customWidth="1"/>
    <col min="4625" max="4630" width="10.54296875" style="45" customWidth="1"/>
    <col min="4631" max="4632" width="11.453125" style="45" customWidth="1"/>
    <col min="4633" max="4633" width="1.54296875" style="45" customWidth="1"/>
    <col min="4634" max="4649" width="11.453125" style="45" customWidth="1"/>
    <col min="4650" max="4655" width="6.54296875" style="45" customWidth="1"/>
    <col min="4656" max="4657" width="11.453125" style="45" customWidth="1"/>
    <col min="4658" max="4658" width="1.453125" style="45" customWidth="1"/>
    <col min="4659" max="4861" width="11.453125" style="45"/>
    <col min="4862" max="4862" width="2.453125" style="45" customWidth="1"/>
    <col min="4863" max="4863" width="48.54296875" style="45" customWidth="1"/>
    <col min="4864" max="4880" width="11.453125" style="45" customWidth="1"/>
    <col min="4881" max="4886" width="10.54296875" style="45" customWidth="1"/>
    <col min="4887" max="4888" width="11.453125" style="45" customWidth="1"/>
    <col min="4889" max="4889" width="1.54296875" style="45" customWidth="1"/>
    <col min="4890" max="4905" width="11.453125" style="45" customWidth="1"/>
    <col min="4906" max="4911" width="6.54296875" style="45" customWidth="1"/>
    <col min="4912" max="4913" width="11.453125" style="45" customWidth="1"/>
    <col min="4914" max="4914" width="1.453125" style="45" customWidth="1"/>
    <col min="4915" max="5117" width="11.453125" style="45"/>
    <col min="5118" max="5118" width="2.453125" style="45" customWidth="1"/>
    <col min="5119" max="5119" width="48.54296875" style="45" customWidth="1"/>
    <col min="5120" max="5136" width="11.453125" style="45" customWidth="1"/>
    <col min="5137" max="5142" width="10.54296875" style="45" customWidth="1"/>
    <col min="5143" max="5144" width="11.453125" style="45" customWidth="1"/>
    <col min="5145" max="5145" width="1.54296875" style="45" customWidth="1"/>
    <col min="5146" max="5161" width="11.453125" style="45" customWidth="1"/>
    <col min="5162" max="5167" width="6.54296875" style="45" customWidth="1"/>
    <col min="5168" max="5169" width="11.453125" style="45" customWidth="1"/>
    <col min="5170" max="5170" width="1.453125" style="45" customWidth="1"/>
    <col min="5171" max="5373" width="11.453125" style="45"/>
    <col min="5374" max="5374" width="2.453125" style="45" customWidth="1"/>
    <col min="5375" max="5375" width="48.54296875" style="45" customWidth="1"/>
    <col min="5376" max="5392" width="11.453125" style="45" customWidth="1"/>
    <col min="5393" max="5398" width="10.54296875" style="45" customWidth="1"/>
    <col min="5399" max="5400" width="11.453125" style="45" customWidth="1"/>
    <col min="5401" max="5401" width="1.54296875" style="45" customWidth="1"/>
    <col min="5402" max="5417" width="11.453125" style="45" customWidth="1"/>
    <col min="5418" max="5423" width="6.54296875" style="45" customWidth="1"/>
    <col min="5424" max="5425" width="11.453125" style="45" customWidth="1"/>
    <col min="5426" max="5426" width="1.453125" style="45" customWidth="1"/>
    <col min="5427" max="5629" width="11.453125" style="45"/>
    <col min="5630" max="5630" width="2.453125" style="45" customWidth="1"/>
    <col min="5631" max="5631" width="48.54296875" style="45" customWidth="1"/>
    <col min="5632" max="5648" width="11.453125" style="45" customWidth="1"/>
    <col min="5649" max="5654" width="10.54296875" style="45" customWidth="1"/>
    <col min="5655" max="5656" width="11.453125" style="45" customWidth="1"/>
    <col min="5657" max="5657" width="1.54296875" style="45" customWidth="1"/>
    <col min="5658" max="5673" width="11.453125" style="45" customWidth="1"/>
    <col min="5674" max="5679" width="6.54296875" style="45" customWidth="1"/>
    <col min="5680" max="5681" width="11.453125" style="45" customWidth="1"/>
    <col min="5682" max="5682" width="1.453125" style="45" customWidth="1"/>
    <col min="5683" max="5885" width="11.453125" style="45"/>
    <col min="5886" max="5886" width="2.453125" style="45" customWidth="1"/>
    <col min="5887" max="5887" width="48.54296875" style="45" customWidth="1"/>
    <col min="5888" max="5904" width="11.453125" style="45" customWidth="1"/>
    <col min="5905" max="5910" width="10.54296875" style="45" customWidth="1"/>
    <col min="5911" max="5912" width="11.453125" style="45" customWidth="1"/>
    <col min="5913" max="5913" width="1.54296875" style="45" customWidth="1"/>
    <col min="5914" max="5929" width="11.453125" style="45" customWidth="1"/>
    <col min="5930" max="5935" width="6.54296875" style="45" customWidth="1"/>
    <col min="5936" max="5937" width="11.453125" style="45" customWidth="1"/>
    <col min="5938" max="5938" width="1.453125" style="45" customWidth="1"/>
    <col min="5939" max="6141" width="11.453125" style="45"/>
    <col min="6142" max="6142" width="2.453125" style="45" customWidth="1"/>
    <col min="6143" max="6143" width="48.54296875" style="45" customWidth="1"/>
    <col min="6144" max="6160" width="11.453125" style="45" customWidth="1"/>
    <col min="6161" max="6166" width="10.54296875" style="45" customWidth="1"/>
    <col min="6167" max="6168" width="11.453125" style="45" customWidth="1"/>
    <col min="6169" max="6169" width="1.54296875" style="45" customWidth="1"/>
    <col min="6170" max="6185" width="11.453125" style="45" customWidth="1"/>
    <col min="6186" max="6191" width="6.54296875" style="45" customWidth="1"/>
    <col min="6192" max="6193" width="11.453125" style="45" customWidth="1"/>
    <col min="6194" max="6194" width="1.453125" style="45" customWidth="1"/>
    <col min="6195" max="6397" width="11.453125" style="45"/>
    <col min="6398" max="6398" width="2.453125" style="45" customWidth="1"/>
    <col min="6399" max="6399" width="48.54296875" style="45" customWidth="1"/>
    <col min="6400" max="6416" width="11.453125" style="45" customWidth="1"/>
    <col min="6417" max="6422" width="10.54296875" style="45" customWidth="1"/>
    <col min="6423" max="6424" width="11.453125" style="45" customWidth="1"/>
    <col min="6425" max="6425" width="1.54296875" style="45" customWidth="1"/>
    <col min="6426" max="6441" width="11.453125" style="45" customWidth="1"/>
    <col min="6442" max="6447" width="6.54296875" style="45" customWidth="1"/>
    <col min="6448" max="6449" width="11.453125" style="45" customWidth="1"/>
    <col min="6450" max="6450" width="1.453125" style="45" customWidth="1"/>
    <col min="6451" max="6653" width="11.453125" style="45"/>
    <col min="6654" max="6654" width="2.453125" style="45" customWidth="1"/>
    <col min="6655" max="6655" width="48.54296875" style="45" customWidth="1"/>
    <col min="6656" max="6672" width="11.453125" style="45" customWidth="1"/>
    <col min="6673" max="6678" width="10.54296875" style="45" customWidth="1"/>
    <col min="6679" max="6680" width="11.453125" style="45" customWidth="1"/>
    <col min="6681" max="6681" width="1.54296875" style="45" customWidth="1"/>
    <col min="6682" max="6697" width="11.453125" style="45" customWidth="1"/>
    <col min="6698" max="6703" width="6.54296875" style="45" customWidth="1"/>
    <col min="6704" max="6705" width="11.453125" style="45" customWidth="1"/>
    <col min="6706" max="6706" width="1.453125" style="45" customWidth="1"/>
    <col min="6707" max="6909" width="11.453125" style="45"/>
    <col min="6910" max="6910" width="2.453125" style="45" customWidth="1"/>
    <col min="6911" max="6911" width="48.54296875" style="45" customWidth="1"/>
    <col min="6912" max="6928" width="11.453125" style="45" customWidth="1"/>
    <col min="6929" max="6934" width="10.54296875" style="45" customWidth="1"/>
    <col min="6935" max="6936" width="11.453125" style="45" customWidth="1"/>
    <col min="6937" max="6937" width="1.54296875" style="45" customWidth="1"/>
    <col min="6938" max="6953" width="11.453125" style="45" customWidth="1"/>
    <col min="6954" max="6959" width="6.54296875" style="45" customWidth="1"/>
    <col min="6960" max="6961" width="11.453125" style="45" customWidth="1"/>
    <col min="6962" max="6962" width="1.453125" style="45" customWidth="1"/>
    <col min="6963" max="7165" width="11.453125" style="45"/>
    <col min="7166" max="7166" width="2.453125" style="45" customWidth="1"/>
    <col min="7167" max="7167" width="48.54296875" style="45" customWidth="1"/>
    <col min="7168" max="7184" width="11.453125" style="45" customWidth="1"/>
    <col min="7185" max="7190" width="10.54296875" style="45" customWidth="1"/>
    <col min="7191" max="7192" width="11.453125" style="45" customWidth="1"/>
    <col min="7193" max="7193" width="1.54296875" style="45" customWidth="1"/>
    <col min="7194" max="7209" width="11.453125" style="45" customWidth="1"/>
    <col min="7210" max="7215" width="6.54296875" style="45" customWidth="1"/>
    <col min="7216" max="7217" width="11.453125" style="45" customWidth="1"/>
    <col min="7218" max="7218" width="1.453125" style="45" customWidth="1"/>
    <col min="7219" max="7421" width="11.453125" style="45"/>
    <col min="7422" max="7422" width="2.453125" style="45" customWidth="1"/>
    <col min="7423" max="7423" width="48.54296875" style="45" customWidth="1"/>
    <col min="7424" max="7440" width="11.453125" style="45" customWidth="1"/>
    <col min="7441" max="7446" width="10.54296875" style="45" customWidth="1"/>
    <col min="7447" max="7448" width="11.453125" style="45" customWidth="1"/>
    <col min="7449" max="7449" width="1.54296875" style="45" customWidth="1"/>
    <col min="7450" max="7465" width="11.453125" style="45" customWidth="1"/>
    <col min="7466" max="7471" width="6.54296875" style="45" customWidth="1"/>
    <col min="7472" max="7473" width="11.453125" style="45" customWidth="1"/>
    <col min="7474" max="7474" width="1.453125" style="45" customWidth="1"/>
    <col min="7475" max="7677" width="11.453125" style="45"/>
    <col min="7678" max="7678" width="2.453125" style="45" customWidth="1"/>
    <col min="7679" max="7679" width="48.54296875" style="45" customWidth="1"/>
    <col min="7680" max="7696" width="11.453125" style="45" customWidth="1"/>
    <col min="7697" max="7702" width="10.54296875" style="45" customWidth="1"/>
    <col min="7703" max="7704" width="11.453125" style="45" customWidth="1"/>
    <col min="7705" max="7705" width="1.54296875" style="45" customWidth="1"/>
    <col min="7706" max="7721" width="11.453125" style="45" customWidth="1"/>
    <col min="7722" max="7727" width="6.54296875" style="45" customWidth="1"/>
    <col min="7728" max="7729" width="11.453125" style="45" customWidth="1"/>
    <col min="7730" max="7730" width="1.453125" style="45" customWidth="1"/>
    <col min="7731" max="7933" width="11.453125" style="45"/>
    <col min="7934" max="7934" width="2.453125" style="45" customWidth="1"/>
    <col min="7935" max="7935" width="48.54296875" style="45" customWidth="1"/>
    <col min="7936" max="7952" width="11.453125" style="45" customWidth="1"/>
    <col min="7953" max="7958" width="10.54296875" style="45" customWidth="1"/>
    <col min="7959" max="7960" width="11.453125" style="45" customWidth="1"/>
    <col min="7961" max="7961" width="1.54296875" style="45" customWidth="1"/>
    <col min="7962" max="7977" width="11.453125" style="45" customWidth="1"/>
    <col min="7978" max="7983" width="6.54296875" style="45" customWidth="1"/>
    <col min="7984" max="7985" width="11.453125" style="45" customWidth="1"/>
    <col min="7986" max="7986" width="1.453125" style="45" customWidth="1"/>
    <col min="7987" max="8189" width="11.453125" style="45"/>
    <col min="8190" max="8190" width="2.453125" style="45" customWidth="1"/>
    <col min="8191" max="8191" width="48.54296875" style="45" customWidth="1"/>
    <col min="8192" max="8208" width="11.453125" style="45" customWidth="1"/>
    <col min="8209" max="8214" width="10.54296875" style="45" customWidth="1"/>
    <col min="8215" max="8216" width="11.453125" style="45" customWidth="1"/>
    <col min="8217" max="8217" width="1.54296875" style="45" customWidth="1"/>
    <col min="8218" max="8233" width="11.453125" style="45" customWidth="1"/>
    <col min="8234" max="8239" width="6.54296875" style="45" customWidth="1"/>
    <col min="8240" max="8241" width="11.453125" style="45" customWidth="1"/>
    <col min="8242" max="8242" width="1.453125" style="45" customWidth="1"/>
    <col min="8243" max="8445" width="11.453125" style="45"/>
    <col min="8446" max="8446" width="2.453125" style="45" customWidth="1"/>
    <col min="8447" max="8447" width="48.54296875" style="45" customWidth="1"/>
    <col min="8448" max="8464" width="11.453125" style="45" customWidth="1"/>
    <col min="8465" max="8470" width="10.54296875" style="45" customWidth="1"/>
    <col min="8471" max="8472" width="11.453125" style="45" customWidth="1"/>
    <col min="8473" max="8473" width="1.54296875" style="45" customWidth="1"/>
    <col min="8474" max="8489" width="11.453125" style="45" customWidth="1"/>
    <col min="8490" max="8495" width="6.54296875" style="45" customWidth="1"/>
    <col min="8496" max="8497" width="11.453125" style="45" customWidth="1"/>
    <col min="8498" max="8498" width="1.453125" style="45" customWidth="1"/>
    <col min="8499" max="8701" width="11.453125" style="45"/>
    <col min="8702" max="8702" width="2.453125" style="45" customWidth="1"/>
    <col min="8703" max="8703" width="48.54296875" style="45" customWidth="1"/>
    <col min="8704" max="8720" width="11.453125" style="45" customWidth="1"/>
    <col min="8721" max="8726" width="10.54296875" style="45" customWidth="1"/>
    <col min="8727" max="8728" width="11.453125" style="45" customWidth="1"/>
    <col min="8729" max="8729" width="1.54296875" style="45" customWidth="1"/>
    <col min="8730" max="8745" width="11.453125" style="45" customWidth="1"/>
    <col min="8746" max="8751" width="6.54296875" style="45" customWidth="1"/>
    <col min="8752" max="8753" width="11.453125" style="45" customWidth="1"/>
    <col min="8754" max="8754" width="1.453125" style="45" customWidth="1"/>
    <col min="8755" max="8957" width="11.453125" style="45"/>
    <col min="8958" max="8958" width="2.453125" style="45" customWidth="1"/>
    <col min="8959" max="8959" width="48.54296875" style="45" customWidth="1"/>
    <col min="8960" max="8976" width="11.453125" style="45" customWidth="1"/>
    <col min="8977" max="8982" width="10.54296875" style="45" customWidth="1"/>
    <col min="8983" max="8984" width="11.453125" style="45" customWidth="1"/>
    <col min="8985" max="8985" width="1.54296875" style="45" customWidth="1"/>
    <col min="8986" max="9001" width="11.453125" style="45" customWidth="1"/>
    <col min="9002" max="9007" width="6.54296875" style="45" customWidth="1"/>
    <col min="9008" max="9009" width="11.453125" style="45" customWidth="1"/>
    <col min="9010" max="9010" width="1.453125" style="45" customWidth="1"/>
    <col min="9011" max="9213" width="11.453125" style="45"/>
    <col min="9214" max="9214" width="2.453125" style="45" customWidth="1"/>
    <col min="9215" max="9215" width="48.54296875" style="45" customWidth="1"/>
    <col min="9216" max="9232" width="11.453125" style="45" customWidth="1"/>
    <col min="9233" max="9238" width="10.54296875" style="45" customWidth="1"/>
    <col min="9239" max="9240" width="11.453125" style="45" customWidth="1"/>
    <col min="9241" max="9241" width="1.54296875" style="45" customWidth="1"/>
    <col min="9242" max="9257" width="11.453125" style="45" customWidth="1"/>
    <col min="9258" max="9263" width="6.54296875" style="45" customWidth="1"/>
    <col min="9264" max="9265" width="11.453125" style="45" customWidth="1"/>
    <col min="9266" max="9266" width="1.453125" style="45" customWidth="1"/>
    <col min="9267" max="9469" width="11.453125" style="45"/>
    <col min="9470" max="9470" width="2.453125" style="45" customWidth="1"/>
    <col min="9471" max="9471" width="48.54296875" style="45" customWidth="1"/>
    <col min="9472" max="9488" width="11.453125" style="45" customWidth="1"/>
    <col min="9489" max="9494" width="10.54296875" style="45" customWidth="1"/>
    <col min="9495" max="9496" width="11.453125" style="45" customWidth="1"/>
    <col min="9497" max="9497" width="1.54296875" style="45" customWidth="1"/>
    <col min="9498" max="9513" width="11.453125" style="45" customWidth="1"/>
    <col min="9514" max="9519" width="6.54296875" style="45" customWidth="1"/>
    <col min="9520" max="9521" width="11.453125" style="45" customWidth="1"/>
    <col min="9522" max="9522" width="1.453125" style="45" customWidth="1"/>
    <col min="9523" max="9725" width="11.453125" style="45"/>
    <col min="9726" max="9726" width="2.453125" style="45" customWidth="1"/>
    <col min="9727" max="9727" width="48.54296875" style="45" customWidth="1"/>
    <col min="9728" max="9744" width="11.453125" style="45" customWidth="1"/>
    <col min="9745" max="9750" width="10.54296875" style="45" customWidth="1"/>
    <col min="9751" max="9752" width="11.453125" style="45" customWidth="1"/>
    <col min="9753" max="9753" width="1.54296875" style="45" customWidth="1"/>
    <col min="9754" max="9769" width="11.453125" style="45" customWidth="1"/>
    <col min="9770" max="9775" width="6.54296875" style="45" customWidth="1"/>
    <col min="9776" max="9777" width="11.453125" style="45" customWidth="1"/>
    <col min="9778" max="9778" width="1.453125" style="45" customWidth="1"/>
    <col min="9779" max="9981" width="11.453125" style="45"/>
    <col min="9982" max="9982" width="2.453125" style="45" customWidth="1"/>
    <col min="9983" max="9983" width="48.54296875" style="45" customWidth="1"/>
    <col min="9984" max="10000" width="11.453125" style="45" customWidth="1"/>
    <col min="10001" max="10006" width="10.54296875" style="45" customWidth="1"/>
    <col min="10007" max="10008" width="11.453125" style="45" customWidth="1"/>
    <col min="10009" max="10009" width="1.54296875" style="45" customWidth="1"/>
    <col min="10010" max="10025" width="11.453125" style="45" customWidth="1"/>
    <col min="10026" max="10031" width="6.54296875" style="45" customWidth="1"/>
    <col min="10032" max="10033" width="11.453125" style="45" customWidth="1"/>
    <col min="10034" max="10034" width="1.453125" style="45" customWidth="1"/>
    <col min="10035" max="10237" width="11.453125" style="45"/>
    <col min="10238" max="10238" width="2.453125" style="45" customWidth="1"/>
    <col min="10239" max="10239" width="48.54296875" style="45" customWidth="1"/>
    <col min="10240" max="10256" width="11.453125" style="45" customWidth="1"/>
    <col min="10257" max="10262" width="10.54296875" style="45" customWidth="1"/>
    <col min="10263" max="10264" width="11.453125" style="45" customWidth="1"/>
    <col min="10265" max="10265" width="1.54296875" style="45" customWidth="1"/>
    <col min="10266" max="10281" width="11.453125" style="45" customWidth="1"/>
    <col min="10282" max="10287" width="6.54296875" style="45" customWidth="1"/>
    <col min="10288" max="10289" width="11.453125" style="45" customWidth="1"/>
    <col min="10290" max="10290" width="1.453125" style="45" customWidth="1"/>
    <col min="10291" max="10493" width="11.453125" style="45"/>
    <col min="10494" max="10494" width="2.453125" style="45" customWidth="1"/>
    <col min="10495" max="10495" width="48.54296875" style="45" customWidth="1"/>
    <col min="10496" max="10512" width="11.453125" style="45" customWidth="1"/>
    <col min="10513" max="10518" width="10.54296875" style="45" customWidth="1"/>
    <col min="10519" max="10520" width="11.453125" style="45" customWidth="1"/>
    <col min="10521" max="10521" width="1.54296875" style="45" customWidth="1"/>
    <col min="10522" max="10537" width="11.453125" style="45" customWidth="1"/>
    <col min="10538" max="10543" width="6.54296875" style="45" customWidth="1"/>
    <col min="10544" max="10545" width="11.453125" style="45" customWidth="1"/>
    <col min="10546" max="10546" width="1.453125" style="45" customWidth="1"/>
    <col min="10547" max="10749" width="11.453125" style="45"/>
    <col min="10750" max="10750" width="2.453125" style="45" customWidth="1"/>
    <col min="10751" max="10751" width="48.54296875" style="45" customWidth="1"/>
    <col min="10752" max="10768" width="11.453125" style="45" customWidth="1"/>
    <col min="10769" max="10774" width="10.54296875" style="45" customWidth="1"/>
    <col min="10775" max="10776" width="11.453125" style="45" customWidth="1"/>
    <col min="10777" max="10777" width="1.54296875" style="45" customWidth="1"/>
    <col min="10778" max="10793" width="11.453125" style="45" customWidth="1"/>
    <col min="10794" max="10799" width="6.54296875" style="45" customWidth="1"/>
    <col min="10800" max="10801" width="11.453125" style="45" customWidth="1"/>
    <col min="10802" max="10802" width="1.453125" style="45" customWidth="1"/>
    <col min="10803" max="11005" width="11.453125" style="45"/>
    <col min="11006" max="11006" width="2.453125" style="45" customWidth="1"/>
    <col min="11007" max="11007" width="48.54296875" style="45" customWidth="1"/>
    <col min="11008" max="11024" width="11.453125" style="45" customWidth="1"/>
    <col min="11025" max="11030" width="10.54296875" style="45" customWidth="1"/>
    <col min="11031" max="11032" width="11.453125" style="45" customWidth="1"/>
    <col min="11033" max="11033" width="1.54296875" style="45" customWidth="1"/>
    <col min="11034" max="11049" width="11.453125" style="45" customWidth="1"/>
    <col min="11050" max="11055" width="6.54296875" style="45" customWidth="1"/>
    <col min="11056" max="11057" width="11.453125" style="45" customWidth="1"/>
    <col min="11058" max="11058" width="1.453125" style="45" customWidth="1"/>
    <col min="11059" max="11261" width="11.453125" style="45"/>
    <col min="11262" max="11262" width="2.453125" style="45" customWidth="1"/>
    <col min="11263" max="11263" width="48.54296875" style="45" customWidth="1"/>
    <col min="11264" max="11280" width="11.453125" style="45" customWidth="1"/>
    <col min="11281" max="11286" width="10.54296875" style="45" customWidth="1"/>
    <col min="11287" max="11288" width="11.453125" style="45" customWidth="1"/>
    <col min="11289" max="11289" width="1.54296875" style="45" customWidth="1"/>
    <col min="11290" max="11305" width="11.453125" style="45" customWidth="1"/>
    <col min="11306" max="11311" width="6.54296875" style="45" customWidth="1"/>
    <col min="11312" max="11313" width="11.453125" style="45" customWidth="1"/>
    <col min="11314" max="11314" width="1.453125" style="45" customWidth="1"/>
    <col min="11315" max="11517" width="11.453125" style="45"/>
    <col min="11518" max="11518" width="2.453125" style="45" customWidth="1"/>
    <col min="11519" max="11519" width="48.54296875" style="45" customWidth="1"/>
    <col min="11520" max="11536" width="11.453125" style="45" customWidth="1"/>
    <col min="11537" max="11542" width="10.54296875" style="45" customWidth="1"/>
    <col min="11543" max="11544" width="11.453125" style="45" customWidth="1"/>
    <col min="11545" max="11545" width="1.54296875" style="45" customWidth="1"/>
    <col min="11546" max="11561" width="11.453125" style="45" customWidth="1"/>
    <col min="11562" max="11567" width="6.54296875" style="45" customWidth="1"/>
    <col min="11568" max="11569" width="11.453125" style="45" customWidth="1"/>
    <col min="11570" max="11570" width="1.453125" style="45" customWidth="1"/>
    <col min="11571" max="11773" width="11.453125" style="45"/>
    <col min="11774" max="11774" width="2.453125" style="45" customWidth="1"/>
    <col min="11775" max="11775" width="48.54296875" style="45" customWidth="1"/>
    <col min="11776" max="11792" width="11.453125" style="45" customWidth="1"/>
    <col min="11793" max="11798" width="10.54296875" style="45" customWidth="1"/>
    <col min="11799" max="11800" width="11.453125" style="45" customWidth="1"/>
    <col min="11801" max="11801" width="1.54296875" style="45" customWidth="1"/>
    <col min="11802" max="11817" width="11.453125" style="45" customWidth="1"/>
    <col min="11818" max="11823" width="6.54296875" style="45" customWidth="1"/>
    <col min="11824" max="11825" width="11.453125" style="45" customWidth="1"/>
    <col min="11826" max="11826" width="1.453125" style="45" customWidth="1"/>
    <col min="11827" max="12029" width="11.453125" style="45"/>
    <col min="12030" max="12030" width="2.453125" style="45" customWidth="1"/>
    <col min="12031" max="12031" width="48.54296875" style="45" customWidth="1"/>
    <col min="12032" max="12048" width="11.453125" style="45" customWidth="1"/>
    <col min="12049" max="12054" width="10.54296875" style="45" customWidth="1"/>
    <col min="12055" max="12056" width="11.453125" style="45" customWidth="1"/>
    <col min="12057" max="12057" width="1.54296875" style="45" customWidth="1"/>
    <col min="12058" max="12073" width="11.453125" style="45" customWidth="1"/>
    <col min="12074" max="12079" width="6.54296875" style="45" customWidth="1"/>
    <col min="12080" max="12081" width="11.453125" style="45" customWidth="1"/>
    <col min="12082" max="12082" width="1.453125" style="45" customWidth="1"/>
    <col min="12083" max="12285" width="11.453125" style="45"/>
    <col min="12286" max="12286" width="2.453125" style="45" customWidth="1"/>
    <col min="12287" max="12287" width="48.54296875" style="45" customWidth="1"/>
    <col min="12288" max="12304" width="11.453125" style="45" customWidth="1"/>
    <col min="12305" max="12310" width="10.54296875" style="45" customWidth="1"/>
    <col min="12311" max="12312" width="11.453125" style="45" customWidth="1"/>
    <col min="12313" max="12313" width="1.54296875" style="45" customWidth="1"/>
    <col min="12314" max="12329" width="11.453125" style="45" customWidth="1"/>
    <col min="12330" max="12335" width="6.54296875" style="45" customWidth="1"/>
    <col min="12336" max="12337" width="11.453125" style="45" customWidth="1"/>
    <col min="12338" max="12338" width="1.453125" style="45" customWidth="1"/>
    <col min="12339" max="12541" width="11.453125" style="45"/>
    <col min="12542" max="12542" width="2.453125" style="45" customWidth="1"/>
    <col min="12543" max="12543" width="48.54296875" style="45" customWidth="1"/>
    <col min="12544" max="12560" width="11.453125" style="45" customWidth="1"/>
    <col min="12561" max="12566" width="10.54296875" style="45" customWidth="1"/>
    <col min="12567" max="12568" width="11.453125" style="45" customWidth="1"/>
    <col min="12569" max="12569" width="1.54296875" style="45" customWidth="1"/>
    <col min="12570" max="12585" width="11.453125" style="45" customWidth="1"/>
    <col min="12586" max="12591" width="6.54296875" style="45" customWidth="1"/>
    <col min="12592" max="12593" width="11.453125" style="45" customWidth="1"/>
    <col min="12594" max="12594" width="1.453125" style="45" customWidth="1"/>
    <col min="12595" max="12797" width="11.453125" style="45"/>
    <col min="12798" max="12798" width="2.453125" style="45" customWidth="1"/>
    <col min="12799" max="12799" width="48.54296875" style="45" customWidth="1"/>
    <col min="12800" max="12816" width="11.453125" style="45" customWidth="1"/>
    <col min="12817" max="12822" width="10.54296875" style="45" customWidth="1"/>
    <col min="12823" max="12824" width="11.453125" style="45" customWidth="1"/>
    <col min="12825" max="12825" width="1.54296875" style="45" customWidth="1"/>
    <col min="12826" max="12841" width="11.453125" style="45" customWidth="1"/>
    <col min="12842" max="12847" width="6.54296875" style="45" customWidth="1"/>
    <col min="12848" max="12849" width="11.453125" style="45" customWidth="1"/>
    <col min="12850" max="12850" width="1.453125" style="45" customWidth="1"/>
    <col min="12851" max="13053" width="11.453125" style="45"/>
    <col min="13054" max="13054" width="2.453125" style="45" customWidth="1"/>
    <col min="13055" max="13055" width="48.54296875" style="45" customWidth="1"/>
    <col min="13056" max="13072" width="11.453125" style="45" customWidth="1"/>
    <col min="13073" max="13078" width="10.54296875" style="45" customWidth="1"/>
    <col min="13079" max="13080" width="11.453125" style="45" customWidth="1"/>
    <col min="13081" max="13081" width="1.54296875" style="45" customWidth="1"/>
    <col min="13082" max="13097" width="11.453125" style="45" customWidth="1"/>
    <col min="13098" max="13103" width="6.54296875" style="45" customWidth="1"/>
    <col min="13104" max="13105" width="11.453125" style="45" customWidth="1"/>
    <col min="13106" max="13106" width="1.453125" style="45" customWidth="1"/>
    <col min="13107" max="13309" width="11.453125" style="45"/>
    <col min="13310" max="13310" width="2.453125" style="45" customWidth="1"/>
    <col min="13311" max="13311" width="48.54296875" style="45" customWidth="1"/>
    <col min="13312" max="13328" width="11.453125" style="45" customWidth="1"/>
    <col min="13329" max="13334" width="10.54296875" style="45" customWidth="1"/>
    <col min="13335" max="13336" width="11.453125" style="45" customWidth="1"/>
    <col min="13337" max="13337" width="1.54296875" style="45" customWidth="1"/>
    <col min="13338" max="13353" width="11.453125" style="45" customWidth="1"/>
    <col min="13354" max="13359" width="6.54296875" style="45" customWidth="1"/>
    <col min="13360" max="13361" width="11.453125" style="45" customWidth="1"/>
    <col min="13362" max="13362" width="1.453125" style="45" customWidth="1"/>
    <col min="13363" max="13565" width="11.453125" style="45"/>
    <col min="13566" max="13566" width="2.453125" style="45" customWidth="1"/>
    <col min="13567" max="13567" width="48.54296875" style="45" customWidth="1"/>
    <col min="13568" max="13584" width="11.453125" style="45" customWidth="1"/>
    <col min="13585" max="13590" width="10.54296875" style="45" customWidth="1"/>
    <col min="13591" max="13592" width="11.453125" style="45" customWidth="1"/>
    <col min="13593" max="13593" width="1.54296875" style="45" customWidth="1"/>
    <col min="13594" max="13609" width="11.453125" style="45" customWidth="1"/>
    <col min="13610" max="13615" width="6.54296875" style="45" customWidth="1"/>
    <col min="13616" max="13617" width="11.453125" style="45" customWidth="1"/>
    <col min="13618" max="13618" width="1.453125" style="45" customWidth="1"/>
    <col min="13619" max="13821" width="11.453125" style="45"/>
    <col min="13822" max="13822" width="2.453125" style="45" customWidth="1"/>
    <col min="13823" max="13823" width="48.54296875" style="45" customWidth="1"/>
    <col min="13824" max="13840" width="11.453125" style="45" customWidth="1"/>
    <col min="13841" max="13846" width="10.54296875" style="45" customWidth="1"/>
    <col min="13847" max="13848" width="11.453125" style="45" customWidth="1"/>
    <col min="13849" max="13849" width="1.54296875" style="45" customWidth="1"/>
    <col min="13850" max="13865" width="11.453125" style="45" customWidth="1"/>
    <col min="13866" max="13871" width="6.54296875" style="45" customWidth="1"/>
    <col min="13872" max="13873" width="11.453125" style="45" customWidth="1"/>
    <col min="13874" max="13874" width="1.453125" style="45" customWidth="1"/>
    <col min="13875" max="14077" width="11.453125" style="45"/>
    <col min="14078" max="14078" width="2.453125" style="45" customWidth="1"/>
    <col min="14079" max="14079" width="48.54296875" style="45" customWidth="1"/>
    <col min="14080" max="14096" width="11.453125" style="45" customWidth="1"/>
    <col min="14097" max="14102" width="10.54296875" style="45" customWidth="1"/>
    <col min="14103" max="14104" width="11.453125" style="45" customWidth="1"/>
    <col min="14105" max="14105" width="1.54296875" style="45" customWidth="1"/>
    <col min="14106" max="14121" width="11.453125" style="45" customWidth="1"/>
    <col min="14122" max="14127" width="6.54296875" style="45" customWidth="1"/>
    <col min="14128" max="14129" width="11.453125" style="45" customWidth="1"/>
    <col min="14130" max="14130" width="1.453125" style="45" customWidth="1"/>
    <col min="14131" max="14333" width="11.453125" style="45"/>
    <col min="14334" max="14334" width="2.453125" style="45" customWidth="1"/>
    <col min="14335" max="14335" width="48.54296875" style="45" customWidth="1"/>
    <col min="14336" max="14352" width="11.453125" style="45" customWidth="1"/>
    <col min="14353" max="14358" width="10.54296875" style="45" customWidth="1"/>
    <col min="14359" max="14360" width="11.453125" style="45" customWidth="1"/>
    <col min="14361" max="14361" width="1.54296875" style="45" customWidth="1"/>
    <col min="14362" max="14377" width="11.453125" style="45" customWidth="1"/>
    <col min="14378" max="14383" width="6.54296875" style="45" customWidth="1"/>
    <col min="14384" max="14385" width="11.453125" style="45" customWidth="1"/>
    <col min="14386" max="14386" width="1.453125" style="45" customWidth="1"/>
    <col min="14387" max="14589" width="11.453125" style="45"/>
    <col min="14590" max="14590" width="2.453125" style="45" customWidth="1"/>
    <col min="14591" max="14591" width="48.54296875" style="45" customWidth="1"/>
    <col min="14592" max="14608" width="11.453125" style="45" customWidth="1"/>
    <col min="14609" max="14614" width="10.54296875" style="45" customWidth="1"/>
    <col min="14615" max="14616" width="11.453125" style="45" customWidth="1"/>
    <col min="14617" max="14617" width="1.54296875" style="45" customWidth="1"/>
    <col min="14618" max="14633" width="11.453125" style="45" customWidth="1"/>
    <col min="14634" max="14639" width="6.54296875" style="45" customWidth="1"/>
    <col min="14640" max="14641" width="11.453125" style="45" customWidth="1"/>
    <col min="14642" max="14642" width="1.453125" style="45" customWidth="1"/>
    <col min="14643" max="14845" width="11.453125" style="45"/>
    <col min="14846" max="14846" width="2.453125" style="45" customWidth="1"/>
    <col min="14847" max="14847" width="48.54296875" style="45" customWidth="1"/>
    <col min="14848" max="14864" width="11.453125" style="45" customWidth="1"/>
    <col min="14865" max="14870" width="10.54296875" style="45" customWidth="1"/>
    <col min="14871" max="14872" width="11.453125" style="45" customWidth="1"/>
    <col min="14873" max="14873" width="1.54296875" style="45" customWidth="1"/>
    <col min="14874" max="14889" width="11.453125" style="45" customWidth="1"/>
    <col min="14890" max="14895" width="6.54296875" style="45" customWidth="1"/>
    <col min="14896" max="14897" width="11.453125" style="45" customWidth="1"/>
    <col min="14898" max="14898" width="1.453125" style="45" customWidth="1"/>
    <col min="14899" max="15101" width="11.453125" style="45"/>
    <col min="15102" max="15102" width="2.453125" style="45" customWidth="1"/>
    <col min="15103" max="15103" width="48.54296875" style="45" customWidth="1"/>
    <col min="15104" max="15120" width="11.453125" style="45" customWidth="1"/>
    <col min="15121" max="15126" width="10.54296875" style="45" customWidth="1"/>
    <col min="15127" max="15128" width="11.453125" style="45" customWidth="1"/>
    <col min="15129" max="15129" width="1.54296875" style="45" customWidth="1"/>
    <col min="15130" max="15145" width="11.453125" style="45" customWidth="1"/>
    <col min="15146" max="15151" width="6.54296875" style="45" customWidth="1"/>
    <col min="15152" max="15153" width="11.453125" style="45" customWidth="1"/>
    <col min="15154" max="15154" width="1.453125" style="45" customWidth="1"/>
    <col min="15155" max="15357" width="11.453125" style="45"/>
    <col min="15358" max="15358" width="2.453125" style="45" customWidth="1"/>
    <col min="15359" max="15359" width="48.54296875" style="45" customWidth="1"/>
    <col min="15360" max="15376" width="11.453125" style="45" customWidth="1"/>
    <col min="15377" max="15382" width="10.54296875" style="45" customWidth="1"/>
    <col min="15383" max="15384" width="11.453125" style="45" customWidth="1"/>
    <col min="15385" max="15385" width="1.54296875" style="45" customWidth="1"/>
    <col min="15386" max="15401" width="11.453125" style="45" customWidth="1"/>
    <col min="15402" max="15407" width="6.54296875" style="45" customWidth="1"/>
    <col min="15408" max="15409" width="11.453125" style="45" customWidth="1"/>
    <col min="15410" max="15410" width="1.453125" style="45" customWidth="1"/>
    <col min="15411" max="15613" width="11.453125" style="45"/>
    <col min="15614" max="15614" width="2.453125" style="45" customWidth="1"/>
    <col min="15615" max="15615" width="48.54296875" style="45" customWidth="1"/>
    <col min="15616" max="15632" width="11.453125" style="45" customWidth="1"/>
    <col min="15633" max="15638" width="10.54296875" style="45" customWidth="1"/>
    <col min="15639" max="15640" width="11.453125" style="45" customWidth="1"/>
    <col min="15641" max="15641" width="1.54296875" style="45" customWidth="1"/>
    <col min="15642" max="15657" width="11.453125" style="45" customWidth="1"/>
    <col min="15658" max="15663" width="6.54296875" style="45" customWidth="1"/>
    <col min="15664" max="15665" width="11.453125" style="45" customWidth="1"/>
    <col min="15666" max="15666" width="1.453125" style="45" customWidth="1"/>
    <col min="15667" max="15869" width="11.453125" style="45"/>
    <col min="15870" max="15870" width="2.453125" style="45" customWidth="1"/>
    <col min="15871" max="15871" width="48.54296875" style="45" customWidth="1"/>
    <col min="15872" max="15888" width="11.453125" style="45" customWidth="1"/>
    <col min="15889" max="15894" width="10.54296875" style="45" customWidth="1"/>
    <col min="15895" max="15896" width="11.453125" style="45" customWidth="1"/>
    <col min="15897" max="15897" width="1.54296875" style="45" customWidth="1"/>
    <col min="15898" max="15913" width="11.453125" style="45" customWidth="1"/>
    <col min="15914" max="15919" width="6.54296875" style="45" customWidth="1"/>
    <col min="15920" max="15921" width="11.453125" style="45" customWidth="1"/>
    <col min="15922" max="15922" width="1.453125" style="45" customWidth="1"/>
    <col min="15923" max="16125" width="11.453125" style="45"/>
    <col min="16126" max="16126" width="2.453125" style="45" customWidth="1"/>
    <col min="16127" max="16127" width="48.54296875" style="45" customWidth="1"/>
    <col min="16128" max="16144" width="11.453125" style="45" customWidth="1"/>
    <col min="16145" max="16150" width="10.54296875" style="45" customWidth="1"/>
    <col min="16151" max="16152" width="11.453125" style="45" customWidth="1"/>
    <col min="16153" max="16153" width="1.54296875" style="45" customWidth="1"/>
    <col min="16154" max="16169" width="11.453125" style="45" customWidth="1"/>
    <col min="16170" max="16175" width="6.54296875" style="45" customWidth="1"/>
    <col min="16176" max="16177" width="11.453125" style="45" customWidth="1"/>
    <col min="16178" max="16178" width="1.453125" style="45" customWidth="1"/>
    <col min="16179" max="16384" width="11.453125" style="45"/>
  </cols>
  <sheetData>
    <row r="1" spans="1:64" ht="15" customHeight="1" x14ac:dyDescent="0.35">
      <c r="B1" s="1" t="s">
        <v>385</v>
      </c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188"/>
    </row>
    <row r="2" spans="1:64" ht="15" customHeight="1" x14ac:dyDescent="0.35">
      <c r="B2" s="3" t="s">
        <v>259</v>
      </c>
      <c r="C2" s="240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0"/>
      <c r="Q2" s="240"/>
      <c r="R2" s="240"/>
      <c r="S2" s="240"/>
      <c r="T2" s="240"/>
      <c r="U2" s="240"/>
      <c r="V2" s="240"/>
      <c r="W2" s="240"/>
      <c r="X2" s="240"/>
      <c r="Z2" s="191"/>
      <c r="AB2" s="2"/>
      <c r="AC2" s="2"/>
      <c r="AD2" s="2"/>
      <c r="AE2" s="2"/>
    </row>
    <row r="3" spans="1:64" ht="15" customHeight="1" x14ac:dyDescent="0.35">
      <c r="B3" s="5" t="s">
        <v>0</v>
      </c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/>
      <c r="AB3" s="335"/>
      <c r="AC3" s="355"/>
      <c r="AD3" s="355"/>
      <c r="AE3" s="355"/>
    </row>
    <row r="4" spans="1:64" ht="12" customHeight="1" thickBot="1" x14ac:dyDescent="0.4">
      <c r="B4" s="186" t="s">
        <v>758</v>
      </c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/>
      <c r="Z4" s="141"/>
      <c r="AA4" s="12"/>
      <c r="AB4"/>
      <c r="AC4" s="355"/>
      <c r="AD4" s="355"/>
      <c r="AE4" s="355"/>
      <c r="AF4"/>
      <c r="AG4"/>
    </row>
    <row r="5" spans="1:64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4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232"/>
      <c r="BK6" s="232"/>
    </row>
    <row r="7" spans="1:64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64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64" s="46" customFormat="1" ht="15" customHeight="1" x14ac:dyDescent="0.35">
      <c r="A9"/>
      <c r="B9" s="108" t="s">
        <v>103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2"/>
      <c r="Y9" s="12"/>
      <c r="Z9" s="12"/>
      <c r="AA9" s="12"/>
      <c r="AB9" s="12"/>
      <c r="AC9" s="12"/>
      <c r="AD9" s="12"/>
      <c r="AE9" s="12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 s="335"/>
      <c r="BF9" s="355"/>
      <c r="BG9" s="355"/>
      <c r="BH9" s="355"/>
      <c r="BI9"/>
    </row>
    <row r="10" spans="1:64" s="19" customFormat="1" ht="15" customHeight="1" x14ac:dyDescent="0.35">
      <c r="A10"/>
      <c r="B10" s="13" t="s">
        <v>244</v>
      </c>
      <c r="C10" s="14">
        <v>41366.175000000003</v>
      </c>
      <c r="D10" s="14">
        <v>47438.499000000003</v>
      </c>
      <c r="E10" s="14">
        <v>56546.690999999999</v>
      </c>
      <c r="F10" s="14">
        <v>66601.811000000002</v>
      </c>
      <c r="G10" s="14">
        <v>71135.62</v>
      </c>
      <c r="H10" s="14">
        <v>80636.407000000007</v>
      </c>
      <c r="I10" s="14">
        <v>88410.832999999999</v>
      </c>
      <c r="J10" s="14">
        <v>92424.350999999995</v>
      </c>
      <c r="K10" s="14">
        <v>113228.409</v>
      </c>
      <c r="L10" s="14">
        <v>130342.78599999999</v>
      </c>
      <c r="M10" s="14">
        <v>164497.36300000001</v>
      </c>
      <c r="N10" s="14">
        <v>209642</v>
      </c>
      <c r="O10" s="14">
        <v>218019.022</v>
      </c>
      <c r="P10" s="14">
        <v>182157.21</v>
      </c>
      <c r="Q10" s="14">
        <v>182076.198</v>
      </c>
      <c r="R10" s="14">
        <v>164164.12</v>
      </c>
      <c r="S10" s="14">
        <v>145215.527</v>
      </c>
      <c r="T10" s="14">
        <v>142793.622</v>
      </c>
      <c r="U10" s="14">
        <v>156815.45300000001</v>
      </c>
      <c r="V10" s="14">
        <v>187642.69399999999</v>
      </c>
      <c r="W10" s="14">
        <v>191226.29500000001</v>
      </c>
      <c r="X10" s="14">
        <v>198381.519</v>
      </c>
      <c r="Y10" s="14">
        <v>219137.451</v>
      </c>
      <c r="Z10" s="14">
        <v>246942.902</v>
      </c>
      <c r="AA10" s="14">
        <v>288495.56199999998</v>
      </c>
      <c r="AB10" s="14">
        <v>205656.50099999999</v>
      </c>
      <c r="AC10" s="14">
        <v>273407.87</v>
      </c>
      <c r="AD10" s="72">
        <v>271406.94500000001</v>
      </c>
      <c r="AF10"/>
      <c r="AG10" s="15">
        <v>14.679442805625611</v>
      </c>
      <c r="AH10" s="15">
        <v>19.200000404734549</v>
      </c>
      <c r="AI10" s="15">
        <v>17.781977728811757</v>
      </c>
      <c r="AJ10" s="15">
        <v>6.8073359146345043</v>
      </c>
      <c r="AK10" s="15">
        <v>13.355878531739812</v>
      </c>
      <c r="AL10" s="15">
        <v>9.6413348377488983</v>
      </c>
      <c r="AM10" s="15">
        <v>4.5396224238719665</v>
      </c>
      <c r="AN10" s="15">
        <v>22.509282212866182</v>
      </c>
      <c r="AO10" s="15">
        <v>15.114914314480911</v>
      </c>
      <c r="AP10" s="15">
        <v>26.203657331676201</v>
      </c>
      <c r="AQ10" s="15">
        <v>27.443988266243508</v>
      </c>
      <c r="AR10" s="15">
        <v>3.9958701023649827</v>
      </c>
      <c r="AS10" s="15">
        <v>-16.448937194113277</v>
      </c>
      <c r="AT10" s="15">
        <v>-4.4473671945232308E-2</v>
      </c>
      <c r="AU10" s="15">
        <v>-9.8376823531871018</v>
      </c>
      <c r="AV10" s="15">
        <v>-11.542469207035005</v>
      </c>
      <c r="AW10" s="15">
        <v>-1.6678003034758113</v>
      </c>
      <c r="AX10" s="15">
        <v>9.8196479671900221</v>
      </c>
      <c r="AY10" s="15">
        <v>19.658292859696662</v>
      </c>
      <c r="AZ10" s="15">
        <v>1.9098004423236561</v>
      </c>
      <c r="BA10" s="15">
        <v>3.7417573770385433</v>
      </c>
      <c r="BB10" s="15">
        <v>10.462633870648002</v>
      </c>
      <c r="BC10" s="15">
        <v>12.688589227041799</v>
      </c>
      <c r="BD10" s="15">
        <v>16.826829061885718</v>
      </c>
      <c r="BE10" s="15">
        <v>-28.714154361930877</v>
      </c>
      <c r="BF10" s="15">
        <v>32.943947150010104</v>
      </c>
      <c r="BG10" s="15">
        <v>-0.73184616082923593</v>
      </c>
      <c r="BH10" s="15"/>
      <c r="BI10"/>
    </row>
    <row r="11" spans="1:64" s="19" customFormat="1" ht="15" customHeight="1" x14ac:dyDescent="0.35">
      <c r="A11"/>
      <c r="B11" s="16" t="s">
        <v>773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7">
        <v>12057.222</v>
      </c>
      <c r="N11" s="17">
        <v>26785.06</v>
      </c>
      <c r="O11" s="17">
        <v>6705.6090000000013</v>
      </c>
      <c r="P11" s="17">
        <v>-8513.384</v>
      </c>
      <c r="Q11" s="17">
        <v>-26415.553</v>
      </c>
      <c r="R11" s="17">
        <v>-17189.546999999999</v>
      </c>
      <c r="S11" s="17">
        <v>-22906.163</v>
      </c>
      <c r="T11" s="17">
        <v>27615.411999999997</v>
      </c>
      <c r="U11" s="17">
        <v>37363.923000000003</v>
      </c>
      <c r="V11" s="17">
        <v>14881.902000000002</v>
      </c>
      <c r="W11" s="17">
        <v>-44465.915999999997</v>
      </c>
      <c r="X11" s="17">
        <v>-37651.737000000008</v>
      </c>
      <c r="Y11" s="17">
        <v>-79918.960000000006</v>
      </c>
      <c r="Z11" s="17">
        <v>-116709.02699999997</v>
      </c>
      <c r="AA11" s="17">
        <v>-128078.19199999997</v>
      </c>
      <c r="AB11" s="17">
        <v>-84678.611000000004</v>
      </c>
      <c r="AC11" s="17">
        <v>-94723.771999999997</v>
      </c>
      <c r="AD11" s="73">
        <v>-88629.35</v>
      </c>
      <c r="AE11" s="17"/>
      <c r="AF11" s="17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5"/>
      <c r="BI11"/>
      <c r="BK11" s="17"/>
      <c r="BL11" s="17"/>
    </row>
    <row r="12" spans="1:64" s="19" customFormat="1" ht="15" customHeight="1" x14ac:dyDescent="0.35">
      <c r="A12"/>
      <c r="B12" s="16" t="s">
        <v>774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7">
        <v>34811.971000000005</v>
      </c>
      <c r="N12" s="17">
        <v>47009.123999999996</v>
      </c>
      <c r="O12" s="17">
        <v>37611.240000000005</v>
      </c>
      <c r="P12" s="17">
        <v>16702.414000000001</v>
      </c>
      <c r="Q12" s="17">
        <v>17418.741000000002</v>
      </c>
      <c r="R12" s="17">
        <v>15879.058999999999</v>
      </c>
      <c r="S12" s="17">
        <v>9697.02</v>
      </c>
      <c r="T12" s="17">
        <v>-4000.0540000000001</v>
      </c>
      <c r="U12" s="17">
        <v>7671.0320000000002</v>
      </c>
      <c r="V12" s="17">
        <v>14191.751</v>
      </c>
      <c r="W12" s="17">
        <v>16615.596000000001</v>
      </c>
      <c r="X12" s="17">
        <v>28245.118000000002</v>
      </c>
      <c r="Y12" s="17">
        <v>29176.328999999998</v>
      </c>
      <c r="Z12" s="17">
        <v>30710.796000000002</v>
      </c>
      <c r="AA12" s="17">
        <v>29581.68</v>
      </c>
      <c r="AB12" s="17">
        <v>24373.094000000001</v>
      </c>
      <c r="AC12" s="17">
        <v>35634.589</v>
      </c>
      <c r="AD12" s="73">
        <v>43375.131999999998</v>
      </c>
      <c r="AE12" s="17"/>
      <c r="AF12" s="17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5"/>
      <c r="BI12"/>
      <c r="BK12" s="17"/>
      <c r="BL12" s="17"/>
    </row>
    <row r="13" spans="1:64" s="19" customFormat="1" ht="15" customHeight="1" x14ac:dyDescent="0.35">
      <c r="A13"/>
      <c r="B13" s="16" t="s">
        <v>775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7">
        <v>-13454.988000000001</v>
      </c>
      <c r="N13" s="17">
        <v>-16119.27</v>
      </c>
      <c r="O13" s="17">
        <v>-22141.366999999998</v>
      </c>
      <c r="P13" s="17">
        <v>-28919.083999999999</v>
      </c>
      <c r="Q13" s="17">
        <v>-28812.260000000002</v>
      </c>
      <c r="R13" s="17">
        <v>-30198.915000000001</v>
      </c>
      <c r="S13" s="17">
        <v>-29515.866999999998</v>
      </c>
      <c r="T13" s="17">
        <v>-39978.455999999998</v>
      </c>
      <c r="U13" s="17">
        <v>-28260.361000000001</v>
      </c>
      <c r="V13" s="17">
        <v>-32997.293999999994</v>
      </c>
      <c r="W13" s="17">
        <v>-109386.19</v>
      </c>
      <c r="X13" s="17">
        <v>-105622.97499999999</v>
      </c>
      <c r="Y13" s="17">
        <v>-99342.607000000004</v>
      </c>
      <c r="Z13" s="17">
        <v>-183050.527</v>
      </c>
      <c r="AA13" s="17">
        <v>-152300.00400000002</v>
      </c>
      <c r="AB13" s="17">
        <v>-147523.76800000001</v>
      </c>
      <c r="AC13" s="17">
        <v>-92742.873000000007</v>
      </c>
      <c r="AD13" s="73">
        <v>-102094.35799999999</v>
      </c>
      <c r="AE13" s="17"/>
      <c r="AF13" s="17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5"/>
      <c r="BI13"/>
      <c r="BK13" s="17"/>
      <c r="BL13" s="17"/>
    </row>
    <row r="14" spans="1:64" s="19" customFormat="1" ht="15" customHeight="1" x14ac:dyDescent="0.35">
      <c r="A14"/>
      <c r="B14" s="16" t="s">
        <v>776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7">
        <v>5106.835</v>
      </c>
      <c r="N14" s="17">
        <v>7656.1509999999998</v>
      </c>
      <c r="O14" s="17">
        <v>11627.483</v>
      </c>
      <c r="P14" s="17">
        <v>4491.4629999999997</v>
      </c>
      <c r="Q14" s="17">
        <v>-927.84799999999996</v>
      </c>
      <c r="R14" s="17">
        <v>13299.922999999999</v>
      </c>
      <c r="S14" s="17">
        <v>10783.919999999998</v>
      </c>
      <c r="T14" s="17">
        <v>58353.190999999999</v>
      </c>
      <c r="U14" s="17">
        <v>42295.968000000001</v>
      </c>
      <c r="V14" s="17">
        <v>24544.505000000001</v>
      </c>
      <c r="W14" s="17">
        <v>42989.731</v>
      </c>
      <c r="X14" s="17">
        <v>28867.525000000001</v>
      </c>
      <c r="Y14" s="17">
        <v>5092.9010000000007</v>
      </c>
      <c r="Z14" s="17">
        <v>9173.5579999999991</v>
      </c>
      <c r="AA14" s="17">
        <v>3115.5790000000002</v>
      </c>
      <c r="AB14" s="17">
        <v>14534.642</v>
      </c>
      <c r="AC14" s="17">
        <v>-10298.119000000001</v>
      </c>
      <c r="AD14" s="73">
        <v>-10526.325000000001</v>
      </c>
      <c r="AE14" s="17"/>
      <c r="AF14" s="17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5"/>
      <c r="BI14"/>
      <c r="BK14" s="17"/>
      <c r="BL14" s="17"/>
    </row>
    <row r="15" spans="1:64" s="19" customFormat="1" ht="15" customHeight="1" x14ac:dyDescent="0.35">
      <c r="A15"/>
      <c r="B15" s="16" t="s">
        <v>777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7">
        <v>-14406.596000000001</v>
      </c>
      <c r="N15" s="17">
        <v>-11760.944999999998</v>
      </c>
      <c r="O15" s="17">
        <v>-20391.746999999999</v>
      </c>
      <c r="P15" s="17">
        <v>-788.17700000000195</v>
      </c>
      <c r="Q15" s="17">
        <v>-14094.186000000002</v>
      </c>
      <c r="R15" s="17">
        <v>-16169.613999999998</v>
      </c>
      <c r="S15" s="17">
        <v>-13871.236000000004</v>
      </c>
      <c r="T15" s="17">
        <v>13240.730999999992</v>
      </c>
      <c r="U15" s="17">
        <v>15657.284000000007</v>
      </c>
      <c r="V15" s="17">
        <v>9142.9399999999951</v>
      </c>
      <c r="W15" s="17">
        <v>5314.9469999999983</v>
      </c>
      <c r="X15" s="17">
        <v>10858.59499999999</v>
      </c>
      <c r="Y15" s="17">
        <v>-14845.583000000004</v>
      </c>
      <c r="Z15" s="17">
        <v>26457.146000000022</v>
      </c>
      <c r="AA15" s="17">
        <v>-8475.4470000000001</v>
      </c>
      <c r="AB15" s="17">
        <v>23937.420999999995</v>
      </c>
      <c r="AC15" s="17">
        <v>-27317.368999999999</v>
      </c>
      <c r="AD15" s="73">
        <v>-19383.798999999999</v>
      </c>
      <c r="AE15" s="17"/>
      <c r="AF15" s="17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5"/>
      <c r="BI15"/>
      <c r="BK15" s="17"/>
      <c r="BL15" s="17"/>
    </row>
    <row r="16" spans="1:64" s="19" customFormat="1" ht="15" customHeight="1" x14ac:dyDescent="0.35">
      <c r="A16"/>
      <c r="B16" s="16" t="s">
        <v>778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7">
        <v>-28901.49</v>
      </c>
      <c r="N16" s="17">
        <v>-41310.692999999999</v>
      </c>
      <c r="O16" s="17">
        <v>-38653.144999999997</v>
      </c>
      <c r="P16" s="17">
        <v>-49367.17</v>
      </c>
      <c r="Q16" s="17">
        <v>-31983.498</v>
      </c>
      <c r="R16" s="17">
        <v>-48710.735999999997</v>
      </c>
      <c r="S16" s="17">
        <v>-40738.196000000004</v>
      </c>
      <c r="T16" s="17">
        <v>-74278.532999999996</v>
      </c>
      <c r="U16" s="17">
        <v>-78452.615999999995</v>
      </c>
      <c r="V16" s="17">
        <v>-76261.911999999997</v>
      </c>
      <c r="W16" s="17">
        <v>-35495.574000000001</v>
      </c>
      <c r="X16" s="17">
        <v>-43109.347999999998</v>
      </c>
      <c r="Y16" s="17">
        <v>-7223.7389999999941</v>
      </c>
      <c r="Z16" s="17">
        <v>-3228.91</v>
      </c>
      <c r="AA16" s="17">
        <v>-4553.2929999999997</v>
      </c>
      <c r="AB16" s="17">
        <v>-9982.8819999999905</v>
      </c>
      <c r="AC16" s="17">
        <v>-4277.7820000000002</v>
      </c>
      <c r="AD16" s="73">
        <v>-12135.397999999999</v>
      </c>
      <c r="AE16" s="17"/>
      <c r="AF16" s="17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5"/>
      <c r="BI16"/>
      <c r="BK16" s="17"/>
      <c r="BL16" s="17"/>
    </row>
    <row r="17" spans="1:70" s="19" customFormat="1" ht="15" customHeight="1" x14ac:dyDescent="0.35">
      <c r="A17"/>
      <c r="B17" s="16" t="s">
        <v>779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7">
        <v>-20084.936000000002</v>
      </c>
      <c r="N17" s="17">
        <v>-20934.813999999998</v>
      </c>
      <c r="O17" s="17">
        <v>-13275.785</v>
      </c>
      <c r="P17" s="17">
        <v>-9035.619999999999</v>
      </c>
      <c r="Q17" s="17">
        <v>-16760.339</v>
      </c>
      <c r="R17" s="17">
        <v>-15025.912</v>
      </c>
      <c r="S17" s="17">
        <v>-10154.721000000001</v>
      </c>
      <c r="T17" s="17">
        <v>-14150.536</v>
      </c>
      <c r="U17" s="17">
        <v>-17907.760000000002</v>
      </c>
      <c r="V17" s="17">
        <v>-19756.123</v>
      </c>
      <c r="W17" s="17">
        <v>-19260.058000000001</v>
      </c>
      <c r="X17" s="17">
        <v>-16046.290999999999</v>
      </c>
      <c r="Y17" s="17">
        <v>-18462.329999999998</v>
      </c>
      <c r="Z17" s="17">
        <v>-16336.213</v>
      </c>
      <c r="AA17" s="17">
        <v>-27054.871999999999</v>
      </c>
      <c r="AB17" s="17">
        <v>-11805.543</v>
      </c>
      <c r="AC17" s="17">
        <v>-24024.845000000001</v>
      </c>
      <c r="AD17" s="73">
        <v>-19415.521000000001</v>
      </c>
      <c r="AE17" s="17"/>
      <c r="AF17" s="17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5"/>
      <c r="BI17"/>
      <c r="BK17" s="17"/>
      <c r="BL17" s="17"/>
    </row>
    <row r="18" spans="1:70" s="19" customFormat="1" ht="15" customHeight="1" x14ac:dyDescent="0.35">
      <c r="A18"/>
      <c r="B18" s="16" t="s">
        <v>780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7">
        <v>-10744.164000000001</v>
      </c>
      <c r="N18" s="17">
        <v>-15849.74</v>
      </c>
      <c r="O18" s="17">
        <v>-15168.456</v>
      </c>
      <c r="P18" s="17">
        <v>-8376.6679999999997</v>
      </c>
      <c r="Q18" s="17">
        <v>-11255.387000000001</v>
      </c>
      <c r="R18" s="17">
        <v>-5580.183</v>
      </c>
      <c r="S18" s="17">
        <v>-5527.2489999999998</v>
      </c>
      <c r="T18" s="17">
        <v>-10799.254000000001</v>
      </c>
      <c r="U18" s="17">
        <v>-14870</v>
      </c>
      <c r="V18" s="17">
        <v>-14660.481</v>
      </c>
      <c r="W18" s="17">
        <v>-6350.4269999999997</v>
      </c>
      <c r="X18" s="17">
        <v>-7011.1440000000002</v>
      </c>
      <c r="Y18" s="17">
        <v>-11242.799000000001</v>
      </c>
      <c r="Z18" s="17">
        <v>-2671.5640000000035</v>
      </c>
      <c r="AA18" s="17">
        <v>-19094</v>
      </c>
      <c r="AB18" s="17">
        <v>-7690.6080000000002</v>
      </c>
      <c r="AC18" s="17">
        <v>-25947.87</v>
      </c>
      <c r="AD18" s="73">
        <v>-3573.1280000000002</v>
      </c>
      <c r="AE18" s="17"/>
      <c r="AF18" s="17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5"/>
      <c r="BI18"/>
      <c r="BK18" s="17"/>
      <c r="BL18" s="17"/>
    </row>
    <row r="19" spans="1:70" s="19" customFormat="1" ht="15" customHeight="1" x14ac:dyDescent="0.35">
      <c r="A19"/>
      <c r="B19" s="13" t="s">
        <v>260</v>
      </c>
      <c r="C19" s="14">
        <v>35969</v>
      </c>
      <c r="D19" s="14">
        <v>44238.959000000003</v>
      </c>
      <c r="E19" s="14">
        <v>53741.962000000007</v>
      </c>
      <c r="F19" s="14">
        <v>67312.213999999993</v>
      </c>
      <c r="G19" s="14">
        <v>68202.509000000005</v>
      </c>
      <c r="H19" s="14">
        <v>71731.120999999999</v>
      </c>
      <c r="I19" s="14">
        <v>81522.790000000008</v>
      </c>
      <c r="J19" s="14">
        <v>82132.077000000005</v>
      </c>
      <c r="K19" s="14">
        <v>95236.476999999999</v>
      </c>
      <c r="L19" s="14">
        <v>113475.34699999999</v>
      </c>
      <c r="M19" s="14">
        <v>116823.995</v>
      </c>
      <c r="N19" s="14">
        <v>158331.81200000001</v>
      </c>
      <c r="O19" s="14">
        <v>157627.24400000001</v>
      </c>
      <c r="P19" s="14">
        <v>106864.368</v>
      </c>
      <c r="Q19" s="14">
        <v>95661.421000000002</v>
      </c>
      <c r="R19" s="14">
        <v>77657.737999999998</v>
      </c>
      <c r="S19" s="14">
        <v>65889.198000000004</v>
      </c>
      <c r="T19" s="14">
        <v>71180.710999999996</v>
      </c>
      <c r="U19" s="14">
        <v>82949</v>
      </c>
      <c r="V19" s="14">
        <v>91846.080000000002</v>
      </c>
      <c r="W19" s="14">
        <v>85654.53</v>
      </c>
      <c r="X19" s="14">
        <v>94562.999000000011</v>
      </c>
      <c r="Y19" s="14">
        <v>102289.62299999999</v>
      </c>
      <c r="Z19" s="14">
        <v>107997.18799999999</v>
      </c>
      <c r="AA19" s="14">
        <v>109715.205</v>
      </c>
      <c r="AB19" s="14">
        <v>91498.857000000004</v>
      </c>
      <c r="AC19" s="14">
        <v>124433.601</v>
      </c>
      <c r="AD19" s="72">
        <v>147653.54800000001</v>
      </c>
      <c r="AE19" s="14"/>
      <c r="AF19" s="14"/>
      <c r="AG19" s="15">
        <v>22.991906919847654</v>
      </c>
      <c r="AH19" s="15">
        <v>21.481072825425215</v>
      </c>
      <c r="AI19" s="15">
        <v>25.250756568954412</v>
      </c>
      <c r="AJ19" s="15">
        <v>1.3226351461266939</v>
      </c>
      <c r="AK19" s="15">
        <v>5.1737275530435305</v>
      </c>
      <c r="AL19" s="15">
        <v>13.650517186257286</v>
      </c>
      <c r="AM19" s="15">
        <v>0.74738241907569225</v>
      </c>
      <c r="AN19" s="15">
        <v>15.955276523690001</v>
      </c>
      <c r="AO19" s="15">
        <v>19.151138906576726</v>
      </c>
      <c r="AP19" s="15">
        <v>2.9509916369764451</v>
      </c>
      <c r="AQ19" s="15">
        <v>35.530215346598972</v>
      </c>
      <c r="AR19" s="15">
        <v>-0.44499459148487436</v>
      </c>
      <c r="AS19" s="15">
        <v>-32.204379593162209</v>
      </c>
      <c r="AT19" s="15">
        <v>-10.4833324799151</v>
      </c>
      <c r="AU19" s="15">
        <v>-18.820212800309548</v>
      </c>
      <c r="AV19" s="15">
        <v>-15.154368776489465</v>
      </c>
      <c r="AW19" s="15">
        <v>8.0309264046589099</v>
      </c>
      <c r="AX19" s="15">
        <v>16.532974783013906</v>
      </c>
      <c r="AY19" s="15">
        <v>10.725964146644326</v>
      </c>
      <c r="AZ19" s="15">
        <v>-6.7412240130444347</v>
      </c>
      <c r="BA19" s="15">
        <v>10.400464517171493</v>
      </c>
      <c r="BB19" s="15">
        <v>8.1708745298993541</v>
      </c>
      <c r="BC19" s="15">
        <v>5.5798084229912579</v>
      </c>
      <c r="BD19" s="15">
        <v>1.5907979011453588</v>
      </c>
      <c r="BE19" s="15">
        <v>-16.603303069980136</v>
      </c>
      <c r="BF19" s="15">
        <v>35.994705376483545</v>
      </c>
      <c r="BG19" s="15">
        <v>18.660511962520491</v>
      </c>
      <c r="BH19" s="15"/>
      <c r="BI19"/>
      <c r="BK19" s="17"/>
      <c r="BL19" s="17"/>
    </row>
    <row r="20" spans="1:70" s="7" customFormat="1" ht="15" customHeight="1" x14ac:dyDescent="0.35">
      <c r="A20"/>
      <c r="B20" s="66" t="s">
        <v>261</v>
      </c>
      <c r="C20" s="71">
        <v>28.047407489782866</v>
      </c>
      <c r="D20" s="71">
        <v>26.195582495510347</v>
      </c>
      <c r="E20" s="71">
        <v>27.408115468504846</v>
      </c>
      <c r="F20" s="71">
        <v>25.890666736946137</v>
      </c>
      <c r="G20" s="71">
        <v>29.18878101683913</v>
      </c>
      <c r="H20" s="71">
        <v>30.888718440633319</v>
      </c>
      <c r="I20" s="71">
        <v>31.958259770059389</v>
      </c>
      <c r="J20" s="71">
        <v>32.22107612108725</v>
      </c>
      <c r="K20" s="71">
        <v>31.850402236109595</v>
      </c>
      <c r="L20" s="71">
        <v>31.885595379584959</v>
      </c>
      <c r="M20" s="71">
        <v>35.39062330474146</v>
      </c>
      <c r="N20" s="71">
        <v>35.393392706198547</v>
      </c>
      <c r="O20" s="71">
        <v>32.110749839666042</v>
      </c>
      <c r="P20" s="71">
        <v>29.229253477641862</v>
      </c>
      <c r="Q20" s="71">
        <v>28.97371031107723</v>
      </c>
      <c r="R20" s="71">
        <v>28.872021742379363</v>
      </c>
      <c r="S20" s="71">
        <v>28.612779594008718</v>
      </c>
      <c r="T20" s="71">
        <v>28.862333223954455</v>
      </c>
      <c r="U20" s="71">
        <v>28.969874260087526</v>
      </c>
      <c r="V20" s="71">
        <v>28.865854699514667</v>
      </c>
      <c r="W20" s="71">
        <v>27.110791454929473</v>
      </c>
      <c r="X20" s="71">
        <v>24.857934127068027</v>
      </c>
      <c r="Y20" s="71">
        <v>24.914435357729296</v>
      </c>
      <c r="Z20" s="71">
        <v>24.745551708253739</v>
      </c>
      <c r="AA20" s="71">
        <v>24.717753569343468</v>
      </c>
      <c r="AB20" s="71">
        <v>24.772977218720882</v>
      </c>
      <c r="AC20" s="71">
        <v>24.793940504864114</v>
      </c>
      <c r="AD20" s="76">
        <v>24.629704800591721</v>
      </c>
      <c r="AE20" s="71"/>
      <c r="AF20" s="71"/>
      <c r="AG20" s="18">
        <v>-6.6024818691249934</v>
      </c>
      <c r="AH20" s="18">
        <v>4.6287688895725623</v>
      </c>
      <c r="AI20" s="18">
        <v>-5.5364942303400468</v>
      </c>
      <c r="AJ20" s="18">
        <v>12.738622428701548</v>
      </c>
      <c r="AK20" s="18">
        <v>5.8239411327711439</v>
      </c>
      <c r="AL20" s="18">
        <v>3.4625629790425858</v>
      </c>
      <c r="AM20" s="18">
        <v>0.82237378667935346</v>
      </c>
      <c r="AN20" s="18">
        <v>-1.1504081477125656</v>
      </c>
      <c r="AO20" s="18">
        <v>0.11049513037378587</v>
      </c>
      <c r="AP20" s="18">
        <v>10.992512084000873</v>
      </c>
      <c r="AQ20" s="18">
        <v>7.8252406950851811E-3</v>
      </c>
      <c r="AR20" s="18">
        <v>-9.2747335464045726</v>
      </c>
      <c r="AS20" s="18">
        <v>-8.9736190416353967</v>
      </c>
      <c r="AT20" s="18">
        <v>-0.87427195757874099</v>
      </c>
      <c r="AU20" s="18">
        <v>-0.3509684041363153</v>
      </c>
      <c r="AV20" s="18">
        <v>-0.89790091834864916</v>
      </c>
      <c r="AW20" s="18">
        <v>0.87217541772135809</v>
      </c>
      <c r="AX20" s="18">
        <v>0.37259993950806725</v>
      </c>
      <c r="AY20" s="18">
        <v>-0.35906113930279848</v>
      </c>
      <c r="AZ20" s="18">
        <v>-6.0800667877494137</v>
      </c>
      <c r="BA20" s="18">
        <v>-8.3098176296576369</v>
      </c>
      <c r="BB20" s="18">
        <v>0.2272965660478759</v>
      </c>
      <c r="BC20" s="18">
        <v>-0.6778546134025214</v>
      </c>
      <c r="BD20" s="18">
        <v>-0.11233590278368576</v>
      </c>
      <c r="BE20" s="18">
        <v>0.2234169428968891</v>
      </c>
      <c r="BF20" s="18">
        <v>8.4621585682442449E-2</v>
      </c>
      <c r="BG20" s="18">
        <v>-0.66240259082727471</v>
      </c>
      <c r="BH20" s="18"/>
      <c r="BI20"/>
      <c r="BK20" s="17"/>
      <c r="BL20" s="17"/>
    </row>
    <row r="21" spans="1:70" s="7" customFormat="1" ht="15" customHeight="1" x14ac:dyDescent="0.35">
      <c r="A21"/>
      <c r="B21" s="16" t="s">
        <v>262</v>
      </c>
      <c r="C21" s="17">
        <v>10088.371999999999</v>
      </c>
      <c r="D21" s="17">
        <v>11588.653</v>
      </c>
      <c r="E21" s="17">
        <v>14729.659</v>
      </c>
      <c r="F21" s="17">
        <v>17427.580999999998</v>
      </c>
      <c r="G21" s="17">
        <v>19907.481</v>
      </c>
      <c r="H21" s="17">
        <v>22156.824000000001</v>
      </c>
      <c r="I21" s="17">
        <v>26053.264999999999</v>
      </c>
      <c r="J21" s="17">
        <v>26463.839049999999</v>
      </c>
      <c r="K21" s="17">
        <v>30333.201000000001</v>
      </c>
      <c r="L21" s="17">
        <v>36182.29</v>
      </c>
      <c r="M21" s="17">
        <v>41344.74</v>
      </c>
      <c r="N21" s="17">
        <v>56039</v>
      </c>
      <c r="O21" s="17">
        <v>50615.29</v>
      </c>
      <c r="P21" s="17">
        <v>31235.656999999999</v>
      </c>
      <c r="Q21" s="17">
        <v>27716.663</v>
      </c>
      <c r="R21" s="17">
        <v>22421.359</v>
      </c>
      <c r="S21" s="17">
        <v>18852.731</v>
      </c>
      <c r="T21" s="17">
        <v>20544.414000000001</v>
      </c>
      <c r="U21" s="17">
        <v>24030.221000000001</v>
      </c>
      <c r="V21" s="17">
        <v>26512.155999999999</v>
      </c>
      <c r="W21" s="17">
        <v>23221.620999999999</v>
      </c>
      <c r="X21" s="17">
        <v>23506.407999999999</v>
      </c>
      <c r="Y21" s="17">
        <v>25484.881999999998</v>
      </c>
      <c r="Z21" s="17">
        <v>26724.5</v>
      </c>
      <c r="AA21" s="17">
        <v>27119.134000000002</v>
      </c>
      <c r="AB21" s="17">
        <v>22666.990999999998</v>
      </c>
      <c r="AC21" s="17">
        <v>30851.992999999999</v>
      </c>
      <c r="AD21" s="73">
        <v>36366.633000000002</v>
      </c>
      <c r="AE21" s="17"/>
      <c r="AF21" s="17"/>
      <c r="AG21" s="18">
        <v>14.871388564973625</v>
      </c>
      <c r="AH21" s="18">
        <v>27.104150931087496</v>
      </c>
      <c r="AI21" s="18">
        <v>18.316255658056974</v>
      </c>
      <c r="AJ21" s="18">
        <v>14.229743072202629</v>
      </c>
      <c r="AK21" s="18">
        <v>11.298983532873901</v>
      </c>
      <c r="AL21" s="18">
        <v>17.585737919839048</v>
      </c>
      <c r="AM21" s="18">
        <v>1.5759024828557928</v>
      </c>
      <c r="AN21" s="18">
        <v>14.621317574858825</v>
      </c>
      <c r="AO21" s="18">
        <v>19.282795112853403</v>
      </c>
      <c r="AP21" s="18">
        <v>14.267891833269804</v>
      </c>
      <c r="AQ21" s="18">
        <v>35.540820912164406</v>
      </c>
      <c r="AR21" s="18">
        <v>-9.6784560752333171</v>
      </c>
      <c r="AS21" s="18">
        <v>-38.288100295385057</v>
      </c>
      <c r="AT21" s="18">
        <v>-11.265951601402202</v>
      </c>
      <c r="AU21" s="18">
        <v>-19.10512820392556</v>
      </c>
      <c r="AV21" s="18">
        <v>-15.916198478424079</v>
      </c>
      <c r="AW21" s="18">
        <v>8.973145588297001</v>
      </c>
      <c r="AX21" s="18">
        <v>16.967176576562373</v>
      </c>
      <c r="AY21" s="18">
        <v>10.328390238275368</v>
      </c>
      <c r="AZ21" s="18">
        <v>-12.411419878488948</v>
      </c>
      <c r="BA21" s="18">
        <v>1.22638725349966</v>
      </c>
      <c r="BB21" s="18">
        <v>8.4167432131697808</v>
      </c>
      <c r="BC21" s="18">
        <v>4.8641308207744585</v>
      </c>
      <c r="BD21" s="18">
        <v>1.4766749611779522</v>
      </c>
      <c r="BE21" s="18">
        <v>-16.416980719222096</v>
      </c>
      <c r="BF21" s="18">
        <v>36.109786252617305</v>
      </c>
      <c r="BG21" s="18">
        <v>17.874501656991832</v>
      </c>
      <c r="BH21" s="18"/>
      <c r="BI21"/>
      <c r="BK21" s="17"/>
      <c r="BL21" s="17"/>
    </row>
    <row r="22" spans="1:70" s="7" customFormat="1" ht="15" customHeight="1" x14ac:dyDescent="0.35">
      <c r="A22"/>
      <c r="B22" s="16" t="s">
        <v>263</v>
      </c>
      <c r="C22" s="17">
        <v>-2011.133</v>
      </c>
      <c r="D22" s="17">
        <v>-2523.538</v>
      </c>
      <c r="E22" s="17">
        <v>-3285.0709999999999</v>
      </c>
      <c r="F22" s="17">
        <v>-3693.5639999999999</v>
      </c>
      <c r="G22" s="17">
        <v>-3646.1989999999996</v>
      </c>
      <c r="H22" s="17">
        <v>-4392.933</v>
      </c>
      <c r="I22" s="17">
        <v>-5484.9660000000003</v>
      </c>
      <c r="J22" s="17">
        <v>-5768.5230000000001</v>
      </c>
      <c r="K22" s="17">
        <v>-6500.6459999999997</v>
      </c>
      <c r="L22" s="17">
        <v>-8298.1370000000024</v>
      </c>
      <c r="M22" s="17">
        <v>-9622.5709999999999</v>
      </c>
      <c r="N22" s="17">
        <v>-15510.297999999995</v>
      </c>
      <c r="O22" s="17">
        <v>-14912.174999999999</v>
      </c>
      <c r="P22" s="17">
        <v>-10221.784</v>
      </c>
      <c r="Q22" s="17">
        <v>-10104.967999999999</v>
      </c>
      <c r="R22" s="17">
        <v>-7002.3860000000004</v>
      </c>
      <c r="S22" s="17">
        <v>-5613.9250000000002</v>
      </c>
      <c r="T22" s="17">
        <v>-5949.8140000000003</v>
      </c>
      <c r="U22" s="17">
        <v>-7756.93</v>
      </c>
      <c r="V22" s="17">
        <v>-7112.8789999999999</v>
      </c>
      <c r="W22" s="17">
        <v>-3891.0830000000014</v>
      </c>
      <c r="X22" s="17">
        <v>-3379.085</v>
      </c>
      <c r="Y22" s="17">
        <v>-3339.146999999999</v>
      </c>
      <c r="Z22" s="17">
        <v>-3531.9730000000009</v>
      </c>
      <c r="AA22" s="17">
        <v>-3740.6560000000009</v>
      </c>
      <c r="AB22" s="17">
        <v>-2749.3799999999992</v>
      </c>
      <c r="AC22" s="17">
        <v>-3886.02</v>
      </c>
      <c r="AD22" s="73">
        <v>-4032.1669999999999</v>
      </c>
      <c r="AE22" s="17"/>
      <c r="AF22" s="17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/>
      <c r="BK22" s="17"/>
      <c r="BL22" s="17"/>
    </row>
    <row r="23" spans="1:70" s="7" customFormat="1" ht="15" customHeight="1" x14ac:dyDescent="0.35">
      <c r="A23"/>
      <c r="B23" s="16" t="s">
        <v>781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>
        <v>-5201.4690000000001</v>
      </c>
      <c r="N23" s="17">
        <v>-8162</v>
      </c>
      <c r="O23" s="17">
        <v>-9879.8449999999993</v>
      </c>
      <c r="P23" s="17">
        <v>-6575.3670000000002</v>
      </c>
      <c r="Q23" s="17">
        <v>-6874.7039999999997</v>
      </c>
      <c r="R23" s="17">
        <v>-4701.4989999999998</v>
      </c>
      <c r="S23" s="17">
        <v>-4050.1949999999997</v>
      </c>
      <c r="T23" s="17">
        <v>-4530.598</v>
      </c>
      <c r="U23" s="17">
        <v>-5790.9349999999995</v>
      </c>
      <c r="V23" s="17">
        <v>-5029.7129999999997</v>
      </c>
      <c r="W23" s="17">
        <v>-1878.4739999999999</v>
      </c>
      <c r="X23" s="17">
        <v>-1092.972</v>
      </c>
      <c r="Y23" s="17">
        <v>-1200.1880000000001</v>
      </c>
      <c r="Z23" s="17">
        <v>-1202.7849999999999</v>
      </c>
      <c r="AA23" s="17">
        <v>-1170.0549999999998</v>
      </c>
      <c r="AB23" s="17">
        <v>-751.97799999999995</v>
      </c>
      <c r="AC23" s="17">
        <v>-1313.19</v>
      </c>
      <c r="AD23" s="73">
        <v>-1415.3109999999999</v>
      </c>
      <c r="AE23" s="17"/>
      <c r="AF23" s="17"/>
      <c r="AG23"/>
      <c r="AH23"/>
      <c r="AI23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/>
      <c r="BK23" s="17"/>
      <c r="BL23" s="17"/>
    </row>
    <row r="24" spans="1:70" s="7" customFormat="1" ht="15" customHeight="1" x14ac:dyDescent="0.35">
      <c r="A24"/>
      <c r="B24" s="16" t="s">
        <v>301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>
        <v>-4421.1019999999999</v>
      </c>
      <c r="N24" s="17">
        <v>-7348.2979999999998</v>
      </c>
      <c r="O24" s="17">
        <v>-5032.33</v>
      </c>
      <c r="P24" s="17">
        <v>-3646.4169999999999</v>
      </c>
      <c r="Q24" s="17">
        <v>-3230.2639999999997</v>
      </c>
      <c r="R24" s="17">
        <v>-2300.8869999999997</v>
      </c>
      <c r="S24" s="17">
        <v>-1563.7300000000002</v>
      </c>
      <c r="T24" s="17">
        <v>-1419.2160000000003</v>
      </c>
      <c r="U24" s="17">
        <v>-1965.9949999999999</v>
      </c>
      <c r="V24" s="17">
        <v>-2083.1660000000006</v>
      </c>
      <c r="W24" s="17">
        <v>-2012.6090000000015</v>
      </c>
      <c r="X24" s="17">
        <v>-2286.1130000000003</v>
      </c>
      <c r="Y24" s="17">
        <v>-2138.9589999999989</v>
      </c>
      <c r="Z24" s="17">
        <v>-2329.188000000001</v>
      </c>
      <c r="AA24" s="17">
        <v>-2570.601000000001</v>
      </c>
      <c r="AB24" s="17">
        <v>-1997.4019999999991</v>
      </c>
      <c r="AC24" s="17">
        <v>-2572.83</v>
      </c>
      <c r="AD24" s="73">
        <v>-2616.8559999999998</v>
      </c>
      <c r="AE24" s="17"/>
      <c r="AF24" s="17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/>
      <c r="BK24" s="17"/>
      <c r="BL24" s="17"/>
    </row>
    <row r="25" spans="1:70" s="19" customFormat="1" ht="15" customHeight="1" x14ac:dyDescent="0.35">
      <c r="A25"/>
      <c r="B25" s="13" t="s">
        <v>264</v>
      </c>
      <c r="C25" s="14">
        <v>8077.2400000000007</v>
      </c>
      <c r="D25" s="14">
        <v>9065.1150000000016</v>
      </c>
      <c r="E25" s="14">
        <v>11444.588</v>
      </c>
      <c r="F25" s="14">
        <v>13734.016</v>
      </c>
      <c r="G25" s="14">
        <v>16261.281999999999</v>
      </c>
      <c r="H25" s="14">
        <v>17763.89</v>
      </c>
      <c r="I25" s="14">
        <v>20568.298999999999</v>
      </c>
      <c r="J25" s="14">
        <v>20695.315999999999</v>
      </c>
      <c r="K25" s="14">
        <v>23832.554</v>
      </c>
      <c r="L25" s="14">
        <v>27884.153000000002</v>
      </c>
      <c r="M25" s="14">
        <v>31722.169000000002</v>
      </c>
      <c r="N25" s="14">
        <v>40528.701999999997</v>
      </c>
      <c r="O25" s="14">
        <v>35703.114000000001</v>
      </c>
      <c r="P25" s="14">
        <v>21013.873</v>
      </c>
      <c r="Q25" s="14">
        <v>17611.695</v>
      </c>
      <c r="R25" s="14">
        <v>15418.973</v>
      </c>
      <c r="S25" s="14">
        <v>13238.806</v>
      </c>
      <c r="T25" s="14">
        <v>14594.601000000002</v>
      </c>
      <c r="U25" s="14">
        <v>16273.291000000001</v>
      </c>
      <c r="V25" s="14">
        <v>19399.278000000002</v>
      </c>
      <c r="W25" s="14">
        <v>19330.538</v>
      </c>
      <c r="X25" s="14">
        <v>20127.323</v>
      </c>
      <c r="Y25" s="14">
        <v>22145.735000000001</v>
      </c>
      <c r="Z25" s="14">
        <v>23192.526999999998</v>
      </c>
      <c r="AA25" s="14">
        <v>23378.478000000003</v>
      </c>
      <c r="AB25" s="14">
        <v>19917.610999999997</v>
      </c>
      <c r="AC25" s="14">
        <v>26965.972999999998</v>
      </c>
      <c r="AD25" s="72">
        <v>32334.466</v>
      </c>
      <c r="AE25" s="17"/>
      <c r="AF25" s="14"/>
      <c r="AG25" s="15">
        <v>12.230353437560364</v>
      </c>
      <c r="AH25" s="15">
        <v>26.248679691322149</v>
      </c>
      <c r="AI25" s="15">
        <v>20.004459749883527</v>
      </c>
      <c r="AJ25" s="15">
        <v>18.401507614378779</v>
      </c>
      <c r="AK25" s="15">
        <v>9.2404030629319394</v>
      </c>
      <c r="AL25" s="15">
        <v>15.787133336223089</v>
      </c>
      <c r="AM25" s="15">
        <v>0.61753769721064355</v>
      </c>
      <c r="AN25" s="15">
        <v>15.15916935020466</v>
      </c>
      <c r="AO25" s="15">
        <v>17.000271980921568</v>
      </c>
      <c r="AP25" s="15">
        <v>13.764147686322046</v>
      </c>
      <c r="AQ25" s="15">
        <v>27.761446576997919</v>
      </c>
      <c r="AR25" s="15">
        <v>-11.906593998495181</v>
      </c>
      <c r="AS25" s="15">
        <v>-41.142744579646468</v>
      </c>
      <c r="AT25" s="15">
        <v>-16.190152096189028</v>
      </c>
      <c r="AU25" s="15">
        <v>-12.450374594835987</v>
      </c>
      <c r="AV25" s="15">
        <v>-14.13950851331019</v>
      </c>
      <c r="AW25" s="15">
        <v>10.241067056953638</v>
      </c>
      <c r="AX25" s="15">
        <v>11.502130137028059</v>
      </c>
      <c r="AY25" s="15">
        <v>19.209310519918809</v>
      </c>
      <c r="AZ25" s="15">
        <v>-0.35434308431479561</v>
      </c>
      <c r="BA25" s="15">
        <v>4.1218976936906762</v>
      </c>
      <c r="BB25" s="15">
        <v>10.028218854539176</v>
      </c>
      <c r="BC25" s="15">
        <v>4.7268334060711812</v>
      </c>
      <c r="BD25" s="15">
        <v>0.80177119121174067</v>
      </c>
      <c r="BE25" s="15">
        <v>-14.803645472558157</v>
      </c>
      <c r="BF25" s="15">
        <v>35.387587396902177</v>
      </c>
      <c r="BG25" s="15">
        <v>19.908397149251773</v>
      </c>
      <c r="BH25" s="15"/>
      <c r="BI25"/>
      <c r="BK25" s="17"/>
      <c r="BL25" s="17"/>
    </row>
    <row r="26" spans="1:70" s="7" customFormat="1" ht="15" customHeight="1" x14ac:dyDescent="0.35">
      <c r="A26"/>
      <c r="B26" s="66" t="s">
        <v>265</v>
      </c>
      <c r="C26" s="71">
        <v>22.456112207734435</v>
      </c>
      <c r="D26" s="71">
        <v>20.491248449132812</v>
      </c>
      <c r="E26" s="71">
        <v>21.295441353629773</v>
      </c>
      <c r="F26" s="71">
        <v>20.403453079109834</v>
      </c>
      <c r="G26" s="71">
        <v>23.842644850499561</v>
      </c>
      <c r="H26" s="71">
        <v>24.764550940170029</v>
      </c>
      <c r="I26" s="71">
        <v>25.230121540246596</v>
      </c>
      <c r="J26" s="71">
        <v>25.197604585112341</v>
      </c>
      <c r="K26" s="71">
        <v>25.024606905608238</v>
      </c>
      <c r="L26" s="71">
        <v>24.572873084054113</v>
      </c>
      <c r="M26" s="71">
        <v>27.153812878938101</v>
      </c>
      <c r="N26" s="71">
        <v>25.597320897205417</v>
      </c>
      <c r="O26" s="71">
        <v>22.650344632048508</v>
      </c>
      <c r="P26" s="71">
        <v>19.664059586259846</v>
      </c>
      <c r="Q26" s="71">
        <v>18.410446777703626</v>
      </c>
      <c r="R26" s="71">
        <v>19.85503749800181</v>
      </c>
      <c r="S26" s="71">
        <v>20.092528672150479</v>
      </c>
      <c r="T26" s="71">
        <v>20.503589799770339</v>
      </c>
      <c r="U26" s="71">
        <v>19.618429396376087</v>
      </c>
      <c r="V26" s="71">
        <v>21.121508941916741</v>
      </c>
      <c r="W26" s="71">
        <v>22.568027633798238</v>
      </c>
      <c r="X26" s="71">
        <v>21.284565012579602</v>
      </c>
      <c r="Y26" s="71">
        <v>21.650030912715362</v>
      </c>
      <c r="Z26" s="71">
        <v>21.47512118556272</v>
      </c>
      <c r="AA26" s="71">
        <v>21.308330053250142</v>
      </c>
      <c r="AB26" s="71">
        <v>21.768152797799427</v>
      </c>
      <c r="AC26" s="71">
        <v>21.670973742855836</v>
      </c>
      <c r="AD26" s="76">
        <v>21.898875061234556</v>
      </c>
      <c r="AE26" s="14"/>
      <c r="AF26" s="71"/>
      <c r="AG26" s="18">
        <v>-8.7497948906974035</v>
      </c>
      <c r="AH26" s="18">
        <v>3.9245676342916762</v>
      </c>
      <c r="AI26" s="18">
        <v>-4.1886348336607773</v>
      </c>
      <c r="AJ26" s="18">
        <v>16.855930013684588</v>
      </c>
      <c r="AK26" s="18">
        <v>3.8666267750540775</v>
      </c>
      <c r="AL26" s="18">
        <v>1.8799880571279646</v>
      </c>
      <c r="AM26" s="18">
        <v>-0.12888148430987556</v>
      </c>
      <c r="AN26" s="18">
        <v>-0.68656399031801851</v>
      </c>
      <c r="AO26" s="18">
        <v>-1.8051585116123743</v>
      </c>
      <c r="AP26" s="18">
        <v>10.503207280872738</v>
      </c>
      <c r="AQ26" s="18">
        <v>-5.7321304697506381</v>
      </c>
      <c r="AR26" s="18">
        <v>-11.512830881760928</v>
      </c>
      <c r="AS26" s="18">
        <v>-13.184280832368868</v>
      </c>
      <c r="AT26" s="18">
        <v>-6.3751475276863729</v>
      </c>
      <c r="AU26" s="18">
        <v>7.8465815509034069</v>
      </c>
      <c r="AV26" s="18">
        <v>1.1961255382799958</v>
      </c>
      <c r="AW26" s="18">
        <v>2.0458406919663452</v>
      </c>
      <c r="AX26" s="18">
        <v>-4.317099649565594</v>
      </c>
      <c r="AY26" s="18">
        <v>7.6615692070553969</v>
      </c>
      <c r="AZ26" s="18">
        <v>6.8485575337413742</v>
      </c>
      <c r="BA26" s="18">
        <v>-5.6870837010873805</v>
      </c>
      <c r="BB26" s="18">
        <v>1.7170466012331587</v>
      </c>
      <c r="BC26" s="18">
        <v>-0.80789596956147869</v>
      </c>
      <c r="BD26" s="18">
        <v>-0.77667143701479469</v>
      </c>
      <c r="BE26" s="18">
        <v>2.1579482925230402</v>
      </c>
      <c r="BF26" s="18">
        <v>-0.44642765900382481</v>
      </c>
      <c r="BG26" s="18">
        <v>1.0516431844870426</v>
      </c>
      <c r="BH26" s="18"/>
      <c r="BI26"/>
      <c r="BJ26" s="228"/>
      <c r="BK26" s="17"/>
      <c r="BL26" s="17"/>
    </row>
    <row r="27" spans="1:70" s="7" customFormat="1" ht="15" customHeight="1" x14ac:dyDescent="0.35">
      <c r="A27"/>
      <c r="B27" s="66" t="s">
        <v>266</v>
      </c>
      <c r="C27" s="71">
        <v>19.526192595762115</v>
      </c>
      <c r="D27" s="71">
        <v>19.109194411905825</v>
      </c>
      <c r="E27" s="71">
        <v>20.239182519097362</v>
      </c>
      <c r="F27" s="71">
        <v>20.621084913141473</v>
      </c>
      <c r="G27" s="71">
        <v>22.859549126021534</v>
      </c>
      <c r="H27" s="71">
        <v>22.029614985201409</v>
      </c>
      <c r="I27" s="71">
        <v>23.264455612583131</v>
      </c>
      <c r="J27" s="71">
        <v>22.391627072393508</v>
      </c>
      <c r="K27" s="71">
        <v>21.04821061293902</v>
      </c>
      <c r="L27" s="71">
        <v>21.39293923025399</v>
      </c>
      <c r="M27" s="71">
        <v>19.284302448058089</v>
      </c>
      <c r="N27" s="71">
        <v>19.332338939716276</v>
      </c>
      <c r="O27" s="71">
        <v>16.376146297913401</v>
      </c>
      <c r="P27" s="71">
        <v>11.536119267527209</v>
      </c>
      <c r="Q27" s="71">
        <v>9.6727058195712097</v>
      </c>
      <c r="R27" s="71">
        <v>9.3924135188614919</v>
      </c>
      <c r="S27" s="71">
        <v>9.1166600937928628</v>
      </c>
      <c r="T27" s="71">
        <v>10.220765322417554</v>
      </c>
      <c r="U27" s="71">
        <v>10.377351650414198</v>
      </c>
      <c r="V27" s="71">
        <v>10.338413708769286</v>
      </c>
      <c r="W27" s="71">
        <v>10.108723802864036</v>
      </c>
      <c r="X27" s="71">
        <v>10.14576514055223</v>
      </c>
      <c r="Y27" s="71">
        <v>10.105865017112022</v>
      </c>
      <c r="Z27" s="71">
        <v>9.3918581227331632</v>
      </c>
      <c r="AA27" s="71">
        <v>8.1035832364034786</v>
      </c>
      <c r="AB27" s="71">
        <v>9.6848924800096636</v>
      </c>
      <c r="AC27" s="71">
        <v>9.8629103105188598</v>
      </c>
      <c r="AD27" s="76">
        <v>11.91364723551934</v>
      </c>
      <c r="AE27" s="14"/>
      <c r="AF27" s="71"/>
      <c r="AG27" s="18">
        <v>-2.1355836874557577</v>
      </c>
      <c r="AH27" s="18">
        <v>5.9133215290724488</v>
      </c>
      <c r="AI27" s="18">
        <v>1.886945748346083</v>
      </c>
      <c r="AJ27" s="18">
        <v>10.855220383935885</v>
      </c>
      <c r="AK27" s="18">
        <v>-3.6305796594885265</v>
      </c>
      <c r="AL27" s="18">
        <v>5.6053663589274576</v>
      </c>
      <c r="AM27" s="18">
        <v>-3.7517685980906128</v>
      </c>
      <c r="AN27" s="18">
        <v>-5.9996375212535478</v>
      </c>
      <c r="AO27" s="18">
        <v>1.637804864528744</v>
      </c>
      <c r="AP27" s="18">
        <v>-9.8566950501773878</v>
      </c>
      <c r="AQ27" s="18">
        <v>0.2490963403398857</v>
      </c>
      <c r="AR27" s="18">
        <v>-15.291438097692801</v>
      </c>
      <c r="AS27" s="18">
        <v>-29.555348018617138</v>
      </c>
      <c r="AT27" s="18">
        <v>-16.152862195186245</v>
      </c>
      <c r="AU27" s="18">
        <v>-2.8977651748964606</v>
      </c>
      <c r="AV27" s="18">
        <v>-2.9359165726133272</v>
      </c>
      <c r="AW27" s="18">
        <v>12.110852190007922</v>
      </c>
      <c r="AX27" s="18">
        <v>1.5320411246817087</v>
      </c>
      <c r="AY27" s="18">
        <v>-0.37522041226537689</v>
      </c>
      <c r="AZ27" s="18">
        <v>-2.221713237403351</v>
      </c>
      <c r="BA27" s="18">
        <v>0.36642941691313702</v>
      </c>
      <c r="BB27" s="18">
        <v>-0.39326874698419045</v>
      </c>
      <c r="BC27" s="18">
        <v>-7.065272425169419</v>
      </c>
      <c r="BD27" s="18">
        <v>-13.716933001909304</v>
      </c>
      <c r="BE27" s="18">
        <v>19.513703968665592</v>
      </c>
      <c r="BF27" s="18">
        <v>1.8380981603733668</v>
      </c>
      <c r="BG27" s="18">
        <v>20.792411777417822</v>
      </c>
      <c r="BH27" s="18"/>
      <c r="BI27"/>
      <c r="BJ27" s="232"/>
      <c r="BK27" s="17"/>
      <c r="BL27" s="17"/>
      <c r="BM27" s="17"/>
      <c r="BN27" s="17"/>
      <c r="BO27" s="17"/>
      <c r="BP27" s="17"/>
      <c r="BQ27" s="17"/>
      <c r="BR27" s="17"/>
    </row>
    <row r="28" spans="1:70" s="7" customFormat="1" ht="15" customHeight="1" x14ac:dyDescent="0.35">
      <c r="A28"/>
      <c r="B28" s="107" t="s">
        <v>267</v>
      </c>
      <c r="C28" s="17">
        <v>2228.6180000000004</v>
      </c>
      <c r="D28" s="17">
        <v>2607.0720000000001</v>
      </c>
      <c r="E28" s="17">
        <v>6803.8789999999999</v>
      </c>
      <c r="F28" s="17">
        <v>8788.405999999999</v>
      </c>
      <c r="G28" s="17">
        <v>8435.7479999999996</v>
      </c>
      <c r="H28" s="17">
        <v>9955.2710000000006</v>
      </c>
      <c r="I28" s="17">
        <v>9880.0519999999997</v>
      </c>
      <c r="J28" s="17">
        <v>10994.550000000001</v>
      </c>
      <c r="K28" s="17">
        <v>13205.679</v>
      </c>
      <c r="L28" s="17">
        <v>15446.128000000001</v>
      </c>
      <c r="M28" s="17">
        <v>18565.404999999999</v>
      </c>
      <c r="N28" s="17">
        <v>21784.741999999998</v>
      </c>
      <c r="O28" s="17">
        <v>23131.932999999997</v>
      </c>
      <c r="P28" s="17">
        <v>13650.190999999999</v>
      </c>
      <c r="Q28" s="17">
        <v>12879.406000000001</v>
      </c>
      <c r="R28" s="17">
        <v>10324.669</v>
      </c>
      <c r="S28" s="17">
        <v>9560.6419999999998</v>
      </c>
      <c r="T28" s="17">
        <v>13584.727000000003</v>
      </c>
      <c r="U28" s="17">
        <v>16343.645000000002</v>
      </c>
      <c r="V28" s="17">
        <v>17686.594000000001</v>
      </c>
      <c r="W28" s="17">
        <v>18629.852999999999</v>
      </c>
      <c r="X28" s="17">
        <v>19928.644</v>
      </c>
      <c r="Y28" s="17">
        <v>21363.094000000005</v>
      </c>
      <c r="Z28" s="17">
        <v>23923.111000000001</v>
      </c>
      <c r="AA28" s="17">
        <v>22398.629999999997</v>
      </c>
      <c r="AB28" s="17">
        <v>16702.482</v>
      </c>
      <c r="AC28" s="17">
        <v>25127.870999999999</v>
      </c>
      <c r="AD28" s="73">
        <v>29496.001</v>
      </c>
      <c r="AE28" s="14"/>
      <c r="AF28" s="17"/>
      <c r="AG28" s="18">
        <v>16.981555385445134</v>
      </c>
      <c r="AH28" s="18" t="s">
        <v>233</v>
      </c>
      <c r="AI28" s="18">
        <v>29.167582198331264</v>
      </c>
      <c r="AJ28" s="18">
        <v>-4.0127640894150716</v>
      </c>
      <c r="AK28" s="18">
        <v>18.012901760460377</v>
      </c>
      <c r="AL28" s="18">
        <v>-0.75556958720662604</v>
      </c>
      <c r="AM28" s="18">
        <v>11.280284759634883</v>
      </c>
      <c r="AN28" s="18">
        <v>20.111136881454893</v>
      </c>
      <c r="AO28" s="18">
        <v>16.965799335270837</v>
      </c>
      <c r="AP28" s="18">
        <v>20.194556202046222</v>
      </c>
      <c r="AQ28" s="18">
        <v>17.34051586808906</v>
      </c>
      <c r="AR28" s="18">
        <v>6.1841035344829836</v>
      </c>
      <c r="AS28" s="18">
        <v>-40.989838592390875</v>
      </c>
      <c r="AT28" s="18">
        <v>-5.6466975443786689</v>
      </c>
      <c r="AU28" s="18">
        <v>-19.835829385299299</v>
      </c>
      <c r="AV28" s="18">
        <v>-7.4000144701975445</v>
      </c>
      <c r="AW28" s="18">
        <v>42.090112776945347</v>
      </c>
      <c r="AX28" s="18">
        <v>20.30896903559416</v>
      </c>
      <c r="AY28" s="18">
        <v>8.2169491566905588</v>
      </c>
      <c r="AZ28" s="18">
        <v>5.3331862539502977</v>
      </c>
      <c r="BA28" s="18">
        <v>6.9715579613000767</v>
      </c>
      <c r="BB28" s="18">
        <v>7.1979307774277288</v>
      </c>
      <c r="BC28" s="18">
        <v>11.98336252230129</v>
      </c>
      <c r="BD28" s="18">
        <v>-6.3724195402512791</v>
      </c>
      <c r="BE28" s="18">
        <v>-25.430787507985968</v>
      </c>
      <c r="BF28" s="18">
        <v>50.443934021302937</v>
      </c>
      <c r="BG28" s="18">
        <v>17.383605638535798</v>
      </c>
      <c r="BH28" s="18"/>
      <c r="BI28"/>
      <c r="BJ28" s="172"/>
      <c r="BK28" s="17"/>
      <c r="BL28" s="17"/>
    </row>
    <row r="29" spans="1:70" s="7" customFormat="1" ht="15" customHeight="1" x14ac:dyDescent="0.35">
      <c r="A29"/>
      <c r="B29" s="107" t="s">
        <v>268</v>
      </c>
      <c r="C29" s="17">
        <v>3205.4749999999999</v>
      </c>
      <c r="D29" s="17">
        <v>2762.8960000000002</v>
      </c>
      <c r="E29" s="17">
        <v>1263.953</v>
      </c>
      <c r="F29" s="17">
        <v>1910.481</v>
      </c>
      <c r="G29" s="17">
        <v>2724.6930000000002</v>
      </c>
      <c r="H29" s="17">
        <v>2977.2869999999998</v>
      </c>
      <c r="I29" s="17">
        <v>3437.4490000000001</v>
      </c>
      <c r="J29" s="17">
        <v>2835.3440000000001</v>
      </c>
      <c r="K29" s="17">
        <v>2076.2170000000001</v>
      </c>
      <c r="L29" s="17">
        <v>1525.5229999999999</v>
      </c>
      <c r="M29" s="17">
        <v>1882.5239999999999</v>
      </c>
      <c r="N29" s="17">
        <v>2153.96</v>
      </c>
      <c r="O29" s="17">
        <v>5012.1809999999996</v>
      </c>
      <c r="P29" s="17">
        <v>5152.6819999999998</v>
      </c>
      <c r="Q29" s="17">
        <v>4029.2890000000002</v>
      </c>
      <c r="R29" s="17">
        <v>4108.3040000000001</v>
      </c>
      <c r="S29" s="17">
        <v>3887.1640000000002</v>
      </c>
      <c r="T29" s="17">
        <v>3574.8739999999998</v>
      </c>
      <c r="U29" s="17">
        <v>3207.6460000000002</v>
      </c>
      <c r="V29" s="17">
        <v>3502.6840000000002</v>
      </c>
      <c r="W29" s="17">
        <v>3323.6850000000013</v>
      </c>
      <c r="X29" s="17">
        <v>3681.6790000000001</v>
      </c>
      <c r="Y29" s="17">
        <v>3912.640999999996</v>
      </c>
      <c r="Z29" s="17">
        <v>3751.4159999999974</v>
      </c>
      <c r="AA29" s="17">
        <v>3795.8480000000054</v>
      </c>
      <c r="AB29" s="17">
        <v>3617.1289999999972</v>
      </c>
      <c r="AC29" s="17">
        <v>4712.101999999999</v>
      </c>
      <c r="AD29" s="73">
        <v>5292.4650000000001</v>
      </c>
      <c r="AE29" s="17"/>
      <c r="AF29" s="17"/>
      <c r="AG29" s="18">
        <v>-13.806970885750154</v>
      </c>
      <c r="AH29" s="18">
        <v>-54.252603065768675</v>
      </c>
      <c r="AI29" s="18">
        <v>51.151269074087409</v>
      </c>
      <c r="AJ29" s="18">
        <v>42.618167885469695</v>
      </c>
      <c r="AK29" s="18">
        <v>9.2705490123107293</v>
      </c>
      <c r="AL29" s="18">
        <v>15.455748807555345</v>
      </c>
      <c r="AM29" s="18">
        <v>-17.516041692545837</v>
      </c>
      <c r="AN29" s="18">
        <v>-26.773717756998796</v>
      </c>
      <c r="AO29" s="18">
        <v>-26.52391344450027</v>
      </c>
      <c r="AP29" s="18">
        <v>23.401875946806442</v>
      </c>
      <c r="AQ29" s="18">
        <v>14.418727198165875</v>
      </c>
      <c r="AR29" s="18" t="s">
        <v>233</v>
      </c>
      <c r="AS29" s="18">
        <v>2.8031908664112533</v>
      </c>
      <c r="AT29" s="18">
        <v>-21.802102283820343</v>
      </c>
      <c r="AU29" s="18">
        <v>1.9610159509531302</v>
      </c>
      <c r="AV29" s="18">
        <v>-5.3827564854012717</v>
      </c>
      <c r="AW29" s="18">
        <v>-8.0338776547632271</v>
      </c>
      <c r="AX29" s="18">
        <v>-10.272473938941614</v>
      </c>
      <c r="AY29" s="18">
        <v>9.1979601240286488</v>
      </c>
      <c r="AZ29" s="18">
        <v>-5.1103382434726878</v>
      </c>
      <c r="BA29" s="18">
        <v>10.770996649802813</v>
      </c>
      <c r="BB29" s="18">
        <v>6.2732791207488727</v>
      </c>
      <c r="BC29" s="18">
        <v>-4.1206182729261061</v>
      </c>
      <c r="BD29" s="18">
        <v>1.1844061015895866</v>
      </c>
      <c r="BE29" s="18">
        <v>-4.7082759899766264</v>
      </c>
      <c r="BF29" s="18">
        <v>30.271881373321289</v>
      </c>
      <c r="BG29" s="18">
        <v>12.316435425209415</v>
      </c>
      <c r="BH29" s="18"/>
      <c r="BI29"/>
      <c r="BJ29" s="172"/>
      <c r="BK29" s="17"/>
      <c r="BL29" s="17"/>
    </row>
    <row r="30" spans="1:70" s="19" customFormat="1" ht="15" customHeight="1" x14ac:dyDescent="0.35">
      <c r="A30"/>
      <c r="B30" s="13" t="s">
        <v>269</v>
      </c>
      <c r="C30" s="14">
        <v>2643.1469999999999</v>
      </c>
      <c r="D30" s="14">
        <v>3695.1469999999999</v>
      </c>
      <c r="E30" s="14">
        <v>3376.7559999999999</v>
      </c>
      <c r="F30" s="14">
        <v>3035.1289999999999</v>
      </c>
      <c r="G30" s="14">
        <v>5100.8410000000003</v>
      </c>
      <c r="H30" s="14">
        <v>4831.3320000000003</v>
      </c>
      <c r="I30" s="14">
        <v>7250.7979999999998</v>
      </c>
      <c r="J30" s="14">
        <v>6865.4219999999996</v>
      </c>
      <c r="K30" s="14">
        <v>8550.6579999999994</v>
      </c>
      <c r="L30" s="14">
        <v>10912.502</v>
      </c>
      <c r="M30" s="14">
        <v>11274.24</v>
      </c>
      <c r="N30" s="14">
        <v>16590</v>
      </c>
      <c r="O30" s="14">
        <v>7559</v>
      </c>
      <c r="P30" s="14">
        <v>2211</v>
      </c>
      <c r="Q30" s="14">
        <v>703</v>
      </c>
      <c r="R30" s="14">
        <v>986</v>
      </c>
      <c r="S30" s="14">
        <v>-209</v>
      </c>
      <c r="T30" s="14">
        <v>-2565.0000000000005</v>
      </c>
      <c r="U30" s="14">
        <v>-3278</v>
      </c>
      <c r="V30" s="14">
        <v>-1790</v>
      </c>
      <c r="W30" s="14">
        <v>-2623</v>
      </c>
      <c r="X30" s="14">
        <v>-3483</v>
      </c>
      <c r="Y30" s="14">
        <v>-3130</v>
      </c>
      <c r="Z30" s="14">
        <v>-4482</v>
      </c>
      <c r="AA30" s="14">
        <v>-2816</v>
      </c>
      <c r="AB30" s="14">
        <v>-402</v>
      </c>
      <c r="AC30" s="14">
        <v>-2874</v>
      </c>
      <c r="AD30" s="72">
        <v>-2454</v>
      </c>
      <c r="AE30" s="14"/>
      <c r="AF30" s="14"/>
      <c r="AG30" s="18">
        <v>39.80104019942894</v>
      </c>
      <c r="AH30" s="18">
        <v>-8.6164637022559614</v>
      </c>
      <c r="AI30" s="18">
        <v>-10.117017634676595</v>
      </c>
      <c r="AJ30" s="18">
        <v>68.060105517755602</v>
      </c>
      <c r="AK30" s="18">
        <v>-5.2836189169589876</v>
      </c>
      <c r="AL30" s="18">
        <v>50.078653257528138</v>
      </c>
      <c r="AM30" s="18">
        <v>-5.3149460238721344</v>
      </c>
      <c r="AN30" s="18">
        <v>24.546721235781281</v>
      </c>
      <c r="AO30" s="18">
        <v>27.621780686351869</v>
      </c>
      <c r="AP30" s="18">
        <v>3.3148951542001948</v>
      </c>
      <c r="AQ30" s="18">
        <v>47.149608310626704</v>
      </c>
      <c r="AR30" s="18">
        <v>-54.436407474382158</v>
      </c>
      <c r="AS30" s="18">
        <v>-70.750099219473469</v>
      </c>
      <c r="AT30" s="18">
        <v>-68.204432383536854</v>
      </c>
      <c r="AU30" s="18">
        <v>40.256045519203411</v>
      </c>
      <c r="AV30" s="18" t="s">
        <v>233</v>
      </c>
      <c r="AW30" s="18" t="s">
        <v>233</v>
      </c>
      <c r="AX30" s="18" t="s">
        <v>233</v>
      </c>
      <c r="AY30" s="18" t="s">
        <v>233</v>
      </c>
      <c r="AZ30" s="18" t="s">
        <v>233</v>
      </c>
      <c r="BA30" s="18" t="s">
        <v>233</v>
      </c>
      <c r="BB30" s="18" t="s">
        <v>233</v>
      </c>
      <c r="BC30" s="18" t="s">
        <v>233</v>
      </c>
      <c r="BD30" s="18" t="s">
        <v>233</v>
      </c>
      <c r="BE30" s="18" t="s">
        <v>233</v>
      </c>
      <c r="BF30" s="18" t="s">
        <v>233</v>
      </c>
      <c r="BG30" s="18" t="s">
        <v>233</v>
      </c>
      <c r="BH30" s="18"/>
      <c r="BI30"/>
      <c r="BJ30" s="172"/>
      <c r="BK30" s="17"/>
      <c r="BL30" s="17"/>
    </row>
    <row r="31" spans="1:70" s="7" customFormat="1" ht="15" customHeight="1" x14ac:dyDescent="0.35">
      <c r="A31"/>
      <c r="B31" s="16" t="s">
        <v>270</v>
      </c>
      <c r="C31" s="17">
        <v>4476.768</v>
      </c>
      <c r="D31" s="17">
        <v>5133.6679999999997</v>
      </c>
      <c r="E31" s="17">
        <v>5067.8729999999996</v>
      </c>
      <c r="F31" s="17">
        <v>5919.991</v>
      </c>
      <c r="G31" s="17">
        <v>7484.6180000000004</v>
      </c>
      <c r="H31" s="17">
        <v>7419.9160000000002</v>
      </c>
      <c r="I31" s="17">
        <v>9331.5509999999995</v>
      </c>
      <c r="J31" s="17">
        <v>9208.4609999999993</v>
      </c>
      <c r="K31" s="17">
        <v>10528.347</v>
      </c>
      <c r="L31" s="17">
        <v>13303.671</v>
      </c>
      <c r="M31" s="17">
        <v>14768.79</v>
      </c>
      <c r="N31" s="17">
        <v>20150.757000000001</v>
      </c>
      <c r="O31" s="17">
        <v>13324.891</v>
      </c>
      <c r="P31" s="17">
        <v>8279.137999999999</v>
      </c>
      <c r="Q31" s="17">
        <v>5917.473</v>
      </c>
      <c r="R31" s="17">
        <v>5184.6360000000004</v>
      </c>
      <c r="S31" s="17">
        <v>4005.5389999999998</v>
      </c>
      <c r="T31" s="17">
        <v>3930.77</v>
      </c>
      <c r="U31" s="17">
        <v>4168.34</v>
      </c>
      <c r="V31" s="17">
        <v>5176.9089999999997</v>
      </c>
      <c r="W31" s="17">
        <v>5210.1000000000004</v>
      </c>
      <c r="X31" s="17">
        <v>5608.8729999999996</v>
      </c>
      <c r="Y31" s="17">
        <v>6002.1299999999992</v>
      </c>
      <c r="Z31" s="17">
        <v>6580.2860000000001</v>
      </c>
      <c r="AA31" s="17">
        <v>6515.6049999999996</v>
      </c>
      <c r="AB31" s="17">
        <v>6123.3549999999996</v>
      </c>
      <c r="AC31" s="17">
        <v>8775.0079999999998</v>
      </c>
      <c r="AD31" s="73">
        <v>9837</v>
      </c>
      <c r="AE31" s="17"/>
      <c r="AF31" s="17"/>
      <c r="AG31" s="18">
        <v>14.67353233404098</v>
      </c>
      <c r="AH31" s="18">
        <v>-1.2816372231316882</v>
      </c>
      <c r="AI31" s="18">
        <v>16.814115112987253</v>
      </c>
      <c r="AJ31" s="18">
        <v>26.429550315194742</v>
      </c>
      <c r="AK31" s="18">
        <v>-0.86446629607550074</v>
      </c>
      <c r="AL31" s="18">
        <v>25.763566595632611</v>
      </c>
      <c r="AM31" s="18">
        <v>-1.3190733244666417</v>
      </c>
      <c r="AN31" s="18">
        <v>14.333404897952008</v>
      </c>
      <c r="AO31" s="18">
        <v>26.360491347787079</v>
      </c>
      <c r="AP31" s="18">
        <v>11.01289260686017</v>
      </c>
      <c r="AQ31" s="18">
        <v>36.441489113190727</v>
      </c>
      <c r="AR31" s="18">
        <v>-33.873992922449524</v>
      </c>
      <c r="AS31" s="18">
        <v>-37.867124016248994</v>
      </c>
      <c r="AT31" s="18">
        <v>-28.525493837643477</v>
      </c>
      <c r="AU31" s="18">
        <v>-12.384289712855463</v>
      </c>
      <c r="AV31" s="18">
        <v>-22.742136574293752</v>
      </c>
      <c r="AW31" s="18">
        <v>-1.866640170024553</v>
      </c>
      <c r="AX31" s="18">
        <v>6.0438540031596899</v>
      </c>
      <c r="AY31" s="18">
        <v>24.195938910933357</v>
      </c>
      <c r="AZ31" s="18">
        <v>0.64113547292410811</v>
      </c>
      <c r="BA31" s="18">
        <v>7.6538454156350015</v>
      </c>
      <c r="BB31" s="18">
        <v>7.0113372151589033</v>
      </c>
      <c r="BC31" s="18">
        <v>9.6325137909375655</v>
      </c>
      <c r="BD31" s="18">
        <v>-0.98295119695406086</v>
      </c>
      <c r="BE31" s="18">
        <v>-6.020162364047545</v>
      </c>
      <c r="BF31" s="18">
        <v>43.303924074302415</v>
      </c>
      <c r="BG31" s="18">
        <v>12.102461900889436</v>
      </c>
      <c r="BH31" s="18"/>
      <c r="BI31"/>
      <c r="BJ31" s="172"/>
      <c r="BK31" s="17"/>
      <c r="BL31" s="17"/>
    </row>
    <row r="32" spans="1:70" s="7" customFormat="1" ht="15" customHeight="1" x14ac:dyDescent="0.35">
      <c r="A32"/>
      <c r="B32" s="16" t="s">
        <v>33</v>
      </c>
      <c r="C32" s="17">
        <v>-1833.6210000000001</v>
      </c>
      <c r="D32" s="17">
        <v>-1438.521</v>
      </c>
      <c r="E32" s="17">
        <v>-1691.117</v>
      </c>
      <c r="F32" s="17">
        <v>-2884.8620000000001</v>
      </c>
      <c r="G32" s="17">
        <v>-2383.777</v>
      </c>
      <c r="H32" s="17">
        <v>-2588.5839999999998</v>
      </c>
      <c r="I32" s="17">
        <v>-2080.7530000000002</v>
      </c>
      <c r="J32" s="17">
        <v>-2343.0390000000002</v>
      </c>
      <c r="K32" s="17">
        <v>-1977.6890000000001</v>
      </c>
      <c r="L32" s="17">
        <v>-2391.1689999999999</v>
      </c>
      <c r="M32" s="17">
        <v>-3494.55</v>
      </c>
      <c r="N32" s="17">
        <v>-3560.7570000000001</v>
      </c>
      <c r="O32" s="17">
        <v>-5765.8909999999996</v>
      </c>
      <c r="P32" s="17">
        <v>-6068.1379999999999</v>
      </c>
      <c r="Q32" s="17">
        <v>-5214.473</v>
      </c>
      <c r="R32" s="17">
        <v>-4198.6360000000004</v>
      </c>
      <c r="S32" s="17">
        <v>-4214.5389999999998</v>
      </c>
      <c r="T32" s="17">
        <v>-6495.77</v>
      </c>
      <c r="U32" s="17">
        <v>-7446.34</v>
      </c>
      <c r="V32" s="17">
        <v>-6966.9089999999997</v>
      </c>
      <c r="W32" s="17">
        <v>-7833.1</v>
      </c>
      <c r="X32" s="17">
        <v>-9091.8729999999996</v>
      </c>
      <c r="Y32" s="17">
        <v>-9132.1299999999992</v>
      </c>
      <c r="Z32" s="17">
        <v>-11062.286</v>
      </c>
      <c r="AA32" s="17">
        <v>-9331.6049999999996</v>
      </c>
      <c r="AB32" s="17">
        <v>-6525.3549999999996</v>
      </c>
      <c r="AC32" s="17">
        <v>-11649.008</v>
      </c>
      <c r="AD32" s="73">
        <v>-12291</v>
      </c>
      <c r="AE32" s="17"/>
      <c r="AF32" s="17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/>
      <c r="BJ32" s="172"/>
      <c r="BK32" s="17"/>
      <c r="BL32" s="17"/>
    </row>
    <row r="33" spans="1:64" s="33" customFormat="1" ht="6" customHeight="1" x14ac:dyDescent="0.35">
      <c r="A33"/>
      <c r="Y33" s="64"/>
      <c r="Z33" s="64"/>
      <c r="AA33" s="64"/>
      <c r="AB33" s="64"/>
      <c r="AC33" s="64"/>
      <c r="AD33" s="64"/>
      <c r="AE33" s="64"/>
      <c r="AF33"/>
      <c r="AQ33"/>
      <c r="AR33"/>
      <c r="AS33"/>
      <c r="AT33"/>
      <c r="AU33"/>
      <c r="AV33"/>
      <c r="AW33"/>
      <c r="AX33"/>
      <c r="AY33"/>
      <c r="AZ33"/>
      <c r="BA33"/>
      <c r="BB33"/>
      <c r="BC33" s="335"/>
      <c r="BD33" s="355"/>
      <c r="BE33" s="355"/>
      <c r="BF33" s="355"/>
      <c r="BG33" s="355"/>
      <c r="BH33" s="355"/>
      <c r="BI33"/>
      <c r="BK33" s="14"/>
    </row>
    <row r="34" spans="1:64" s="7" customFormat="1" ht="15" customHeight="1" x14ac:dyDescent="0.35">
      <c r="A34"/>
      <c r="B34" s="108" t="s">
        <v>271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64"/>
      <c r="Z34" s="64"/>
      <c r="AA34" s="64"/>
      <c r="AB34" s="64"/>
      <c r="AC34" s="64"/>
      <c r="AD34" s="64"/>
      <c r="AE34" s="64"/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/>
      <c r="AR34"/>
      <c r="AS34"/>
      <c r="AT34"/>
      <c r="AU34"/>
      <c r="AV34"/>
      <c r="AW34"/>
      <c r="AX34"/>
      <c r="AY34"/>
      <c r="AZ34"/>
      <c r="BA34"/>
      <c r="BB34"/>
      <c r="BC34" s="335"/>
      <c r="BD34" s="355"/>
      <c r="BE34" s="355"/>
      <c r="BF34" s="355"/>
      <c r="BG34" s="355"/>
      <c r="BH34" s="355"/>
      <c r="BI34"/>
    </row>
    <row r="35" spans="1:64" s="19" customFormat="1" ht="15" customHeight="1" x14ac:dyDescent="0.35">
      <c r="A35"/>
      <c r="B35" s="13" t="s">
        <v>244</v>
      </c>
      <c r="C35" s="14"/>
      <c r="D35" s="14"/>
      <c r="E35" s="14"/>
      <c r="F35" s="14"/>
      <c r="G35" s="14">
        <v>21611.993999999999</v>
      </c>
      <c r="H35" s="14">
        <v>26945.508999999998</v>
      </c>
      <c r="I35" s="14">
        <v>34969.152000000002</v>
      </c>
      <c r="J35" s="14">
        <v>36304.606</v>
      </c>
      <c r="K35" s="14">
        <v>45907.199000000001</v>
      </c>
      <c r="L35" s="14">
        <v>55659.31</v>
      </c>
      <c r="M35" s="14">
        <v>75263.736999999994</v>
      </c>
      <c r="N35" s="14">
        <v>96697.252999999997</v>
      </c>
      <c r="O35" s="14">
        <v>107212.917</v>
      </c>
      <c r="P35" s="14">
        <v>104086.36</v>
      </c>
      <c r="Q35" s="14">
        <v>94881.987999999998</v>
      </c>
      <c r="R35" s="14">
        <v>95075.630999999994</v>
      </c>
      <c r="S35" s="14">
        <v>81119.584000000003</v>
      </c>
      <c r="T35" s="14">
        <v>77291.548999999999</v>
      </c>
      <c r="U35" s="14">
        <v>83111.615999999995</v>
      </c>
      <c r="V35" s="14">
        <v>96713.817999999999</v>
      </c>
      <c r="W35" s="14">
        <v>87048.294999999998</v>
      </c>
      <c r="X35" s="14">
        <v>111957.65399999999</v>
      </c>
      <c r="Y35" s="14">
        <v>118698.572</v>
      </c>
      <c r="Z35" s="14">
        <v>143602.65100000001</v>
      </c>
      <c r="AA35" s="14">
        <v>161140.43700000001</v>
      </c>
      <c r="AB35" s="14">
        <v>114986.75199999999</v>
      </c>
      <c r="AC35" s="14">
        <v>136974.89000000001</v>
      </c>
      <c r="AD35" s="72">
        <v>148077.421</v>
      </c>
      <c r="AE35" s="14"/>
      <c r="AF35"/>
      <c r="AG35" s="15"/>
      <c r="AH35" s="15"/>
      <c r="AI35" s="15"/>
      <c r="AJ35" s="15"/>
      <c r="AK35" s="15">
        <v>24.678495653848508</v>
      </c>
      <c r="AL35" s="15">
        <v>29.777292386645968</v>
      </c>
      <c r="AM35" s="15">
        <v>3.8189487694754445</v>
      </c>
      <c r="AN35" s="15">
        <v>26.450068071252449</v>
      </c>
      <c r="AO35" s="15">
        <v>21.243097406138844</v>
      </c>
      <c r="AP35" s="15">
        <v>35.222188345489727</v>
      </c>
      <c r="AQ35" s="15">
        <v>28.477879061466226</v>
      </c>
      <c r="AR35" s="15">
        <v>10.874832194043821</v>
      </c>
      <c r="AS35" s="15">
        <v>-2.9162129783298414</v>
      </c>
      <c r="AT35" s="15">
        <v>-8.8430145890393348</v>
      </c>
      <c r="AU35" s="15">
        <v>0.20408826172570962</v>
      </c>
      <c r="AV35" s="15">
        <v>-14.678889693616647</v>
      </c>
      <c r="AW35" s="15">
        <v>-4.719002257210791</v>
      </c>
      <c r="AX35" s="15">
        <v>7.5300172855896506</v>
      </c>
      <c r="AY35" s="15">
        <v>16.366186406482583</v>
      </c>
      <c r="AZ35" s="15">
        <v>-9.9939421272769948</v>
      </c>
      <c r="BA35" s="15">
        <v>28.615562200270546</v>
      </c>
      <c r="BB35" s="15">
        <v>6.0209532436254918</v>
      </c>
      <c r="BC35" s="15">
        <v>20.980942382356556</v>
      </c>
      <c r="BD35" s="15">
        <v>12.212717437925287</v>
      </c>
      <c r="BE35" s="15">
        <v>-28.6419013496904</v>
      </c>
      <c r="BF35" s="15">
        <v>19.122322891597133</v>
      </c>
      <c r="BG35" s="15">
        <v>8.105522844369494</v>
      </c>
      <c r="BH35" s="15"/>
      <c r="BI35"/>
      <c r="BK35" s="17"/>
      <c r="BL35" s="17"/>
    </row>
    <row r="36" spans="1:64" s="19" customFormat="1" ht="15" customHeight="1" x14ac:dyDescent="0.35">
      <c r="A36"/>
      <c r="B36" s="16" t="s">
        <v>773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7">
        <v>1268.3869999999999</v>
      </c>
      <c r="N36" s="17">
        <v>13945.77</v>
      </c>
      <c r="O36" s="17">
        <v>-4918.5469999999996</v>
      </c>
      <c r="P36" s="17">
        <v>-14866.493</v>
      </c>
      <c r="Q36" s="17">
        <v>-20538.018</v>
      </c>
      <c r="R36" s="17">
        <v>-13521</v>
      </c>
      <c r="S36" s="17">
        <v>-20719.932000000001</v>
      </c>
      <c r="T36" s="17">
        <v>22166.028999999999</v>
      </c>
      <c r="U36" s="17">
        <v>31775</v>
      </c>
      <c r="V36" s="17">
        <v>20370.881000000001</v>
      </c>
      <c r="W36" s="17">
        <v>-13683.081</v>
      </c>
      <c r="X36" s="17">
        <v>-28436.213</v>
      </c>
      <c r="Y36" s="17">
        <v>-68584.475000000006</v>
      </c>
      <c r="Z36" s="17">
        <v>-96369.899000000005</v>
      </c>
      <c r="AA36" s="17">
        <v>-110976.447</v>
      </c>
      <c r="AB36" s="17">
        <v>-72883.633000000002</v>
      </c>
      <c r="AC36" s="17">
        <v>-84218.773000000001</v>
      </c>
      <c r="AD36" s="73">
        <v>-75706.664999999994</v>
      </c>
      <c r="AE36" s="17"/>
      <c r="AF36" s="17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5"/>
      <c r="BI36"/>
      <c r="BK36" s="17"/>
      <c r="BL36" s="17"/>
    </row>
    <row r="37" spans="1:64" s="19" customFormat="1" ht="15" customHeight="1" x14ac:dyDescent="0.35">
      <c r="A37"/>
      <c r="B37" s="16" t="s">
        <v>774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7">
        <v>11746.501</v>
      </c>
      <c r="N37" s="17">
        <v>18869.63</v>
      </c>
      <c r="O37" s="17">
        <v>12936.986000000001</v>
      </c>
      <c r="P37" s="17">
        <v>1676.798</v>
      </c>
      <c r="Q37" s="17">
        <v>5361.91</v>
      </c>
      <c r="R37" s="17">
        <v>4329.5619999999999</v>
      </c>
      <c r="S37" s="17">
        <v>-1765.5989999999999</v>
      </c>
      <c r="T37" s="17">
        <v>-14852.641</v>
      </c>
      <c r="U37" s="17">
        <v>-3261.6750000000002</v>
      </c>
      <c r="V37" s="17">
        <v>1579.9749999999999</v>
      </c>
      <c r="W37" s="17">
        <v>3423.8890000000001</v>
      </c>
      <c r="X37" s="17">
        <v>14212.694</v>
      </c>
      <c r="Y37" s="17">
        <v>13281.439</v>
      </c>
      <c r="Z37" s="17">
        <v>13721.154</v>
      </c>
      <c r="AA37" s="17">
        <v>13162.843999999999</v>
      </c>
      <c r="AB37" s="17">
        <v>10180.174000000001</v>
      </c>
      <c r="AC37" s="17">
        <v>15858.561</v>
      </c>
      <c r="AD37" s="73">
        <v>21114.996999999999</v>
      </c>
      <c r="AE37" s="17"/>
      <c r="AF37" s="17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5"/>
      <c r="BI37"/>
      <c r="BK37" s="17"/>
      <c r="BL37" s="17"/>
    </row>
    <row r="38" spans="1:64" s="19" customFormat="1" ht="15" customHeight="1" x14ac:dyDescent="0.35">
      <c r="A38"/>
      <c r="B38" s="16" t="s">
        <v>775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7">
        <v>-8705.7790000000005</v>
      </c>
      <c r="N38" s="17">
        <v>-10765.135</v>
      </c>
      <c r="O38" s="17">
        <v>-16754.606</v>
      </c>
      <c r="P38" s="17">
        <v>-23249.511999999999</v>
      </c>
      <c r="Q38" s="17">
        <v>-17865.539000000001</v>
      </c>
      <c r="R38" s="17">
        <v>-21187.226999999999</v>
      </c>
      <c r="S38" s="17">
        <v>-22963.884999999998</v>
      </c>
      <c r="T38" s="17">
        <v>-33107.675999999999</v>
      </c>
      <c r="U38" s="17">
        <v>-21668.38</v>
      </c>
      <c r="V38" s="17">
        <v>-19207.634999999998</v>
      </c>
      <c r="W38" s="17">
        <v>-68754.388000000006</v>
      </c>
      <c r="X38" s="17">
        <v>-86432.48</v>
      </c>
      <c r="Y38" s="17">
        <v>-75324.25</v>
      </c>
      <c r="Z38" s="17">
        <v>-126309.291</v>
      </c>
      <c r="AA38" s="17">
        <v>-121960.13800000001</v>
      </c>
      <c r="AB38" s="17">
        <v>-111252.648</v>
      </c>
      <c r="AC38" s="17">
        <v>-67479.240999999995</v>
      </c>
      <c r="AD38" s="73">
        <v>-70637.888999999996</v>
      </c>
      <c r="AE38" s="17"/>
      <c r="AF38" s="17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5"/>
      <c r="BI38"/>
      <c r="BK38" s="17"/>
      <c r="BL38" s="17"/>
    </row>
    <row r="39" spans="1:64" s="19" customFormat="1" ht="15" customHeight="1" x14ac:dyDescent="0.35">
      <c r="A39"/>
      <c r="B39" s="16" t="s">
        <v>776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7">
        <v>4026.3989999999999</v>
      </c>
      <c r="N39" s="17">
        <v>6511.0450000000001</v>
      </c>
      <c r="O39" s="17">
        <v>9606.8510000000006</v>
      </c>
      <c r="P39" s="17">
        <v>5474.0050000000001</v>
      </c>
      <c r="Q39" s="17">
        <v>3114.9340000000002</v>
      </c>
      <c r="R39" s="17">
        <v>15046.246999999999</v>
      </c>
      <c r="S39" s="17">
        <v>11706.343999999999</v>
      </c>
      <c r="T39" s="17">
        <v>60969.167999999998</v>
      </c>
      <c r="U39" s="17">
        <v>42812.235000000001</v>
      </c>
      <c r="V39" s="17">
        <v>29526.77</v>
      </c>
      <c r="W39" s="17">
        <v>42539.612000000001</v>
      </c>
      <c r="X39" s="17">
        <v>29378.847000000002</v>
      </c>
      <c r="Y39" s="17">
        <v>5016.8010000000004</v>
      </c>
      <c r="Z39" s="17">
        <v>10364.681999999999</v>
      </c>
      <c r="AA39" s="17">
        <v>4922.902</v>
      </c>
      <c r="AB39" s="17">
        <v>12703.268</v>
      </c>
      <c r="AC39" s="17">
        <v>-8807.3209999999999</v>
      </c>
      <c r="AD39" s="73">
        <v>-10304.439</v>
      </c>
      <c r="AE39" s="17"/>
      <c r="AF39" s="17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5"/>
      <c r="BI39"/>
      <c r="BK39" s="17"/>
      <c r="BL39" s="17"/>
    </row>
    <row r="40" spans="1:64" s="19" customFormat="1" ht="15" customHeight="1" x14ac:dyDescent="0.35">
      <c r="A40"/>
      <c r="B40" s="16" t="s">
        <v>777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7">
        <v>-5798.7339999999986</v>
      </c>
      <c r="N40" s="17">
        <v>-669.77000000000044</v>
      </c>
      <c r="O40" s="17">
        <v>-10707.778</v>
      </c>
      <c r="P40" s="17">
        <v>1232.2159999999976</v>
      </c>
      <c r="Q40" s="17">
        <v>-11149.323</v>
      </c>
      <c r="R40" s="17">
        <v>-11709.581999999999</v>
      </c>
      <c r="S40" s="17">
        <v>-7696.7920000000031</v>
      </c>
      <c r="T40" s="17">
        <v>9157.1779999999926</v>
      </c>
      <c r="U40" s="17">
        <v>13892.820000000007</v>
      </c>
      <c r="V40" s="17">
        <v>8471.770999999997</v>
      </c>
      <c r="W40" s="17">
        <v>9107.8060000000041</v>
      </c>
      <c r="X40" s="17">
        <v>14404.725999999995</v>
      </c>
      <c r="Y40" s="17">
        <v>-11558.465000000004</v>
      </c>
      <c r="Z40" s="17">
        <v>5853.5559999999987</v>
      </c>
      <c r="AA40" s="17">
        <v>-7102.0550000000003</v>
      </c>
      <c r="AB40" s="17">
        <v>15485.573</v>
      </c>
      <c r="AC40" s="17">
        <v>-23790.772000000001</v>
      </c>
      <c r="AD40" s="73">
        <v>-15879.334000000001</v>
      </c>
      <c r="AE40" s="17"/>
      <c r="AF40" s="17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5"/>
      <c r="BI40"/>
      <c r="BK40" s="17"/>
      <c r="BL40" s="17"/>
    </row>
    <row r="41" spans="1:64" s="19" customFormat="1" ht="15" customHeight="1" x14ac:dyDescent="0.35">
      <c r="A41"/>
      <c r="B41" s="16" t="s">
        <v>778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7">
        <v>-28901.49</v>
      </c>
      <c r="N41" s="17">
        <v>-41310.692999999999</v>
      </c>
      <c r="O41" s="17">
        <v>-38653.144999999997</v>
      </c>
      <c r="P41" s="17">
        <v>-49367.17</v>
      </c>
      <c r="Q41" s="17">
        <v>-31983.498</v>
      </c>
      <c r="R41" s="17">
        <v>-48710.735999999997</v>
      </c>
      <c r="S41" s="17">
        <v>-40738.196000000004</v>
      </c>
      <c r="T41" s="17">
        <v>-74278.532999999996</v>
      </c>
      <c r="U41" s="17">
        <v>-78452.615999999995</v>
      </c>
      <c r="V41" s="17">
        <v>-76261.911999999997</v>
      </c>
      <c r="W41" s="17">
        <v>-35495.573999999986</v>
      </c>
      <c r="X41" s="17">
        <v>-43109.347999999998</v>
      </c>
      <c r="Y41" s="17">
        <v>-7223.7389999999941</v>
      </c>
      <c r="Z41" s="17">
        <v>-3228.91</v>
      </c>
      <c r="AA41" s="17">
        <v>-4553.2929999999997</v>
      </c>
      <c r="AB41" s="17">
        <v>-9982.8819999999996</v>
      </c>
      <c r="AC41" s="17">
        <v>-4277.7820000000002</v>
      </c>
      <c r="AD41" s="73">
        <v>-12135.397999999999</v>
      </c>
      <c r="AE41" s="17"/>
      <c r="AF41" s="17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/>
      <c r="BK41" s="17"/>
      <c r="BL41" s="17"/>
    </row>
    <row r="42" spans="1:64" s="19" customFormat="1" ht="15" customHeight="1" x14ac:dyDescent="0.35">
      <c r="A42"/>
      <c r="B42" s="16" t="s">
        <v>779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7">
        <v>-9155.94</v>
      </c>
      <c r="N42" s="17">
        <v>-9791.33</v>
      </c>
      <c r="O42" s="17">
        <v>-3879.1</v>
      </c>
      <c r="P42" s="17">
        <v>-1695.799</v>
      </c>
      <c r="Q42" s="17">
        <v>-1980.002</v>
      </c>
      <c r="R42" s="17">
        <v>-3808.085</v>
      </c>
      <c r="S42" s="17">
        <v>-1851.8330000000001</v>
      </c>
      <c r="T42" s="17">
        <v>-2525.5770000000002</v>
      </c>
      <c r="U42" s="17">
        <v>-4158</v>
      </c>
      <c r="V42" s="17">
        <v>-5435.1170000000002</v>
      </c>
      <c r="W42" s="17">
        <v>-4895.0469999999996</v>
      </c>
      <c r="X42" s="17">
        <v>-4504.2479999999996</v>
      </c>
      <c r="Y42" s="17">
        <v>-5007.4409999999998</v>
      </c>
      <c r="Z42" s="17">
        <v>-4874.9089999999997</v>
      </c>
      <c r="AA42" s="17">
        <v>-4229.9759999999997</v>
      </c>
      <c r="AB42" s="17">
        <v>-2469.1309999999999</v>
      </c>
      <c r="AC42" s="17">
        <v>-4764.6840000000002</v>
      </c>
      <c r="AD42" s="73">
        <v>-6794.2</v>
      </c>
      <c r="AE42" s="17"/>
      <c r="AF42" s="17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/>
      <c r="BK42" s="17"/>
      <c r="BL42" s="17"/>
    </row>
    <row r="43" spans="1:64" s="19" customFormat="1" ht="15" customHeight="1" x14ac:dyDescent="0.35">
      <c r="A43"/>
      <c r="B43" s="13" t="s">
        <v>260</v>
      </c>
      <c r="C43" s="14"/>
      <c r="D43" s="14"/>
      <c r="E43" s="14"/>
      <c r="F43" s="14"/>
      <c r="G43" s="14">
        <v>15388.184999999999</v>
      </c>
      <c r="H43" s="14">
        <v>17972.538</v>
      </c>
      <c r="I43" s="14">
        <v>22217.633000000002</v>
      </c>
      <c r="J43" s="14">
        <v>18268.383000000002</v>
      </c>
      <c r="K43" s="14">
        <v>25157.319</v>
      </c>
      <c r="L43" s="14">
        <v>32838.114000000001</v>
      </c>
      <c r="M43" s="14">
        <v>38474.694000000003</v>
      </c>
      <c r="N43" s="14">
        <v>59541</v>
      </c>
      <c r="O43" s="14">
        <v>59762.125</v>
      </c>
      <c r="P43" s="14">
        <v>38156.898000000001</v>
      </c>
      <c r="Q43" s="14">
        <v>40380.47</v>
      </c>
      <c r="R43" s="14">
        <v>29035.81</v>
      </c>
      <c r="S43" s="14">
        <v>17809.623</v>
      </c>
      <c r="T43" s="14">
        <v>22653.468000000001</v>
      </c>
      <c r="U43" s="14">
        <v>32276</v>
      </c>
      <c r="V43" s="14">
        <v>35387.67</v>
      </c>
      <c r="W43" s="14">
        <v>32974.593000000001</v>
      </c>
      <c r="X43" s="14">
        <v>35907.845000000001</v>
      </c>
      <c r="Y43" s="14">
        <v>37882.917000000001</v>
      </c>
      <c r="Z43" s="14">
        <v>39128.932999999997</v>
      </c>
      <c r="AA43" s="14">
        <v>41380.720999999998</v>
      </c>
      <c r="AB43" s="14">
        <v>29651.106</v>
      </c>
      <c r="AC43" s="14">
        <v>43713.650999999998</v>
      </c>
      <c r="AD43" s="72">
        <v>53441.158000000003</v>
      </c>
      <c r="AE43" s="17"/>
      <c r="AF43" s="17"/>
      <c r="AG43" s="15"/>
      <c r="AH43" s="15"/>
      <c r="AI43" s="15"/>
      <c r="AJ43" s="15"/>
      <c r="AK43" s="15">
        <v>16.794397779855135</v>
      </c>
      <c r="AL43" s="15">
        <v>23.619897200940684</v>
      </c>
      <c r="AM43" s="15">
        <v>-17.775295865225605</v>
      </c>
      <c r="AN43" s="15">
        <v>37.709610095212021</v>
      </c>
      <c r="AO43" s="15">
        <v>30.53105539584724</v>
      </c>
      <c r="AP43" s="15">
        <v>17.164749473736531</v>
      </c>
      <c r="AQ43" s="15">
        <v>54.753667436575313</v>
      </c>
      <c r="AR43" s="15">
        <v>0.3713827446633412</v>
      </c>
      <c r="AS43" s="15">
        <v>-36.152039439695287</v>
      </c>
      <c r="AT43" s="15">
        <v>5.8274443588155416</v>
      </c>
      <c r="AU43" s="15">
        <v>-28.094422873235501</v>
      </c>
      <c r="AV43" s="15">
        <v>-38.663247210944007</v>
      </c>
      <c r="AW43" s="15">
        <v>27.197908681166364</v>
      </c>
      <c r="AX43" s="15">
        <v>42.477081213348875</v>
      </c>
      <c r="AY43" s="15">
        <v>9.640816705911508</v>
      </c>
      <c r="AZ43" s="15">
        <v>-6.8189767792002058</v>
      </c>
      <c r="BA43" s="15">
        <v>8.8954911437420954</v>
      </c>
      <c r="BB43" s="15">
        <v>5.5003913490213634</v>
      </c>
      <c r="BC43" s="15">
        <v>3.2891236965727741</v>
      </c>
      <c r="BD43" s="15">
        <v>5.7547901957868381</v>
      </c>
      <c r="BE43" s="15">
        <v>-28.345603258096926</v>
      </c>
      <c r="BF43" s="15">
        <v>47.426713189045962</v>
      </c>
      <c r="BG43" s="15">
        <v>22.252790095249665</v>
      </c>
      <c r="BH43" s="15"/>
      <c r="BI43"/>
      <c r="BK43" s="17"/>
      <c r="BL43" s="17"/>
    </row>
    <row r="44" spans="1:64" s="7" customFormat="1" ht="15" customHeight="1" x14ac:dyDescent="0.35">
      <c r="A44"/>
      <c r="B44" s="66" t="s">
        <v>261</v>
      </c>
      <c r="C44" s="17"/>
      <c r="D44" s="17"/>
      <c r="E44" s="17"/>
      <c r="F44" s="17"/>
      <c r="G44" s="71">
        <v>35.024305985403736</v>
      </c>
      <c r="H44" s="71">
        <v>34.966458270946482</v>
      </c>
      <c r="I44" s="71">
        <v>35.002054449274588</v>
      </c>
      <c r="J44" s="71">
        <v>34.999999726303088</v>
      </c>
      <c r="K44" s="71">
        <v>34.950266361848811</v>
      </c>
      <c r="L44" s="71">
        <v>34.165859829830666</v>
      </c>
      <c r="M44" s="71">
        <v>34.971425633690544</v>
      </c>
      <c r="N44" s="71">
        <v>34.979257990292403</v>
      </c>
      <c r="O44" s="71">
        <v>32.356320997621822</v>
      </c>
      <c r="P44" s="71">
        <v>29.943744378801441</v>
      </c>
      <c r="Q44" s="71">
        <v>29.958648326777766</v>
      </c>
      <c r="R44" s="71">
        <v>29.9545492273162</v>
      </c>
      <c r="S44" s="71">
        <v>29.906219800385443</v>
      </c>
      <c r="T44" s="71">
        <v>29.940391466772329</v>
      </c>
      <c r="U44" s="71">
        <v>29.960342049820301</v>
      </c>
      <c r="V44" s="71">
        <v>29.957239343534059</v>
      </c>
      <c r="W44" s="71">
        <v>28.275839522871443</v>
      </c>
      <c r="X44" s="71">
        <v>25.361677928597498</v>
      </c>
      <c r="Y44" s="71">
        <v>25.391104386180185</v>
      </c>
      <c r="Z44" s="71">
        <v>25.318760928134687</v>
      </c>
      <c r="AA44" s="71">
        <v>25.168469152579533</v>
      </c>
      <c r="AB44" s="71">
        <v>25.265657881361996</v>
      </c>
      <c r="AC44" s="71">
        <v>25.256110499669777</v>
      </c>
      <c r="AD44" s="76">
        <v>25.228435356883544</v>
      </c>
      <c r="AE44" s="17"/>
      <c r="AF44" s="17"/>
      <c r="AG44" s="18"/>
      <c r="AH44" s="18"/>
      <c r="AI44" s="18"/>
      <c r="AJ44" s="18"/>
      <c r="AK44" s="18">
        <v>-0.16516448457639948</v>
      </c>
      <c r="AL44" s="18">
        <v>0.10180092605399149</v>
      </c>
      <c r="AM44" s="18">
        <v>-5.8702924837694785E-3</v>
      </c>
      <c r="AN44" s="18">
        <v>-0.14209532812339104</v>
      </c>
      <c r="AO44" s="18">
        <v>-2.244350655004999</v>
      </c>
      <c r="AP44" s="18">
        <v>2.3578092513173856</v>
      </c>
      <c r="AQ44" s="18">
        <v>2.2396446412851333E-2</v>
      </c>
      <c r="AR44" s="18">
        <v>-7.4985495501319974</v>
      </c>
      <c r="AS44" s="18">
        <v>-7.4562760673492665</v>
      </c>
      <c r="AT44" s="18">
        <v>4.9773160590017997E-2</v>
      </c>
      <c r="AU44" s="18">
        <v>-1.3682524714916109E-2</v>
      </c>
      <c r="AV44" s="18">
        <v>-0.16134252785444597</v>
      </c>
      <c r="AW44" s="18">
        <v>0.114262740710698</v>
      </c>
      <c r="AX44" s="18">
        <v>6.6634342674220873E-2</v>
      </c>
      <c r="AY44" s="18">
        <v>-1.0356044270398128E-2</v>
      </c>
      <c r="AZ44" s="18">
        <v>-5.6126661117908645</v>
      </c>
      <c r="BA44" s="18">
        <v>-10.306189465804442</v>
      </c>
      <c r="BB44" s="18">
        <v>0.11602725050579701</v>
      </c>
      <c r="BC44" s="18">
        <v>-0.28491654772162411</v>
      </c>
      <c r="BD44" s="18">
        <v>-0.5935984623487105</v>
      </c>
      <c r="BE44" s="18">
        <v>0.38615272225447189</v>
      </c>
      <c r="BF44" s="18">
        <v>-3.7787979782872065E-2</v>
      </c>
      <c r="BG44" s="18">
        <v>-0.10957800800956587</v>
      </c>
      <c r="BH44" s="18"/>
      <c r="BI44"/>
      <c r="BK44" s="17"/>
      <c r="BL44" s="17"/>
    </row>
    <row r="45" spans="1:64" s="7" customFormat="1" ht="15" customHeight="1" x14ac:dyDescent="0.35">
      <c r="A45"/>
      <c r="B45" s="16" t="s">
        <v>262</v>
      </c>
      <c r="C45" s="17"/>
      <c r="D45" s="17"/>
      <c r="E45" s="17"/>
      <c r="F45" s="17"/>
      <c r="G45" s="17">
        <v>5389.6049999999996</v>
      </c>
      <c r="H45" s="17">
        <v>6284.36</v>
      </c>
      <c r="I45" s="17">
        <v>7776.6279999999997</v>
      </c>
      <c r="J45" s="17">
        <v>6393.9340000000002</v>
      </c>
      <c r="K45" s="17">
        <v>8792.5499999999993</v>
      </c>
      <c r="L45" s="17">
        <v>11219.424000000001</v>
      </c>
      <c r="M45" s="17">
        <v>13455.148999999999</v>
      </c>
      <c r="N45" s="17">
        <v>20827</v>
      </c>
      <c r="O45" s="17">
        <v>19336.825000000001</v>
      </c>
      <c r="P45" s="17">
        <v>11425.603999999999</v>
      </c>
      <c r="Q45" s="17">
        <v>12097.442999999999</v>
      </c>
      <c r="R45" s="17">
        <v>8697.5460000000003</v>
      </c>
      <c r="S45" s="17">
        <v>5326.1850000000004</v>
      </c>
      <c r="T45" s="17">
        <v>6782.5370000000003</v>
      </c>
      <c r="U45" s="17">
        <v>9670</v>
      </c>
      <c r="V45" s="17">
        <v>10601.169</v>
      </c>
      <c r="W45" s="17">
        <v>9323.8430000000008</v>
      </c>
      <c r="X45" s="17">
        <v>9106.8320000000003</v>
      </c>
      <c r="Y45" s="17">
        <v>9618.8909999999996</v>
      </c>
      <c r="Z45" s="17">
        <v>9906.9609999999993</v>
      </c>
      <c r="AA45" s="17">
        <v>10414.894</v>
      </c>
      <c r="AB45" s="17">
        <v>7491.5469999999996</v>
      </c>
      <c r="AC45" s="17">
        <v>11040.368</v>
      </c>
      <c r="AD45" s="73">
        <v>13482.368</v>
      </c>
      <c r="AE45" s="17"/>
      <c r="AF45" s="17"/>
      <c r="AG45" s="18"/>
      <c r="AH45" s="18"/>
      <c r="AI45" s="18"/>
      <c r="AJ45" s="18"/>
      <c r="AK45" s="18">
        <v>16.601494914747931</v>
      </c>
      <c r="AL45" s="18">
        <v>23.745743401078233</v>
      </c>
      <c r="AM45" s="18">
        <v>-17.780122695852235</v>
      </c>
      <c r="AN45" s="18">
        <v>37.513931172889791</v>
      </c>
      <c r="AO45" s="18">
        <v>27.601480799085611</v>
      </c>
      <c r="AP45" s="18">
        <v>19.927270776111129</v>
      </c>
      <c r="AQ45" s="18">
        <v>54.788326758774659</v>
      </c>
      <c r="AR45" s="18">
        <v>-7.1550151245978748</v>
      </c>
      <c r="AS45" s="18">
        <v>-40.912719642443889</v>
      </c>
      <c r="AT45" s="18">
        <v>5.8801180226445791</v>
      </c>
      <c r="AU45" s="18">
        <v>-28.104261371597278</v>
      </c>
      <c r="AV45" s="18">
        <v>-38.762209478397693</v>
      </c>
      <c r="AW45" s="18">
        <v>27.343248497752139</v>
      </c>
      <c r="AX45" s="18">
        <v>42.572019879876805</v>
      </c>
      <c r="AY45" s="18">
        <v>9.629462254395035</v>
      </c>
      <c r="AZ45" s="18">
        <v>-12.048916492134021</v>
      </c>
      <c r="BA45" s="18">
        <v>-2.3274844932502661</v>
      </c>
      <c r="BB45" s="18">
        <v>5.6228005523764937</v>
      </c>
      <c r="BC45" s="18">
        <v>2.9948358911645814</v>
      </c>
      <c r="BD45" s="18">
        <v>5.1270313873245383</v>
      </c>
      <c r="BE45" s="18">
        <v>-28.068907854463045</v>
      </c>
      <c r="BF45" s="18">
        <v>47.371003612471512</v>
      </c>
      <c r="BG45" s="18">
        <v>22.118827923127199</v>
      </c>
      <c r="BH45" s="18"/>
      <c r="BI45"/>
      <c r="BK45" s="17"/>
      <c r="BL45" s="17"/>
    </row>
    <row r="46" spans="1:64" s="7" customFormat="1" ht="15" customHeight="1" x14ac:dyDescent="0.35">
      <c r="A46"/>
      <c r="B46" s="16" t="s">
        <v>263</v>
      </c>
      <c r="C46" s="17"/>
      <c r="D46" s="17"/>
      <c r="E46" s="17"/>
      <c r="F46" s="17"/>
      <c r="G46" s="17">
        <v>-1859.1010000000001</v>
      </c>
      <c r="H46" s="17">
        <v>-2150.6759999999999</v>
      </c>
      <c r="I46" s="17">
        <v>-2666.5720000000001</v>
      </c>
      <c r="J46" s="17">
        <v>-2288.8829999999998</v>
      </c>
      <c r="K46" s="17">
        <v>-2935.3760000000002</v>
      </c>
      <c r="L46" s="17">
        <v>-3887.8980000000001</v>
      </c>
      <c r="M46" s="17">
        <v>-4718.0190000000002</v>
      </c>
      <c r="N46" s="17">
        <v>-8063.9579999999996</v>
      </c>
      <c r="O46" s="17">
        <v>-8684.2849999999999</v>
      </c>
      <c r="P46" s="17">
        <v>-5908.7179999999998</v>
      </c>
      <c r="Q46" s="17">
        <v>-6002.04</v>
      </c>
      <c r="R46" s="17">
        <v>-3943.6869999999999</v>
      </c>
      <c r="S46" s="17">
        <v>-2204</v>
      </c>
      <c r="T46" s="17">
        <v>-2672.78</v>
      </c>
      <c r="U46" s="17">
        <v>-4430</v>
      </c>
      <c r="V46" s="17">
        <v>-3766.3180000000002</v>
      </c>
      <c r="W46" s="17">
        <v>-2759.6509999999998</v>
      </c>
      <c r="X46" s="17">
        <v>-2300.4360000000006</v>
      </c>
      <c r="Y46" s="17">
        <v>-2204.9709999999995</v>
      </c>
      <c r="Z46" s="17">
        <v>-2359.5649999999996</v>
      </c>
      <c r="AA46" s="17">
        <v>-2564.098</v>
      </c>
      <c r="AB46" s="17">
        <v>-1660.3809999999994</v>
      </c>
      <c r="AC46" s="17">
        <v>-2563.922</v>
      </c>
      <c r="AD46" s="73">
        <v>-2649.5329999999999</v>
      </c>
      <c r="AE46" s="17"/>
      <c r="AF46" s="17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5"/>
      <c r="BI46"/>
      <c r="BK46" s="17"/>
      <c r="BL46" s="17"/>
    </row>
    <row r="47" spans="1:64" s="7" customFormat="1" ht="15" customHeight="1" x14ac:dyDescent="0.35">
      <c r="A47"/>
      <c r="B47" s="16" t="s">
        <v>781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>
        <v>-2499.9349999999999</v>
      </c>
      <c r="N47" s="17">
        <v>-3875</v>
      </c>
      <c r="O47" s="17">
        <v>-5843.0559999999996</v>
      </c>
      <c r="P47" s="17">
        <v>-3591.6689999999999</v>
      </c>
      <c r="Q47" s="17">
        <v>-3694.4960000000001</v>
      </c>
      <c r="R47" s="17">
        <v>-2452.518</v>
      </c>
      <c r="S47" s="17">
        <v>-1352.289</v>
      </c>
      <c r="T47" s="17">
        <v>-1939.2159999999999</v>
      </c>
      <c r="U47" s="17">
        <v>-3256</v>
      </c>
      <c r="V47" s="17">
        <v>-2540.8879999999999</v>
      </c>
      <c r="W47" s="17">
        <v>-1616.367</v>
      </c>
      <c r="X47" s="17">
        <v>-870.99900000000002</v>
      </c>
      <c r="Y47" s="17">
        <v>-938.702</v>
      </c>
      <c r="Z47" s="17">
        <v>-926.09699999999998</v>
      </c>
      <c r="AA47" s="17">
        <v>-926.17499999999995</v>
      </c>
      <c r="AB47" s="17">
        <v>-526.50099999999998</v>
      </c>
      <c r="AC47" s="17">
        <v>-1086.896</v>
      </c>
      <c r="AD47" s="73">
        <v>-1217.3789999999999</v>
      </c>
      <c r="AE47" s="17"/>
      <c r="AF47" s="17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5"/>
      <c r="BI47"/>
      <c r="BK47" s="17"/>
      <c r="BL47" s="17"/>
    </row>
    <row r="48" spans="1:64" s="7" customFormat="1" ht="15" customHeight="1" x14ac:dyDescent="0.35">
      <c r="A48"/>
      <c r="B48" s="16" t="s">
        <v>301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>
        <v>-2218.0840000000003</v>
      </c>
      <c r="N48" s="17">
        <v>-4188.9579999999996</v>
      </c>
      <c r="O48" s="17">
        <v>-2841.2290000000003</v>
      </c>
      <c r="P48" s="17">
        <v>-2317.049</v>
      </c>
      <c r="Q48" s="17">
        <v>-2307.5439999999999</v>
      </c>
      <c r="R48" s="17">
        <v>-1491.1689999999999</v>
      </c>
      <c r="S48" s="17">
        <v>-851.71100000000001</v>
      </c>
      <c r="T48" s="17">
        <v>-733.56400000000031</v>
      </c>
      <c r="U48" s="17">
        <v>-1174</v>
      </c>
      <c r="V48" s="17">
        <v>-1225.4300000000003</v>
      </c>
      <c r="W48" s="17">
        <v>-1143.2839999999999</v>
      </c>
      <c r="X48" s="17">
        <v>-1429.4370000000006</v>
      </c>
      <c r="Y48" s="17">
        <v>-1266.2689999999996</v>
      </c>
      <c r="Z48" s="17">
        <v>-1433.4679999999996</v>
      </c>
      <c r="AA48" s="17">
        <v>-1637.923</v>
      </c>
      <c r="AB48" s="17">
        <v>-1133.8799999999994</v>
      </c>
      <c r="AC48" s="17">
        <v>-1477.0260000000001</v>
      </c>
      <c r="AD48" s="73">
        <v>-1432.154</v>
      </c>
      <c r="AE48" s="17"/>
      <c r="AF48" s="17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5"/>
      <c r="BI48"/>
      <c r="BK48" s="17"/>
      <c r="BL48" s="17"/>
    </row>
    <row r="49" spans="1:64" s="69" customFormat="1" ht="15" customHeight="1" x14ac:dyDescent="0.35">
      <c r="A49"/>
      <c r="B49" s="13" t="s">
        <v>264</v>
      </c>
      <c r="C49" s="14"/>
      <c r="D49" s="14"/>
      <c r="E49" s="14"/>
      <c r="F49" s="14"/>
      <c r="G49" s="14">
        <v>3530.5039999999999</v>
      </c>
      <c r="H49" s="14">
        <v>4133.6840000000002</v>
      </c>
      <c r="I49" s="14">
        <v>5110.0559999999996</v>
      </c>
      <c r="J49" s="14">
        <v>4105.0509999999995</v>
      </c>
      <c r="K49" s="14">
        <v>5857.1740000000009</v>
      </c>
      <c r="L49" s="14">
        <v>7331.5259999999998</v>
      </c>
      <c r="M49" s="14">
        <v>8737.130000000001</v>
      </c>
      <c r="N49" s="14">
        <v>12763.042000000001</v>
      </c>
      <c r="O49" s="14">
        <v>10652.54</v>
      </c>
      <c r="P49" s="14">
        <v>5516.8859999999995</v>
      </c>
      <c r="Q49" s="14">
        <v>6095.4030000000002</v>
      </c>
      <c r="R49" s="14">
        <v>4753.8590000000013</v>
      </c>
      <c r="S49" s="14">
        <v>3122.1849999999995</v>
      </c>
      <c r="T49" s="14">
        <v>4109.7569999999996</v>
      </c>
      <c r="U49" s="14">
        <v>5239.9999999999991</v>
      </c>
      <c r="V49" s="14">
        <v>6834.8509999999997</v>
      </c>
      <c r="W49" s="14">
        <v>6564.192</v>
      </c>
      <c r="X49" s="14">
        <v>6806.3959999999997</v>
      </c>
      <c r="Y49" s="14">
        <v>7413.92</v>
      </c>
      <c r="Z49" s="14">
        <v>7547.3959999999997</v>
      </c>
      <c r="AA49" s="14">
        <v>7850.7960000000003</v>
      </c>
      <c r="AB49" s="14">
        <v>5831.1660000000002</v>
      </c>
      <c r="AC49" s="14">
        <v>8476.4459999999999</v>
      </c>
      <c r="AD49" s="72">
        <v>10832.835000000001</v>
      </c>
      <c r="AE49" s="17"/>
      <c r="AG49" s="15"/>
      <c r="AH49" s="15"/>
      <c r="AI49" s="15"/>
      <c r="AJ49" s="15"/>
      <c r="AK49" s="15">
        <v>17.084812819926004</v>
      </c>
      <c r="AL49" s="15">
        <v>23.619899344023377</v>
      </c>
      <c r="AM49" s="15">
        <v>-19.667201298772465</v>
      </c>
      <c r="AN49" s="15">
        <v>42.682125021102088</v>
      </c>
      <c r="AO49" s="15">
        <v>25.171729574706141</v>
      </c>
      <c r="AP49" s="15">
        <v>19.172052312165313</v>
      </c>
      <c r="AQ49" s="15">
        <v>46.078197302775621</v>
      </c>
      <c r="AR49" s="15">
        <v>-16.53604211284426</v>
      </c>
      <c r="AS49" s="15">
        <v>-48.210605170222323</v>
      </c>
      <c r="AT49" s="15">
        <v>10.486296073545851</v>
      </c>
      <c r="AU49" s="15">
        <v>-22.009110800385127</v>
      </c>
      <c r="AV49" s="15">
        <v>-34.323146731949798</v>
      </c>
      <c r="AW49" s="15">
        <v>31.630797021957388</v>
      </c>
      <c r="AX49" s="15">
        <v>27.501455682172924</v>
      </c>
      <c r="AY49" s="15">
        <v>30.436087786259559</v>
      </c>
      <c r="AZ49" s="15">
        <v>-3.9599839118658133</v>
      </c>
      <c r="BA49" s="15">
        <v>3.6897762892980541</v>
      </c>
      <c r="BB49" s="15">
        <v>8.9257809860019961</v>
      </c>
      <c r="BC49" s="15">
        <v>1.8003431383127908</v>
      </c>
      <c r="BD49" s="15">
        <v>4.0199295227122116</v>
      </c>
      <c r="BE49" s="15">
        <v>-25.7251621364254</v>
      </c>
      <c r="BF49" s="15">
        <v>45.364512003259726</v>
      </c>
      <c r="BG49" s="15">
        <v>27.799256905547455</v>
      </c>
      <c r="BH49" s="15"/>
      <c r="BI49"/>
      <c r="BK49" s="17"/>
      <c r="BL49" s="17"/>
    </row>
    <row r="50" spans="1:64" s="7" customFormat="1" ht="15" customHeight="1" x14ac:dyDescent="0.35">
      <c r="A50"/>
      <c r="B50" s="66" t="s">
        <v>265</v>
      </c>
      <c r="C50" s="14"/>
      <c r="D50" s="14"/>
      <c r="E50" s="14"/>
      <c r="F50" s="14"/>
      <c r="G50" s="71">
        <v>22.942952661408736</v>
      </c>
      <c r="H50" s="71">
        <v>23.000001446651552</v>
      </c>
      <c r="I50" s="71">
        <v>23.000001845381096</v>
      </c>
      <c r="J50" s="71">
        <v>22.470795581634125</v>
      </c>
      <c r="K50" s="71">
        <v>23.282186786278782</v>
      </c>
      <c r="L50" s="71">
        <v>22.326270016603267</v>
      </c>
      <c r="M50" s="71">
        <v>22.708770601268462</v>
      </c>
      <c r="N50" s="71">
        <v>21.435719924085927</v>
      </c>
      <c r="O50" s="71">
        <v>17.824901641298734</v>
      </c>
      <c r="P50" s="71">
        <v>14.458423742936334</v>
      </c>
      <c r="Q50" s="71">
        <v>15.094928315594148</v>
      </c>
      <c r="R50" s="71">
        <v>16.372400150021651</v>
      </c>
      <c r="S50" s="71">
        <v>17.530887655510728</v>
      </c>
      <c r="T50" s="71">
        <v>18.141844771846852</v>
      </c>
      <c r="U50" s="71">
        <v>16.23497335481472</v>
      </c>
      <c r="V50" s="71">
        <v>19.314215940184816</v>
      </c>
      <c r="W50" s="71">
        <v>19.90681734873877</v>
      </c>
      <c r="X50" s="71">
        <v>18.955178179030234</v>
      </c>
      <c r="Y50" s="71">
        <v>19.570615430696638</v>
      </c>
      <c r="Z50" s="71">
        <v>19.288530050129403</v>
      </c>
      <c r="AA50" s="71">
        <v>18.972110224952338</v>
      </c>
      <c r="AB50" s="71">
        <v>19.66593084251225</v>
      </c>
      <c r="AC50" s="71">
        <v>19.390844292552917</v>
      </c>
      <c r="AD50" s="76">
        <v>20.270584331275156</v>
      </c>
      <c r="AE50" s="17"/>
      <c r="AG50" s="15"/>
      <c r="AH50" s="15"/>
      <c r="AI50" s="15"/>
      <c r="AJ50" s="15"/>
      <c r="AK50" s="18">
        <v>0.24865494029796617</v>
      </c>
      <c r="AL50" s="18">
        <v>1.733606602284835E-6</v>
      </c>
      <c r="AM50" s="18">
        <v>-2.3008966142898264</v>
      </c>
      <c r="AN50" s="18">
        <v>3.6108699476035691</v>
      </c>
      <c r="AO50" s="18">
        <v>-4.1057860176556886</v>
      </c>
      <c r="AP50" s="18">
        <v>1.7132310250693128</v>
      </c>
      <c r="AQ50" s="18">
        <v>-5.6059867772473142</v>
      </c>
      <c r="AR50" s="18">
        <v>-16.844865932074203</v>
      </c>
      <c r="AS50" s="18">
        <v>-18.88637573495814</v>
      </c>
      <c r="AT50" s="18">
        <v>4.4023095738135183</v>
      </c>
      <c r="AU50" s="18">
        <v>8.4629208414841095</v>
      </c>
      <c r="AV50" s="18">
        <v>7.0758562878610398</v>
      </c>
      <c r="AW50" s="18">
        <v>3.4850324087501248</v>
      </c>
      <c r="AX50" s="18">
        <v>-10.510901405083578</v>
      </c>
      <c r="AY50" s="18">
        <v>18.966723985764361</v>
      </c>
      <c r="AZ50" s="18">
        <v>3.0682136432004858</v>
      </c>
      <c r="BA50" s="18">
        <v>-4.7804686858636805</v>
      </c>
      <c r="BB50" s="18">
        <v>3.2468027778670541</v>
      </c>
      <c r="BC50" s="18">
        <v>-1.4413720486519919</v>
      </c>
      <c r="BD50" s="18">
        <v>-1.6404558789846271</v>
      </c>
      <c r="BE50" s="18">
        <v>3.6570555901967636</v>
      </c>
      <c r="BF50" s="18">
        <v>-1.3987975049961674</v>
      </c>
      <c r="BG50" s="18">
        <v>4.5368836212052157</v>
      </c>
      <c r="BH50" s="18"/>
      <c r="BI50"/>
      <c r="BK50" s="17"/>
      <c r="BL50" s="17"/>
    </row>
    <row r="51" spans="1:64" s="7" customFormat="1" ht="15" customHeight="1" x14ac:dyDescent="0.35">
      <c r="A51"/>
      <c r="B51" s="66" t="s">
        <v>266</v>
      </c>
      <c r="C51" s="17"/>
      <c r="D51" s="17"/>
      <c r="E51" s="17"/>
      <c r="F51" s="17"/>
      <c r="G51" s="71">
        <v>16.335854988669716</v>
      </c>
      <c r="H51" s="71">
        <v>15.340901520917644</v>
      </c>
      <c r="I51" s="71">
        <v>14.613039515513558</v>
      </c>
      <c r="J51" s="71">
        <v>11.307245697694666</v>
      </c>
      <c r="K51" s="71">
        <v>12.758726577938248</v>
      </c>
      <c r="L51" s="71">
        <v>13.172146762149945</v>
      </c>
      <c r="M51" s="71">
        <v>11.608684803944829</v>
      </c>
      <c r="N51" s="71">
        <v>13.198970605711004</v>
      </c>
      <c r="O51" s="71">
        <v>9.9358736783553798</v>
      </c>
      <c r="P51" s="71">
        <v>5.3002967920100188</v>
      </c>
      <c r="Q51" s="71">
        <v>6.424194020892565</v>
      </c>
      <c r="R51" s="71">
        <v>5.0000814614630347</v>
      </c>
      <c r="S51" s="71">
        <v>3.8488671243678954</v>
      </c>
      <c r="T51" s="71">
        <v>5.3172139168798385</v>
      </c>
      <c r="U51" s="71">
        <v>6.304774533562191</v>
      </c>
      <c r="V51" s="71">
        <v>7.0670883864806164</v>
      </c>
      <c r="W51" s="71">
        <v>7.5408622305583348</v>
      </c>
      <c r="X51" s="71">
        <v>6.0794378560308164</v>
      </c>
      <c r="Y51" s="71">
        <v>6.2460060597864651</v>
      </c>
      <c r="Z51" s="71">
        <v>5.2557497702462328</v>
      </c>
      <c r="AA51" s="71">
        <v>4.8720210433585951</v>
      </c>
      <c r="AB51" s="71">
        <v>5.0711633284502202</v>
      </c>
      <c r="AC51" s="71">
        <v>6.1883210857114026</v>
      </c>
      <c r="AD51" s="76">
        <v>7.3156561796143116</v>
      </c>
      <c r="AE51" s="17"/>
      <c r="AG51" s="15"/>
      <c r="AH51" s="15"/>
      <c r="AI51" s="15"/>
      <c r="AJ51" s="15"/>
      <c r="AK51" s="18">
        <v>-6.0906115317634493</v>
      </c>
      <c r="AL51" s="18">
        <v>-4.7445843023738261</v>
      </c>
      <c r="AM51" s="18">
        <v>-22.62221910992152</v>
      </c>
      <c r="AN51" s="18">
        <v>12.836732472696783</v>
      </c>
      <c r="AO51" s="18">
        <v>3.2402934704045028</v>
      </c>
      <c r="AP51" s="18">
        <v>-11.869454436217721</v>
      </c>
      <c r="AQ51" s="18">
        <v>13.699103977961126</v>
      </c>
      <c r="AR51" s="18">
        <v>-24.722359226587937</v>
      </c>
      <c r="AS51" s="18">
        <v>-46.654949895786693</v>
      </c>
      <c r="AT51" s="18">
        <v>21.204420676532216</v>
      </c>
      <c r="AU51" s="18">
        <v>-22.167956864286406</v>
      </c>
      <c r="AV51" s="18">
        <v>-23.023911629597563</v>
      </c>
      <c r="AW51" s="18">
        <v>38.150103525672939</v>
      </c>
      <c r="AX51" s="18">
        <v>18.572896109131094</v>
      </c>
      <c r="AY51" s="18">
        <v>12.091056529625318</v>
      </c>
      <c r="AZ51" s="18">
        <v>6.7039467764978102</v>
      </c>
      <c r="BA51" s="18">
        <v>-19.380069942204909</v>
      </c>
      <c r="BB51" s="18">
        <v>2.7398619362547243</v>
      </c>
      <c r="BC51" s="18">
        <v>-15.854231969382473</v>
      </c>
      <c r="BD51" s="18">
        <v>-7.3011224594442581</v>
      </c>
      <c r="BE51" s="18">
        <v>4.0874676714110336</v>
      </c>
      <c r="BF51" s="18">
        <v>22.029614999653205</v>
      </c>
      <c r="BG51" s="18">
        <v>18.217139645612161</v>
      </c>
      <c r="BH51" s="18"/>
      <c r="BI51"/>
      <c r="BK51" s="17"/>
      <c r="BL51" s="17"/>
    </row>
    <row r="52" spans="1:64" s="33" customFormat="1" ht="15" customHeight="1" x14ac:dyDescent="0.35">
      <c r="A52"/>
      <c r="B52" s="107" t="s">
        <v>267</v>
      </c>
      <c r="G52" s="17"/>
      <c r="H52" s="17">
        <v>2985.1979999999999</v>
      </c>
      <c r="I52" s="17">
        <v>2292.681</v>
      </c>
      <c r="J52" s="17">
        <v>3090.0439999999999</v>
      </c>
      <c r="K52" s="17">
        <v>4333.9670000000006</v>
      </c>
      <c r="L52" s="17">
        <v>5268</v>
      </c>
      <c r="M52" s="17">
        <v>7219.889000000001</v>
      </c>
      <c r="N52" s="17">
        <v>8594.362000000001</v>
      </c>
      <c r="O52" s="17">
        <v>9730.7800000000007</v>
      </c>
      <c r="P52" s="17">
        <v>5073.7559999999994</v>
      </c>
      <c r="Q52" s="17">
        <v>6293.335</v>
      </c>
      <c r="R52" s="17">
        <v>4587.5400000000009</v>
      </c>
      <c r="S52" s="17">
        <v>3426.31</v>
      </c>
      <c r="T52" s="17">
        <v>6401.3590000000004</v>
      </c>
      <c r="U52" s="17">
        <v>9232.7309999999998</v>
      </c>
      <c r="V52" s="17">
        <v>10123.552</v>
      </c>
      <c r="W52" s="17">
        <v>10330.879000000001</v>
      </c>
      <c r="X52" s="17">
        <v>11066.563999999998</v>
      </c>
      <c r="Y52" s="17">
        <v>11498.152999999998</v>
      </c>
      <c r="Z52" s="17">
        <v>13601.795</v>
      </c>
      <c r="AA52" s="17">
        <v>11627.234</v>
      </c>
      <c r="AB52" s="17">
        <v>7256.4840000000004</v>
      </c>
      <c r="AC52" s="17">
        <v>13981.821</v>
      </c>
      <c r="AD52" s="73">
        <v>16261.323999999999</v>
      </c>
      <c r="AE52" s="17"/>
      <c r="AF52"/>
      <c r="AK52" s="18"/>
      <c r="AL52" s="18">
        <v>-23.198360711751778</v>
      </c>
      <c r="AM52" s="18">
        <v>34.778628165017281</v>
      </c>
      <c r="AN52" s="18">
        <v>40.255834544750847</v>
      </c>
      <c r="AO52" s="18">
        <v>21.551456206288588</v>
      </c>
      <c r="AP52" s="18">
        <v>37.051803340926369</v>
      </c>
      <c r="AQ52" s="18">
        <v>19.037314839604871</v>
      </c>
      <c r="AR52" s="18">
        <v>13.222831432978962</v>
      </c>
      <c r="AS52" s="18">
        <v>-47.85869169789062</v>
      </c>
      <c r="AT52" s="18">
        <v>24.037005327020079</v>
      </c>
      <c r="AU52" s="18">
        <v>-27.104786254029051</v>
      </c>
      <c r="AV52" s="18">
        <v>-25.312694821189584</v>
      </c>
      <c r="AW52" s="18">
        <v>86.829533813344398</v>
      </c>
      <c r="AX52" s="18">
        <v>44.230795367046269</v>
      </c>
      <c r="AY52" s="18">
        <v>9.6485102836852921</v>
      </c>
      <c r="AZ52" s="18">
        <v>2.0479669586327125</v>
      </c>
      <c r="BA52" s="18">
        <v>7.1212236635430308</v>
      </c>
      <c r="BB52" s="18">
        <v>3.8999367825460549</v>
      </c>
      <c r="BC52" s="18">
        <v>18.295477543219349</v>
      </c>
      <c r="BD52" s="18">
        <v>-14.516914863075055</v>
      </c>
      <c r="BE52" s="18">
        <v>-37.590625595046937</v>
      </c>
      <c r="BF52" s="18">
        <v>92.680380746377992</v>
      </c>
      <c r="BG52" s="18">
        <v>16.303334165127694</v>
      </c>
      <c r="BH52" s="18"/>
      <c r="BI52"/>
      <c r="BK52" s="17"/>
      <c r="BL52" s="17"/>
    </row>
    <row r="53" spans="1:64" s="7" customFormat="1" ht="15" customHeight="1" x14ac:dyDescent="0.35">
      <c r="A53"/>
      <c r="B53" s="107" t="s">
        <v>268</v>
      </c>
      <c r="C53" s="17"/>
      <c r="D53" s="17"/>
      <c r="E53" s="17"/>
      <c r="F53" s="17"/>
      <c r="G53" s="17"/>
      <c r="H53" s="17">
        <v>1227.0889999999999</v>
      </c>
      <c r="I53" s="17">
        <v>1540.2239999999999</v>
      </c>
      <c r="J53" s="17">
        <v>785.02</v>
      </c>
      <c r="K53" s="17">
        <v>611.20699999999999</v>
      </c>
      <c r="L53" s="17">
        <v>730.13400000000001</v>
      </c>
      <c r="M53" s="17">
        <v>874.78</v>
      </c>
      <c r="N53" s="17">
        <v>1301.2370000000001</v>
      </c>
      <c r="O53" s="17">
        <v>1022.851</v>
      </c>
      <c r="P53" s="17">
        <v>1089.8140000000001</v>
      </c>
      <c r="Q53" s="17">
        <v>721.90099999999995</v>
      </c>
      <c r="R53" s="17">
        <v>946.36699999999996</v>
      </c>
      <c r="S53" s="17">
        <v>723.98800000000006</v>
      </c>
      <c r="T53" s="17">
        <v>838.11</v>
      </c>
      <c r="U53" s="17">
        <v>632.05200000000002</v>
      </c>
      <c r="V53" s="17">
        <v>616.86500000000001</v>
      </c>
      <c r="W53" s="17">
        <v>672.35399999999936</v>
      </c>
      <c r="X53" s="17">
        <v>760.59600000000137</v>
      </c>
      <c r="Y53" s="17">
        <v>647.69200000000183</v>
      </c>
      <c r="Z53" s="17">
        <v>452.84499999999935</v>
      </c>
      <c r="AA53" s="17">
        <v>639.28099999999995</v>
      </c>
      <c r="AB53" s="17">
        <v>799.34499999999935</v>
      </c>
      <c r="AC53" s="17">
        <v>653.89500000000044</v>
      </c>
      <c r="AD53" s="73">
        <v>1119.8600000000024</v>
      </c>
      <c r="AE53" s="17"/>
      <c r="AF53"/>
      <c r="AG53" s="18"/>
      <c r="AH53" s="18"/>
      <c r="AI53" s="18"/>
      <c r="AJ53" s="18"/>
      <c r="AK53" s="18"/>
      <c r="AL53" s="18">
        <v>25.518523921247766</v>
      </c>
      <c r="AM53" s="18">
        <v>-49.032088839026009</v>
      </c>
      <c r="AN53" s="18">
        <v>-22.14121933199154</v>
      </c>
      <c r="AO53" s="18">
        <v>19.457728723656636</v>
      </c>
      <c r="AP53" s="18">
        <v>19.810884029506905</v>
      </c>
      <c r="AQ53" s="18">
        <v>48.750200050298375</v>
      </c>
      <c r="AR53" s="18">
        <v>-21.393950525538397</v>
      </c>
      <c r="AS53" s="18">
        <v>6.5467013279549109</v>
      </c>
      <c r="AT53" s="18">
        <v>-33.759246990770912</v>
      </c>
      <c r="AU53" s="18">
        <v>31.093737229897179</v>
      </c>
      <c r="AV53" s="18">
        <v>-23.498177768244233</v>
      </c>
      <c r="AW53" s="18">
        <v>15.762968446990826</v>
      </c>
      <c r="AX53" s="18">
        <v>-24.586032859648494</v>
      </c>
      <c r="AY53" s="18">
        <v>-2.4028086296697126</v>
      </c>
      <c r="AZ53" s="18">
        <v>8.9953231258053794</v>
      </c>
      <c r="BA53" s="18">
        <v>13.124336287134767</v>
      </c>
      <c r="BB53" s="18">
        <v>-14.84414853614788</v>
      </c>
      <c r="BC53" s="18">
        <v>-30.083280324599027</v>
      </c>
      <c r="BD53" s="18">
        <v>41.169936733319538</v>
      </c>
      <c r="BE53" s="18">
        <v>25.038128772793094</v>
      </c>
      <c r="BF53" s="18">
        <v>-18.196148096253687</v>
      </c>
      <c r="BG53" s="18">
        <v>71.259911759533509</v>
      </c>
      <c r="BH53" s="18"/>
      <c r="BI53"/>
      <c r="BK53" s="17"/>
      <c r="BL53" s="17"/>
    </row>
    <row r="54" spans="1:64" s="19" customFormat="1" ht="15" customHeight="1" x14ac:dyDescent="0.35">
      <c r="A54"/>
      <c r="B54" s="13" t="s">
        <v>269</v>
      </c>
      <c r="C54" s="14"/>
      <c r="D54" s="14"/>
      <c r="E54" s="14"/>
      <c r="F54" s="14"/>
      <c r="G54" s="14">
        <v>231.303</v>
      </c>
      <c r="H54" s="14">
        <v>-78.602999999999994</v>
      </c>
      <c r="I54" s="14">
        <v>1277.1510000000001</v>
      </c>
      <c r="J54" s="14">
        <v>229.98699999999999</v>
      </c>
      <c r="K54" s="14">
        <v>912</v>
      </c>
      <c r="L54" s="14">
        <v>1333.3920000000001</v>
      </c>
      <c r="M54" s="14">
        <v>642.46100000000001</v>
      </c>
      <c r="N54" s="14">
        <v>2867.4430000000002</v>
      </c>
      <c r="O54" s="14">
        <v>-101.09099999999999</v>
      </c>
      <c r="P54" s="14">
        <v>-646.68399999999997</v>
      </c>
      <c r="Q54" s="14">
        <v>-919.83299999999997</v>
      </c>
      <c r="R54" s="14">
        <v>-780.048</v>
      </c>
      <c r="S54" s="14">
        <v>-1028.1130000000001</v>
      </c>
      <c r="T54" s="14">
        <v>-3129.712</v>
      </c>
      <c r="U54" s="14">
        <v>-4624.7830000000004</v>
      </c>
      <c r="V54" s="14">
        <v>-3905.5659999999998</v>
      </c>
      <c r="W54" s="14">
        <v>-4439.0410000000002</v>
      </c>
      <c r="X54" s="14">
        <v>-5020.7640000000001</v>
      </c>
      <c r="Y54" s="14">
        <v>-4731.9250000000002</v>
      </c>
      <c r="Z54" s="14">
        <v>-6507.2439999999997</v>
      </c>
      <c r="AA54" s="14">
        <v>-4415.7190000000001</v>
      </c>
      <c r="AB54" s="14">
        <v>-2224.6629999999996</v>
      </c>
      <c r="AC54" s="14">
        <v>-6159.27</v>
      </c>
      <c r="AD54" s="72">
        <v>-6548.3490000000002</v>
      </c>
      <c r="AE54" s="17"/>
      <c r="AF54"/>
      <c r="AG54" s="15"/>
      <c r="AH54" s="15"/>
      <c r="AI54" s="15"/>
      <c r="AJ54" s="15"/>
      <c r="AK54" s="15" t="s">
        <v>233</v>
      </c>
      <c r="AL54" s="15" t="s">
        <v>233</v>
      </c>
      <c r="AM54" s="15">
        <v>-81.992184166163582</v>
      </c>
      <c r="AN54" s="15" t="s">
        <v>233</v>
      </c>
      <c r="AO54" s="15">
        <v>46.205263157894741</v>
      </c>
      <c r="AP54" s="15">
        <v>-51.81754502801877</v>
      </c>
      <c r="AQ54" s="15" t="s">
        <v>233</v>
      </c>
      <c r="AR54" s="15" t="s">
        <v>233</v>
      </c>
      <c r="AS54" s="15" t="s">
        <v>233</v>
      </c>
      <c r="AT54" s="15" t="s">
        <v>233</v>
      </c>
      <c r="AU54" s="15" t="s">
        <v>233</v>
      </c>
      <c r="AV54" s="15" t="s">
        <v>233</v>
      </c>
      <c r="AW54" s="15" t="s">
        <v>233</v>
      </c>
      <c r="AX54" s="15" t="s">
        <v>233</v>
      </c>
      <c r="AY54" s="15" t="s">
        <v>233</v>
      </c>
      <c r="AZ54" s="15" t="s">
        <v>233</v>
      </c>
      <c r="BA54" s="15" t="s">
        <v>233</v>
      </c>
      <c r="BB54" s="15" t="s">
        <v>233</v>
      </c>
      <c r="BC54" s="15" t="s">
        <v>233</v>
      </c>
      <c r="BD54" s="15" t="s">
        <v>233</v>
      </c>
      <c r="BE54" s="15" t="s">
        <v>233</v>
      </c>
      <c r="BF54" s="15" t="s">
        <v>233</v>
      </c>
      <c r="BG54" s="15" t="s">
        <v>233</v>
      </c>
      <c r="BH54" s="15"/>
      <c r="BI54"/>
      <c r="BK54" s="17"/>
      <c r="BL54" s="17"/>
    </row>
    <row r="55" spans="1:64" s="7" customFormat="1" ht="15" customHeight="1" x14ac:dyDescent="0.35">
      <c r="A55"/>
      <c r="B55" s="16" t="s">
        <v>270</v>
      </c>
      <c r="C55" s="17"/>
      <c r="D55" s="17"/>
      <c r="E55" s="17"/>
      <c r="F55" s="17"/>
      <c r="G55" s="17">
        <v>844.53099999999995</v>
      </c>
      <c r="H55" s="17">
        <v>816.46300000000008</v>
      </c>
      <c r="I55" s="17">
        <v>1676.835</v>
      </c>
      <c r="J55" s="17">
        <v>1108.6290000000001</v>
      </c>
      <c r="K55" s="17">
        <v>1495.454</v>
      </c>
      <c r="L55" s="17">
        <v>2210.6060000000002</v>
      </c>
      <c r="M55" s="17">
        <v>2369.8890000000001</v>
      </c>
      <c r="N55" s="17">
        <v>4312.0070000000005</v>
      </c>
      <c r="O55" s="17">
        <v>2302.893</v>
      </c>
      <c r="P55" s="17">
        <v>1644.7749999999999</v>
      </c>
      <c r="Q55" s="17">
        <v>1366.4659999999999</v>
      </c>
      <c r="R55" s="17">
        <v>1067.2639999999999</v>
      </c>
      <c r="S55" s="17">
        <v>601.51099999999997</v>
      </c>
      <c r="T55" s="17">
        <v>521.30499999999984</v>
      </c>
      <c r="U55" s="17">
        <v>499.08699999999953</v>
      </c>
      <c r="V55" s="17">
        <v>799.79799999999977</v>
      </c>
      <c r="W55" s="17">
        <v>634.14099999999962</v>
      </c>
      <c r="X55" s="17">
        <v>840.92799999999988</v>
      </c>
      <c r="Y55" s="17">
        <v>769.46699999999964</v>
      </c>
      <c r="Z55" s="17">
        <v>982.26299999999992</v>
      </c>
      <c r="AA55" s="17">
        <v>928.57300000000032</v>
      </c>
      <c r="AB55" s="17">
        <v>876.20000000000027</v>
      </c>
      <c r="AC55" s="17">
        <v>1395.3279999999995</v>
      </c>
      <c r="AD55" s="73">
        <v>1271.6509999999998</v>
      </c>
      <c r="AE55" s="17"/>
      <c r="AF55"/>
      <c r="AG55" s="18"/>
      <c r="AH55" s="18"/>
      <c r="AI55" s="18"/>
      <c r="AJ55" s="18"/>
      <c r="AK55" s="18">
        <v>-3.3235014463648902</v>
      </c>
      <c r="AL55" s="18" t="s">
        <v>233</v>
      </c>
      <c r="AM55" s="18">
        <v>-33.885623809140426</v>
      </c>
      <c r="AN55" s="18">
        <v>34.892195675920419</v>
      </c>
      <c r="AO55" s="18">
        <v>47.821731728291226</v>
      </c>
      <c r="AP55" s="18">
        <v>7.2053997863029364</v>
      </c>
      <c r="AQ55" s="18">
        <v>81.949745325624974</v>
      </c>
      <c r="AR55" s="18">
        <v>-46.593477236933992</v>
      </c>
      <c r="AS55" s="18">
        <v>-28.577880083877112</v>
      </c>
      <c r="AT55" s="18">
        <v>-16.920794637564409</v>
      </c>
      <c r="AU55" s="18">
        <v>-21.896044248448188</v>
      </c>
      <c r="AV55" s="18">
        <v>-43.639905402974335</v>
      </c>
      <c r="AW55" s="18">
        <v>-13.334086990927869</v>
      </c>
      <c r="AX55" s="18">
        <v>-4.261996336118071</v>
      </c>
      <c r="AY55" s="18">
        <v>60.25222055473305</v>
      </c>
      <c r="AZ55" s="18">
        <v>-20.712354869604599</v>
      </c>
      <c r="BA55" s="18">
        <v>32.608993898833283</v>
      </c>
      <c r="BB55" s="18">
        <v>-8.4978737775410327</v>
      </c>
      <c r="BC55" s="18">
        <v>27.654987153445227</v>
      </c>
      <c r="BD55" s="18">
        <v>-5.4659495471171775</v>
      </c>
      <c r="BE55" s="18">
        <v>-5.6401596858836118</v>
      </c>
      <c r="BF55" s="18">
        <v>59.247660351517808</v>
      </c>
      <c r="BG55" s="18">
        <v>-8.8636506971837239</v>
      </c>
      <c r="BH55" s="18"/>
      <c r="BI55"/>
      <c r="BK55" s="17"/>
      <c r="BL55" s="17"/>
    </row>
    <row r="56" spans="1:64" s="7" customFormat="1" ht="15" customHeight="1" x14ac:dyDescent="0.35">
      <c r="A56"/>
      <c r="B56" s="16" t="s">
        <v>33</v>
      </c>
      <c r="C56" s="17"/>
      <c r="D56" s="17"/>
      <c r="E56" s="17"/>
      <c r="F56" s="17"/>
      <c r="G56" s="17">
        <v>-613.22799999999995</v>
      </c>
      <c r="H56" s="17">
        <v>-895.06600000000003</v>
      </c>
      <c r="I56" s="17">
        <v>-399.68400000000003</v>
      </c>
      <c r="J56" s="17">
        <v>-878.64200000000005</v>
      </c>
      <c r="K56" s="17">
        <v>-583.45399999999995</v>
      </c>
      <c r="L56" s="17">
        <v>-877.21400000000006</v>
      </c>
      <c r="M56" s="17">
        <v>-1727.4280000000001</v>
      </c>
      <c r="N56" s="17">
        <v>-1444.5640000000001</v>
      </c>
      <c r="O56" s="17">
        <v>-2403.9839999999999</v>
      </c>
      <c r="P56" s="17">
        <v>-2291.4589999999998</v>
      </c>
      <c r="Q56" s="17">
        <v>-2286.299</v>
      </c>
      <c r="R56" s="17">
        <v>-1847.3119999999999</v>
      </c>
      <c r="S56" s="17">
        <v>-1629.624</v>
      </c>
      <c r="T56" s="17">
        <v>-3651.0169999999998</v>
      </c>
      <c r="U56" s="17">
        <v>-5123.87</v>
      </c>
      <c r="V56" s="17">
        <v>-4705.3639999999996</v>
      </c>
      <c r="W56" s="17">
        <v>-5073.1819999999998</v>
      </c>
      <c r="X56" s="17">
        <v>-5861.692</v>
      </c>
      <c r="Y56" s="17">
        <v>-5501.3919999999998</v>
      </c>
      <c r="Z56" s="17">
        <v>-7489.5069999999996</v>
      </c>
      <c r="AA56" s="17">
        <v>-5344.2920000000004</v>
      </c>
      <c r="AB56" s="17">
        <v>-3100.8629999999998</v>
      </c>
      <c r="AC56" s="17">
        <v>-7554.598</v>
      </c>
      <c r="AD56" s="73">
        <v>-7820</v>
      </c>
      <c r="AE56" s="17"/>
      <c r="AF56" s="100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5"/>
      <c r="BI56"/>
      <c r="BK56" s="17"/>
      <c r="BL56" s="17"/>
    </row>
    <row r="57" spans="1:64" s="33" customFormat="1" ht="6" customHeight="1" x14ac:dyDescent="0.35">
      <c r="A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s="12"/>
      <c r="Z57" s="12"/>
      <c r="AA57" s="12"/>
      <c r="AB57" s="12"/>
      <c r="AC57" s="12"/>
      <c r="AD57" s="12"/>
      <c r="AE57" s="17"/>
      <c r="AF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s="335"/>
      <c r="BD57" s="355"/>
      <c r="BE57" s="355"/>
      <c r="BF57" s="355"/>
      <c r="BG57" s="355"/>
      <c r="BH57" s="355"/>
      <c r="BI57"/>
      <c r="BK57" s="17"/>
      <c r="BL57" s="17"/>
    </row>
    <row r="58" spans="1:64" s="7" customFormat="1" ht="15" customHeight="1" x14ac:dyDescent="0.35">
      <c r="A58"/>
      <c r="B58" s="108" t="s">
        <v>771</v>
      </c>
      <c r="C58" s="17"/>
      <c r="D58" s="17"/>
      <c r="E58" s="17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 s="12"/>
      <c r="Z58" s="12"/>
      <c r="AA58" s="12"/>
      <c r="AB58" s="12"/>
      <c r="AC58" s="12"/>
      <c r="AD58" s="12"/>
      <c r="AE58" s="12"/>
      <c r="AF58"/>
      <c r="AG58" s="18"/>
      <c r="AH58" s="18"/>
      <c r="AI58" s="18"/>
      <c r="AJ58" s="18"/>
      <c r="AK58" s="18"/>
      <c r="AL58" s="18"/>
      <c r="AM58" s="18"/>
      <c r="AN58" s="18"/>
      <c r="AO58" s="1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s="335"/>
      <c r="BD58" s="355"/>
      <c r="BE58" s="355"/>
      <c r="BF58" s="355"/>
      <c r="BG58" s="355"/>
      <c r="BH58" s="355"/>
      <c r="BI58"/>
      <c r="BK58" s="17"/>
      <c r="BL58" s="17"/>
    </row>
    <row r="59" spans="1:64" s="19" customFormat="1" ht="15" customHeight="1" x14ac:dyDescent="0.35">
      <c r="A59"/>
      <c r="B59" s="13" t="s">
        <v>244</v>
      </c>
      <c r="C59" s="14"/>
      <c r="D59" s="14"/>
      <c r="E59" s="14"/>
      <c r="F59" s="14"/>
      <c r="G59" s="14">
        <v>49523.625999999997</v>
      </c>
      <c r="H59" s="14">
        <v>53690.898000000001</v>
      </c>
      <c r="I59" s="14">
        <v>53441.680999999997</v>
      </c>
      <c r="J59" s="14">
        <v>56119.745000000003</v>
      </c>
      <c r="K59" s="14">
        <v>67321.210000000006</v>
      </c>
      <c r="L59" s="14">
        <v>74683.475999999995</v>
      </c>
      <c r="M59" s="14">
        <v>89233.626000000004</v>
      </c>
      <c r="N59" s="14">
        <v>112944.747</v>
      </c>
      <c r="O59" s="14">
        <v>110806.105</v>
      </c>
      <c r="P59" s="14">
        <v>78070.850000000006</v>
      </c>
      <c r="Q59" s="14">
        <v>87194.21</v>
      </c>
      <c r="R59" s="14">
        <v>69088.485000000001</v>
      </c>
      <c r="S59" s="14">
        <v>64095.942999999999</v>
      </c>
      <c r="T59" s="14">
        <v>65502.072999999997</v>
      </c>
      <c r="U59" s="14">
        <v>73703.837</v>
      </c>
      <c r="V59" s="14">
        <v>90928.876000000004</v>
      </c>
      <c r="W59" s="14">
        <v>104178</v>
      </c>
      <c r="X59" s="14">
        <v>86423.865000000005</v>
      </c>
      <c r="Y59" s="14">
        <v>100438.879</v>
      </c>
      <c r="Z59" s="14">
        <v>103340.25099999999</v>
      </c>
      <c r="AA59" s="14">
        <v>127355.12500000003</v>
      </c>
      <c r="AB59" s="14">
        <v>90669.748999999996</v>
      </c>
      <c r="AC59" s="14">
        <v>136432.97999999998</v>
      </c>
      <c r="AD59" s="72">
        <v>123329.524</v>
      </c>
      <c r="AE59" s="17"/>
      <c r="AF59"/>
      <c r="AG59" s="15"/>
      <c r="AH59" s="15"/>
      <c r="AI59" s="15"/>
      <c r="AJ59" s="15"/>
      <c r="AK59" s="15">
        <v>8.4147150291458956</v>
      </c>
      <c r="AL59" s="15">
        <v>-0.46416992317767564</v>
      </c>
      <c r="AM59" s="15">
        <v>5.0111896742170332</v>
      </c>
      <c r="AN59" s="15">
        <v>19.959935669700574</v>
      </c>
      <c r="AO59" s="15">
        <v>10.936027442168655</v>
      </c>
      <c r="AP59" s="15">
        <v>19.482422055449067</v>
      </c>
      <c r="AQ59" s="15">
        <v>26.571957302284229</v>
      </c>
      <c r="AR59" s="15">
        <v>-1.8935294086762682</v>
      </c>
      <c r="AS59" s="15">
        <v>-29.542826182727019</v>
      </c>
      <c r="AT59" s="15">
        <v>11.686000600736381</v>
      </c>
      <c r="AU59" s="15">
        <v>-20.764824866238254</v>
      </c>
      <c r="AV59" s="15">
        <v>-7.2263011701588207</v>
      </c>
      <c r="AW59" s="15">
        <v>2.1937893947515481</v>
      </c>
      <c r="AX59" s="15">
        <v>12.52138081187141</v>
      </c>
      <c r="AY59" s="15">
        <v>23.370613662895195</v>
      </c>
      <c r="AZ59" s="15">
        <v>14.570865255169322</v>
      </c>
      <c r="BA59" s="15">
        <v>-17.042115417842535</v>
      </c>
      <c r="BB59" s="15">
        <v>16.216601745362805</v>
      </c>
      <c r="BC59" s="15">
        <v>2.8886941280975353</v>
      </c>
      <c r="BD59" s="15">
        <v>23.238644930328302</v>
      </c>
      <c r="BE59" s="15">
        <v>-28.805574962138373</v>
      </c>
      <c r="BF59" s="15">
        <v>50.472435960973037</v>
      </c>
      <c r="BG59" s="15">
        <v>-9.6043170793454635</v>
      </c>
      <c r="BH59" s="15"/>
      <c r="BI59"/>
      <c r="BK59" s="17"/>
      <c r="BL59" s="17"/>
    </row>
    <row r="60" spans="1:64" s="19" customFormat="1" ht="15" customHeight="1" x14ac:dyDescent="0.35">
      <c r="A60"/>
      <c r="B60" s="16" t="s">
        <v>773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7">
        <v>10788.834999999999</v>
      </c>
      <c r="N60" s="17">
        <v>12839.29</v>
      </c>
      <c r="O60" s="17">
        <v>11624.156000000001</v>
      </c>
      <c r="P60" s="17">
        <v>6353.1090000000004</v>
      </c>
      <c r="Q60" s="17">
        <v>-5877.5349999999999</v>
      </c>
      <c r="R60" s="17">
        <v>-3668.547</v>
      </c>
      <c r="S60" s="17">
        <v>-2186.2310000000002</v>
      </c>
      <c r="T60" s="17">
        <v>5449.3829999999998</v>
      </c>
      <c r="U60" s="17">
        <v>5588.9229999999998</v>
      </c>
      <c r="V60" s="17">
        <v>-5488.9790000000003</v>
      </c>
      <c r="W60" s="17">
        <v>-30782.83500000001</v>
      </c>
      <c r="X60" s="17">
        <v>-9215.5240000000049</v>
      </c>
      <c r="Y60" s="17">
        <v>-11334.484999999999</v>
      </c>
      <c r="Z60" s="17">
        <v>-20339.128000000001</v>
      </c>
      <c r="AA60" s="17">
        <v>-17101.744999999966</v>
      </c>
      <c r="AB60" s="17">
        <v>-11794.977999999999</v>
      </c>
      <c r="AC60" s="17">
        <v>-10504.999</v>
      </c>
      <c r="AD60" s="73">
        <v>-12922.684999999999</v>
      </c>
      <c r="AE60" s="17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5"/>
      <c r="BI60"/>
      <c r="BK60" s="17"/>
      <c r="BL60" s="17"/>
    </row>
    <row r="61" spans="1:64" s="19" customFormat="1" ht="15" customHeight="1" x14ac:dyDescent="0.35">
      <c r="A61"/>
      <c r="B61" s="16" t="s">
        <v>774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7">
        <v>23065.47</v>
      </c>
      <c r="N61" s="17">
        <v>28139.493999999999</v>
      </c>
      <c r="O61" s="17">
        <v>24674.254000000001</v>
      </c>
      <c r="P61" s="17">
        <v>15025.616</v>
      </c>
      <c r="Q61" s="17">
        <v>12056.831</v>
      </c>
      <c r="R61" s="17">
        <v>11549.496999999999</v>
      </c>
      <c r="S61" s="17">
        <v>11462.619000000001</v>
      </c>
      <c r="T61" s="17">
        <v>10852.587</v>
      </c>
      <c r="U61" s="17">
        <v>10932.707</v>
      </c>
      <c r="V61" s="17">
        <v>12611.776</v>
      </c>
      <c r="W61" s="17">
        <v>13191.707</v>
      </c>
      <c r="X61" s="17">
        <v>14032.424000000001</v>
      </c>
      <c r="Y61" s="17">
        <v>15894.89</v>
      </c>
      <c r="Z61" s="17">
        <v>16989.642</v>
      </c>
      <c r="AA61" s="17">
        <v>16418.835999999999</v>
      </c>
      <c r="AB61" s="17">
        <v>14192.92</v>
      </c>
      <c r="AC61" s="17">
        <v>19776.027999999998</v>
      </c>
      <c r="AD61" s="73">
        <v>22260.134999999998</v>
      </c>
      <c r="AE61" s="17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5"/>
      <c r="BI61"/>
      <c r="BK61" s="17"/>
      <c r="BL61" s="17"/>
    </row>
    <row r="62" spans="1:64" s="19" customFormat="1" ht="15" customHeight="1" x14ac:dyDescent="0.35">
      <c r="A62"/>
      <c r="B62" s="16" t="s">
        <v>775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7">
        <v>-4749.2089999999998</v>
      </c>
      <c r="N62" s="17">
        <v>-5354.1350000000002</v>
      </c>
      <c r="O62" s="17">
        <v>-5386.7610000000004</v>
      </c>
      <c r="P62" s="17">
        <v>-5669.5720000000001</v>
      </c>
      <c r="Q62" s="17">
        <v>-10946.721</v>
      </c>
      <c r="R62" s="17">
        <v>-9011.6880000000001</v>
      </c>
      <c r="S62" s="17">
        <v>-6551.982</v>
      </c>
      <c r="T62" s="17">
        <v>-6870.78</v>
      </c>
      <c r="U62" s="17">
        <v>-6591.9809999999998</v>
      </c>
      <c r="V62" s="17">
        <v>-13789.659</v>
      </c>
      <c r="W62" s="17">
        <v>-40631.802000000003</v>
      </c>
      <c r="X62" s="17">
        <v>-19190.494999999999</v>
      </c>
      <c r="Y62" s="17">
        <v>-24018.357</v>
      </c>
      <c r="Z62" s="17">
        <v>-56741.235999999997</v>
      </c>
      <c r="AA62" s="17">
        <v>-30339.866000000002</v>
      </c>
      <c r="AB62" s="17">
        <v>-36271.120000000003</v>
      </c>
      <c r="AC62" s="17">
        <v>-25263.632000000001</v>
      </c>
      <c r="AD62" s="73">
        <v>-31456.469000000001</v>
      </c>
      <c r="AE62" s="17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5"/>
      <c r="BI62"/>
      <c r="BK62" s="17"/>
      <c r="BL62" s="17"/>
    </row>
    <row r="63" spans="1:64" s="19" customFormat="1" ht="15" customHeight="1" x14ac:dyDescent="0.35">
      <c r="A63"/>
      <c r="B63" s="16" t="s">
        <v>776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7">
        <v>1080.4359999999999</v>
      </c>
      <c r="N63" s="17">
        <v>1145.106</v>
      </c>
      <c r="O63" s="17">
        <v>2020.6320000000001</v>
      </c>
      <c r="P63" s="17">
        <v>-982.54200000000003</v>
      </c>
      <c r="Q63" s="17">
        <v>-4042.7820000000002</v>
      </c>
      <c r="R63" s="17">
        <v>-1746.3240000000001</v>
      </c>
      <c r="S63" s="17">
        <v>-922.42399999999998</v>
      </c>
      <c r="T63" s="17">
        <v>-2615.9769999999999</v>
      </c>
      <c r="U63" s="17">
        <v>-516.26700000000005</v>
      </c>
      <c r="V63" s="17">
        <v>-4982.2650000000003</v>
      </c>
      <c r="W63" s="17">
        <v>450.11899999999997</v>
      </c>
      <c r="X63" s="17">
        <v>-511.32200000000006</v>
      </c>
      <c r="Y63" s="17">
        <v>76.09999999999998</v>
      </c>
      <c r="Z63" s="17">
        <v>-1191.124</v>
      </c>
      <c r="AA63" s="17">
        <v>-1807.3229999999999</v>
      </c>
      <c r="AB63" s="17">
        <v>1831.374</v>
      </c>
      <c r="AC63" s="17">
        <v>-1490.798</v>
      </c>
      <c r="AD63" s="73">
        <v>-221.886</v>
      </c>
      <c r="AE63" s="17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5"/>
      <c r="BI63"/>
      <c r="BK63" s="17"/>
      <c r="BL63" s="17"/>
    </row>
    <row r="64" spans="1:64" s="19" customFormat="1" ht="15" customHeight="1" x14ac:dyDescent="0.35">
      <c r="A64"/>
      <c r="B64" s="16" t="s">
        <v>777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7">
        <v>-8607.8620000000028</v>
      </c>
      <c r="N64" s="17">
        <v>-11091.174999999997</v>
      </c>
      <c r="O64" s="17">
        <v>-9683.9689999999991</v>
      </c>
      <c r="P64" s="17">
        <v>-2020.3929999999996</v>
      </c>
      <c r="Q64" s="17">
        <v>-2944.8630000000021</v>
      </c>
      <c r="R64" s="17">
        <v>-4460.0319999999992</v>
      </c>
      <c r="S64" s="17">
        <v>-6174.4440000000004</v>
      </c>
      <c r="T64" s="17">
        <v>4083.5529999999999</v>
      </c>
      <c r="U64" s="17">
        <v>1764.4639999999993</v>
      </c>
      <c r="V64" s="17">
        <v>671.16899999999896</v>
      </c>
      <c r="W64" s="17">
        <v>-3792.8590000000054</v>
      </c>
      <c r="X64" s="17">
        <v>-3546.1310000000049</v>
      </c>
      <c r="Y64" s="17">
        <v>-3287.1179999999999</v>
      </c>
      <c r="Z64" s="17">
        <v>20603.590000000022</v>
      </c>
      <c r="AA64" s="17">
        <v>-1373.3920000000001</v>
      </c>
      <c r="AB64" s="17">
        <v>8451.848</v>
      </c>
      <c r="AC64" s="17">
        <v>-3526.5970000000002</v>
      </c>
      <c r="AD64" s="73">
        <v>-3504.4650000000001</v>
      </c>
      <c r="AE64" s="17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5"/>
      <c r="BI64"/>
      <c r="BK64" s="17"/>
      <c r="BL64" s="17"/>
    </row>
    <row r="65" spans="1:64" s="19" customFormat="1" ht="15" customHeight="1" x14ac:dyDescent="0.35">
      <c r="A65"/>
      <c r="B65" s="16" t="s">
        <v>779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">
        <v>-10928.995999999999</v>
      </c>
      <c r="N65" s="17">
        <v>-11143.484</v>
      </c>
      <c r="O65" s="17">
        <v>-9396.6849999999995</v>
      </c>
      <c r="P65" s="17">
        <v>-7339.8209999999999</v>
      </c>
      <c r="Q65" s="17">
        <v>-14780.337</v>
      </c>
      <c r="R65" s="17">
        <v>-11217.826999999999</v>
      </c>
      <c r="S65" s="17">
        <v>-8302.8880000000008</v>
      </c>
      <c r="T65" s="17">
        <v>-11624.959000000001</v>
      </c>
      <c r="U65" s="17">
        <v>-13749.76</v>
      </c>
      <c r="V65" s="17">
        <v>-14321.005999999999</v>
      </c>
      <c r="W65" s="17">
        <v>-14365.011</v>
      </c>
      <c r="X65" s="17">
        <v>-11542.043</v>
      </c>
      <c r="Y65" s="17">
        <v>-13454.888999999999</v>
      </c>
      <c r="Z65" s="17">
        <v>-11461.304</v>
      </c>
      <c r="AA65" s="17">
        <v>-22824.896000000001</v>
      </c>
      <c r="AB65" s="17">
        <v>-9336.4120000000003</v>
      </c>
      <c r="AC65" s="17">
        <v>-19260.161</v>
      </c>
      <c r="AD65" s="73">
        <v>-12621.321</v>
      </c>
      <c r="AE65" s="17"/>
      <c r="AF65" s="7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/>
      <c r="BK65" s="17"/>
      <c r="BL65" s="17"/>
    </row>
    <row r="66" spans="1:64" s="19" customFormat="1" ht="15" customHeight="1" x14ac:dyDescent="0.35">
      <c r="A66"/>
      <c r="B66" s="16" t="s">
        <v>780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">
        <v>-10744.164000000001</v>
      </c>
      <c r="N66" s="17">
        <v>-15849.74</v>
      </c>
      <c r="O66" s="17">
        <v>-15168.456</v>
      </c>
      <c r="P66" s="17">
        <v>-8376.6679999999997</v>
      </c>
      <c r="Q66" s="17">
        <v>-11255.387000000001</v>
      </c>
      <c r="R66" s="17">
        <v>-5580.183</v>
      </c>
      <c r="S66" s="17">
        <v>-5527.2489999999998</v>
      </c>
      <c r="T66" s="17">
        <v>-10799.254000000001</v>
      </c>
      <c r="U66" s="17">
        <v>-14870</v>
      </c>
      <c r="V66" s="17">
        <v>-14660.481</v>
      </c>
      <c r="W66" s="17">
        <v>-6350.4269999999997</v>
      </c>
      <c r="X66" s="17">
        <v>-7011.1440000000002</v>
      </c>
      <c r="Y66" s="17">
        <v>-11242.799000000001</v>
      </c>
      <c r="Z66" s="17">
        <v>-2671.5639999999999</v>
      </c>
      <c r="AA66" s="17">
        <v>-19094</v>
      </c>
      <c r="AB66" s="17">
        <v>-7690.6080000000002</v>
      </c>
      <c r="AC66" s="17">
        <v>-25947.87</v>
      </c>
      <c r="AD66" s="73">
        <v>-3573.1280000000002</v>
      </c>
      <c r="AE66" s="17"/>
      <c r="AF66" s="7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/>
      <c r="BK66" s="17"/>
      <c r="BL66" s="17"/>
    </row>
    <row r="67" spans="1:64" s="19" customFormat="1" ht="15" customHeight="1" x14ac:dyDescent="0.35">
      <c r="A67"/>
      <c r="B67" s="13" t="s">
        <v>260</v>
      </c>
      <c r="C67" s="14"/>
      <c r="D67" s="14"/>
      <c r="E67" s="14"/>
      <c r="F67" s="14"/>
      <c r="G67" s="14">
        <v>52814.324000000001</v>
      </c>
      <c r="H67" s="14">
        <v>53758.582999999999</v>
      </c>
      <c r="I67" s="14">
        <v>59305.156999999999</v>
      </c>
      <c r="J67" s="14">
        <v>63863.694000000003</v>
      </c>
      <c r="K67" s="14">
        <v>70079.157999999996</v>
      </c>
      <c r="L67" s="14">
        <v>80637.232999999993</v>
      </c>
      <c r="M67" s="14">
        <v>78349.301000000007</v>
      </c>
      <c r="N67" s="14">
        <v>98790.812000000005</v>
      </c>
      <c r="O67" s="14">
        <v>97865.119000000006</v>
      </c>
      <c r="P67" s="14">
        <v>68707.47</v>
      </c>
      <c r="Q67" s="14">
        <v>55280.951000000001</v>
      </c>
      <c r="R67" s="14">
        <v>48621.928</v>
      </c>
      <c r="S67" s="14">
        <v>48079.574999999997</v>
      </c>
      <c r="T67" s="14">
        <v>48527.243000000002</v>
      </c>
      <c r="U67" s="14">
        <v>50673</v>
      </c>
      <c r="V67" s="14">
        <v>56458.41</v>
      </c>
      <c r="W67" s="14">
        <v>52679.936999999998</v>
      </c>
      <c r="X67" s="14">
        <v>58655.153999999995</v>
      </c>
      <c r="Y67" s="14">
        <v>64406.705999999991</v>
      </c>
      <c r="Z67" s="14">
        <v>68868.255000000005</v>
      </c>
      <c r="AA67" s="14">
        <v>68334.483999999997</v>
      </c>
      <c r="AB67" s="14">
        <v>61847.751000000004</v>
      </c>
      <c r="AC67" s="14">
        <v>80719.95</v>
      </c>
      <c r="AD67" s="72">
        <v>94212.390000000014</v>
      </c>
      <c r="AG67" s="15"/>
      <c r="AH67" s="15"/>
      <c r="AI67" s="15"/>
      <c r="AJ67" s="15"/>
      <c r="AK67" s="15">
        <v>1.787884286846118</v>
      </c>
      <c r="AL67" s="15">
        <v>10.317559895505431</v>
      </c>
      <c r="AM67" s="15">
        <v>7.686577745675649</v>
      </c>
      <c r="AN67" s="15">
        <v>9.7323903625117456</v>
      </c>
      <c r="AO67" s="15">
        <v>15.065927304663104</v>
      </c>
      <c r="AP67" s="15">
        <v>-2.8373146186699962</v>
      </c>
      <c r="AQ67" s="15">
        <v>26.09022765882748</v>
      </c>
      <c r="AR67" s="15">
        <v>-0.93702337419799653</v>
      </c>
      <c r="AS67" s="15">
        <v>-29.793709237711141</v>
      </c>
      <c r="AT67" s="15">
        <v>-19.541570952910941</v>
      </c>
      <c r="AU67" s="15">
        <v>-12.045782280409757</v>
      </c>
      <c r="AV67" s="15">
        <v>-1.1154493914762138</v>
      </c>
      <c r="AW67" s="15">
        <v>0.9310980806298832</v>
      </c>
      <c r="AX67" s="15">
        <v>4.4217574857899873</v>
      </c>
      <c r="AY67" s="15">
        <v>11.417145225267902</v>
      </c>
      <c r="AZ67" s="15">
        <v>-6.6924892146272006</v>
      </c>
      <c r="BA67" s="15">
        <v>11.342490785438862</v>
      </c>
      <c r="BB67" s="15">
        <v>9.8057060765708606</v>
      </c>
      <c r="BC67" s="15">
        <v>6.9271497908929147</v>
      </c>
      <c r="BD67" s="15">
        <v>-0.77506102049486791</v>
      </c>
      <c r="BE67" s="15">
        <v>-9.4926201535376986</v>
      </c>
      <c r="BF67" s="15">
        <v>30.513961615192756</v>
      </c>
      <c r="BG67" s="15">
        <v>16.715124328000719</v>
      </c>
      <c r="BH67" s="15"/>
      <c r="BI67"/>
      <c r="BK67" s="17"/>
      <c r="BL67" s="17"/>
    </row>
    <row r="68" spans="1:64" s="7" customFormat="1" ht="15" customHeight="1" x14ac:dyDescent="0.35">
      <c r="A68"/>
      <c r="B68" s="66" t="s">
        <v>261</v>
      </c>
      <c r="C68" s="17"/>
      <c r="D68" s="17"/>
      <c r="E68" s="17"/>
      <c r="F68" s="17"/>
      <c r="G68" s="71">
        <v>27.488519970453471</v>
      </c>
      <c r="H68" s="71">
        <v>29.525450847541869</v>
      </c>
      <c r="I68" s="71">
        <v>30.817955679638448</v>
      </c>
      <c r="J68" s="71">
        <v>31.42615740329709</v>
      </c>
      <c r="K68" s="71">
        <v>30.737599615566161</v>
      </c>
      <c r="L68" s="71">
        <v>30.956997247164971</v>
      </c>
      <c r="M68" s="71">
        <v>35.596477114709678</v>
      </c>
      <c r="N68" s="71">
        <v>35.642990767198064</v>
      </c>
      <c r="O68" s="71">
        <v>31.960789829520362</v>
      </c>
      <c r="P68" s="71">
        <v>28.832458828712511</v>
      </c>
      <c r="Q68" s="71">
        <v>28.25425344075575</v>
      </c>
      <c r="R68" s="71">
        <v>28.22556316565645</v>
      </c>
      <c r="S68" s="71">
        <v>28.133663827103302</v>
      </c>
      <c r="T68" s="71">
        <v>28.359074509961342</v>
      </c>
      <c r="U68" s="71">
        <v>28.338999072484359</v>
      </c>
      <c r="V68" s="71">
        <v>28.181783723629479</v>
      </c>
      <c r="W68" s="71">
        <v>26.381538763039902</v>
      </c>
      <c r="X68" s="71">
        <v>24.549549388277118</v>
      </c>
      <c r="Y68" s="71">
        <v>24.634066831488013</v>
      </c>
      <c r="Z68" s="71">
        <v>24.419870955057593</v>
      </c>
      <c r="AA68" s="71">
        <v>24.444817641412207</v>
      </c>
      <c r="AB68" s="71">
        <v>24.536775799656805</v>
      </c>
      <c r="AC68" s="71">
        <v>24.543653706425737</v>
      </c>
      <c r="AD68" s="76">
        <v>24.290080105175122</v>
      </c>
      <c r="AG68" s="18"/>
      <c r="AH68" s="18"/>
      <c r="AI68" s="18"/>
      <c r="AJ68" s="18"/>
      <c r="AK68" s="18">
        <v>7.4101147652832156</v>
      </c>
      <c r="AL68" s="18">
        <v>4.3775955827756192</v>
      </c>
      <c r="AM68" s="18">
        <v>1.9735303989046979</v>
      </c>
      <c r="AN68" s="18">
        <v>-2.1910339813250235</v>
      </c>
      <c r="AO68" s="18">
        <v>0.71377607341759375</v>
      </c>
      <c r="AP68" s="18">
        <v>14.986853636037292</v>
      </c>
      <c r="AQ68" s="18">
        <v>0.13066925791138187</v>
      </c>
      <c r="AR68" s="18">
        <v>-10.330785544142385</v>
      </c>
      <c r="AS68" s="18">
        <v>-9.7880278225114115</v>
      </c>
      <c r="AT68" s="18">
        <v>-2.0053974286125076</v>
      </c>
      <c r="AU68" s="18">
        <v>-0.10154320714740982</v>
      </c>
      <c r="AV68" s="18">
        <v>-0.32558903435792824</v>
      </c>
      <c r="AW68" s="18">
        <v>0.80121339418609661</v>
      </c>
      <c r="AX68" s="18">
        <v>-7.0790171484373637E-2</v>
      </c>
      <c r="AY68" s="18">
        <v>-0.5547667666481827</v>
      </c>
      <c r="AZ68" s="18">
        <v>-6.3879737998277664</v>
      </c>
      <c r="BA68" s="18">
        <v>-6.9442097036787374</v>
      </c>
      <c r="BB68" s="18">
        <v>0.34427289020324831</v>
      </c>
      <c r="BC68" s="18">
        <v>-0.86951081969392174</v>
      </c>
      <c r="BD68" s="18">
        <v>0.1021573226186408</v>
      </c>
      <c r="BE68" s="18">
        <v>0.37618672224746169</v>
      </c>
      <c r="BF68" s="18">
        <v>2.8031012815577416E-2</v>
      </c>
      <c r="BG68" s="18">
        <v>-1.0331534346258608</v>
      </c>
      <c r="BH68" s="18"/>
      <c r="BI68"/>
      <c r="BK68" s="17"/>
      <c r="BL68" s="17"/>
    </row>
    <row r="69" spans="1:64" s="7" customFormat="1" ht="15" customHeight="1" x14ac:dyDescent="0.35">
      <c r="A69"/>
      <c r="B69" s="16" t="s">
        <v>262</v>
      </c>
      <c r="C69" s="17"/>
      <c r="D69" s="17"/>
      <c r="E69" s="17"/>
      <c r="F69" s="17"/>
      <c r="G69" s="17">
        <v>14517.876</v>
      </c>
      <c r="H69" s="17">
        <v>15872.464</v>
      </c>
      <c r="I69" s="17">
        <v>18276.636999999999</v>
      </c>
      <c r="J69" s="17">
        <v>20069.904999999999</v>
      </c>
      <c r="K69" s="17">
        <v>21540.651000000002</v>
      </c>
      <c r="L69" s="17">
        <v>24962.866000000002</v>
      </c>
      <c r="M69" s="17">
        <v>27889.591</v>
      </c>
      <c r="N69" s="17">
        <v>35212</v>
      </c>
      <c r="O69" s="17">
        <v>31278.465</v>
      </c>
      <c r="P69" s="17">
        <v>19810.053</v>
      </c>
      <c r="Q69" s="17">
        <v>15619.22</v>
      </c>
      <c r="R69" s="17">
        <v>13723.813</v>
      </c>
      <c r="S69" s="17">
        <v>13526.546</v>
      </c>
      <c r="T69" s="17">
        <v>13761.877</v>
      </c>
      <c r="U69" s="17">
        <v>14360.221</v>
      </c>
      <c r="V69" s="17">
        <v>15910.986999999999</v>
      </c>
      <c r="W69" s="17">
        <v>13897.778</v>
      </c>
      <c r="X69" s="17">
        <v>14399.575999999999</v>
      </c>
      <c r="Y69" s="17">
        <v>15865.990999999998</v>
      </c>
      <c r="Z69" s="17">
        <v>16817.539000000001</v>
      </c>
      <c r="AA69" s="17">
        <v>16704.240000000002</v>
      </c>
      <c r="AB69" s="17">
        <v>15175.444</v>
      </c>
      <c r="AC69" s="17">
        <v>19811.625</v>
      </c>
      <c r="AD69" s="73">
        <v>22884.264999999999</v>
      </c>
      <c r="AE69" s="17"/>
      <c r="AG69" s="18"/>
      <c r="AH69" s="18"/>
      <c r="AI69" s="18"/>
      <c r="AJ69" s="18"/>
      <c r="AK69" s="18">
        <v>9.3304833296551077</v>
      </c>
      <c r="AL69" s="18">
        <v>15.146816524516916</v>
      </c>
      <c r="AM69" s="18">
        <v>9.8118050930266882</v>
      </c>
      <c r="AN69" s="18">
        <v>7.3281164011488977</v>
      </c>
      <c r="AO69" s="18">
        <v>15.887240362419872</v>
      </c>
      <c r="AP69" s="18">
        <v>11.724314828273318</v>
      </c>
      <c r="AQ69" s="18">
        <v>26.254988823608059</v>
      </c>
      <c r="AR69" s="18">
        <v>-11.171007043053505</v>
      </c>
      <c r="AS69" s="18">
        <v>-36.665520510677233</v>
      </c>
      <c r="AT69" s="18">
        <v>-21.15508222012329</v>
      </c>
      <c r="AU69" s="18">
        <v>-12.135093813903636</v>
      </c>
      <c r="AV69" s="18">
        <v>-1.4374066449316951</v>
      </c>
      <c r="AW69" s="18">
        <v>1.7397715573510053</v>
      </c>
      <c r="AX69" s="18">
        <v>4.3478371445988007</v>
      </c>
      <c r="AY69" s="18">
        <v>10.799039931209972</v>
      </c>
      <c r="AZ69" s="18">
        <v>-12.652948556868276</v>
      </c>
      <c r="BA69" s="18">
        <v>3.6106347359987967</v>
      </c>
      <c r="BB69" s="18">
        <v>10.183737354488766</v>
      </c>
      <c r="BC69" s="18">
        <v>5.9974066542707769</v>
      </c>
      <c r="BD69" s="18">
        <v>-0.67369547946342845</v>
      </c>
      <c r="BE69" s="18">
        <v>-9.1521434079012387</v>
      </c>
      <c r="BF69" s="18">
        <v>30.550546000499232</v>
      </c>
      <c r="BG69" s="18">
        <v>15.509278012278141</v>
      </c>
      <c r="BH69" s="18"/>
      <c r="BI69"/>
      <c r="BK69" s="17"/>
      <c r="BL69" s="17"/>
    </row>
    <row r="70" spans="1:64" s="7" customFormat="1" ht="15" customHeight="1" x14ac:dyDescent="0.35">
      <c r="A70"/>
      <c r="B70" s="16" t="s">
        <v>263</v>
      </c>
      <c r="C70" s="17"/>
      <c r="D70" s="17"/>
      <c r="E70" s="17"/>
      <c r="F70" s="17"/>
      <c r="G70" s="17">
        <v>-1787.098</v>
      </c>
      <c r="H70" s="17">
        <v>-2242.2570000000001</v>
      </c>
      <c r="I70" s="17">
        <v>-2818.3939999999998</v>
      </c>
      <c r="J70" s="17">
        <v>-3479.64</v>
      </c>
      <c r="K70" s="17">
        <v>-3565.27</v>
      </c>
      <c r="L70" s="17">
        <v>-4410.2389999999996</v>
      </c>
      <c r="M70" s="17">
        <v>-4904.5519999999997</v>
      </c>
      <c r="N70" s="17">
        <v>-7446.34</v>
      </c>
      <c r="O70" s="17">
        <v>-6227.89</v>
      </c>
      <c r="P70" s="17">
        <v>-4313.0659999999998</v>
      </c>
      <c r="Q70" s="17">
        <v>-4102.9279999999999</v>
      </c>
      <c r="R70" s="17">
        <v>-3058.6990000000001</v>
      </c>
      <c r="S70" s="17">
        <v>-3409.9250000000002</v>
      </c>
      <c r="T70" s="17">
        <v>-3277.0340000000001</v>
      </c>
      <c r="U70" s="17">
        <v>-3326.93</v>
      </c>
      <c r="V70" s="17">
        <v>-3346.5610000000001</v>
      </c>
      <c r="W70" s="17">
        <v>-1131.432</v>
      </c>
      <c r="X70" s="17">
        <v>-1078.6489999999994</v>
      </c>
      <c r="Y70" s="17">
        <v>-1134.1759999999995</v>
      </c>
      <c r="Z70" s="17">
        <v>-1172.4080000000013</v>
      </c>
      <c r="AA70" s="17">
        <v>-1176.5580000000009</v>
      </c>
      <c r="AB70" s="17">
        <v>-1088.9989999999998</v>
      </c>
      <c r="AC70" s="17">
        <v>-1322.098</v>
      </c>
      <c r="AD70" s="73">
        <v>-1382.634</v>
      </c>
      <c r="AE70" s="17"/>
      <c r="AG70" s="18"/>
      <c r="AH70" s="18"/>
      <c r="AI70" s="18"/>
      <c r="AJ70" s="18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/>
      <c r="BK70" s="17"/>
      <c r="BL70" s="17"/>
    </row>
    <row r="71" spans="1:64" s="7" customFormat="1" ht="15" customHeight="1" x14ac:dyDescent="0.35">
      <c r="A71"/>
      <c r="B71" s="16" t="s">
        <v>781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>
        <v>-2701.5340000000001</v>
      </c>
      <c r="N71" s="17">
        <v>-4287</v>
      </c>
      <c r="O71" s="17">
        <v>-4036.7890000000002</v>
      </c>
      <c r="P71" s="17">
        <v>-2983.6979999999999</v>
      </c>
      <c r="Q71" s="17">
        <v>-3180.2080000000001</v>
      </c>
      <c r="R71" s="17">
        <v>-2248.9810000000002</v>
      </c>
      <c r="S71" s="17">
        <v>-2697.9059999999999</v>
      </c>
      <c r="T71" s="17">
        <v>-2591.3820000000001</v>
      </c>
      <c r="U71" s="17">
        <v>-2534.9349999999999</v>
      </c>
      <c r="V71" s="17">
        <v>-2488.8249999999998</v>
      </c>
      <c r="W71" s="17">
        <v>-262.10700000000003</v>
      </c>
      <c r="X71" s="17">
        <v>-221.97300000000001</v>
      </c>
      <c r="Y71" s="17">
        <v>-261.48599999999999</v>
      </c>
      <c r="Z71" s="17">
        <v>-276.68799999999999</v>
      </c>
      <c r="AA71" s="17">
        <v>-243.88</v>
      </c>
      <c r="AB71" s="17">
        <v>-243.88</v>
      </c>
      <c r="AC71" s="17">
        <v>-226.29400000000001</v>
      </c>
      <c r="AD71" s="73">
        <v>-197.93100000000001</v>
      </c>
      <c r="AE71" s="17"/>
      <c r="AG71" s="18"/>
      <c r="AH71" s="18"/>
      <c r="AI71" s="18"/>
      <c r="AJ71" s="18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/>
      <c r="BK71" s="17"/>
      <c r="BL71" s="17"/>
    </row>
    <row r="72" spans="1:64" s="7" customFormat="1" ht="15" customHeight="1" x14ac:dyDescent="0.35">
      <c r="A72"/>
      <c r="B72" s="16" t="s">
        <v>301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>
        <v>-2203.0179999999996</v>
      </c>
      <c r="N72" s="17">
        <v>-3159.34</v>
      </c>
      <c r="O72" s="17">
        <v>-2191.1010000000001</v>
      </c>
      <c r="P72" s="17">
        <v>-1329.3679999999999</v>
      </c>
      <c r="Q72" s="17">
        <v>-922.7199999999998</v>
      </c>
      <c r="R72" s="17">
        <v>-809.71799999999985</v>
      </c>
      <c r="S72" s="17">
        <v>-712.01900000000023</v>
      </c>
      <c r="T72" s="17">
        <v>-685.65200000000004</v>
      </c>
      <c r="U72" s="17">
        <v>-791.99499999999989</v>
      </c>
      <c r="V72" s="17">
        <v>-857.73600000000033</v>
      </c>
      <c r="W72" s="17">
        <v>-869.32500000000005</v>
      </c>
      <c r="X72" s="17">
        <v>-856.67599999999948</v>
      </c>
      <c r="Y72" s="17">
        <v>-872.68999999999949</v>
      </c>
      <c r="Z72" s="17">
        <v>-895.72000000000128</v>
      </c>
      <c r="AA72" s="17">
        <v>-932.67800000000091</v>
      </c>
      <c r="AB72" s="17">
        <v>-845.1189999999998</v>
      </c>
      <c r="AC72" s="17">
        <v>-1095.8039999999999</v>
      </c>
      <c r="AD72" s="73">
        <v>-1184.703</v>
      </c>
      <c r="AE72" s="17"/>
      <c r="AG72" s="18"/>
      <c r="AH72" s="18"/>
      <c r="AI72" s="18"/>
      <c r="AJ72" s="18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/>
    </row>
    <row r="73" spans="1:64" s="103" customFormat="1" ht="15" customHeight="1" x14ac:dyDescent="0.35">
      <c r="A73"/>
      <c r="B73" s="13" t="s">
        <v>264</v>
      </c>
      <c r="G73" s="14">
        <v>12730.778</v>
      </c>
      <c r="H73" s="14">
        <v>13630.207000000002</v>
      </c>
      <c r="I73" s="14">
        <v>15458.242999999999</v>
      </c>
      <c r="J73" s="14">
        <v>16590.265000000003</v>
      </c>
      <c r="K73" s="14">
        <v>17975.381000000001</v>
      </c>
      <c r="L73" s="14">
        <v>20552.627</v>
      </c>
      <c r="M73" s="14">
        <v>22985.039000000001</v>
      </c>
      <c r="N73" s="14">
        <v>27765.660000000003</v>
      </c>
      <c r="O73" s="14">
        <v>25050.574000000001</v>
      </c>
      <c r="P73" s="14">
        <v>15496.987000000001</v>
      </c>
      <c r="Q73" s="14">
        <v>11516.291000000001</v>
      </c>
      <c r="R73" s="14">
        <v>10665.114</v>
      </c>
      <c r="S73" s="14">
        <v>10116.620999999999</v>
      </c>
      <c r="T73" s="14">
        <v>10484.843000000001</v>
      </c>
      <c r="U73" s="14">
        <v>11033.290999999999</v>
      </c>
      <c r="V73" s="14">
        <v>12564.427</v>
      </c>
      <c r="W73" s="14">
        <v>12766.346</v>
      </c>
      <c r="X73" s="14">
        <v>13320.927</v>
      </c>
      <c r="Y73" s="14">
        <v>14731.815000000001</v>
      </c>
      <c r="Z73" s="14">
        <v>15645.130999999998</v>
      </c>
      <c r="AA73" s="14">
        <v>15527.682000000003</v>
      </c>
      <c r="AB73" s="14">
        <v>14086.444999999996</v>
      </c>
      <c r="AC73" s="14">
        <v>18489.526999999998</v>
      </c>
      <c r="AD73" s="72">
        <v>21501.631000000001</v>
      </c>
      <c r="AE73" s="17"/>
      <c r="AK73" s="15">
        <v>7.0649963419360695</v>
      </c>
      <c r="AL73" s="15">
        <v>13.411652515622073</v>
      </c>
      <c r="AM73" s="15">
        <v>7.323096162998632</v>
      </c>
      <c r="AN73" s="15">
        <v>8.3489685065307739</v>
      </c>
      <c r="AO73" s="15">
        <v>14.337643246616018</v>
      </c>
      <c r="AP73" s="15">
        <v>11.835041817282043</v>
      </c>
      <c r="AQ73" s="15">
        <v>20.798837887549386</v>
      </c>
      <c r="AR73" s="15">
        <v>-9.7785754057350083</v>
      </c>
      <c r="AS73" s="15">
        <v>-38.137197973986538</v>
      </c>
      <c r="AT73" s="15">
        <v>-25.686902879895296</v>
      </c>
      <c r="AU73" s="15">
        <v>-7.3910688779920681</v>
      </c>
      <c r="AV73" s="15">
        <v>-5.1428704840848436</v>
      </c>
      <c r="AW73" s="15">
        <v>3.6397726078697779</v>
      </c>
      <c r="AX73" s="15">
        <v>5.2308651641230917</v>
      </c>
      <c r="AY73" s="15">
        <v>13.877418804597834</v>
      </c>
      <c r="AZ73" s="15">
        <v>1.6070689097083366</v>
      </c>
      <c r="BA73" s="15">
        <v>4.3440856138475343</v>
      </c>
      <c r="BB73" s="15">
        <v>10.591515140049944</v>
      </c>
      <c r="BC73" s="15">
        <v>6.199616272672424</v>
      </c>
      <c r="BD73" s="15">
        <v>-0.7507064018830848</v>
      </c>
      <c r="BE73" s="15">
        <v>-9.2817266608113584</v>
      </c>
      <c r="BF73" s="15">
        <v>31.257581313099244</v>
      </c>
      <c r="BG73" s="15">
        <v>16.290865634366977</v>
      </c>
      <c r="BH73" s="15"/>
      <c r="BI73"/>
    </row>
    <row r="74" spans="1:64" s="7" customFormat="1" ht="15" customHeight="1" x14ac:dyDescent="0.35">
      <c r="A74"/>
      <c r="B74" s="66" t="s">
        <v>265</v>
      </c>
      <c r="C74" s="17"/>
      <c r="D74" s="17"/>
      <c r="E74" s="17"/>
      <c r="F74" s="17"/>
      <c r="G74" s="71">
        <v>24.104782634347455</v>
      </c>
      <c r="H74" s="71">
        <v>25.354475954100209</v>
      </c>
      <c r="I74" s="71">
        <v>26.0655966225669</v>
      </c>
      <c r="J74" s="71">
        <v>25.977615701340422</v>
      </c>
      <c r="K74" s="71">
        <v>25.650109837221507</v>
      </c>
      <c r="L74" s="71">
        <v>25.487763202390639</v>
      </c>
      <c r="M74" s="71">
        <v>29.336622926604026</v>
      </c>
      <c r="N74" s="71">
        <v>28.105508435339111</v>
      </c>
      <c r="O74" s="71">
        <v>25.597040351016176</v>
      </c>
      <c r="P74" s="71">
        <v>22.555024948524522</v>
      </c>
      <c r="Q74" s="71">
        <v>20.83229537784182</v>
      </c>
      <c r="R74" s="71">
        <v>21.934782183051233</v>
      </c>
      <c r="S74" s="71">
        <v>21.041411035767265</v>
      </c>
      <c r="T74" s="71">
        <v>21.606096600212791</v>
      </c>
      <c r="U74" s="71">
        <v>21.773510548023598</v>
      </c>
      <c r="V74" s="71">
        <v>22.254305425887832</v>
      </c>
      <c r="W74" s="71">
        <v>24.233791319833962</v>
      </c>
      <c r="X74" s="71">
        <v>22.710582261875913</v>
      </c>
      <c r="Y74" s="71">
        <v>22.873107343822245</v>
      </c>
      <c r="Z74" s="71">
        <v>22.717478466675246</v>
      </c>
      <c r="AA74" s="71">
        <v>22.723054439102814</v>
      </c>
      <c r="AB74" s="71">
        <v>22.776001992376401</v>
      </c>
      <c r="AC74" s="71">
        <v>22.905771125973192</v>
      </c>
      <c r="AD74" s="76">
        <v>22.822508801655491</v>
      </c>
      <c r="AE74" s="17"/>
      <c r="AG74" s="18"/>
      <c r="AH74" s="18"/>
      <c r="AI74" s="18"/>
      <c r="AJ74" s="18"/>
      <c r="AK74" s="18">
        <v>5.1844206135758224</v>
      </c>
      <c r="AL74" s="18">
        <v>2.8047145196534498</v>
      </c>
      <c r="AM74" s="18">
        <v>-0.33753657167511991</v>
      </c>
      <c r="AN74" s="18">
        <v>-1.2607233392170647</v>
      </c>
      <c r="AO74" s="18">
        <v>-0.63292763992489032</v>
      </c>
      <c r="AP74" s="18">
        <v>15.100814040254349</v>
      </c>
      <c r="AQ74" s="18">
        <v>-4.1965106015950937</v>
      </c>
      <c r="AR74" s="18">
        <v>-8.9251830832167212</v>
      </c>
      <c r="AS74" s="18">
        <v>-11.884246619046678</v>
      </c>
      <c r="AT74" s="18">
        <v>-7.6378969857685641</v>
      </c>
      <c r="AU74" s="18">
        <v>5.2922003322882416</v>
      </c>
      <c r="AV74" s="18">
        <v>-4.07285169202303</v>
      </c>
      <c r="AW74" s="18">
        <v>2.6836867712229204</v>
      </c>
      <c r="AX74" s="18">
        <v>0.77484587294291107</v>
      </c>
      <c r="AY74" s="18">
        <v>2.2081642590605415</v>
      </c>
      <c r="AZ74" s="18">
        <v>8.89484464270652</v>
      </c>
      <c r="BA74" s="18">
        <v>-6.2854756726050942</v>
      </c>
      <c r="BB74" s="18">
        <v>0.7156359096048398</v>
      </c>
      <c r="BC74" s="18">
        <v>-0.68040111388290325</v>
      </c>
      <c r="BD74" s="18">
        <v>2.4544856224900335E-2</v>
      </c>
      <c r="BE74" s="18">
        <v>0.23301248261092988</v>
      </c>
      <c r="BF74" s="18">
        <v>0.5697625669343912</v>
      </c>
      <c r="BG74" s="18">
        <v>-0.36349932887999875</v>
      </c>
      <c r="BH74" s="18"/>
      <c r="BI74"/>
    </row>
    <row r="75" spans="1:64" s="7" customFormat="1" ht="15" customHeight="1" x14ac:dyDescent="0.35">
      <c r="A75"/>
      <c r="B75" s="66" t="s">
        <v>266</v>
      </c>
      <c r="C75" s="17"/>
      <c r="D75" s="17"/>
      <c r="E75" s="17"/>
      <c r="F75" s="17"/>
      <c r="G75" s="71">
        <v>25.706473916106226</v>
      </c>
      <c r="H75" s="71">
        <v>25.386438870886462</v>
      </c>
      <c r="I75" s="71">
        <v>28.925443045101815</v>
      </c>
      <c r="J75" s="71">
        <v>29.562260127874783</v>
      </c>
      <c r="K75" s="71">
        <v>26.700917883086177</v>
      </c>
      <c r="L75" s="71">
        <v>27.519644372203565</v>
      </c>
      <c r="M75" s="71">
        <v>25.758270766672641</v>
      </c>
      <c r="N75" s="71">
        <v>24.583400943826103</v>
      </c>
      <c r="O75" s="71">
        <v>22.607575638544464</v>
      </c>
      <c r="P75" s="71">
        <v>19.849901723882859</v>
      </c>
      <c r="Q75" s="71">
        <v>13.207632708639714</v>
      </c>
      <c r="R75" s="71">
        <v>15.436890821965482</v>
      </c>
      <c r="S75" s="71">
        <v>15.783559031185481</v>
      </c>
      <c r="T75" s="71">
        <v>16.00688729347543</v>
      </c>
      <c r="U75" s="71">
        <v>14.969764735586288</v>
      </c>
      <c r="V75" s="71">
        <v>13.817862435690945</v>
      </c>
      <c r="W75" s="71">
        <v>12.254358885753229</v>
      </c>
      <c r="X75" s="71">
        <v>15.413482144081382</v>
      </c>
      <c r="Y75" s="71">
        <v>14.66744267426561</v>
      </c>
      <c r="Z75" s="71">
        <v>15.139435842864366</v>
      </c>
      <c r="AA75" s="71">
        <v>12.192428062867512</v>
      </c>
      <c r="AB75" s="71">
        <v>15.535992053976013</v>
      </c>
      <c r="AC75" s="71">
        <v>13.552094955339976</v>
      </c>
      <c r="AD75" s="76">
        <v>17.434293348930787</v>
      </c>
      <c r="AE75" s="17"/>
      <c r="AG75" s="18"/>
      <c r="AH75" s="18"/>
      <c r="AI75" s="18"/>
      <c r="AJ75" s="18"/>
      <c r="AK75" s="18">
        <v>-1.2449589401650638</v>
      </c>
      <c r="AL75" s="18">
        <v>13.940530187059576</v>
      </c>
      <c r="AM75" s="18">
        <v>2.2015810847910426</v>
      </c>
      <c r="AN75" s="18">
        <v>-9.6790375039376482</v>
      </c>
      <c r="AO75" s="18">
        <v>3.0662859333237167</v>
      </c>
      <c r="AP75" s="18">
        <v>-6.4004228459798451</v>
      </c>
      <c r="AQ75" s="18">
        <v>-4.5611362404290157</v>
      </c>
      <c r="AR75" s="18">
        <v>-8.0372333746517253</v>
      </c>
      <c r="AS75" s="18">
        <v>-12.198008131221062</v>
      </c>
      <c r="AT75" s="18">
        <v>-33.462478090011636</v>
      </c>
      <c r="AU75" s="18">
        <v>16.878559258144033</v>
      </c>
      <c r="AV75" s="18">
        <v>2.2457126452349927</v>
      </c>
      <c r="AW75" s="18">
        <v>1.4149423577324469</v>
      </c>
      <c r="AX75" s="18">
        <v>-6.4792269657067116</v>
      </c>
      <c r="AY75" s="18">
        <v>-7.6948590725479411</v>
      </c>
      <c r="AZ75" s="18">
        <v>-11.31508984992681</v>
      </c>
      <c r="BA75" s="18">
        <v>25.779588208412207</v>
      </c>
      <c r="BB75" s="18">
        <v>-4.8401747433965996</v>
      </c>
      <c r="BC75" s="18">
        <v>3.2179649791771769</v>
      </c>
      <c r="BD75" s="18">
        <v>-19.46577012898311</v>
      </c>
      <c r="BE75" s="18">
        <v>27.423282498516013</v>
      </c>
      <c r="BF75" s="18">
        <v>-12.769684045559952</v>
      </c>
      <c r="BG75" s="18">
        <v>28.646481642759557</v>
      </c>
      <c r="BH75" s="18"/>
      <c r="BI75"/>
    </row>
    <row r="76" spans="1:64" s="7" customFormat="1" ht="15" customHeight="1" x14ac:dyDescent="0.35">
      <c r="A76"/>
      <c r="B76" s="107" t="s">
        <v>267</v>
      </c>
      <c r="C76" s="17"/>
      <c r="D76" s="17"/>
      <c r="E76" s="17"/>
      <c r="F76" s="17"/>
      <c r="G76" s="17"/>
      <c r="H76" s="17">
        <v>6970.0730000000003</v>
      </c>
      <c r="I76" s="17">
        <v>7587.3709999999992</v>
      </c>
      <c r="J76" s="17">
        <v>7904.5060000000012</v>
      </c>
      <c r="K76" s="17">
        <v>8871.7119999999995</v>
      </c>
      <c r="L76" s="17">
        <v>10178.128000000001</v>
      </c>
      <c r="M76" s="17">
        <v>11345.515999999998</v>
      </c>
      <c r="N76" s="17">
        <v>13190.379999999997</v>
      </c>
      <c r="O76" s="17">
        <v>13401.152999999997</v>
      </c>
      <c r="P76" s="17">
        <v>8576.4349999999995</v>
      </c>
      <c r="Q76" s="17">
        <v>6586.0710000000008</v>
      </c>
      <c r="R76" s="17">
        <v>5737.128999999999</v>
      </c>
      <c r="S76" s="17">
        <v>6134.3320000000003</v>
      </c>
      <c r="T76" s="17">
        <v>7183.3680000000022</v>
      </c>
      <c r="U76" s="17">
        <v>7110.9140000000025</v>
      </c>
      <c r="V76" s="17">
        <v>7563.0420000000013</v>
      </c>
      <c r="W76" s="17">
        <v>8298.9739999999983</v>
      </c>
      <c r="X76" s="17">
        <v>8862.0800000000017</v>
      </c>
      <c r="Y76" s="17">
        <v>9864.9410000000062</v>
      </c>
      <c r="Z76" s="17">
        <v>10321.316000000001</v>
      </c>
      <c r="AA76" s="17">
        <v>10771.395999999997</v>
      </c>
      <c r="AB76" s="17">
        <v>9445.9979999999996</v>
      </c>
      <c r="AC76" s="17">
        <v>11146.05</v>
      </c>
      <c r="AD76" s="73">
        <v>13234.677000000001</v>
      </c>
      <c r="AE76" s="17"/>
      <c r="AF76"/>
      <c r="AG76" s="18"/>
      <c r="AH76" s="18"/>
      <c r="AI76" s="18"/>
      <c r="AJ76" s="18"/>
      <c r="AK76" s="18"/>
      <c r="AL76" s="18">
        <v>8.8564065254409652</v>
      </c>
      <c r="AM76" s="18">
        <v>4.1797745226904297</v>
      </c>
      <c r="AN76" s="18">
        <v>12.236134680649217</v>
      </c>
      <c r="AO76" s="18">
        <v>14.725635818655984</v>
      </c>
      <c r="AP76" s="18">
        <v>11.469574758737531</v>
      </c>
      <c r="AQ76" s="18">
        <v>16.260732433853164</v>
      </c>
      <c r="AR76" s="18">
        <v>1.5979297033140765</v>
      </c>
      <c r="AS76" s="18">
        <v>-36.002260402519084</v>
      </c>
      <c r="AT76" s="18">
        <v>-23.207358302138346</v>
      </c>
      <c r="AU76" s="18">
        <v>-12.889961253074887</v>
      </c>
      <c r="AV76" s="18">
        <v>6.9233757860421372</v>
      </c>
      <c r="AW76" s="18">
        <v>17.101063326862675</v>
      </c>
      <c r="AX76" s="18">
        <v>-1.0086355035687953</v>
      </c>
      <c r="AY76" s="18">
        <v>6.3582262420836289</v>
      </c>
      <c r="AZ76" s="18">
        <v>9.7306348424350535</v>
      </c>
      <c r="BA76" s="18">
        <v>6.7852483933556549</v>
      </c>
      <c r="BB76" s="18">
        <v>11.316316259839724</v>
      </c>
      <c r="BC76" s="18">
        <v>4.6262314189207441</v>
      </c>
      <c r="BD76" s="18">
        <v>4.3606842383277122</v>
      </c>
      <c r="BE76" s="18">
        <v>-12.304793176297649</v>
      </c>
      <c r="BF76" s="18">
        <v>17.997590090533574</v>
      </c>
      <c r="BG76" s="18">
        <v>18.738719097796999</v>
      </c>
      <c r="BH76" s="18"/>
      <c r="BI76"/>
    </row>
    <row r="77" spans="1:64" s="7" customFormat="1" ht="15" customHeight="1" x14ac:dyDescent="0.35">
      <c r="A77"/>
      <c r="B77" s="107" t="s">
        <v>268</v>
      </c>
      <c r="C77" s="17"/>
      <c r="D77" s="17"/>
      <c r="E77" s="17"/>
      <c r="F77" s="17"/>
      <c r="G77" s="17"/>
      <c r="H77" s="17">
        <v>1750.1990000000001</v>
      </c>
      <c r="I77" s="17">
        <v>1897.2249999999999</v>
      </c>
      <c r="J77" s="17">
        <v>2050.3240000000001</v>
      </c>
      <c r="K77" s="17">
        <v>1465.011</v>
      </c>
      <c r="L77" s="17">
        <v>795.38900000000001</v>
      </c>
      <c r="M77" s="17">
        <v>1007.744</v>
      </c>
      <c r="N77" s="17">
        <v>852.72299999999996</v>
      </c>
      <c r="O77" s="17">
        <v>3989.33</v>
      </c>
      <c r="P77" s="17">
        <v>4062.8679999999999</v>
      </c>
      <c r="Q77" s="17">
        <v>3307.3870000000002</v>
      </c>
      <c r="R77" s="17">
        <v>3161.9369999999999</v>
      </c>
      <c r="S77" s="17">
        <v>3163.1759999999999</v>
      </c>
      <c r="T77" s="17">
        <v>2736.7629999999999</v>
      </c>
      <c r="U77" s="17">
        <v>2575.5940000000001</v>
      </c>
      <c r="V77" s="17">
        <v>2885.819</v>
      </c>
      <c r="W77" s="17">
        <v>2651.331000000001</v>
      </c>
      <c r="X77" s="17">
        <v>2921.0829999999978</v>
      </c>
      <c r="Y77" s="17">
        <v>3264.9489999999942</v>
      </c>
      <c r="Z77" s="17">
        <v>3298.5709999999972</v>
      </c>
      <c r="AA77" s="17">
        <v>3156.5670000000055</v>
      </c>
      <c r="AB77" s="17">
        <v>2817.7839999999969</v>
      </c>
      <c r="AC77" s="17">
        <v>4058.2069999999985</v>
      </c>
      <c r="AD77" s="73">
        <v>4172.6049999999996</v>
      </c>
      <c r="AE77" s="17"/>
      <c r="AF77"/>
      <c r="AG77" s="18"/>
      <c r="AH77" s="18"/>
      <c r="AI77" s="18"/>
      <c r="AJ77" s="18"/>
      <c r="AK77" s="18"/>
      <c r="AL77" s="18">
        <v>8.4005304539655103</v>
      </c>
      <c r="AM77" s="18">
        <v>8.0696280093294241</v>
      </c>
      <c r="AN77" s="18">
        <v>-28.547341785981146</v>
      </c>
      <c r="AO77" s="18">
        <v>-45.707643150802276</v>
      </c>
      <c r="AP77" s="18">
        <v>26.698257079240474</v>
      </c>
      <c r="AQ77" s="18">
        <v>-15.382974247427926</v>
      </c>
      <c r="AR77" s="18" t="s">
        <v>233</v>
      </c>
      <c r="AS77" s="18">
        <v>1.843367181957873</v>
      </c>
      <c r="AT77" s="18">
        <v>-18.594770984437588</v>
      </c>
      <c r="AU77" s="18">
        <v>-4.3977315022402959</v>
      </c>
      <c r="AV77" s="18">
        <v>3.9184841443711017E-2</v>
      </c>
      <c r="AW77" s="18">
        <v>-13.48053348912612</v>
      </c>
      <c r="AX77" s="18">
        <v>-5.889037523526877</v>
      </c>
      <c r="AY77" s="18">
        <v>12.044794327056202</v>
      </c>
      <c r="AZ77" s="18">
        <v>-8.1255269301366067</v>
      </c>
      <c r="BA77" s="18">
        <v>10.174210613461566</v>
      </c>
      <c r="BB77" s="18">
        <v>11.771866804195451</v>
      </c>
      <c r="BC77" s="18">
        <v>1.0297863764488537</v>
      </c>
      <c r="BD77" s="18">
        <v>-4.305015717411929</v>
      </c>
      <c r="BE77" s="18">
        <v>-10.732640872188297</v>
      </c>
      <c r="BF77" s="18">
        <v>44.02122377016844</v>
      </c>
      <c r="BG77" s="18">
        <v>2.8189296406023914</v>
      </c>
      <c r="BH77" s="18"/>
      <c r="BI77"/>
    </row>
    <row r="78" spans="1:64" s="19" customFormat="1" ht="15" customHeight="1" x14ac:dyDescent="0.35">
      <c r="A78"/>
      <c r="B78" s="13" t="s">
        <v>269</v>
      </c>
      <c r="C78" s="14"/>
      <c r="D78" s="14"/>
      <c r="E78" s="14"/>
      <c r="F78" s="14"/>
      <c r="G78" s="14">
        <v>4869.5379999999996</v>
      </c>
      <c r="H78" s="14">
        <v>4909.9350000000004</v>
      </c>
      <c r="I78" s="14">
        <v>5973.6469999999999</v>
      </c>
      <c r="J78" s="14">
        <v>6635.4350000000004</v>
      </c>
      <c r="K78" s="14">
        <v>7638.6580000000004</v>
      </c>
      <c r="L78" s="14">
        <v>9579.11</v>
      </c>
      <c r="M78" s="14">
        <v>10631.779</v>
      </c>
      <c r="N78" s="14">
        <v>13722.557000000001</v>
      </c>
      <c r="O78" s="14">
        <v>7660.0910000000003</v>
      </c>
      <c r="P78" s="14">
        <v>2857.6840000000002</v>
      </c>
      <c r="Q78" s="14">
        <v>1622.8330000000001</v>
      </c>
      <c r="R78" s="14">
        <v>1766.048</v>
      </c>
      <c r="S78" s="14">
        <v>819.11300000000006</v>
      </c>
      <c r="T78" s="14">
        <v>564.71199999999999</v>
      </c>
      <c r="U78" s="14">
        <v>1346.7829999999999</v>
      </c>
      <c r="V78" s="14">
        <v>2115.5659999999998</v>
      </c>
      <c r="W78" s="14">
        <v>1816.0410000000002</v>
      </c>
      <c r="X78" s="14">
        <v>1537.7640000000001</v>
      </c>
      <c r="Y78" s="14">
        <v>1601.9250000000002</v>
      </c>
      <c r="Z78" s="14">
        <v>2025.2439999999997</v>
      </c>
      <c r="AA78" s="14">
        <v>1599.7190000000001</v>
      </c>
      <c r="AB78" s="14">
        <v>1822.6629999999996</v>
      </c>
      <c r="AC78" s="14">
        <v>3285.2700000000004</v>
      </c>
      <c r="AD78" s="72">
        <v>4094.3490000000002</v>
      </c>
      <c r="AE78" s="17"/>
      <c r="AF78" s="100"/>
      <c r="AG78" s="15"/>
      <c r="AH78" s="15"/>
      <c r="AI78" s="15"/>
      <c r="AJ78" s="15"/>
      <c r="AK78" s="15">
        <v>0.82958588679256318</v>
      </c>
      <c r="AL78" s="15">
        <v>21.664482320030704</v>
      </c>
      <c r="AM78" s="15">
        <v>11.078458435860044</v>
      </c>
      <c r="AN78" s="15">
        <v>15.119174552987104</v>
      </c>
      <c r="AO78" s="15">
        <v>25.40304854596187</v>
      </c>
      <c r="AP78" s="15">
        <v>10.989215073216613</v>
      </c>
      <c r="AQ78" s="15">
        <v>29.071127230917803</v>
      </c>
      <c r="AR78" s="15">
        <v>-44.178836349522911</v>
      </c>
      <c r="AS78" s="15">
        <v>-62.693863558539967</v>
      </c>
      <c r="AT78" s="15">
        <v>-43.2116007228231</v>
      </c>
      <c r="AU78" s="15">
        <v>8.8249992451472163</v>
      </c>
      <c r="AV78" s="15">
        <v>-53.618871061262205</v>
      </c>
      <c r="AW78" s="15">
        <v>-31.058107977775965</v>
      </c>
      <c r="AX78" s="15" t="s">
        <v>233</v>
      </c>
      <c r="AY78" s="15">
        <v>57.082915362014518</v>
      </c>
      <c r="AZ78" s="15">
        <v>-14.158149639387268</v>
      </c>
      <c r="BA78" s="15">
        <v>-15.323277392966348</v>
      </c>
      <c r="BB78" s="15">
        <v>4.1723567465488891</v>
      </c>
      <c r="BC78" s="15">
        <v>26.425644146885745</v>
      </c>
      <c r="BD78" s="15">
        <v>-21.011048545261691</v>
      </c>
      <c r="BE78" s="15">
        <v>13.936447588607718</v>
      </c>
      <c r="BF78" s="15">
        <v>80.245607663073287</v>
      </c>
      <c r="BG78" s="15">
        <v>24.627473540987484</v>
      </c>
      <c r="BH78" s="15"/>
      <c r="BI78" s="100"/>
    </row>
    <row r="79" spans="1:64" s="33" customFormat="1" ht="15" customHeight="1" x14ac:dyDescent="0.35">
      <c r="A79"/>
      <c r="B79" s="16" t="s">
        <v>270</v>
      </c>
      <c r="C79" s="17"/>
      <c r="D79" s="17"/>
      <c r="E79" s="17"/>
      <c r="F79" s="17"/>
      <c r="G79" s="17">
        <v>6640.0869999999995</v>
      </c>
      <c r="H79" s="17">
        <v>6603.4530000000004</v>
      </c>
      <c r="I79" s="17">
        <v>7654.7160000000003</v>
      </c>
      <c r="J79" s="17">
        <v>8099.8320000000003</v>
      </c>
      <c r="K79" s="17">
        <v>9032.893</v>
      </c>
      <c r="L79" s="17">
        <v>11093.065000000001</v>
      </c>
      <c r="M79" s="17">
        <v>12398.901</v>
      </c>
      <c r="N79" s="17">
        <v>15838.75</v>
      </c>
      <c r="O79" s="17">
        <v>11021.998</v>
      </c>
      <c r="P79" s="17">
        <v>6634.3630000000003</v>
      </c>
      <c r="Q79" s="17">
        <v>4551.0069999999996</v>
      </c>
      <c r="R79" s="17">
        <v>4117.3720000000003</v>
      </c>
      <c r="S79" s="17">
        <v>3404.0280000000002</v>
      </c>
      <c r="T79" s="17">
        <v>3409.4650000000001</v>
      </c>
      <c r="U79" s="17">
        <v>3669.2529999999997</v>
      </c>
      <c r="V79" s="17">
        <v>4377.1109999999999</v>
      </c>
      <c r="W79" s="17">
        <v>4575.9590000000007</v>
      </c>
      <c r="X79" s="17">
        <v>4767.9449999999997</v>
      </c>
      <c r="Y79" s="17">
        <v>5232.6629999999996</v>
      </c>
      <c r="Z79" s="17">
        <v>5598.0229999999983</v>
      </c>
      <c r="AA79" s="17">
        <v>5587.0319999999992</v>
      </c>
      <c r="AB79" s="17">
        <v>5247.1549999999988</v>
      </c>
      <c r="AC79" s="17">
        <v>7379.68</v>
      </c>
      <c r="AD79" s="73">
        <v>8565.3490000000002</v>
      </c>
      <c r="AE79" s="17"/>
      <c r="AF79"/>
      <c r="AK79" s="18">
        <v>-0.55170963874417767</v>
      </c>
      <c r="AL79" s="18">
        <v>15.919898271404367</v>
      </c>
      <c r="AM79" s="18">
        <v>5.8149250736408762</v>
      </c>
      <c r="AN79" s="18">
        <v>11.519510528119593</v>
      </c>
      <c r="AO79" s="18">
        <v>22.807443861008874</v>
      </c>
      <c r="AP79" s="18">
        <v>11.771642913838503</v>
      </c>
      <c r="AQ79" s="18">
        <v>27.743176592828672</v>
      </c>
      <c r="AR79" s="18">
        <v>-30.411187751558682</v>
      </c>
      <c r="AS79" s="18">
        <v>-39.807982182540769</v>
      </c>
      <c r="AT79" s="18">
        <v>-31.40250239548244</v>
      </c>
      <c r="AU79" s="18">
        <v>-9.5283307628399445</v>
      </c>
      <c r="AV79" s="18">
        <v>-17.325225896518461</v>
      </c>
      <c r="AW79" s="18">
        <v>0.15972254047263706</v>
      </c>
      <c r="AX79" s="18">
        <v>7.6196118745902819</v>
      </c>
      <c r="AY79" s="18">
        <v>19.291610581227303</v>
      </c>
      <c r="AZ79" s="18">
        <v>4.5429051262351097</v>
      </c>
      <c r="BA79" s="18">
        <v>4.195535842869198</v>
      </c>
      <c r="BB79" s="18">
        <v>9.7467147796377667</v>
      </c>
      <c r="BC79" s="18">
        <v>6.9822956303510999</v>
      </c>
      <c r="BD79" s="18">
        <v>-0.19633717117630778</v>
      </c>
      <c r="BE79" s="18">
        <v>-6.083319372432455</v>
      </c>
      <c r="BF79" s="18">
        <v>40.641547657730747</v>
      </c>
      <c r="BG79" s="18">
        <v>16.0666722676322</v>
      </c>
      <c r="BH79" s="18"/>
      <c r="BI79"/>
    </row>
    <row r="80" spans="1:64" s="7" customFormat="1" ht="15" customHeight="1" x14ac:dyDescent="0.35">
      <c r="A80"/>
      <c r="B80" s="16" t="s">
        <v>33</v>
      </c>
      <c r="C80" s="17"/>
      <c r="D80" s="17"/>
      <c r="E80" s="17"/>
      <c r="F80" s="17"/>
      <c r="G80" s="17">
        <v>-1770.549</v>
      </c>
      <c r="H80" s="17">
        <v>-1693.518</v>
      </c>
      <c r="I80" s="17">
        <v>-1681.069</v>
      </c>
      <c r="J80" s="17">
        <v>-1464.3969999999999</v>
      </c>
      <c r="K80" s="17">
        <v>-1394.2349999999999</v>
      </c>
      <c r="L80" s="17">
        <v>-1513.9549999999999</v>
      </c>
      <c r="M80" s="17">
        <v>-1767.1220000000001</v>
      </c>
      <c r="N80" s="17">
        <v>-2116.1930000000002</v>
      </c>
      <c r="O80" s="17">
        <v>-3361.9070000000002</v>
      </c>
      <c r="P80" s="17">
        <v>-3776.6790000000001</v>
      </c>
      <c r="Q80" s="17">
        <v>-2928.174</v>
      </c>
      <c r="R80" s="17">
        <v>-2351.3240000000001</v>
      </c>
      <c r="S80" s="17">
        <v>-2584.915</v>
      </c>
      <c r="T80" s="17">
        <v>-2844.7530000000002</v>
      </c>
      <c r="U80" s="17">
        <v>-2322.4699999999998</v>
      </c>
      <c r="V80" s="17">
        <v>-2261.5450000000001</v>
      </c>
      <c r="W80" s="17">
        <v>-2759.9180000000006</v>
      </c>
      <c r="X80" s="17">
        <v>-3230.1809999999996</v>
      </c>
      <c r="Y80" s="17">
        <v>-3630.7379999999994</v>
      </c>
      <c r="Z80" s="17">
        <v>-3572.7789999999991</v>
      </c>
      <c r="AA80" s="17">
        <v>-3987.3129999999992</v>
      </c>
      <c r="AB80" s="17">
        <v>-3424.4919999999997</v>
      </c>
      <c r="AC80" s="17">
        <v>-4094.41</v>
      </c>
      <c r="AD80" s="73">
        <v>-4471</v>
      </c>
      <c r="AE80" s="17"/>
      <c r="AF80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/>
    </row>
    <row r="81" spans="1:61" ht="6" customHeight="1" thickBot="1" x14ac:dyDescent="0.4"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136"/>
      <c r="Y81" s="136"/>
      <c r="Z81" s="136"/>
      <c r="AA81" s="136"/>
      <c r="AB81" s="136"/>
      <c r="AC81" s="136"/>
      <c r="AD81" s="136"/>
      <c r="AE81" s="136"/>
      <c r="AF81"/>
      <c r="AG81" s="34" t="s">
        <v>233</v>
      </c>
      <c r="AH81" s="34" t="s">
        <v>233</v>
      </c>
      <c r="AI81" s="34" t="s">
        <v>233</v>
      </c>
      <c r="AJ81" s="34" t="s">
        <v>233</v>
      </c>
      <c r="AK81" s="34" t="s">
        <v>233</v>
      </c>
      <c r="AL81" s="34" t="s">
        <v>233</v>
      </c>
      <c r="AM81" s="34" t="s">
        <v>233</v>
      </c>
      <c r="AN81" s="34" t="s">
        <v>233</v>
      </c>
      <c r="AO81" s="34" t="s">
        <v>233</v>
      </c>
      <c r="AP81" s="34" t="s">
        <v>233</v>
      </c>
      <c r="AQ81" s="34" t="s">
        <v>233</v>
      </c>
      <c r="AR81" s="34" t="s">
        <v>233</v>
      </c>
      <c r="AS81" s="34" t="s">
        <v>233</v>
      </c>
      <c r="AT81" s="34" t="s">
        <v>233</v>
      </c>
      <c r="AU81" s="34" t="s">
        <v>233</v>
      </c>
      <c r="AV81" s="34" t="s">
        <v>233</v>
      </c>
      <c r="AW81" s="34" t="s">
        <v>233</v>
      </c>
      <c r="AX81" s="34" t="s">
        <v>233</v>
      </c>
      <c r="AY81" s="34" t="s">
        <v>233</v>
      </c>
      <c r="AZ81" s="34" t="s">
        <v>233</v>
      </c>
      <c r="BA81" s="34" t="s">
        <v>233</v>
      </c>
      <c r="BB81" s="34"/>
      <c r="BC81" s="34"/>
      <c r="BD81" s="34"/>
      <c r="BE81" s="34"/>
      <c r="BF81" s="34"/>
      <c r="BG81" s="34"/>
      <c r="BH81" s="34"/>
      <c r="BI81"/>
    </row>
    <row r="82" spans="1:61" s="55" customFormat="1" ht="6" customHeight="1" x14ac:dyDescent="0.35">
      <c r="A82"/>
      <c r="X82" s="52"/>
      <c r="Y82" s="52"/>
      <c r="Z82" s="52"/>
      <c r="AA82" s="52"/>
      <c r="AB82" s="52"/>
      <c r="AC82" s="52"/>
      <c r="AD82" s="52"/>
      <c r="AE82" s="52"/>
      <c r="AF82"/>
      <c r="BI82"/>
    </row>
    <row r="83" spans="1:61" ht="12" customHeight="1" x14ac:dyDescent="0.35">
      <c r="B83" s="35" t="s">
        <v>772</v>
      </c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/>
      <c r="X83"/>
      <c r="Y83" s="337"/>
      <c r="Z83" s="199"/>
      <c r="AA83" s="337"/>
      <c r="AB83" s="337"/>
      <c r="AC83" s="337"/>
      <c r="AD83" s="199"/>
      <c r="AE83" s="199"/>
      <c r="AF83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36"/>
      <c r="BC83" s="36"/>
      <c r="BD83" s="36"/>
      <c r="BE83" s="36"/>
      <c r="BF83" s="36"/>
      <c r="BG83" s="36"/>
      <c r="BH83" s="36"/>
      <c r="BI83"/>
    </row>
    <row r="84" spans="1:61" s="55" customFormat="1" ht="12" customHeight="1" x14ac:dyDescent="0.35">
      <c r="A84"/>
      <c r="B84" s="56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200"/>
      <c r="W84" s="200"/>
      <c r="X84" s="200"/>
      <c r="Y84" s="338"/>
      <c r="Z84" s="200"/>
      <c r="AA84" s="337"/>
      <c r="AB84" s="337"/>
      <c r="AC84" s="337"/>
      <c r="AD84" s="199"/>
      <c r="AE84" s="199"/>
      <c r="AF84"/>
      <c r="BI84"/>
    </row>
    <row r="85" spans="1:61" s="55" customFormat="1" ht="12" customHeight="1" x14ac:dyDescent="0.35">
      <c r="A85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353"/>
      <c r="X85"/>
      <c r="Y85" s="337"/>
      <c r="Z85" s="199"/>
      <c r="AA85" s="337"/>
      <c r="AB85" s="337"/>
      <c r="AC85" s="337"/>
      <c r="AD85" s="199"/>
      <c r="AE85" s="199"/>
      <c r="AF85"/>
      <c r="BI85"/>
    </row>
    <row r="86" spans="1:61" ht="15" customHeight="1" x14ac:dyDescent="0.35">
      <c r="AD86" s="199"/>
      <c r="AE86" s="199"/>
    </row>
    <row r="87" spans="1:61" ht="15" customHeight="1" x14ac:dyDescent="0.35">
      <c r="AD87" s="199"/>
      <c r="AE87" s="199"/>
    </row>
    <row r="88" spans="1:61" ht="15" customHeight="1" x14ac:dyDescent="0.35">
      <c r="AD88" s="199"/>
      <c r="AE88" s="199"/>
    </row>
    <row r="89" spans="1:61" ht="15" customHeight="1" x14ac:dyDescent="0.35">
      <c r="AD89" s="199"/>
      <c r="AE89" s="199"/>
    </row>
    <row r="90" spans="1:61" ht="15" customHeight="1" x14ac:dyDescent="0.35">
      <c r="AD90" s="199"/>
      <c r="AE90" s="199"/>
    </row>
    <row r="91" spans="1:61" ht="15" customHeight="1" x14ac:dyDescent="0.35">
      <c r="AD91" s="199"/>
      <c r="AE91" s="199"/>
    </row>
    <row r="92" spans="1:61" ht="15" customHeight="1" x14ac:dyDescent="0.35">
      <c r="AD92" s="199"/>
      <c r="AE92" s="199"/>
    </row>
    <row r="93" spans="1:61" ht="15" customHeight="1" x14ac:dyDescent="0.35">
      <c r="AD93" s="199"/>
      <c r="AE93" s="199"/>
    </row>
    <row r="94" spans="1:61" ht="15" customHeight="1" x14ac:dyDescent="0.35">
      <c r="AD94" s="199"/>
      <c r="AE94" s="199"/>
    </row>
    <row r="95" spans="1:61" ht="15" customHeight="1" x14ac:dyDescent="0.35">
      <c r="AD95" s="199"/>
      <c r="AE95" s="199"/>
    </row>
    <row r="96" spans="1:61" ht="15" customHeight="1" x14ac:dyDescent="0.35">
      <c r="AD96" s="199"/>
      <c r="AE96" s="199"/>
    </row>
    <row r="97" spans="30:31" ht="15" customHeight="1" x14ac:dyDescent="0.35">
      <c r="AD97" s="199"/>
      <c r="AE97" s="199"/>
    </row>
    <row r="98" spans="30:31" ht="15" customHeight="1" x14ac:dyDescent="0.35">
      <c r="AD98" s="199"/>
      <c r="AE98" s="199"/>
    </row>
    <row r="99" spans="30:31" ht="15" customHeight="1" x14ac:dyDescent="0.35">
      <c r="AD99" s="199"/>
      <c r="AE99" s="199"/>
    </row>
    <row r="100" spans="30:31" ht="15" customHeight="1" x14ac:dyDescent="0.35">
      <c r="AD100" s="199"/>
      <c r="AE100" s="199"/>
    </row>
    <row r="101" spans="30:31" ht="15" customHeight="1" x14ac:dyDescent="0.35">
      <c r="AD101" s="199"/>
      <c r="AE101" s="199"/>
    </row>
    <row r="102" spans="30:31" ht="15" customHeight="1" x14ac:dyDescent="0.35">
      <c r="AD102" s="199"/>
      <c r="AE102" s="199"/>
    </row>
    <row r="103" spans="30:31" ht="15" customHeight="1" x14ac:dyDescent="0.35"/>
    <row r="104" spans="30:31" ht="15" customHeight="1" x14ac:dyDescent="0.35"/>
  </sheetData>
  <mergeCells count="1">
    <mergeCell ref="BA5:BH5"/>
  </mergeCells>
  <hyperlinks>
    <hyperlink ref="B4" location="Indice!A1" display="Volver al índice" xr:uid="{00000000-0004-0000-33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BO54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9" style="45" customWidth="1"/>
    <col min="3" max="22" width="10.54296875" style="45" customWidth="1"/>
    <col min="23" max="24" width="10.54296875" style="46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67" ht="15" customHeight="1" x14ac:dyDescent="0.35">
      <c r="B1" s="1" t="s">
        <v>851</v>
      </c>
    </row>
    <row r="2" spans="1:67" ht="15" customHeight="1" x14ac:dyDescent="0.35">
      <c r="B2" s="3" t="s">
        <v>1101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188"/>
      <c r="X2" s="188"/>
    </row>
    <row r="3" spans="1:67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12"/>
      <c r="X3" s="12"/>
      <c r="Z3" s="12"/>
      <c r="AA3" s="12"/>
      <c r="AB3" s="355"/>
      <c r="AC3" s="355"/>
      <c r="AD3" s="355"/>
      <c r="AE3" s="355"/>
    </row>
    <row r="4" spans="1:67" ht="12" customHeight="1" thickBot="1" x14ac:dyDescent="0.4">
      <c r="B4" s="186" t="s">
        <v>758</v>
      </c>
      <c r="W4" s="12"/>
      <c r="X4" s="12"/>
      <c r="Y4" s="12"/>
      <c r="Z4" s="12"/>
      <c r="AA4"/>
      <c r="AB4"/>
      <c r="AC4" s="355"/>
      <c r="AD4" s="355"/>
      <c r="AE4" s="355"/>
    </row>
    <row r="5" spans="1:67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7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77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7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355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355"/>
    </row>
    <row r="8" spans="1:67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355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355"/>
    </row>
    <row r="9" spans="1:67" s="19" customFormat="1" ht="15" customHeight="1" x14ac:dyDescent="0.35">
      <c r="A9"/>
      <c r="B9" s="13" t="s">
        <v>1102</v>
      </c>
      <c r="C9" s="14">
        <v>180392.16800000003</v>
      </c>
      <c r="D9" s="14">
        <v>197843.09900000002</v>
      </c>
      <c r="E9" s="14">
        <v>212638.109</v>
      </c>
      <c r="F9" s="14">
        <v>238418.91999999998</v>
      </c>
      <c r="G9" s="14">
        <v>264482.65899999999</v>
      </c>
      <c r="H9" s="14">
        <v>285171.34400000004</v>
      </c>
      <c r="I9" s="14">
        <v>302465.72000000003</v>
      </c>
      <c r="J9" s="14">
        <v>326159.35800000007</v>
      </c>
      <c r="K9" s="14">
        <v>353742.93300000002</v>
      </c>
      <c r="L9" s="14">
        <v>387941.92700000003</v>
      </c>
      <c r="M9" s="14">
        <v>419386.78099999996</v>
      </c>
      <c r="N9" s="14">
        <v>453667.55299999996</v>
      </c>
      <c r="O9" s="14">
        <v>482072.03800000006</v>
      </c>
      <c r="P9" s="14">
        <v>453778.21600000001</v>
      </c>
      <c r="Q9" s="14">
        <v>437426.83299999998</v>
      </c>
      <c r="R9" s="14">
        <v>433915.86900000001</v>
      </c>
      <c r="S9" s="14">
        <v>408555.12099999998</v>
      </c>
      <c r="T9" s="14">
        <v>390328.87800000003</v>
      </c>
      <c r="U9" s="14">
        <v>366658.12699999998</v>
      </c>
      <c r="V9" s="14">
        <v>384715.217</v>
      </c>
      <c r="W9" s="14">
        <v>402179.34400000004</v>
      </c>
      <c r="X9" s="14">
        <v>419929.16899999988</v>
      </c>
      <c r="Y9" s="14">
        <v>446611.41600000008</v>
      </c>
      <c r="Z9" s="14">
        <v>469043.6590000001</v>
      </c>
      <c r="AA9" s="14">
        <v>486619.76399999997</v>
      </c>
      <c r="AB9" s="14">
        <v>419908.07399999991</v>
      </c>
      <c r="AC9" s="14">
        <v>497818.92200000002</v>
      </c>
      <c r="AD9" s="72">
        <v>577474.30499999993</v>
      </c>
      <c r="AE9" s="72">
        <v>618671.03700000001</v>
      </c>
      <c r="AF9" s="355"/>
      <c r="AG9" s="15">
        <v>9.6738850657862141</v>
      </c>
      <c r="AH9" s="15">
        <v>7.4781531803643961</v>
      </c>
      <c r="AI9" s="15">
        <v>12.124266492606925</v>
      </c>
      <c r="AJ9" s="15">
        <v>10.931908843476014</v>
      </c>
      <c r="AK9" s="15">
        <v>7.8223219163869855</v>
      </c>
      <c r="AL9" s="15">
        <v>6.0645560516066395</v>
      </c>
      <c r="AM9" s="15">
        <v>7.8334953131217757</v>
      </c>
      <c r="AN9" s="15">
        <v>8.4570852632104909</v>
      </c>
      <c r="AO9" s="15">
        <v>9.6677532777736097</v>
      </c>
      <c r="AP9" s="15">
        <v>8.1055569948746307</v>
      </c>
      <c r="AQ9" s="15">
        <v>8.1740230148074229</v>
      </c>
      <c r="AR9" s="15">
        <v>6.2610792445189718</v>
      </c>
      <c r="AS9" s="15">
        <v>-5.8692103606307988</v>
      </c>
      <c r="AT9" s="15">
        <v>-3.6033865054465353</v>
      </c>
      <c r="AU9" s="15">
        <v>-0.80264028978761304</v>
      </c>
      <c r="AV9" s="15">
        <v>-5.8446233041548474</v>
      </c>
      <c r="AW9" s="15">
        <v>-4.4611466270177917</v>
      </c>
      <c r="AX9" s="15">
        <v>-6.0643094411272447</v>
      </c>
      <c r="AY9" s="15">
        <v>4.9247756071148059</v>
      </c>
      <c r="AZ9" s="15">
        <v>4.5394947296820956</v>
      </c>
      <c r="BA9" s="15">
        <v>4.4134104013058995</v>
      </c>
      <c r="BB9" s="15">
        <v>6.3539875221195254</v>
      </c>
      <c r="BC9" s="15">
        <v>5.0227652487951655</v>
      </c>
      <c r="BD9" s="15">
        <v>3.7472215352984573</v>
      </c>
      <c r="BE9" s="15">
        <v>-13.709202735957938</v>
      </c>
      <c r="BF9" s="15">
        <v>18.55426290278956</v>
      </c>
      <c r="BG9" s="15">
        <v>16.000874912504816</v>
      </c>
      <c r="BH9" s="15">
        <v>7.1339506612333308</v>
      </c>
      <c r="BI9" s="355"/>
    </row>
    <row r="10" spans="1:67" s="19" customFormat="1" ht="15" customHeight="1" x14ac:dyDescent="0.35">
      <c r="A10"/>
      <c r="B10" s="85" t="s">
        <v>1103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72"/>
      <c r="AE10" s="72"/>
      <c r="AF10" s="35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355"/>
    </row>
    <row r="11" spans="1:67" s="19" customFormat="1" ht="15" customHeight="1" x14ac:dyDescent="0.35">
      <c r="A11"/>
      <c r="B11" s="13" t="s">
        <v>1104</v>
      </c>
      <c r="C11" s="14">
        <v>162648.30500000002</v>
      </c>
      <c r="D11" s="14">
        <v>180279.14</v>
      </c>
      <c r="E11" s="14">
        <v>195085.76699999999</v>
      </c>
      <c r="F11" s="14">
        <v>224919.80599999998</v>
      </c>
      <c r="G11" s="14">
        <v>252132.16999999998</v>
      </c>
      <c r="H11" s="14">
        <v>272214.69800000003</v>
      </c>
      <c r="I11" s="14">
        <v>291805.63600000006</v>
      </c>
      <c r="J11" s="14">
        <v>314776.64800000004</v>
      </c>
      <c r="K11" s="14">
        <v>342153.22100000002</v>
      </c>
      <c r="L11" s="14">
        <v>376155.10200000001</v>
      </c>
      <c r="M11" s="14">
        <v>408125.63199999998</v>
      </c>
      <c r="N11" s="14">
        <v>442128.32899999997</v>
      </c>
      <c r="O11" s="14">
        <v>470429.30100000004</v>
      </c>
      <c r="P11" s="14">
        <v>442769.75599999999</v>
      </c>
      <c r="Q11" s="14">
        <v>426215.19799999997</v>
      </c>
      <c r="R11" s="14">
        <v>424493.234</v>
      </c>
      <c r="S11" s="14">
        <v>400136.64499999996</v>
      </c>
      <c r="T11" s="14">
        <v>382515.29000000004</v>
      </c>
      <c r="U11" s="14">
        <v>359294.52599999995</v>
      </c>
      <c r="V11" s="14">
        <v>377543.68300000002</v>
      </c>
      <c r="W11" s="14">
        <v>394955.46800000005</v>
      </c>
      <c r="X11" s="14">
        <v>413110.71500000003</v>
      </c>
      <c r="Y11" s="14">
        <v>440027.70500000007</v>
      </c>
      <c r="Z11" s="14">
        <v>462602.92900000012</v>
      </c>
      <c r="AA11" s="14">
        <v>480109.52</v>
      </c>
      <c r="AB11" s="14">
        <v>414887.60399999993</v>
      </c>
      <c r="AC11" s="14">
        <v>491278.42200000002</v>
      </c>
      <c r="AD11" s="72">
        <v>571108.96699999995</v>
      </c>
      <c r="AE11" s="72">
        <v>611799.22699999996</v>
      </c>
      <c r="AF11" s="355"/>
      <c r="AG11" s="15">
        <v>10.839851666452956</v>
      </c>
      <c r="AH11" s="15">
        <v>8.213167091877617</v>
      </c>
      <c r="AI11" s="15">
        <v>15.292780943880951</v>
      </c>
      <c r="AJ11" s="15">
        <v>12.098696190410196</v>
      </c>
      <c r="AK11" s="15">
        <v>7.9650795850446414</v>
      </c>
      <c r="AL11" s="15">
        <v>7.1968700235282741</v>
      </c>
      <c r="AM11" s="15">
        <v>7.8720247884451355</v>
      </c>
      <c r="AN11" s="15">
        <v>8.69714229881499</v>
      </c>
      <c r="AO11" s="15">
        <v>9.9376182695646733</v>
      </c>
      <c r="AP11" s="15">
        <v>8.4992945277131913</v>
      </c>
      <c r="AQ11" s="15">
        <v>8.3314289360781881</v>
      </c>
      <c r="AR11" s="15">
        <v>6.4010763716522829</v>
      </c>
      <c r="AS11" s="15">
        <v>-5.879639074607736</v>
      </c>
      <c r="AT11" s="15">
        <v>-3.7388637718968365</v>
      </c>
      <c r="AU11" s="15">
        <v>-0.40401281044886117</v>
      </c>
      <c r="AV11" s="15">
        <v>-5.7378038209202735</v>
      </c>
      <c r="AW11" s="15">
        <v>-4.4038343451397521</v>
      </c>
      <c r="AX11" s="15">
        <v>-6.0705453107508669</v>
      </c>
      <c r="AY11" s="15">
        <v>5.0791636608457731</v>
      </c>
      <c r="AZ11" s="15">
        <v>4.6118597089598321</v>
      </c>
      <c r="BA11" s="15">
        <v>4.5967833011492756</v>
      </c>
      <c r="BB11" s="15">
        <v>6.5156843002728806</v>
      </c>
      <c r="BC11" s="15">
        <v>5.1304096863628263</v>
      </c>
      <c r="BD11" s="15">
        <v>3.784366657133702</v>
      </c>
      <c r="BE11" s="15">
        <v>-13.584799568231867</v>
      </c>
      <c r="BF11" s="15">
        <v>18.412412726604408</v>
      </c>
      <c r="BG11" s="15">
        <v>16.249552478818195</v>
      </c>
      <c r="BH11" s="15">
        <v>7.1247804449198942</v>
      </c>
      <c r="BI11" s="355"/>
    </row>
    <row r="12" spans="1:67" s="7" customFormat="1" ht="15" customHeight="1" x14ac:dyDescent="0.35">
      <c r="A12"/>
      <c r="B12" s="16" t="s">
        <v>1105</v>
      </c>
      <c r="C12" s="17">
        <v>665791.23099999991</v>
      </c>
      <c r="D12" s="17">
        <v>722779.47100000002</v>
      </c>
      <c r="E12" s="17">
        <v>807247.04099999997</v>
      </c>
      <c r="F12" s="17">
        <v>908817.95400000003</v>
      </c>
      <c r="G12" s="17">
        <v>1022449.319</v>
      </c>
      <c r="H12" s="17">
        <v>1167078.8060000001</v>
      </c>
      <c r="I12" s="17">
        <v>1287628.9610000001</v>
      </c>
      <c r="J12" s="17">
        <v>1366963.773</v>
      </c>
      <c r="K12" s="17">
        <v>1484945.6379999998</v>
      </c>
      <c r="L12" s="17">
        <v>1614573.3499999999</v>
      </c>
      <c r="M12" s="17">
        <v>1780961.5849999997</v>
      </c>
      <c r="N12" s="17">
        <v>1991274.861</v>
      </c>
      <c r="O12" s="17">
        <v>2122212.6939999997</v>
      </c>
      <c r="P12" s="17">
        <v>2068103.7279999999</v>
      </c>
      <c r="Q12" s="17">
        <v>1732938.1170000003</v>
      </c>
      <c r="R12" s="17">
        <v>1734543.9439999997</v>
      </c>
      <c r="S12" s="17">
        <v>1720570.051</v>
      </c>
      <c r="T12" s="17">
        <v>1671324.8559999997</v>
      </c>
      <c r="U12" s="17">
        <v>1619113.517</v>
      </c>
      <c r="V12" s="17">
        <v>1687087.4519999998</v>
      </c>
      <c r="W12" s="17">
        <v>1776703.3450000002</v>
      </c>
      <c r="X12" s="17">
        <v>1843809.943</v>
      </c>
      <c r="Y12" s="17">
        <v>2001160.3529999999</v>
      </c>
      <c r="Z12" s="17">
        <v>2101946.9140000003</v>
      </c>
      <c r="AA12" s="17">
        <v>2188234.7070000004</v>
      </c>
      <c r="AB12" s="17">
        <v>1949194.7010000001</v>
      </c>
      <c r="AC12" s="17">
        <v>2340279.1829999997</v>
      </c>
      <c r="AD12" s="73">
        <v>2889158.5259999996</v>
      </c>
      <c r="AE12" s="73">
        <v>2821644.0830000001</v>
      </c>
      <c r="AF12" s="355"/>
      <c r="AG12" s="18">
        <v>8.5594759057438115</v>
      </c>
      <c r="AH12" s="18">
        <v>11.68649268401813</v>
      </c>
      <c r="AI12" s="18">
        <v>12.582382819784169</v>
      </c>
      <c r="AJ12" s="18">
        <v>12.503204244576356</v>
      </c>
      <c r="AK12" s="18">
        <v>14.14539423249399</v>
      </c>
      <c r="AL12" s="18">
        <v>10.329221504173217</v>
      </c>
      <c r="AM12" s="18">
        <v>6.1613100048935534</v>
      </c>
      <c r="AN12" s="18">
        <v>8.6309430674282943</v>
      </c>
      <c r="AO12" s="18">
        <v>8.7294584180596164</v>
      </c>
      <c r="AP12" s="18">
        <v>10.305399565773824</v>
      </c>
      <c r="AQ12" s="18">
        <v>11.808973184561999</v>
      </c>
      <c r="AR12" s="18">
        <v>6.5755780663169654</v>
      </c>
      <c r="AS12" s="18">
        <v>-2.5496485886159621</v>
      </c>
      <c r="AT12" s="18">
        <v>-16.206421682926322</v>
      </c>
      <c r="AU12" s="18">
        <v>9.2664993876371046E-2</v>
      </c>
      <c r="AV12" s="18">
        <v>-0.80562346363936765</v>
      </c>
      <c r="AW12" s="18">
        <v>-2.8621441464344248</v>
      </c>
      <c r="AX12" s="18">
        <v>-3.1239491719735244</v>
      </c>
      <c r="AY12" s="18">
        <v>4.1982192283803794</v>
      </c>
      <c r="AZ12" s="18">
        <v>5.3118700452524257</v>
      </c>
      <c r="BA12" s="18">
        <v>3.7770288545271895</v>
      </c>
      <c r="BB12" s="18">
        <v>8.5339820732271612</v>
      </c>
      <c r="BC12" s="18">
        <v>5.0364060455679267</v>
      </c>
      <c r="BD12" s="18">
        <v>4.1051366438077439</v>
      </c>
      <c r="BE12" s="18">
        <v>-10.923874172881412</v>
      </c>
      <c r="BF12" s="18">
        <v>20.063900327625586</v>
      </c>
      <c r="BG12" s="18">
        <v>23.453583956440294</v>
      </c>
      <c r="BH12" s="18">
        <v>-2.3368203022584684</v>
      </c>
      <c r="BI12" s="355"/>
      <c r="BO12" s="17"/>
    </row>
    <row r="13" spans="1:67" s="7" customFormat="1" ht="15" customHeight="1" x14ac:dyDescent="0.35">
      <c r="A13"/>
      <c r="B13" s="16" t="s">
        <v>1106</v>
      </c>
      <c r="C13" s="17">
        <v>584898.49300000002</v>
      </c>
      <c r="D13" s="17">
        <v>632595.51500000001</v>
      </c>
      <c r="E13" s="17">
        <v>702092.54800000007</v>
      </c>
      <c r="F13" s="17">
        <v>791219.09400000004</v>
      </c>
      <c r="G13" s="17">
        <v>894371.49799999991</v>
      </c>
      <c r="H13" s="17">
        <v>1013560.2210000001</v>
      </c>
      <c r="I13" s="17">
        <v>1119828.0079999999</v>
      </c>
      <c r="J13" s="17">
        <v>1198580.6330000001</v>
      </c>
      <c r="K13" s="17">
        <v>1306686.6120000002</v>
      </c>
      <c r="L13" s="17">
        <v>1424905.746</v>
      </c>
      <c r="M13" s="17">
        <v>1577917.9620000001</v>
      </c>
      <c r="N13" s="17">
        <v>1762508.2949999997</v>
      </c>
      <c r="O13" s="17">
        <v>1874315.0089999998</v>
      </c>
      <c r="P13" s="17">
        <v>1800942.7560000001</v>
      </c>
      <c r="Q13" s="17">
        <v>1511960.99</v>
      </c>
      <c r="R13" s="17">
        <v>1475086.7109999999</v>
      </c>
      <c r="S13" s="17">
        <v>1439806.6250000002</v>
      </c>
      <c r="T13" s="17">
        <v>1375114.6850000001</v>
      </c>
      <c r="U13" s="17">
        <v>1312342.2780000002</v>
      </c>
      <c r="V13" s="17">
        <v>1362516.621</v>
      </c>
      <c r="W13" s="17">
        <v>1444039.6040000001</v>
      </c>
      <c r="X13" s="17">
        <v>1500046.1</v>
      </c>
      <c r="Y13" s="17">
        <v>1620669.4980000001</v>
      </c>
      <c r="Z13" s="17">
        <v>1703469.9469999999</v>
      </c>
      <c r="AA13" s="17">
        <v>1747631.004</v>
      </c>
      <c r="AB13" s="17">
        <v>1555975.6789999998</v>
      </c>
      <c r="AC13" s="17">
        <v>1846695.4810000001</v>
      </c>
      <c r="AD13" s="73">
        <v>2235560.8089999999</v>
      </c>
      <c r="AE13" s="73">
        <v>2204913.2120000003</v>
      </c>
      <c r="AF13" s="355"/>
      <c r="AG13" s="18">
        <v>8.1547520759298635</v>
      </c>
      <c r="AH13" s="18">
        <v>10.986014183170434</v>
      </c>
      <c r="AI13" s="18">
        <v>12.694415608581558</v>
      </c>
      <c r="AJ13" s="18">
        <v>13.037147963469126</v>
      </c>
      <c r="AK13" s="18">
        <v>13.326534137830972</v>
      </c>
      <c r="AL13" s="18">
        <v>10.48460513724125</v>
      </c>
      <c r="AM13" s="18">
        <v>7.0325643257174395</v>
      </c>
      <c r="AN13" s="18">
        <v>9.0194999004293148</v>
      </c>
      <c r="AO13" s="18">
        <v>9.0472446043550505</v>
      </c>
      <c r="AP13" s="18">
        <v>10.738409640745459</v>
      </c>
      <c r="AQ13" s="18">
        <v>11.698347914490602</v>
      </c>
      <c r="AR13" s="18">
        <v>6.3436134920431781</v>
      </c>
      <c r="AS13" s="18">
        <v>-3.9146169479348067</v>
      </c>
      <c r="AT13" s="18">
        <v>-16.046138337114368</v>
      </c>
      <c r="AU13" s="18">
        <v>-2.4388379888028791</v>
      </c>
      <c r="AV13" s="18">
        <v>-2.3917296343943311</v>
      </c>
      <c r="AW13" s="18">
        <v>-4.4930992035128448</v>
      </c>
      <c r="AX13" s="18">
        <v>-4.5648852190099252</v>
      </c>
      <c r="AY13" s="18">
        <v>3.8232665243754242</v>
      </c>
      <c r="AZ13" s="18">
        <v>5.9832652125863506</v>
      </c>
      <c r="BA13" s="18">
        <v>3.8784598320476564</v>
      </c>
      <c r="BB13" s="18">
        <v>8.0413127303220904</v>
      </c>
      <c r="BC13" s="18">
        <v>5.1090274175074146</v>
      </c>
      <c r="BD13" s="18">
        <v>2.5924177340359051</v>
      </c>
      <c r="BE13" s="18">
        <v>-10.966578445984139</v>
      </c>
      <c r="BF13" s="18">
        <v>18.684083943191276</v>
      </c>
      <c r="BG13" s="18">
        <v>21.057360674832328</v>
      </c>
      <c r="BH13" s="18">
        <v>-1.3709131452214325</v>
      </c>
      <c r="BI13" s="355"/>
    </row>
    <row r="14" spans="1:67" s="23" customFormat="1" ht="15" customHeight="1" x14ac:dyDescent="0.35">
      <c r="A14"/>
      <c r="B14" s="16" t="s">
        <v>1107</v>
      </c>
      <c r="C14" s="17">
        <v>80892.737999999998</v>
      </c>
      <c r="D14" s="17">
        <v>90183.955999999991</v>
      </c>
      <c r="E14" s="17">
        <v>105154.493</v>
      </c>
      <c r="F14" s="17">
        <v>117598.86</v>
      </c>
      <c r="G14" s="17">
        <v>128077.821</v>
      </c>
      <c r="H14" s="17">
        <v>153518.58499999999</v>
      </c>
      <c r="I14" s="17">
        <v>167800.95299999998</v>
      </c>
      <c r="J14" s="17">
        <v>168383.14</v>
      </c>
      <c r="K14" s="17">
        <v>178259.02600000001</v>
      </c>
      <c r="L14" s="17">
        <v>189667.60399999999</v>
      </c>
      <c r="M14" s="17">
        <v>203043.62299999999</v>
      </c>
      <c r="N14" s="17">
        <v>228766.56599999999</v>
      </c>
      <c r="O14" s="17">
        <v>247897.685</v>
      </c>
      <c r="P14" s="17">
        <v>267160.97200000001</v>
      </c>
      <c r="Q14" s="17">
        <v>220977.12699999998</v>
      </c>
      <c r="R14" s="17">
        <v>259457.23300000001</v>
      </c>
      <c r="S14" s="17">
        <v>280763.42599999998</v>
      </c>
      <c r="T14" s="17">
        <v>296210.17100000003</v>
      </c>
      <c r="U14" s="17">
        <v>306771.23900000006</v>
      </c>
      <c r="V14" s="17">
        <v>324570.83100000006</v>
      </c>
      <c r="W14" s="17">
        <v>332663.74099999998</v>
      </c>
      <c r="X14" s="17">
        <v>343763.84299999999</v>
      </c>
      <c r="Y14" s="17">
        <v>380490.85500000004</v>
      </c>
      <c r="Z14" s="17">
        <v>398476.96699999995</v>
      </c>
      <c r="AA14" s="17">
        <v>440603.70299999998</v>
      </c>
      <c r="AB14" s="17">
        <v>393219.022</v>
      </c>
      <c r="AC14" s="17">
        <v>493583.70200000005</v>
      </c>
      <c r="AD14" s="73">
        <v>653597.71700000006</v>
      </c>
      <c r="AE14" s="73">
        <v>616730.87100000004</v>
      </c>
      <c r="AF14" s="355"/>
      <c r="AG14" s="18">
        <v>11.48584932308756</v>
      </c>
      <c r="AH14" s="18">
        <v>16.600000337088797</v>
      </c>
      <c r="AI14" s="18">
        <v>11.83436546073214</v>
      </c>
      <c r="AJ14" s="18">
        <v>8.9107675023380288</v>
      </c>
      <c r="AK14" s="18">
        <v>19.863520320196574</v>
      </c>
      <c r="AL14" s="18">
        <v>9.3033478650158159</v>
      </c>
      <c r="AM14" s="18">
        <v>0.34695094967668899</v>
      </c>
      <c r="AN14" s="18">
        <v>5.8651275893774146</v>
      </c>
      <c r="AO14" s="18">
        <v>6.4000001884897424</v>
      </c>
      <c r="AP14" s="18">
        <v>7.0523477483271204</v>
      </c>
      <c r="AQ14" s="18">
        <v>12.668678099779573</v>
      </c>
      <c r="AR14" s="18">
        <v>8.3627250845737695</v>
      </c>
      <c r="AS14" s="18">
        <v>7.7706603028584196</v>
      </c>
      <c r="AT14" s="18">
        <v>-17.286898102766308</v>
      </c>
      <c r="AU14" s="18">
        <v>17.413614939432186</v>
      </c>
      <c r="AV14" s="18">
        <v>8.2118323523476295</v>
      </c>
      <c r="AW14" s="18">
        <v>5.5016941558477974</v>
      </c>
      <c r="AX14" s="18">
        <v>3.5653968141424919</v>
      </c>
      <c r="AY14" s="18">
        <v>5.8022362389715418</v>
      </c>
      <c r="AZ14" s="18">
        <v>2.493418763191297</v>
      </c>
      <c r="BA14" s="18">
        <v>3.3367333532150756</v>
      </c>
      <c r="BB14" s="18">
        <v>10.683791430618854</v>
      </c>
      <c r="BC14" s="18">
        <v>4.7270812855672721</v>
      </c>
      <c r="BD14" s="18">
        <v>10.571937524308661</v>
      </c>
      <c r="BE14" s="18">
        <v>-10.754489959427323</v>
      </c>
      <c r="BF14" s="18">
        <v>25.523861864444608</v>
      </c>
      <c r="BG14" s="18">
        <v>32.418820627914492</v>
      </c>
      <c r="BH14" s="18">
        <v>-5.6406020157503116</v>
      </c>
      <c r="BI14" s="355"/>
    </row>
    <row r="15" spans="1:67" s="23" customFormat="1" ht="15" customHeight="1" x14ac:dyDescent="0.35">
      <c r="A15"/>
      <c r="B15" s="16" t="s">
        <v>1108</v>
      </c>
      <c r="C15" s="17">
        <v>517543.56899999996</v>
      </c>
      <c r="D15" s="17">
        <v>555264.40999999992</v>
      </c>
      <c r="E15" s="17">
        <v>626649.72100000002</v>
      </c>
      <c r="F15" s="17">
        <v>702838.94899999991</v>
      </c>
      <c r="G15" s="17">
        <v>799004.72499999998</v>
      </c>
      <c r="H15" s="17">
        <v>927125.33800000011</v>
      </c>
      <c r="I15" s="17">
        <v>1025897.5860000001</v>
      </c>
      <c r="J15" s="17">
        <v>1084948.7439999999</v>
      </c>
      <c r="K15" s="17">
        <v>1177982.9909999999</v>
      </c>
      <c r="L15" s="17">
        <v>1289086.8439999998</v>
      </c>
      <c r="M15" s="17">
        <v>1439328.0639999998</v>
      </c>
      <c r="N15" s="17">
        <v>1621727.3370000003</v>
      </c>
      <c r="O15" s="17">
        <v>1738936.361</v>
      </c>
      <c r="P15" s="17">
        <v>1689305.5069999998</v>
      </c>
      <c r="Q15" s="17">
        <v>1346709.2920000001</v>
      </c>
      <c r="R15" s="17">
        <v>1362893.9249999998</v>
      </c>
      <c r="S15" s="17">
        <v>1385989.679</v>
      </c>
      <c r="T15" s="17">
        <v>1310836.6980000001</v>
      </c>
      <c r="U15" s="17">
        <v>1266558.5330000001</v>
      </c>
      <c r="V15" s="17">
        <v>1319038.52</v>
      </c>
      <c r="W15" s="17">
        <v>1406068.9380000001</v>
      </c>
      <c r="X15" s="17">
        <v>1452352.831</v>
      </c>
      <c r="Y15" s="17">
        <v>1571210.9019999998</v>
      </c>
      <c r="Z15" s="17">
        <v>1667689.7269999997</v>
      </c>
      <c r="AA15" s="17">
        <v>1707760.4359999998</v>
      </c>
      <c r="AB15" s="17">
        <v>1521071.85</v>
      </c>
      <c r="AC15" s="17">
        <v>1836701.5350000001</v>
      </c>
      <c r="AD15" s="73">
        <v>2287501.5619999999</v>
      </c>
      <c r="AE15" s="73">
        <v>2183257.4390000002</v>
      </c>
      <c r="AF15" s="355"/>
      <c r="AG15" s="18">
        <v>7.2884377778829981</v>
      </c>
      <c r="AH15" s="18">
        <v>12.856093370003693</v>
      </c>
      <c r="AI15" s="18">
        <v>12.158184300859185</v>
      </c>
      <c r="AJ15" s="18">
        <v>13.682476780324262</v>
      </c>
      <c r="AK15" s="18">
        <v>16.035025700254792</v>
      </c>
      <c r="AL15" s="18">
        <v>10.653602479797614</v>
      </c>
      <c r="AM15" s="18">
        <v>5.756048050589702</v>
      </c>
      <c r="AN15" s="18">
        <v>8.5749900642310877</v>
      </c>
      <c r="AO15" s="18">
        <v>9.4317026518084841</v>
      </c>
      <c r="AP15" s="18">
        <v>11.654856358149287</v>
      </c>
      <c r="AQ15" s="18">
        <v>12.672529464415454</v>
      </c>
      <c r="AR15" s="18">
        <v>7.2274186496000175</v>
      </c>
      <c r="AS15" s="18">
        <v>-2.8540926001144373</v>
      </c>
      <c r="AT15" s="18">
        <v>-20.280299423661305</v>
      </c>
      <c r="AU15" s="18">
        <v>1.2017911435038706</v>
      </c>
      <c r="AV15" s="18">
        <v>1.6946112662436434</v>
      </c>
      <c r="AW15" s="18">
        <v>-5.4223333794392499</v>
      </c>
      <c r="AX15" s="18">
        <v>-3.3778551567527164</v>
      </c>
      <c r="AY15" s="18">
        <v>4.1435105944685118</v>
      </c>
      <c r="AZ15" s="18">
        <v>6.5980194422222072</v>
      </c>
      <c r="BA15" s="18">
        <v>3.2917228842160742</v>
      </c>
      <c r="BB15" s="18">
        <v>8.1838289197371878</v>
      </c>
      <c r="BC15" s="18">
        <v>6.1404121418195183</v>
      </c>
      <c r="BD15" s="18">
        <v>2.4027676342459139</v>
      </c>
      <c r="BE15" s="18">
        <v>-10.93177837268972</v>
      </c>
      <c r="BF15" s="18">
        <v>20.750478355115181</v>
      </c>
      <c r="BG15" s="18">
        <v>24.544000122480416</v>
      </c>
      <c r="BH15" s="18">
        <v>-4.5571170193587687</v>
      </c>
      <c r="BI15" s="355"/>
      <c r="BK15" s="379"/>
      <c r="BL15" s="379"/>
      <c r="BM15" s="379"/>
    </row>
    <row r="16" spans="1:67" s="7" customFormat="1" ht="15" customHeight="1" x14ac:dyDescent="0.35">
      <c r="A16"/>
      <c r="B16" s="16" t="s">
        <v>1109</v>
      </c>
      <c r="C16" s="17">
        <v>422250.18800000002</v>
      </c>
      <c r="D16" s="17">
        <v>452316.37499999994</v>
      </c>
      <c r="E16" s="17">
        <v>507006.78100000002</v>
      </c>
      <c r="F16" s="17">
        <v>566299.28800000006</v>
      </c>
      <c r="G16" s="17">
        <v>642239.32799999998</v>
      </c>
      <c r="H16" s="17">
        <v>741345.52299999993</v>
      </c>
      <c r="I16" s="17">
        <v>828022.37199999997</v>
      </c>
      <c r="J16" s="17">
        <v>883803.98499999999</v>
      </c>
      <c r="K16" s="17">
        <v>964533.39099999995</v>
      </c>
      <c r="L16" s="17">
        <v>1048750.6439999999</v>
      </c>
      <c r="M16" s="17">
        <v>1169792.3299999998</v>
      </c>
      <c r="N16" s="17">
        <v>1320379.966</v>
      </c>
      <c r="O16" s="17">
        <v>1403885.7079999996</v>
      </c>
      <c r="P16" s="17">
        <v>1358172.9999999998</v>
      </c>
      <c r="Q16" s="17">
        <v>1085745.7919999999</v>
      </c>
      <c r="R16" s="17">
        <v>1050593.477</v>
      </c>
      <c r="S16" s="17">
        <v>1039669.98</v>
      </c>
      <c r="T16" s="17">
        <v>992599.3949999999</v>
      </c>
      <c r="U16" s="17">
        <v>953047.75199999998</v>
      </c>
      <c r="V16" s="17">
        <v>984972.93800000008</v>
      </c>
      <c r="W16" s="17">
        <v>1049084.1359999999</v>
      </c>
      <c r="X16" s="17">
        <v>1086935.385</v>
      </c>
      <c r="Y16" s="17">
        <v>1180641.7930000001</v>
      </c>
      <c r="Z16" s="17">
        <v>1240867.0179999997</v>
      </c>
      <c r="AA16" s="17">
        <v>1267521.4839999999</v>
      </c>
      <c r="AB16" s="17">
        <v>1141088.0750000002</v>
      </c>
      <c r="AC16" s="17">
        <v>1355417.0589999999</v>
      </c>
      <c r="AD16" s="73">
        <v>1664451.8419999999</v>
      </c>
      <c r="AE16" s="73">
        <v>1593113.9849999999</v>
      </c>
      <c r="AF16" s="355"/>
      <c r="AG16" s="18">
        <v>7.1204674040310705</v>
      </c>
      <c r="AH16" s="18">
        <v>12.091184184963474</v>
      </c>
      <c r="AI16" s="18">
        <v>11.694618143578642</v>
      </c>
      <c r="AJ16" s="18">
        <v>13.40987735799518</v>
      </c>
      <c r="AK16" s="18">
        <v>15.431349448596825</v>
      </c>
      <c r="AL16" s="18">
        <v>11.69182875068095</v>
      </c>
      <c r="AM16" s="18">
        <v>6.7367277607808411</v>
      </c>
      <c r="AN16" s="18">
        <v>9.134311156110023</v>
      </c>
      <c r="AO16" s="18">
        <v>8.7313983928214167</v>
      </c>
      <c r="AP16" s="18">
        <v>11.54151243601048</v>
      </c>
      <c r="AQ16" s="18">
        <v>12.873023026232373</v>
      </c>
      <c r="AR16" s="18">
        <v>6.324372086087803</v>
      </c>
      <c r="AS16" s="18">
        <v>-3.2561559491280097</v>
      </c>
      <c r="AT16" s="18">
        <v>-20.058358397641531</v>
      </c>
      <c r="AU16" s="18">
        <v>-3.2376192713809706</v>
      </c>
      <c r="AV16" s="18">
        <v>-1.0397453667038117</v>
      </c>
      <c r="AW16" s="18">
        <v>-4.527454471658408</v>
      </c>
      <c r="AX16" s="18">
        <v>-3.9846531439806014</v>
      </c>
      <c r="AY16" s="18">
        <v>3.3497992029259942</v>
      </c>
      <c r="AZ16" s="18">
        <v>6.5089298930566004</v>
      </c>
      <c r="BA16" s="18">
        <v>3.60802796468939</v>
      </c>
      <c r="BB16" s="18">
        <v>8.6211571812983205</v>
      </c>
      <c r="BC16" s="18">
        <v>5.1010582004697529</v>
      </c>
      <c r="BD16" s="18">
        <v>2.1480517745536738</v>
      </c>
      <c r="BE16" s="18">
        <v>-9.9748533335313283</v>
      </c>
      <c r="BF16" s="18">
        <v>18.782860735793744</v>
      </c>
      <c r="BG16" s="18">
        <v>22.799977390575254</v>
      </c>
      <c r="BH16" s="18">
        <v>-4.2859670192849038</v>
      </c>
      <c r="BI16" s="355"/>
      <c r="BK16" s="379"/>
      <c r="BL16" s="379"/>
      <c r="BM16" s="379"/>
      <c r="BN16" s="17"/>
      <c r="BO16" s="17"/>
    </row>
    <row r="17" spans="1:65" s="7" customFormat="1" ht="15" customHeight="1" x14ac:dyDescent="0.35">
      <c r="A17"/>
      <c r="B17" s="16" t="s">
        <v>1110</v>
      </c>
      <c r="C17" s="17">
        <v>57539.579999999994</v>
      </c>
      <c r="D17" s="17">
        <v>64418.707000000002</v>
      </c>
      <c r="E17" s="17">
        <v>75066.345000000001</v>
      </c>
      <c r="F17" s="17">
        <v>88748.67</v>
      </c>
      <c r="G17" s="17">
        <v>99694.250999999989</v>
      </c>
      <c r="H17" s="17">
        <v>114883.58899999999</v>
      </c>
      <c r="I17" s="17">
        <v>123942.82500000003</v>
      </c>
      <c r="J17" s="17">
        <v>126194.29200000002</v>
      </c>
      <c r="K17" s="17">
        <v>134267.552</v>
      </c>
      <c r="L17" s="17">
        <v>152196.37400000001</v>
      </c>
      <c r="M17" s="17">
        <v>170305.79199999999</v>
      </c>
      <c r="N17" s="17">
        <v>192286.728</v>
      </c>
      <c r="O17" s="17">
        <v>208352.17800000001</v>
      </c>
      <c r="P17" s="17">
        <v>195466.68700000001</v>
      </c>
      <c r="Q17" s="17">
        <v>157938.85200000001</v>
      </c>
      <c r="R17" s="17">
        <v>183591.628</v>
      </c>
      <c r="S17" s="17">
        <v>188908.50200000004</v>
      </c>
      <c r="T17" s="17">
        <v>155619.84700000001</v>
      </c>
      <c r="U17" s="17">
        <v>156721.253</v>
      </c>
      <c r="V17" s="17">
        <v>172356.65899999999</v>
      </c>
      <c r="W17" s="17">
        <v>194130.837</v>
      </c>
      <c r="X17" s="17">
        <v>205658.14900000003</v>
      </c>
      <c r="Y17" s="17">
        <v>211105.52600000001</v>
      </c>
      <c r="Z17" s="17">
        <v>232329.29499999998</v>
      </c>
      <c r="AA17" s="17">
        <v>243560.59600000002</v>
      </c>
      <c r="AB17" s="17">
        <v>227298.01800000001</v>
      </c>
      <c r="AC17" s="17">
        <v>269315.147</v>
      </c>
      <c r="AD17" s="73">
        <v>332395.98099999997</v>
      </c>
      <c r="AE17" s="73">
        <v>354830.74800000002</v>
      </c>
      <c r="AF17" s="355"/>
      <c r="AG17" s="18">
        <v>11.955469608919648</v>
      </c>
      <c r="AH17" s="18">
        <v>16.528798071032377</v>
      </c>
      <c r="AI17" s="18">
        <v>18.226976416661817</v>
      </c>
      <c r="AJ17" s="18">
        <v>12.333233838884562</v>
      </c>
      <c r="AK17" s="18">
        <v>15.235921678171797</v>
      </c>
      <c r="AL17" s="18">
        <v>7.8855788532163933</v>
      </c>
      <c r="AM17" s="18">
        <v>1.8165367781474959</v>
      </c>
      <c r="AN17" s="18">
        <v>6.3974842855808243</v>
      </c>
      <c r="AO17" s="18">
        <v>13.3530564406209</v>
      </c>
      <c r="AP17" s="18">
        <v>11.898718428075016</v>
      </c>
      <c r="AQ17" s="18">
        <v>12.906746001921071</v>
      </c>
      <c r="AR17" s="18">
        <v>8.354944809295425</v>
      </c>
      <c r="AS17" s="18">
        <v>-6.1844762669099671</v>
      </c>
      <c r="AT17" s="18">
        <v>-19.199095035564802</v>
      </c>
      <c r="AU17" s="18">
        <v>16.242220122000113</v>
      </c>
      <c r="AV17" s="18">
        <v>2.8960329280374593</v>
      </c>
      <c r="AW17" s="18">
        <v>-17.621575867453558</v>
      </c>
      <c r="AX17" s="18">
        <v>0.70775419795907402</v>
      </c>
      <c r="AY17" s="18">
        <v>9.9765703123876808</v>
      </c>
      <c r="AZ17" s="18">
        <v>12.633209605205924</v>
      </c>
      <c r="BA17" s="18">
        <v>5.9379087723193784</v>
      </c>
      <c r="BB17" s="18">
        <v>2.648753295936733</v>
      </c>
      <c r="BC17" s="18">
        <v>10.053630239882953</v>
      </c>
      <c r="BD17" s="18">
        <v>4.8342164512658794</v>
      </c>
      <c r="BE17" s="18">
        <v>-6.6770151933771773</v>
      </c>
      <c r="BF17" s="18">
        <v>18.485479710606182</v>
      </c>
      <c r="BG17" s="18">
        <v>23.422683314577913</v>
      </c>
      <c r="BH17" s="18">
        <v>6.7494098251446824</v>
      </c>
      <c r="BI17" s="355"/>
      <c r="BK17" s="379"/>
      <c r="BL17" s="379"/>
      <c r="BM17" s="379"/>
    </row>
    <row r="18" spans="1:65" s="7" customFormat="1" ht="15" customHeight="1" x14ac:dyDescent="0.35">
      <c r="A18"/>
      <c r="B18" s="16" t="s">
        <v>1111</v>
      </c>
      <c r="C18" s="17">
        <v>37753.800999999999</v>
      </c>
      <c r="D18" s="17">
        <v>38529.328000000001</v>
      </c>
      <c r="E18" s="17">
        <v>44576.595000000001</v>
      </c>
      <c r="F18" s="17">
        <v>47790.99</v>
      </c>
      <c r="G18" s="17">
        <v>57071.146999999997</v>
      </c>
      <c r="H18" s="17">
        <v>70896.225999999995</v>
      </c>
      <c r="I18" s="17">
        <v>73932.388999999996</v>
      </c>
      <c r="J18" s="17">
        <v>74950.467000000004</v>
      </c>
      <c r="K18" s="17">
        <v>79182.047000000006</v>
      </c>
      <c r="L18" s="17">
        <v>88139.827000000005</v>
      </c>
      <c r="M18" s="17">
        <v>66852.27</v>
      </c>
      <c r="N18" s="17">
        <v>59707.178999999996</v>
      </c>
      <c r="O18" s="17">
        <v>67368.366999999998</v>
      </c>
      <c r="P18" s="17">
        <v>67236.232000000004</v>
      </c>
      <c r="Q18" s="17">
        <v>47535.177000000003</v>
      </c>
      <c r="R18" s="17">
        <v>57004.731</v>
      </c>
      <c r="S18" s="17">
        <v>59959.313000000002</v>
      </c>
      <c r="T18" s="17">
        <v>58034.383999999998</v>
      </c>
      <c r="U18" s="17">
        <v>55523.89</v>
      </c>
      <c r="V18" s="17">
        <v>59428.103999999999</v>
      </c>
      <c r="W18" s="17">
        <v>71286.654999999999</v>
      </c>
      <c r="X18" s="17">
        <v>76707.210000000006</v>
      </c>
      <c r="Y18" s="17">
        <v>85437.440000000002</v>
      </c>
      <c r="Z18" s="17">
        <v>91263.040999999997</v>
      </c>
      <c r="AA18" s="17">
        <v>93956.092000000004</v>
      </c>
      <c r="AB18" s="17">
        <v>84298.042000000001</v>
      </c>
      <c r="AC18" s="17">
        <v>115904.019</v>
      </c>
      <c r="AD18" s="73">
        <v>147438.22200000001</v>
      </c>
      <c r="AE18" s="73">
        <v>125036.989</v>
      </c>
      <c r="AF18" s="355"/>
      <c r="AG18" s="18">
        <v>2.0541693272155612</v>
      </c>
      <c r="AH18" s="18">
        <v>15.695230916044006</v>
      </c>
      <c r="AI18" s="18">
        <v>7.2109478079247564</v>
      </c>
      <c r="AJ18" s="18">
        <v>19.41821460488682</v>
      </c>
      <c r="AK18" s="18">
        <v>24.224287975147931</v>
      </c>
      <c r="AL18" s="18">
        <v>4.2825453078419162</v>
      </c>
      <c r="AM18" s="18">
        <v>1.3770392297211018</v>
      </c>
      <c r="AN18" s="18">
        <v>5.6458354021996975</v>
      </c>
      <c r="AO18" s="18">
        <v>11.312892681342273</v>
      </c>
      <c r="AP18" s="18">
        <v>-24.152029479250057</v>
      </c>
      <c r="AQ18" s="18">
        <v>-10.687880905165985</v>
      </c>
      <c r="AR18" s="18">
        <v>12.831267744202087</v>
      </c>
      <c r="AS18" s="18">
        <v>-0.19613804799512918</v>
      </c>
      <c r="AT18" s="18">
        <v>-29.301247874806545</v>
      </c>
      <c r="AU18" s="18">
        <v>19.921150183158034</v>
      </c>
      <c r="AV18" s="18">
        <v>5.1830470000814524</v>
      </c>
      <c r="AW18" s="18">
        <v>-3.2103920203355294</v>
      </c>
      <c r="AX18" s="18">
        <v>-4.3258734339284084</v>
      </c>
      <c r="AY18" s="18">
        <v>7.0315930674165665</v>
      </c>
      <c r="AZ18" s="18">
        <v>19.954449497497006</v>
      </c>
      <c r="BA18" s="18">
        <v>7.6038846260916673</v>
      </c>
      <c r="BB18" s="18">
        <v>11.381237826274733</v>
      </c>
      <c r="BC18" s="18">
        <v>6.8185575316863369</v>
      </c>
      <c r="BD18" s="18">
        <v>2.9508670437576225</v>
      </c>
      <c r="BE18" s="18">
        <v>-10.279322813894815</v>
      </c>
      <c r="BF18" s="18">
        <v>37.493132995900424</v>
      </c>
      <c r="BG18" s="18">
        <v>27.207169580547511</v>
      </c>
      <c r="BH18" s="18">
        <v>-15.193640221733009</v>
      </c>
      <c r="BI18" s="355"/>
      <c r="BK18" s="379"/>
      <c r="BL18" s="379"/>
      <c r="BM18" s="379"/>
    </row>
    <row r="19" spans="1:65" s="7" customFormat="1" ht="15" customHeight="1" x14ac:dyDescent="0.35">
      <c r="A19"/>
      <c r="B19" s="16" t="s">
        <v>1112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>
        <v>32377.671999999948</v>
      </c>
      <c r="N19" s="17">
        <v>49353.464000000276</v>
      </c>
      <c r="O19" s="17">
        <v>59330.108000000386</v>
      </c>
      <c r="P19" s="17">
        <v>68429.587999999974</v>
      </c>
      <c r="Q19" s="17">
        <v>55489.471000000216</v>
      </c>
      <c r="R19" s="17">
        <v>71704.088999999862</v>
      </c>
      <c r="S19" s="17">
        <v>97451.883999999991</v>
      </c>
      <c r="T19" s="17">
        <v>104583.07200000019</v>
      </c>
      <c r="U19" s="17">
        <v>101265.63800000008</v>
      </c>
      <c r="V19" s="17">
        <v>102280.81899999996</v>
      </c>
      <c r="W19" s="17">
        <v>91567.312000000005</v>
      </c>
      <c r="X19" s="17">
        <v>83052.087000000014</v>
      </c>
      <c r="Y19" s="17">
        <v>94026.142999999982</v>
      </c>
      <c r="Z19" s="17">
        <v>103230.37299999999</v>
      </c>
      <c r="AA19" s="17">
        <v>102722.264</v>
      </c>
      <c r="AB19" s="17">
        <v>68387.715000000011</v>
      </c>
      <c r="AC19" s="17">
        <v>96065.31</v>
      </c>
      <c r="AD19" s="73">
        <v>143215.51700000011</v>
      </c>
      <c r="AE19" s="73">
        <v>110275.71699999989</v>
      </c>
      <c r="AF19" s="355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>
        <v>52.430551523285416</v>
      </c>
      <c r="AR19" s="18">
        <v>20.214678345576825</v>
      </c>
      <c r="AS19" s="18">
        <v>15.337035961572038</v>
      </c>
      <c r="AT19" s="18">
        <v>-18.910119698513693</v>
      </c>
      <c r="AU19" s="18">
        <v>29.221071507420902</v>
      </c>
      <c r="AV19" s="18">
        <v>35.908405446724494</v>
      </c>
      <c r="AW19" s="18">
        <v>7.317650215977558</v>
      </c>
      <c r="AX19" s="18">
        <v>-3.1720563725648683</v>
      </c>
      <c r="AY19" s="18">
        <v>1.0024930667991048</v>
      </c>
      <c r="AZ19" s="18">
        <v>-10.474600325599621</v>
      </c>
      <c r="BA19" s="18">
        <v>-9.2994157128910704</v>
      </c>
      <c r="BB19" s="18">
        <v>13.213462053036627</v>
      </c>
      <c r="BC19" s="18">
        <v>9.7890115518191703</v>
      </c>
      <c r="BD19" s="18">
        <v>-0.4922088192009117</v>
      </c>
      <c r="BE19" s="18">
        <v>-33.42464200360692</v>
      </c>
      <c r="BF19" s="18">
        <v>40.471589085846752</v>
      </c>
      <c r="BG19" s="18">
        <v>49.081408262774687</v>
      </c>
      <c r="BH19" s="18">
        <v>-23.000161358213859</v>
      </c>
      <c r="BI19" s="355"/>
      <c r="BK19" s="379"/>
      <c r="BL19" s="379"/>
      <c r="BM19" s="379"/>
    </row>
    <row r="20" spans="1:65" s="33" customFormat="1" ht="15" customHeight="1" x14ac:dyDescent="0.35">
      <c r="A20"/>
      <c r="B20" s="85" t="s">
        <v>1113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73"/>
      <c r="AE20" s="73"/>
      <c r="AF20" s="355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355"/>
    </row>
    <row r="21" spans="1:65" s="33" customFormat="1" ht="15" customHeight="1" x14ac:dyDescent="0.35">
      <c r="A21"/>
      <c r="B21" s="13" t="s">
        <v>1114</v>
      </c>
      <c r="C21" s="14">
        <v>17743.863000000001</v>
      </c>
      <c r="D21" s="14">
        <v>17563.959000000003</v>
      </c>
      <c r="E21" s="14">
        <v>17552.341999999997</v>
      </c>
      <c r="F21" s="14">
        <v>13499.114000000001</v>
      </c>
      <c r="G21" s="14">
        <v>12350.489000000001</v>
      </c>
      <c r="H21" s="14">
        <v>12956.645999999999</v>
      </c>
      <c r="I21" s="14">
        <v>10660.083999999999</v>
      </c>
      <c r="J21" s="14">
        <v>11382.71</v>
      </c>
      <c r="K21" s="14">
        <v>11589.712</v>
      </c>
      <c r="L21" s="14">
        <v>11786.825000000001</v>
      </c>
      <c r="M21" s="14">
        <v>11261.148999999999</v>
      </c>
      <c r="N21" s="14">
        <v>11539.224000000002</v>
      </c>
      <c r="O21" s="14">
        <v>11642.737000000001</v>
      </c>
      <c r="P21" s="14">
        <v>11008.460000000001</v>
      </c>
      <c r="Q21" s="14">
        <v>11211.635000000002</v>
      </c>
      <c r="R21" s="14">
        <v>9422.6349999999984</v>
      </c>
      <c r="S21" s="14">
        <v>8418.4760000000006</v>
      </c>
      <c r="T21" s="14">
        <v>7813.5879999999997</v>
      </c>
      <c r="U21" s="14">
        <v>7363.6010000000006</v>
      </c>
      <c r="V21" s="14">
        <v>7171.5339999999997</v>
      </c>
      <c r="W21" s="14">
        <v>7223.8760000000002</v>
      </c>
      <c r="X21" s="14">
        <v>6818.4539999999997</v>
      </c>
      <c r="Y21" s="14">
        <v>6583.7109999999993</v>
      </c>
      <c r="Z21" s="14">
        <v>6440.7300000000005</v>
      </c>
      <c r="AA21" s="14">
        <v>6510.2439999999997</v>
      </c>
      <c r="AB21" s="14">
        <v>5020.47</v>
      </c>
      <c r="AC21" s="14">
        <v>6540.5</v>
      </c>
      <c r="AD21" s="72">
        <v>6365.3379999999997</v>
      </c>
      <c r="AE21" s="72">
        <v>6871.8099999999995</v>
      </c>
      <c r="AF21" s="355"/>
      <c r="AG21" s="18">
        <v>-1.0138942123256847</v>
      </c>
      <c r="AH21" s="18">
        <v>-6.6141124560844422E-2</v>
      </c>
      <c r="AI21" s="18">
        <v>-23.092234643103449</v>
      </c>
      <c r="AJ21" s="18">
        <v>-8.5088917687486738</v>
      </c>
      <c r="AK21" s="18">
        <v>4.9079595148013766</v>
      </c>
      <c r="AL21" s="18">
        <v>-17.724972959823091</v>
      </c>
      <c r="AM21" s="18">
        <v>6.7788021182572322</v>
      </c>
      <c r="AN21" s="18">
        <v>1.8185651747255305</v>
      </c>
      <c r="AO21" s="18">
        <v>1.7007583967574105</v>
      </c>
      <c r="AP21" s="18">
        <v>-4.4598609040178445</v>
      </c>
      <c r="AQ21" s="18">
        <v>2.4693306162630702</v>
      </c>
      <c r="AR21" s="18">
        <v>0.89705338937868784</v>
      </c>
      <c r="AS21" s="18">
        <v>-5.4478341304110875</v>
      </c>
      <c r="AT21" s="18">
        <v>1.8456260003670002</v>
      </c>
      <c r="AU21" s="18">
        <v>-15.956637903392352</v>
      </c>
      <c r="AV21" s="18">
        <v>-10.656881010460429</v>
      </c>
      <c r="AW21" s="18">
        <v>-7.1852435048814156</v>
      </c>
      <c r="AX21" s="18">
        <v>-5.7590315742268361</v>
      </c>
      <c r="AY21" s="18">
        <v>-2.6083298103740398</v>
      </c>
      <c r="AZ21" s="18">
        <v>0.72985779611447921</v>
      </c>
      <c r="BA21" s="18">
        <v>-5.6122502656468694</v>
      </c>
      <c r="BB21" s="18">
        <v>-3.4427598983581968</v>
      </c>
      <c r="BC21" s="18">
        <v>-2.1717387048125119</v>
      </c>
      <c r="BD21" s="18">
        <v>1.0792875962817756</v>
      </c>
      <c r="BE21" s="18">
        <v>-22.883535547976379</v>
      </c>
      <c r="BF21" s="18">
        <v>30.276647405521786</v>
      </c>
      <c r="BG21" s="18">
        <v>-2.6781132940906698</v>
      </c>
      <c r="BH21" s="18">
        <v>7.9567180878690147</v>
      </c>
      <c r="BI21" s="355"/>
    </row>
    <row r="22" spans="1:65" s="33" customFormat="1" ht="15" customHeight="1" x14ac:dyDescent="0.35">
      <c r="A22"/>
      <c r="B22" s="16" t="s">
        <v>1115</v>
      </c>
      <c r="C22" s="17">
        <v>3862.4871944930346</v>
      </c>
      <c r="D22" s="17">
        <v>4076.4157728807913</v>
      </c>
      <c r="E22" s="17">
        <v>4316.2179999999998</v>
      </c>
      <c r="F22" s="17">
        <v>4551.1679999999997</v>
      </c>
      <c r="G22" s="17">
        <v>4631.9939999999997</v>
      </c>
      <c r="H22" s="17">
        <v>4714.1059999999998</v>
      </c>
      <c r="I22" s="17">
        <v>4956.8590000000004</v>
      </c>
      <c r="J22" s="17">
        <v>5126.5349999999999</v>
      </c>
      <c r="K22" s="17">
        <v>5378.9160000000002</v>
      </c>
      <c r="L22" s="17">
        <v>5452.9390000000003</v>
      </c>
      <c r="M22" s="17">
        <v>5517.73</v>
      </c>
      <c r="N22" s="17">
        <v>5667.3559999999998</v>
      </c>
      <c r="O22" s="17">
        <v>5844.5820000000003</v>
      </c>
      <c r="P22" s="17">
        <v>5726.95</v>
      </c>
      <c r="Q22" s="17">
        <v>5415.9690000000001</v>
      </c>
      <c r="R22" s="17">
        <v>5155.6289999999999</v>
      </c>
      <c r="S22" s="17">
        <v>4749.7749999999996</v>
      </c>
      <c r="T22" s="17">
        <v>4357.8370000000004</v>
      </c>
      <c r="U22" s="17">
        <v>4364.6890000000003</v>
      </c>
      <c r="V22" s="17">
        <v>4373.2539999999999</v>
      </c>
      <c r="W22" s="17">
        <v>4422.3670000000002</v>
      </c>
      <c r="X22" s="17">
        <v>4431.71</v>
      </c>
      <c r="Y22" s="17">
        <v>4416.9629999999997</v>
      </c>
      <c r="Z22" s="17">
        <v>4320.2520000000004</v>
      </c>
      <c r="AA22" s="17">
        <v>4335.5</v>
      </c>
      <c r="AB22" s="17">
        <v>4237.7359999999999</v>
      </c>
      <c r="AC22" s="17">
        <v>4241.2049999999999</v>
      </c>
      <c r="AD22" s="73">
        <v>4682.951</v>
      </c>
      <c r="AE22" s="73">
        <v>5061.4449999999997</v>
      </c>
      <c r="AF22" s="355"/>
      <c r="AG22" s="18">
        <v>5.5386223336291378</v>
      </c>
      <c r="AH22" s="18">
        <v>5.8826734190006569</v>
      </c>
      <c r="AI22" s="18">
        <v>5.443422922567855</v>
      </c>
      <c r="AJ22" s="18">
        <v>1.7759397148160654</v>
      </c>
      <c r="AK22" s="18">
        <v>1.7727138679367911</v>
      </c>
      <c r="AL22" s="18">
        <v>5.1495023658780825</v>
      </c>
      <c r="AM22" s="18">
        <v>3.4230548014377544</v>
      </c>
      <c r="AN22" s="18">
        <v>4.9230328087099826</v>
      </c>
      <c r="AO22" s="18">
        <v>1.3761694735519228</v>
      </c>
      <c r="AP22" s="18">
        <v>1.1881849402679776</v>
      </c>
      <c r="AQ22" s="18">
        <v>2.7117310923151408</v>
      </c>
      <c r="AR22" s="18">
        <v>3.1271372400110486</v>
      </c>
      <c r="AS22" s="18">
        <v>-2.0126674585111561</v>
      </c>
      <c r="AT22" s="18">
        <v>-5.4301329678100867</v>
      </c>
      <c r="AU22" s="18">
        <v>-4.8068960512883319</v>
      </c>
      <c r="AV22" s="18">
        <v>-7.8720559605821183</v>
      </c>
      <c r="AW22" s="18">
        <v>-8.2517171866035586</v>
      </c>
      <c r="AX22" s="18">
        <v>0.15723396721813737</v>
      </c>
      <c r="AY22" s="18">
        <v>0.19623391265676887</v>
      </c>
      <c r="AZ22" s="18">
        <v>1.12303104278874</v>
      </c>
      <c r="BA22" s="18">
        <v>0.21126695274272458</v>
      </c>
      <c r="BB22" s="18">
        <v>-0.33276094329277633</v>
      </c>
      <c r="BC22" s="18">
        <v>-2.1895361133883018</v>
      </c>
      <c r="BD22" s="18">
        <v>0.35294237465776512</v>
      </c>
      <c r="BE22" s="18">
        <v>-2.2549648252796706</v>
      </c>
      <c r="BF22" s="18">
        <v>8.1859747752102793E-2</v>
      </c>
      <c r="BG22" s="18">
        <v>10.415577648333436</v>
      </c>
      <c r="BH22" s="18">
        <v>8.0823822414541517</v>
      </c>
      <c r="BI22" s="355"/>
      <c r="BK22" s="86"/>
    </row>
    <row r="23" spans="1:65" s="33" customFormat="1" ht="15" customHeight="1" x14ac:dyDescent="0.35">
      <c r="A23"/>
      <c r="B23" s="16" t="s">
        <v>1116</v>
      </c>
      <c r="C23" s="17">
        <v>13881.378029503217</v>
      </c>
      <c r="D23" s="17">
        <v>13487.543669114393</v>
      </c>
      <c r="E23" s="17">
        <v>13236.125</v>
      </c>
      <c r="F23" s="17">
        <v>8947.9470000000001</v>
      </c>
      <c r="G23" s="17">
        <v>7718.4949999999999</v>
      </c>
      <c r="H23" s="17">
        <v>8242.5400000000009</v>
      </c>
      <c r="I23" s="17">
        <v>5703.2259999999997</v>
      </c>
      <c r="J23" s="17">
        <v>6256.1769999999997</v>
      </c>
      <c r="K23" s="17">
        <v>6210.7929999999997</v>
      </c>
      <c r="L23" s="17">
        <v>6333.8860000000004</v>
      </c>
      <c r="M23" s="17">
        <v>5743.4170000000004</v>
      </c>
      <c r="N23" s="17">
        <v>5871.8670000000002</v>
      </c>
      <c r="O23" s="17">
        <v>5798.1549999999997</v>
      </c>
      <c r="P23" s="17">
        <v>5281.509</v>
      </c>
      <c r="Q23" s="17">
        <v>5795.665</v>
      </c>
      <c r="R23" s="17">
        <v>4267.0079999999998</v>
      </c>
      <c r="S23" s="17">
        <v>3668.701</v>
      </c>
      <c r="T23" s="17">
        <v>3455.7510000000002</v>
      </c>
      <c r="U23" s="17">
        <v>2998.9119999999998</v>
      </c>
      <c r="V23" s="17">
        <v>2798.28</v>
      </c>
      <c r="W23" s="17">
        <v>2801.509</v>
      </c>
      <c r="X23" s="17">
        <v>2386.7440000000001</v>
      </c>
      <c r="Y23" s="17">
        <v>2166.748</v>
      </c>
      <c r="Z23" s="17">
        <v>2120.4780000000001</v>
      </c>
      <c r="AA23" s="17">
        <v>2174.7440000000001</v>
      </c>
      <c r="AB23" s="17">
        <v>782.73400000000004</v>
      </c>
      <c r="AC23" s="17">
        <v>2299.2950000000001</v>
      </c>
      <c r="AD23" s="73">
        <v>1682.3869999999999</v>
      </c>
      <c r="AE23" s="73">
        <v>1810.3649999999998</v>
      </c>
      <c r="AF23" s="355"/>
      <c r="AG23" s="18">
        <v>-2.8371416695934379</v>
      </c>
      <c r="AH23" s="18">
        <v>-1.864080482572418</v>
      </c>
      <c r="AI23" s="18">
        <v>-32.397533265967191</v>
      </c>
      <c r="AJ23" s="18">
        <v>-13.740045621638128</v>
      </c>
      <c r="AK23" s="18">
        <v>6.7894712635041028</v>
      </c>
      <c r="AL23" s="18">
        <v>-30.807421013425483</v>
      </c>
      <c r="AM23" s="18">
        <v>9.6954074764002005</v>
      </c>
      <c r="AN23" s="18">
        <v>-0.72542704594195495</v>
      </c>
      <c r="AO23" s="18">
        <v>1.981920827179408</v>
      </c>
      <c r="AP23" s="18">
        <v>-9.3223812364163177</v>
      </c>
      <c r="AQ23" s="18">
        <v>2.2364735139377796</v>
      </c>
      <c r="AR23" s="18">
        <v>-1.2553417848190438</v>
      </c>
      <c r="AS23" s="18">
        <v>-8.9105241236220802</v>
      </c>
      <c r="AT23" s="18">
        <v>9.7350208056068812</v>
      </c>
      <c r="AU23" s="18">
        <v>-26.375868860605298</v>
      </c>
      <c r="AV23" s="18">
        <v>-14.021698576613867</v>
      </c>
      <c r="AW23" s="18">
        <v>-5.8045068268032693</v>
      </c>
      <c r="AX23" s="18">
        <v>-13.219673523931567</v>
      </c>
      <c r="AY23" s="18">
        <v>-6.690159631226245</v>
      </c>
      <c r="AZ23" s="18">
        <v>0.11539231242048023</v>
      </c>
      <c r="BA23" s="18">
        <v>-14.805056846149695</v>
      </c>
      <c r="BB23" s="18">
        <v>-9.2174108324981674</v>
      </c>
      <c r="BC23" s="18">
        <v>-2.1354582997192098</v>
      </c>
      <c r="BD23" s="18">
        <v>2.5591399674978978</v>
      </c>
      <c r="BE23" s="18">
        <v>-64.007993584532258</v>
      </c>
      <c r="BF23" s="18" t="s">
        <v>233</v>
      </c>
      <c r="BG23" s="18">
        <v>-26.830311030120107</v>
      </c>
      <c r="BH23" s="18">
        <v>7.6069299156496006</v>
      </c>
      <c r="BI23" s="355"/>
    </row>
    <row r="24" spans="1:65" s="33" customFormat="1" ht="6" customHeight="1" x14ac:dyDescent="0.35">
      <c r="A24"/>
      <c r="B24" s="16"/>
      <c r="W24" s="64"/>
      <c r="X24" s="64"/>
      <c r="Y24" s="64"/>
      <c r="Z24" s="64"/>
      <c r="AA24" s="64"/>
      <c r="AB24" s="64"/>
      <c r="AC24" s="64"/>
      <c r="AF24" s="355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355"/>
    </row>
    <row r="25" spans="1:65" s="103" customFormat="1" ht="15" customHeight="1" x14ac:dyDescent="0.35">
      <c r="A25"/>
      <c r="B25" s="13" t="s">
        <v>1117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238"/>
      <c r="X25" s="238"/>
      <c r="Y25" s="238"/>
      <c r="Z25" s="238"/>
      <c r="AA25" s="238"/>
      <c r="AB25" s="238"/>
      <c r="AC25" s="238"/>
      <c r="AD25" s="238"/>
      <c r="AE25" s="238"/>
      <c r="AF25" s="35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355"/>
    </row>
    <row r="26" spans="1:65" s="103" customFormat="1" ht="15" customHeight="1" x14ac:dyDescent="0.35">
      <c r="A26"/>
      <c r="B26" s="13" t="s">
        <v>1118</v>
      </c>
      <c r="C26" s="102">
        <v>10.995727375481177</v>
      </c>
      <c r="D26" s="102">
        <v>11.120893329718818</v>
      </c>
      <c r="E26" s="102">
        <v>11.280222116723207</v>
      </c>
      <c r="F26" s="102">
        <v>11.276201150479165</v>
      </c>
      <c r="G26" s="102">
        <v>11.303307412679937</v>
      </c>
      <c r="H26" s="102">
        <v>11.239991911669778</v>
      </c>
      <c r="I26" s="102">
        <v>11.461476692300865</v>
      </c>
      <c r="J26" s="102">
        <v>11.283300968479338</v>
      </c>
      <c r="K26" s="102">
        <v>11.273034251683551</v>
      </c>
      <c r="L26" s="102">
        <v>11.273139600608314</v>
      </c>
      <c r="M26" s="102">
        <v>11.419745249433602</v>
      </c>
      <c r="N26" s="102">
        <v>11.170785008730832</v>
      </c>
      <c r="O26" s="102">
        <v>11.292484464738857</v>
      </c>
      <c r="P26" s="102">
        <v>11.166464632581659</v>
      </c>
      <c r="Q26" s="102">
        <v>11.084636410496564</v>
      </c>
      <c r="R26" s="102">
        <v>12.086662587581005</v>
      </c>
      <c r="S26" s="102">
        <v>12.682222627188658</v>
      </c>
      <c r="T26" s="102">
        <v>13.409965019293294</v>
      </c>
      <c r="U26" s="102">
        <v>15.531642641048018</v>
      </c>
      <c r="V26" s="102">
        <v>15.380988166111454</v>
      </c>
      <c r="W26" s="238">
        <v>15.510045687478168</v>
      </c>
      <c r="X26" s="238">
        <v>15.29524685149938</v>
      </c>
      <c r="Y26" s="238">
        <v>15.167218430439759</v>
      </c>
      <c r="Z26" s="238">
        <v>15.304205828737146</v>
      </c>
      <c r="AA26" s="238">
        <v>15.27291542560528</v>
      </c>
      <c r="AB26" s="238">
        <v>15.297351486506546</v>
      </c>
      <c r="AC26" s="238">
        <v>15.217851843727223</v>
      </c>
      <c r="AD26" s="207">
        <v>14.983920713147578</v>
      </c>
      <c r="AE26" s="207">
        <v>14.322261703031684</v>
      </c>
      <c r="AF26" s="355"/>
      <c r="AG26" s="15">
        <v>1.1383144558198321</v>
      </c>
      <c r="AH26" s="15">
        <v>1.432697736418425</v>
      </c>
      <c r="AI26" s="15">
        <v>-3.5646161949955048E-2</v>
      </c>
      <c r="AJ26" s="15">
        <v>0.2403846990581516</v>
      </c>
      <c r="AK26" s="15">
        <v>-0.56015021708718837</v>
      </c>
      <c r="AL26" s="15">
        <v>1.9705065837381375</v>
      </c>
      <c r="AM26" s="15">
        <v>-1.5545616730278262</v>
      </c>
      <c r="AN26" s="15">
        <v>-9.0990365536358558E-2</v>
      </c>
      <c r="AO26" s="15">
        <v>9.3452146432275104E-4</v>
      </c>
      <c r="AP26" s="15">
        <v>1.3004864130075775</v>
      </c>
      <c r="AQ26" s="15">
        <v>-2.1800857660561035</v>
      </c>
      <c r="AR26" s="15">
        <v>1.0894440803659549</v>
      </c>
      <c r="AS26" s="15">
        <v>-1.1159619705539436</v>
      </c>
      <c r="AT26" s="15">
        <v>-0.73280330684373918</v>
      </c>
      <c r="AU26" s="15">
        <v>9.0397748737664898</v>
      </c>
      <c r="AV26" s="15">
        <v>4.9274151180458077</v>
      </c>
      <c r="AW26" s="15">
        <v>5.7382874713496408</v>
      </c>
      <c r="AX26" s="15">
        <v>15.821649189257444</v>
      </c>
      <c r="AY26" s="15">
        <v>-0.96998416985467373</v>
      </c>
      <c r="AZ26" s="15">
        <v>0.83907171615321752</v>
      </c>
      <c r="BA26" s="15">
        <v>-1.3849013749340757</v>
      </c>
      <c r="BB26" s="15">
        <v>-0.83704710556581119</v>
      </c>
      <c r="BC26" s="15">
        <v>0.90318075740546755</v>
      </c>
      <c r="BD26" s="15">
        <v>-0.2044562356389055</v>
      </c>
      <c r="BE26" s="15">
        <v>0.15999604672922169</v>
      </c>
      <c r="BF26" s="15">
        <v>-0.51969547048355513</v>
      </c>
      <c r="BG26" s="15">
        <v>-1.5372151929319189</v>
      </c>
      <c r="BH26" s="15">
        <v>-4.4157935882250383</v>
      </c>
      <c r="BI26" s="355"/>
    </row>
    <row r="27" spans="1:65" s="103" customFormat="1" ht="15" customHeight="1" x14ac:dyDescent="0.35">
      <c r="A27"/>
      <c r="B27" s="13" t="s">
        <v>1119</v>
      </c>
      <c r="C27" s="102">
        <v>11.673146547699959</v>
      </c>
      <c r="D27" s="102">
        <v>11.779571391343451</v>
      </c>
      <c r="E27" s="102">
        <v>11.796613025080394</v>
      </c>
      <c r="F27" s="102">
        <v>11.644594340437941</v>
      </c>
      <c r="G27" s="102">
        <v>11.64964391493556</v>
      </c>
      <c r="H27" s="102">
        <v>11.479277654581306</v>
      </c>
      <c r="I27" s="102">
        <v>11.43646930794716</v>
      </c>
      <c r="J27" s="102">
        <v>11.533904192283037</v>
      </c>
      <c r="K27" s="102">
        <v>11.519467764998764</v>
      </c>
      <c r="L27" s="102">
        <v>11.43440425806056</v>
      </c>
      <c r="M27" s="102">
        <v>11.665616973549952</v>
      </c>
      <c r="N27" s="102">
        <v>11.564186152839806</v>
      </c>
      <c r="O27" s="102">
        <v>11.687381054523224</v>
      </c>
      <c r="P27" s="102">
        <v>11.670712441343891</v>
      </c>
      <c r="Q27" s="102">
        <v>11.564986239650702</v>
      </c>
      <c r="R27" s="102">
        <v>12.549746552615243</v>
      </c>
      <c r="S27" s="102">
        <v>12.973268169427465</v>
      </c>
      <c r="T27" s="102">
        <v>13.719239562946619</v>
      </c>
      <c r="U27" s="102">
        <v>15.839482063247473</v>
      </c>
      <c r="V27" s="102">
        <v>15.653869117974354</v>
      </c>
      <c r="W27" s="238">
        <v>15.752923061189259</v>
      </c>
      <c r="X27" s="238">
        <v>15.636965746579584</v>
      </c>
      <c r="Y27" s="238">
        <v>15.519484846982525</v>
      </c>
      <c r="Z27" s="238">
        <v>15.603531987148322</v>
      </c>
      <c r="AA27" s="238">
        <v>15.779646069088566</v>
      </c>
      <c r="AB27" s="238">
        <v>15.89988767174639</v>
      </c>
      <c r="AC27" s="238">
        <v>15.72298548866452</v>
      </c>
      <c r="AD27" s="207">
        <v>15.394272736046874</v>
      </c>
      <c r="AE27" s="207">
        <v>14.716170767571116</v>
      </c>
      <c r="AF27" s="355"/>
      <c r="AG27" s="15">
        <v>0.91170656693641194</v>
      </c>
      <c r="AH27" s="15">
        <v>0.14467108497229628</v>
      </c>
      <c r="AI27" s="15">
        <v>-1.2886638251102327</v>
      </c>
      <c r="AJ27" s="15">
        <v>4.3364108271967357E-2</v>
      </c>
      <c r="AK27" s="15">
        <v>-1.4624160326122353</v>
      </c>
      <c r="AL27" s="15">
        <v>-0.37291847032780584</v>
      </c>
      <c r="AM27" s="15">
        <v>0.85196647419995331</v>
      </c>
      <c r="AN27" s="15">
        <v>-0.12516513960582906</v>
      </c>
      <c r="AO27" s="15">
        <v>-0.73843261401940674</v>
      </c>
      <c r="AP27" s="15">
        <v>2.0220792467294531</v>
      </c>
      <c r="AQ27" s="15">
        <v>-0.86948526546109839</v>
      </c>
      <c r="AR27" s="15">
        <v>1.0653140658165958</v>
      </c>
      <c r="AS27" s="15">
        <v>-0.14262060166919327</v>
      </c>
      <c r="AT27" s="15">
        <v>-0.90591043369940638</v>
      </c>
      <c r="AU27" s="15">
        <v>8.5150149992247961</v>
      </c>
      <c r="AV27" s="15">
        <v>3.3747423905063969</v>
      </c>
      <c r="AW27" s="15">
        <v>5.7500653172120106</v>
      </c>
      <c r="AX27" s="15">
        <v>15.454519112176422</v>
      </c>
      <c r="AY27" s="15">
        <v>-1.1718372136914692</v>
      </c>
      <c r="AZ27" s="15">
        <v>0.63277610454253441</v>
      </c>
      <c r="BA27" s="15">
        <v>-0.73610030442769725</v>
      </c>
      <c r="BB27" s="15">
        <v>-0.75130240419408933</v>
      </c>
      <c r="BC27" s="15">
        <v>0.54155882746416406</v>
      </c>
      <c r="BD27" s="15">
        <v>1.1286808786965512</v>
      </c>
      <c r="BE27" s="15">
        <v>0.76200443363156689</v>
      </c>
      <c r="BF27" s="15">
        <v>-1.1126002065801981</v>
      </c>
      <c r="BG27" s="15">
        <v>-2.0906509953509222</v>
      </c>
      <c r="BH27" s="15">
        <v>-4.4048977181489724</v>
      </c>
      <c r="BI27" s="355"/>
    </row>
    <row r="28" spans="1:65" s="19" customFormat="1" ht="15" customHeight="1" x14ac:dyDescent="0.35">
      <c r="A28"/>
      <c r="B28" s="16" t="s">
        <v>1120</v>
      </c>
      <c r="C28" s="113">
        <v>13.146403451091853</v>
      </c>
      <c r="D28" s="113">
        <v>13.209487567672614</v>
      </c>
      <c r="E28" s="113">
        <v>13.290242050926384</v>
      </c>
      <c r="F28" s="113">
        <v>13.369939878843104</v>
      </c>
      <c r="G28" s="113">
        <v>13.479331737844639</v>
      </c>
      <c r="H28" s="113">
        <v>13.535238143581113</v>
      </c>
      <c r="I28" s="113">
        <v>13.438339006298278</v>
      </c>
      <c r="J28" s="113">
        <v>13.462240312255306</v>
      </c>
      <c r="K28" s="113">
        <v>13.462421765138116</v>
      </c>
      <c r="L28" s="113">
        <v>13.352841095667287</v>
      </c>
      <c r="M28" s="113">
        <v>13.546778577863897</v>
      </c>
      <c r="N28" s="113">
        <v>13.622030078188921</v>
      </c>
      <c r="O28" s="113">
        <v>13.616605368834673</v>
      </c>
      <c r="P28" s="113">
        <v>13.564377034455855</v>
      </c>
      <c r="Q28" s="113">
        <v>13.396079296113856</v>
      </c>
      <c r="R28" s="113">
        <v>14.232040682602776</v>
      </c>
      <c r="S28" s="113">
        <v>14.986942403464271</v>
      </c>
      <c r="T28" s="113">
        <v>15.689046466222923</v>
      </c>
      <c r="U28" s="113">
        <v>17.479929736272243</v>
      </c>
      <c r="V28" s="113">
        <v>17.499334016681818</v>
      </c>
      <c r="W28" s="360">
        <v>17.589731433812382</v>
      </c>
      <c r="X28" s="360">
        <v>17.556680132301175</v>
      </c>
      <c r="Y28" s="360">
        <v>17.554369220398318</v>
      </c>
      <c r="Z28" s="360">
        <v>17.650998181349635</v>
      </c>
      <c r="AA28" s="360">
        <v>17.621543552112211</v>
      </c>
      <c r="AB28" s="360">
        <v>17.476923622229595</v>
      </c>
      <c r="AC28" s="360">
        <v>17.637609237943767</v>
      </c>
      <c r="AD28" s="361">
        <v>17.562943339089436</v>
      </c>
      <c r="AE28" s="361">
        <v>16.8816715168653</v>
      </c>
      <c r="AF28" s="355"/>
      <c r="AG28" s="18">
        <v>0.47985836442226043</v>
      </c>
      <c r="AH28" s="18">
        <v>0.61133698669280234</v>
      </c>
      <c r="AI28" s="18">
        <v>0.59967175625040081</v>
      </c>
      <c r="AJ28" s="18">
        <v>0.81819260215701806</v>
      </c>
      <c r="AK28" s="18">
        <v>0.41475650888174881</v>
      </c>
      <c r="AL28" s="18">
        <v>-0.71590271449185761</v>
      </c>
      <c r="AM28" s="18">
        <v>0.17785907875835816</v>
      </c>
      <c r="AN28" s="18">
        <v>1.3478654265644187E-3</v>
      </c>
      <c r="AO28" s="18">
        <v>-0.81397441992639963</v>
      </c>
      <c r="AP28" s="18">
        <v>1.4524061269592907</v>
      </c>
      <c r="AQ28" s="18">
        <v>0.55549369093541157</v>
      </c>
      <c r="AR28" s="18">
        <v>-3.9823061049716224E-2</v>
      </c>
      <c r="AS28" s="18">
        <v>-0.38356354586258551</v>
      </c>
      <c r="AT28" s="18">
        <v>-1.2407332671046716</v>
      </c>
      <c r="AU28" s="18">
        <v>6.2403436707890263</v>
      </c>
      <c r="AV28" s="18">
        <v>5.3042408864407333</v>
      </c>
      <c r="AW28" s="18">
        <v>4.6847718757920802</v>
      </c>
      <c r="AX28" s="18">
        <v>11.414863700639348</v>
      </c>
      <c r="AY28" s="18">
        <v>0.11100891538087251</v>
      </c>
      <c r="AZ28" s="18">
        <v>0.5165763282442053</v>
      </c>
      <c r="BA28" s="18">
        <v>-0.18790111512262009</v>
      </c>
      <c r="BB28" s="18">
        <v>-1.3162579060748213E-2</v>
      </c>
      <c r="BC28" s="18">
        <v>0.55045532959984655</v>
      </c>
      <c r="BD28" s="18">
        <v>-0.16687231472578448</v>
      </c>
      <c r="BE28" s="18">
        <v>-0.82069955707870401</v>
      </c>
      <c r="BF28" s="18">
        <v>0.9194159062970878</v>
      </c>
      <c r="BG28" s="18">
        <v>-0.42333344529315398</v>
      </c>
      <c r="BH28" s="18">
        <v>-3.8790298930581049</v>
      </c>
      <c r="BI28" s="355"/>
    </row>
    <row r="29" spans="1:65" s="7" customFormat="1" ht="15" customHeight="1" x14ac:dyDescent="0.35">
      <c r="A29"/>
      <c r="B29" s="16" t="s">
        <v>1121</v>
      </c>
      <c r="C29" s="113">
        <v>13.680500974402024</v>
      </c>
      <c r="D29" s="113">
        <v>13.741695420385403</v>
      </c>
      <c r="E29" s="113">
        <v>13.823603058781222</v>
      </c>
      <c r="F29" s="113">
        <v>13.98650119488469</v>
      </c>
      <c r="G29" s="113">
        <v>14.122220616404993</v>
      </c>
      <c r="H29" s="113">
        <v>14.214752159000966</v>
      </c>
      <c r="I29" s="113">
        <v>14.08196344074446</v>
      </c>
      <c r="J29" s="113">
        <v>14.088054651916348</v>
      </c>
      <c r="K29" s="113">
        <v>14.106587214721507</v>
      </c>
      <c r="L29" s="113">
        <v>14.00309985631969</v>
      </c>
      <c r="M29" s="113">
        <v>13.802031654126075</v>
      </c>
      <c r="N29" s="113">
        <v>13.768242780752974</v>
      </c>
      <c r="O29" s="113">
        <v>13.679626657711829</v>
      </c>
      <c r="P29" s="113">
        <v>13.508655068866716</v>
      </c>
      <c r="Q29" s="113">
        <v>13.407541632971814</v>
      </c>
      <c r="R29" s="113">
        <v>13.999113760815982</v>
      </c>
      <c r="S29" s="113">
        <v>14.49615838012312</v>
      </c>
      <c r="T29" s="113">
        <v>14.987303780840595</v>
      </c>
      <c r="U29" s="113">
        <v>16.516168858340478</v>
      </c>
      <c r="V29" s="113">
        <v>16.647410266684251</v>
      </c>
      <c r="W29" s="360">
        <v>16.970441317010305</v>
      </c>
      <c r="X29" s="360">
        <v>17.119383574913137</v>
      </c>
      <c r="Y29" s="360">
        <v>17.103570097300665</v>
      </c>
      <c r="Z29" s="360">
        <v>17.154911634231109</v>
      </c>
      <c r="AA29" s="360">
        <v>17.121912525674652</v>
      </c>
      <c r="AB29" s="360">
        <v>17.174305276900629</v>
      </c>
      <c r="AC29" s="360">
        <v>17.300979660802643</v>
      </c>
      <c r="AD29" s="361">
        <v>17.080752008684314</v>
      </c>
      <c r="AE29" s="361">
        <v>16.742305257753891</v>
      </c>
      <c r="AF29" s="355"/>
      <c r="AG29" s="18">
        <v>0.44731144055236949</v>
      </c>
      <c r="AH29" s="18">
        <v>0.59605191273786684</v>
      </c>
      <c r="AI29" s="18">
        <v>1.1784057702668902</v>
      </c>
      <c r="AJ29" s="18">
        <v>0.9703600609560592</v>
      </c>
      <c r="AK29" s="18">
        <v>0.6552194949318666</v>
      </c>
      <c r="AL29" s="18">
        <v>-0.93416133303754334</v>
      </c>
      <c r="AM29" s="18">
        <v>4.3255411061956781E-2</v>
      </c>
      <c r="AN29" s="18">
        <v>0.13154806155325668</v>
      </c>
      <c r="AO29" s="18">
        <v>-0.73361016967888171</v>
      </c>
      <c r="AP29" s="18">
        <v>-1.4358835133413028</v>
      </c>
      <c r="AQ29" s="18">
        <v>-0.24481086712332126</v>
      </c>
      <c r="AR29" s="18">
        <v>-0.64362696425592048</v>
      </c>
      <c r="AS29" s="18">
        <v>-1.2498264252608706</v>
      </c>
      <c r="AT29" s="18">
        <v>-0.74850853308067267</v>
      </c>
      <c r="AU29" s="18">
        <v>4.4122341294050109</v>
      </c>
      <c r="AV29" s="18">
        <v>3.5505434686757344</v>
      </c>
      <c r="AW29" s="18">
        <v>3.3881073029039523</v>
      </c>
      <c r="AX29" s="18">
        <v>10.201068183153447</v>
      </c>
      <c r="AY29" s="18">
        <v>0.79462379846944264</v>
      </c>
      <c r="AZ29" s="18">
        <v>1.9404282416978871</v>
      </c>
      <c r="BA29" s="18">
        <v>0.87765695140490729</v>
      </c>
      <c r="BB29" s="18">
        <v>-9.2371769948802654E-2</v>
      </c>
      <c r="BC29" s="18">
        <v>0.30018023511095404</v>
      </c>
      <c r="BD29" s="18">
        <v>-0.1923595367906745</v>
      </c>
      <c r="BE29" s="18">
        <v>0.30599824141965898</v>
      </c>
      <c r="BF29" s="18">
        <v>0.73758083287590226</v>
      </c>
      <c r="BG29" s="18">
        <v>-1.2729201261202547</v>
      </c>
      <c r="BH29" s="18">
        <v>-1.9814511138522914</v>
      </c>
      <c r="BI29" s="355"/>
    </row>
    <row r="30" spans="1:65" s="7" customFormat="1" ht="15" customHeight="1" x14ac:dyDescent="0.35">
      <c r="A30"/>
      <c r="B30" s="16" t="s">
        <v>1122</v>
      </c>
      <c r="C30" s="113">
        <v>14.121033800013935</v>
      </c>
      <c r="D30" s="113">
        <v>14.188794053195009</v>
      </c>
      <c r="E30" s="113">
        <v>14.251391341128677</v>
      </c>
      <c r="F30" s="113">
        <v>14.317376559891306</v>
      </c>
      <c r="G30" s="113">
        <v>14.396574156815179</v>
      </c>
      <c r="H30" s="113">
        <v>14.527279632628124</v>
      </c>
      <c r="I30" s="113">
        <v>14.468143319432029</v>
      </c>
      <c r="J30" s="113">
        <v>14.422625278639027</v>
      </c>
      <c r="K30" s="113">
        <v>14.649913003638309</v>
      </c>
      <c r="L30" s="113">
        <v>14.675854764271321</v>
      </c>
      <c r="M30" s="113">
        <v>14.119022435588199</v>
      </c>
      <c r="N30" s="113">
        <v>13.61500264482434</v>
      </c>
      <c r="O30" s="113">
        <v>13.763573933742524</v>
      </c>
      <c r="P30" s="113">
        <v>13.499172588969587</v>
      </c>
      <c r="Q30" s="113">
        <v>12.940376765610864</v>
      </c>
      <c r="R30" s="113">
        <v>14.03764189326672</v>
      </c>
      <c r="S30" s="113">
        <v>14.562309945078923</v>
      </c>
      <c r="T30" s="113">
        <v>15.128298768536947</v>
      </c>
      <c r="U30" s="113">
        <v>16.760470132766276</v>
      </c>
      <c r="V30" s="113">
        <v>16.984129259785906</v>
      </c>
      <c r="W30" s="360">
        <v>17.792045369501487</v>
      </c>
      <c r="X30" s="360">
        <v>17.947196880188969</v>
      </c>
      <c r="Y30" s="360">
        <v>18.102883232456403</v>
      </c>
      <c r="Z30" s="360">
        <v>18.172971027778924</v>
      </c>
      <c r="AA30" s="360">
        <v>18.393842945277029</v>
      </c>
      <c r="AB30" s="360">
        <v>18.433173097899473</v>
      </c>
      <c r="AC30" s="360">
        <v>18.806343548794459</v>
      </c>
      <c r="AD30" s="361">
        <v>18.741235905571351</v>
      </c>
      <c r="AE30" s="361">
        <v>18.741235843419101</v>
      </c>
      <c r="AF30" s="355"/>
      <c r="AG30" s="18">
        <v>0.47985334601357077</v>
      </c>
      <c r="AH30" s="18">
        <v>0.4411741244462753</v>
      </c>
      <c r="AI30" s="18">
        <v>0.46300895949856768</v>
      </c>
      <c r="AJ30" s="18">
        <v>0.55315718345871312</v>
      </c>
      <c r="AK30" s="18">
        <v>0.90789290833521541</v>
      </c>
      <c r="AL30" s="18">
        <v>-0.40707079846715272</v>
      </c>
      <c r="AM30" s="18">
        <v>-0.3146087219903842</v>
      </c>
      <c r="AN30" s="18">
        <v>1.5759109080918321</v>
      </c>
      <c r="AO30" s="18">
        <v>0.17707791593417299</v>
      </c>
      <c r="AP30" s="18">
        <v>-3.7942071356466518</v>
      </c>
      <c r="AQ30" s="18">
        <v>-3.5697924064022621</v>
      </c>
      <c r="AR30" s="18">
        <v>1.0912321708190231</v>
      </c>
      <c r="AS30" s="18">
        <v>-1.9210224469731316</v>
      </c>
      <c r="AT30" s="18">
        <v>-4.1394820288120862</v>
      </c>
      <c r="AU30" s="18">
        <v>8.4793908827434219</v>
      </c>
      <c r="AV30" s="18">
        <v>3.7375796861142638</v>
      </c>
      <c r="AW30" s="18">
        <v>3.8866692550331989</v>
      </c>
      <c r="AX30" s="18">
        <v>10.788862576034223</v>
      </c>
      <c r="AY30" s="18">
        <v>1.3344442324585055</v>
      </c>
      <c r="AZ30" s="18">
        <v>4.7568886067566662</v>
      </c>
      <c r="BA30" s="18">
        <v>0.87202740025290781</v>
      </c>
      <c r="BB30" s="18">
        <v>0.8674689050705664</v>
      </c>
      <c r="BC30" s="18">
        <v>0.3871637154288341</v>
      </c>
      <c r="BD30" s="18">
        <v>1.2153869455934501</v>
      </c>
      <c r="BE30" s="18">
        <v>0.21382237925730943</v>
      </c>
      <c r="BF30" s="18">
        <v>2.0244504237716372</v>
      </c>
      <c r="BG30" s="18">
        <v>-0.346200435263672</v>
      </c>
      <c r="BH30" s="18">
        <v>-3.316336760410991E-7</v>
      </c>
      <c r="BI30" s="355"/>
    </row>
    <row r="31" spans="1:65" s="7" customFormat="1" ht="15" customHeight="1" x14ac:dyDescent="0.35">
      <c r="A31"/>
      <c r="B31" s="13" t="s">
        <v>1123</v>
      </c>
      <c r="C31" s="231">
        <v>7.4997479410205088</v>
      </c>
      <c r="D31" s="231">
        <v>7.6405439115406715</v>
      </c>
      <c r="E31" s="231">
        <v>7.5176235741076614</v>
      </c>
      <c r="F31" s="231">
        <v>7.6729035698194696</v>
      </c>
      <c r="G31" s="231">
        <v>7.9855704498825899</v>
      </c>
      <c r="H31" s="231">
        <v>7.135905387860408</v>
      </c>
      <c r="I31" s="231">
        <v>9.024328513734039</v>
      </c>
      <c r="J31" s="231">
        <v>9.3298256742023664</v>
      </c>
      <c r="K31" s="231">
        <v>9.3007660587251877</v>
      </c>
      <c r="L31" s="231">
        <v>9.108271311400653</v>
      </c>
      <c r="M31" s="231">
        <v>9.6015868362988552</v>
      </c>
      <c r="N31" s="231">
        <v>10.047772709845997</v>
      </c>
      <c r="O31" s="231">
        <v>10.148867916538865</v>
      </c>
      <c r="P31" s="231">
        <v>10.66391666045932</v>
      </c>
      <c r="Q31" s="231">
        <v>10.104636834859498</v>
      </c>
      <c r="R31" s="231">
        <v>10.438470767465789</v>
      </c>
      <c r="S31" s="231">
        <v>10.850823830821634</v>
      </c>
      <c r="T31" s="231">
        <v>11.839157631551601</v>
      </c>
      <c r="U31" s="231">
        <v>12.497187177849531</v>
      </c>
      <c r="V31" s="231">
        <v>12.466133466006021</v>
      </c>
      <c r="W31" s="238">
        <v>12.604798310491489</v>
      </c>
      <c r="X31" s="238">
        <v>11.924169320494059</v>
      </c>
      <c r="Y31" s="238">
        <v>12.266091266764294</v>
      </c>
      <c r="Z31" s="238">
        <v>11.788337657377346</v>
      </c>
      <c r="AA31" s="238">
        <v>11.691128627437006</v>
      </c>
      <c r="AB31" s="238">
        <v>12.417104374690018</v>
      </c>
      <c r="AC31" s="238">
        <v>11.664826848100301</v>
      </c>
      <c r="AD31" s="207">
        <v>12.341355635788705</v>
      </c>
      <c r="AE31" s="207">
        <v>12.341348203748359</v>
      </c>
      <c r="AF31" s="355"/>
      <c r="AG31" s="15">
        <v>1.8773427004135319</v>
      </c>
      <c r="AH31" s="15">
        <v>-1.6087904062346257</v>
      </c>
      <c r="AI31" s="15">
        <v>2.065546301714634</v>
      </c>
      <c r="AJ31" s="15">
        <v>4.0749486451642811</v>
      </c>
      <c r="AK31" s="15">
        <v>-10.640004585203734</v>
      </c>
      <c r="AL31" s="15">
        <v>26.463679424424736</v>
      </c>
      <c r="AM31" s="15">
        <v>3.385261961633979</v>
      </c>
      <c r="AN31" s="15">
        <v>-0.31147007984865821</v>
      </c>
      <c r="AO31" s="15">
        <v>-2.0696655104441901</v>
      </c>
      <c r="AP31" s="15">
        <v>5.4161268152028841</v>
      </c>
      <c r="AQ31" s="15">
        <v>4.6470013879407279</v>
      </c>
      <c r="AR31" s="15">
        <v>1.0061454375237115</v>
      </c>
      <c r="AS31" s="15">
        <v>5.0749378960890521</v>
      </c>
      <c r="AT31" s="15">
        <v>-5.244600491614607</v>
      </c>
      <c r="AU31" s="15">
        <v>3.3037697253464229</v>
      </c>
      <c r="AV31" s="15">
        <v>3.9503206220689928</v>
      </c>
      <c r="AW31" s="15">
        <v>9.1083756969919332</v>
      </c>
      <c r="AX31" s="15">
        <v>5.5580774137533915</v>
      </c>
      <c r="AY31" s="15">
        <v>-0.24848561041440656</v>
      </c>
      <c r="AZ31" s="15">
        <v>1.1123324233900962</v>
      </c>
      <c r="BA31" s="15">
        <v>-5.3997610531452525</v>
      </c>
      <c r="BB31" s="15">
        <v>2.8674697337832482</v>
      </c>
      <c r="BC31" s="15">
        <v>-3.8949132123405099</v>
      </c>
      <c r="BD31" s="15">
        <v>-0.8246203388948935</v>
      </c>
      <c r="BE31" s="15">
        <v>6.2096292871953791</v>
      </c>
      <c r="BF31" s="15">
        <v>-6.0583973838787752</v>
      </c>
      <c r="BG31" s="15">
        <v>5.7997327907064644</v>
      </c>
      <c r="BH31" s="15">
        <v>-6.0220615676511952E-5</v>
      </c>
      <c r="BI31" s="355"/>
    </row>
    <row r="32" spans="1:65" s="7" customFormat="1" ht="15" customHeight="1" x14ac:dyDescent="0.35">
      <c r="A32"/>
      <c r="B32" s="16" t="s">
        <v>1124</v>
      </c>
      <c r="C32" s="113">
        <v>12.717375495777475</v>
      </c>
      <c r="D32" s="113">
        <v>12.909944159795343</v>
      </c>
      <c r="E32" s="113">
        <v>11.502014031728704</v>
      </c>
      <c r="F32" s="113">
        <v>11.317204726347169</v>
      </c>
      <c r="G32" s="113">
        <v>11.366767746244921</v>
      </c>
      <c r="H32" s="113">
        <v>11.4924653794378</v>
      </c>
      <c r="I32" s="113">
        <v>11.372524415158871</v>
      </c>
      <c r="J32" s="113">
        <v>11.333249456016588</v>
      </c>
      <c r="K32" s="113">
        <v>11.27459510429239</v>
      </c>
      <c r="L32" s="113">
        <v>11.247072450287817</v>
      </c>
      <c r="M32" s="113">
        <v>11.247614508140124</v>
      </c>
      <c r="N32" s="113">
        <v>11.131045940999652</v>
      </c>
      <c r="O32" s="113">
        <v>11.114498864076163</v>
      </c>
      <c r="P32" s="113">
        <v>10.840779123268057</v>
      </c>
      <c r="Q32" s="113">
        <v>10.631135444091356</v>
      </c>
      <c r="R32" s="113">
        <v>11.105919374726151</v>
      </c>
      <c r="S32" s="113">
        <v>11.461679763778285</v>
      </c>
      <c r="T32" s="113">
        <v>12.268609404160824</v>
      </c>
      <c r="U32" s="113">
        <v>13.096855239857867</v>
      </c>
      <c r="V32" s="113">
        <v>13.188920652676476</v>
      </c>
      <c r="W32" s="360">
        <v>13.263010509982548</v>
      </c>
      <c r="X32" s="360">
        <v>13.080458784532381</v>
      </c>
      <c r="Y32" s="360">
        <v>13.071062628326297</v>
      </c>
      <c r="Z32" s="360">
        <v>12.889201833596742</v>
      </c>
      <c r="AA32" s="360">
        <v>12.768792526813517</v>
      </c>
      <c r="AB32" s="360">
        <v>12.445418968996654</v>
      </c>
      <c r="AC32" s="360">
        <v>12.827297902365013</v>
      </c>
      <c r="AD32" s="361">
        <v>12.818007277889521</v>
      </c>
      <c r="AE32" s="361">
        <v>12.800000790288149</v>
      </c>
      <c r="AF32" s="355"/>
      <c r="AG32" s="18">
        <v>1.5142170181403078</v>
      </c>
      <c r="AH32" s="18">
        <v>-10.905780153962789</v>
      </c>
      <c r="AI32" s="18">
        <v>-1.6067560417830464</v>
      </c>
      <c r="AJ32" s="18">
        <v>0.43794400734278549</v>
      </c>
      <c r="AK32" s="18">
        <v>1.1058344465109993</v>
      </c>
      <c r="AL32" s="18">
        <v>-1.0436486891100456</v>
      </c>
      <c r="AM32" s="18">
        <v>-0.34534952582675177</v>
      </c>
      <c r="AN32" s="18">
        <v>-0.51754222786528781</v>
      </c>
      <c r="AO32" s="18">
        <v>-0.24411212775254609</v>
      </c>
      <c r="AP32" s="18">
        <v>4.8195461948263522E-3</v>
      </c>
      <c r="AQ32" s="18">
        <v>-1.0363848001379257</v>
      </c>
      <c r="AR32" s="18">
        <v>-0.14865698166369215</v>
      </c>
      <c r="AS32" s="18">
        <v>-2.4627267873751122</v>
      </c>
      <c r="AT32" s="18">
        <v>-1.9338432855506917</v>
      </c>
      <c r="AU32" s="18">
        <v>4.4659757476674153</v>
      </c>
      <c r="AV32" s="18">
        <v>3.2033402823159509</v>
      </c>
      <c r="AW32" s="18">
        <v>7.0402389266940926</v>
      </c>
      <c r="AX32" s="18">
        <v>6.7509349137494628</v>
      </c>
      <c r="AY32" s="18">
        <v>0.70295816157779034</v>
      </c>
      <c r="AZ32" s="18">
        <v>0.56175830651492231</v>
      </c>
      <c r="BA32" s="18">
        <v>-1.3763973519644586</v>
      </c>
      <c r="BB32" s="18">
        <v>-7.1833537040721387E-2</v>
      </c>
      <c r="BC32" s="18">
        <v>-1.3913237194307746</v>
      </c>
      <c r="BD32" s="18">
        <v>-0.93418745658376212</v>
      </c>
      <c r="BE32" s="18">
        <v>-2.5325304419960037</v>
      </c>
      <c r="BF32" s="18">
        <v>3.0684297115241752</v>
      </c>
      <c r="BG32" s="18">
        <v>-7.2428539090675037E-2</v>
      </c>
      <c r="BH32" s="18">
        <v>-0.14047805724398929</v>
      </c>
      <c r="BI32" s="355"/>
    </row>
    <row r="33" spans="1:61" s="7" customFormat="1" ht="15" customHeight="1" x14ac:dyDescent="0.35">
      <c r="A33"/>
      <c r="B33" s="16" t="s">
        <v>1125</v>
      </c>
      <c r="C33" s="113">
        <v>6.0479442186190866</v>
      </c>
      <c r="D33" s="113">
        <v>6.0479433469264228</v>
      </c>
      <c r="E33" s="113">
        <v>6.2183380709988763</v>
      </c>
      <c r="F33" s="113">
        <v>5.8193125193969086</v>
      </c>
      <c r="G33" s="113">
        <v>5.9564591283663457</v>
      </c>
      <c r="H33" s="113">
        <v>4.6442844074763361</v>
      </c>
      <c r="I33" s="113">
        <v>6.9834335865350594</v>
      </c>
      <c r="J33" s="113">
        <v>7.6881456518893261</v>
      </c>
      <c r="K33" s="113">
        <v>7.5913172440298684</v>
      </c>
      <c r="L33" s="113">
        <v>7.2669448108159811</v>
      </c>
      <c r="M33" s="113">
        <v>8.0202430016834914</v>
      </c>
      <c r="N33" s="113">
        <v>9.0022304660510866</v>
      </c>
      <c r="O33" s="113">
        <v>9.1755049666661197</v>
      </c>
      <c r="P33" s="113">
        <v>10.472139685835998</v>
      </c>
      <c r="Q33" s="113">
        <v>9.6126328902722982</v>
      </c>
      <c r="R33" s="113">
        <v>9.6320185010199175</v>
      </c>
      <c r="S33" s="113">
        <v>10.059964003607815</v>
      </c>
      <c r="T33" s="113">
        <v>11.29760217098975</v>
      </c>
      <c r="U33" s="113">
        <v>11.624415788125827</v>
      </c>
      <c r="V33" s="113">
        <v>11.336535300255871</v>
      </c>
      <c r="W33" s="360">
        <v>11.565766877779083</v>
      </c>
      <c r="X33" s="360">
        <v>9.7771692313880312</v>
      </c>
      <c r="Y33" s="360">
        <v>10.625139610143863</v>
      </c>
      <c r="Z33" s="360">
        <v>9.5454421125802753</v>
      </c>
      <c r="AA33" s="360">
        <v>9.5427323859727853</v>
      </c>
      <c r="AB33" s="360">
        <v>12.263808650192784</v>
      </c>
      <c r="AC33" s="360">
        <v>9.520570435720515</v>
      </c>
      <c r="AD33" s="361">
        <v>11.014588201168934</v>
      </c>
      <c r="AE33" s="361">
        <v>11.059040580214488</v>
      </c>
      <c r="AF33" s="355"/>
      <c r="AG33" s="18">
        <v>-1.4413040734486375E-5</v>
      </c>
      <c r="AH33" s="18">
        <v>2.8173994744684312</v>
      </c>
      <c r="AI33" s="18">
        <v>-6.4169163375491829</v>
      </c>
      <c r="AJ33" s="18">
        <v>2.3567493327141404</v>
      </c>
      <c r="AK33" s="18">
        <v>-22.029442200670228</v>
      </c>
      <c r="AL33" s="18">
        <v>50.366191512586475</v>
      </c>
      <c r="AM33" s="18">
        <v>10.091197354737364</v>
      </c>
      <c r="AN33" s="18">
        <v>-1.2594507472118786</v>
      </c>
      <c r="AO33" s="18">
        <v>-4.2729400285436299</v>
      </c>
      <c r="AP33" s="18">
        <v>10.366092085167837</v>
      </c>
      <c r="AQ33" s="18">
        <v>12.243861740367104</v>
      </c>
      <c r="AR33" s="18">
        <v>1.9247952079040878</v>
      </c>
      <c r="AS33" s="18">
        <v>14.131480761881219</v>
      </c>
      <c r="AT33" s="18">
        <v>-8.2075566345454547</v>
      </c>
      <c r="AU33" s="18">
        <v>0.20166806502344453</v>
      </c>
      <c r="AV33" s="18">
        <v>4.4429472653378248</v>
      </c>
      <c r="AW33" s="18">
        <v>12.302610296995885</v>
      </c>
      <c r="AX33" s="18">
        <v>2.892769741664976</v>
      </c>
      <c r="AY33" s="18">
        <v>-2.4765157502712629</v>
      </c>
      <c r="AZ33" s="18">
        <v>2.0220602807811838</v>
      </c>
      <c r="BA33" s="18">
        <v>-15.464583242010733</v>
      </c>
      <c r="BB33" s="18">
        <v>8.6729641135141602</v>
      </c>
      <c r="BC33" s="18">
        <v>-10.161725277781729</v>
      </c>
      <c r="BD33" s="18">
        <v>-2.8387649053141097E-2</v>
      </c>
      <c r="BE33" s="18">
        <v>28.514645011106143</v>
      </c>
      <c r="BF33" s="18">
        <v>-22.368566672223366</v>
      </c>
      <c r="BG33" s="18">
        <v>15.692523631178323</v>
      </c>
      <c r="BH33" s="18">
        <v>0.40357731250303319</v>
      </c>
      <c r="BI33" s="355"/>
    </row>
    <row r="34" spans="1:61" s="355" customFormat="1" ht="6" customHeight="1" x14ac:dyDescent="0.35">
      <c r="A34"/>
      <c r="W34" s="12"/>
      <c r="X34" s="12"/>
      <c r="Y34" s="12"/>
      <c r="Z34" s="12"/>
      <c r="AA34" s="12"/>
      <c r="AB34" s="12"/>
      <c r="AC34" s="12"/>
    </row>
    <row r="35" spans="1:61" s="19" customFormat="1" ht="15" customHeight="1" x14ac:dyDescent="0.35">
      <c r="A35"/>
      <c r="B35" s="13" t="s">
        <v>1126</v>
      </c>
      <c r="C35" s="14">
        <v>19835.431</v>
      </c>
      <c r="D35" s="14">
        <v>22001.920000000002</v>
      </c>
      <c r="E35" s="14">
        <v>23986.050999999999</v>
      </c>
      <c r="F35" s="14">
        <v>26884.596999999998</v>
      </c>
      <c r="G35" s="14">
        <v>29895.288</v>
      </c>
      <c r="H35" s="14">
        <v>32053.236000000001</v>
      </c>
      <c r="I35" s="14">
        <v>34667.038</v>
      </c>
      <c r="J35" s="14">
        <v>36801.542000000001</v>
      </c>
      <c r="K35" s="14">
        <v>39877.561999999998</v>
      </c>
      <c r="L35" s="14">
        <v>43733.235000000001</v>
      </c>
      <c r="M35" s="14">
        <v>47892.902000000002</v>
      </c>
      <c r="N35" s="14">
        <v>50678.226999999999</v>
      </c>
      <c r="O35" s="14">
        <v>54437.91</v>
      </c>
      <c r="P35" s="14">
        <v>50670.984000000011</v>
      </c>
      <c r="Q35" s="14">
        <v>48487.173999999999</v>
      </c>
      <c r="R35" s="14">
        <v>52445.947</v>
      </c>
      <c r="S35" s="14">
        <v>51813.87</v>
      </c>
      <c r="T35" s="14">
        <v>52342.966</v>
      </c>
      <c r="U35" s="14">
        <v>56948.03</v>
      </c>
      <c r="V35" s="14">
        <v>59173.002</v>
      </c>
      <c r="W35" s="14">
        <v>62378.2</v>
      </c>
      <c r="X35" s="14">
        <v>64229.202999999994</v>
      </c>
      <c r="Y35" s="14">
        <v>67738.528999999995</v>
      </c>
      <c r="Z35" s="14">
        <v>71783.407000000007</v>
      </c>
      <c r="AA35" s="14">
        <v>74321.025000000009</v>
      </c>
      <c r="AB35" s="14">
        <v>64234.813999999998</v>
      </c>
      <c r="AC35" s="14">
        <v>75757.34599999999</v>
      </c>
      <c r="AD35" s="72">
        <v>86528.292000000001</v>
      </c>
      <c r="AE35" s="72">
        <v>88607.684999999983</v>
      </c>
      <c r="AF35" s="355"/>
      <c r="AG35" s="15">
        <v>10.922318753749295</v>
      </c>
      <c r="AH35" s="15">
        <v>9.0179902481237875</v>
      </c>
      <c r="AI35" s="15">
        <v>12.084298494987769</v>
      </c>
      <c r="AJ35" s="15">
        <v>11.198572178708883</v>
      </c>
      <c r="AK35" s="15">
        <v>7.2183549461038821</v>
      </c>
      <c r="AL35" s="15">
        <v>8.1545651116161864</v>
      </c>
      <c r="AM35" s="15">
        <v>6.1571571242977283</v>
      </c>
      <c r="AN35" s="15">
        <v>8.3583997648794082</v>
      </c>
      <c r="AO35" s="15">
        <v>9.6687781464674369</v>
      </c>
      <c r="AP35" s="15">
        <v>9.5114550752991427</v>
      </c>
      <c r="AQ35" s="15">
        <v>5.8157365364913511</v>
      </c>
      <c r="AR35" s="15">
        <v>7.4187342820813456</v>
      </c>
      <c r="AS35" s="15">
        <v>-6.919674175588284</v>
      </c>
      <c r="AT35" s="15">
        <v>-4.3097840768200033</v>
      </c>
      <c r="AU35" s="15">
        <v>8.1645777087359246</v>
      </c>
      <c r="AV35" s="15">
        <v>-1.2051970383907789</v>
      </c>
      <c r="AW35" s="15">
        <v>1.0211474263551394</v>
      </c>
      <c r="AX35" s="15">
        <v>8.7978659826040406</v>
      </c>
      <c r="AY35" s="15">
        <v>3.9070218934702421</v>
      </c>
      <c r="AZ35" s="15">
        <v>5.4166560621683466</v>
      </c>
      <c r="BA35" s="15">
        <v>2.9673876450426544</v>
      </c>
      <c r="BB35" s="15">
        <v>5.4637545479117984</v>
      </c>
      <c r="BC35" s="15">
        <v>5.9713106554174091</v>
      </c>
      <c r="BD35" s="15">
        <v>3.5351038715674252</v>
      </c>
      <c r="BE35" s="15">
        <v>-13.571140871644342</v>
      </c>
      <c r="BF35" s="15">
        <v>17.938141768418593</v>
      </c>
      <c r="BG35" s="15">
        <v>14.217691839415826</v>
      </c>
      <c r="BH35" s="15">
        <v>2.4031365371224269</v>
      </c>
      <c r="BI35" s="355"/>
    </row>
    <row r="36" spans="1:61" s="19" customFormat="1" ht="15" customHeight="1" x14ac:dyDescent="0.35">
      <c r="A36"/>
      <c r="B36" s="13" t="s">
        <v>1127</v>
      </c>
      <c r="C36" s="14">
        <v>18986.175000000003</v>
      </c>
      <c r="D36" s="14">
        <v>21236.110000000008</v>
      </c>
      <c r="E36" s="14">
        <v>23013.512999999988</v>
      </c>
      <c r="F36" s="14">
        <v>26190.998999999996</v>
      </c>
      <c r="G36" s="14">
        <v>29372.499999999978</v>
      </c>
      <c r="H36" s="14">
        <v>31248.280999999988</v>
      </c>
      <c r="I36" s="14">
        <v>33372.262000000017</v>
      </c>
      <c r="J36" s="14">
        <v>36306.037000000026</v>
      </c>
      <c r="K36" s="14">
        <v>39414.229999999981</v>
      </c>
      <c r="L36" s="14">
        <v>43011.095000000045</v>
      </c>
      <c r="M36" s="14">
        <v>47610.373000000007</v>
      </c>
      <c r="N36" s="14">
        <v>51128.54300000002</v>
      </c>
      <c r="O36" s="14">
        <v>54980.865000000034</v>
      </c>
      <c r="P36" s="14">
        <v>51674.384999999987</v>
      </c>
      <c r="Q36" s="14">
        <v>49291.728999999992</v>
      </c>
      <c r="R36" s="14">
        <v>53272.824999999961</v>
      </c>
      <c r="S36" s="14">
        <v>51910.799999999974</v>
      </c>
      <c r="T36" s="14">
        <v>52478.188999999998</v>
      </c>
      <c r="U36" s="14">
        <v>56910.392000000022</v>
      </c>
      <c r="V36" s="14">
        <v>59100.193999999996</v>
      </c>
      <c r="W36" s="14">
        <v>62217.030999999966</v>
      </c>
      <c r="X36" s="14">
        <v>64597.981000000007</v>
      </c>
      <c r="Y36" s="14">
        <v>68290.032999999981</v>
      </c>
      <c r="Z36" s="14">
        <v>72182.396000000066</v>
      </c>
      <c r="AA36" s="14">
        <v>75759.582999999984</v>
      </c>
      <c r="AB36" s="14">
        <v>65966.662999999971</v>
      </c>
      <c r="AC36" s="14">
        <v>77243.635000000053</v>
      </c>
      <c r="AD36" s="72">
        <v>87918.071999999927</v>
      </c>
      <c r="AE36" s="72">
        <v>90033.419000000038</v>
      </c>
      <c r="AF36" s="35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355"/>
    </row>
    <row r="37" spans="1:61" s="7" customFormat="1" ht="15" customHeight="1" x14ac:dyDescent="0.35">
      <c r="A37"/>
      <c r="B37" s="109" t="s">
        <v>1128</v>
      </c>
      <c r="C37" s="17">
        <v>84457.501000000004</v>
      </c>
      <c r="D37" s="17">
        <v>92072.007000000012</v>
      </c>
      <c r="E37" s="17">
        <v>103286.298</v>
      </c>
      <c r="F37" s="17">
        <v>117651.16099999999</v>
      </c>
      <c r="G37" s="17">
        <v>133993.41999999998</v>
      </c>
      <c r="H37" s="17">
        <v>152737.557</v>
      </c>
      <c r="I37" s="17">
        <v>167142.141</v>
      </c>
      <c r="J37" s="17">
        <v>178344.38400000002</v>
      </c>
      <c r="K37" s="17">
        <v>193987.32699999999</v>
      </c>
      <c r="L37" s="17">
        <v>210587.94000000003</v>
      </c>
      <c r="M37" s="17">
        <v>236828.00100000002</v>
      </c>
      <c r="N37" s="17">
        <v>266282.766</v>
      </c>
      <c r="O37" s="17">
        <v>283588.57200000004</v>
      </c>
      <c r="P37" s="17">
        <v>270800.50400000002</v>
      </c>
      <c r="Q37" s="17">
        <v>223701.10699999999</v>
      </c>
      <c r="R37" s="17">
        <v>236063.77599999998</v>
      </c>
      <c r="S37" s="17">
        <v>244094.598</v>
      </c>
      <c r="T37" s="17">
        <v>240157.652</v>
      </c>
      <c r="U37" s="17">
        <v>256791.27300000002</v>
      </c>
      <c r="V37" s="17">
        <v>268592.60200000001</v>
      </c>
      <c r="W37" s="17">
        <v>288149.78099999996</v>
      </c>
      <c r="X37" s="17">
        <v>299465.03899999999</v>
      </c>
      <c r="Y37" s="17">
        <v>321556.55099999998</v>
      </c>
      <c r="Z37" s="17">
        <v>341687.88900000002</v>
      </c>
      <c r="AA37" s="17">
        <v>350878.69500000001</v>
      </c>
      <c r="AB37" s="17">
        <v>311661.38199999998</v>
      </c>
      <c r="AC37" s="17">
        <v>373213.68599999999</v>
      </c>
      <c r="AD37" s="73">
        <v>451008.79599999997</v>
      </c>
      <c r="AE37" s="73">
        <v>432127.56700000004</v>
      </c>
      <c r="AF37" s="355"/>
      <c r="AG37" s="18">
        <v>9.0157841634457156</v>
      </c>
      <c r="AH37" s="18">
        <v>12.179913706019226</v>
      </c>
      <c r="AI37" s="18">
        <v>13.907810888913842</v>
      </c>
      <c r="AJ37" s="18">
        <v>13.890435811338904</v>
      </c>
      <c r="AK37" s="18">
        <v>13.988848855413959</v>
      </c>
      <c r="AL37" s="18">
        <v>9.4309378013686604</v>
      </c>
      <c r="AM37" s="18">
        <v>6.7022253831246639</v>
      </c>
      <c r="AN37" s="18">
        <v>8.7712002190099625</v>
      </c>
      <c r="AO37" s="18">
        <v>8.5575760317580141</v>
      </c>
      <c r="AP37" s="18">
        <v>12.460381634389881</v>
      </c>
      <c r="AQ37" s="18">
        <v>12.437196984996712</v>
      </c>
      <c r="AR37" s="18">
        <v>6.4990334372597136</v>
      </c>
      <c r="AS37" s="18">
        <v>-4.5093735300447957</v>
      </c>
      <c r="AT37" s="18">
        <v>-17.392654852666016</v>
      </c>
      <c r="AU37" s="18">
        <v>5.5264228084485945</v>
      </c>
      <c r="AV37" s="18">
        <v>3.4019713384572885</v>
      </c>
      <c r="AW37" s="18">
        <v>-1.6128771518327483</v>
      </c>
      <c r="AX37" s="18">
        <v>6.926125760090299</v>
      </c>
      <c r="AY37" s="18">
        <v>4.5956892779607807</v>
      </c>
      <c r="AZ37" s="18">
        <v>7.2813543092299859</v>
      </c>
      <c r="BA37" s="18">
        <v>3.9268667707229779</v>
      </c>
      <c r="BB37" s="18">
        <v>7.3769920100756696</v>
      </c>
      <c r="BC37" s="18">
        <v>6.2605902250767853</v>
      </c>
      <c r="BD37" s="18">
        <v>2.6898249238210434</v>
      </c>
      <c r="BE37" s="18">
        <v>-11.176886359543724</v>
      </c>
      <c r="BF37" s="18">
        <v>19.749737232442872</v>
      </c>
      <c r="BG37" s="18">
        <v>20.844656270188331</v>
      </c>
      <c r="BH37" s="18">
        <v>-4.1864436275872396</v>
      </c>
      <c r="BI37" s="355"/>
    </row>
    <row r="38" spans="1:61" s="7" customFormat="1" ht="15" customHeight="1" x14ac:dyDescent="0.35">
      <c r="A38"/>
      <c r="B38" s="109" t="s">
        <v>1129</v>
      </c>
      <c r="C38" s="17">
        <v>70802.553</v>
      </c>
      <c r="D38" s="17">
        <v>76302.744000000006</v>
      </c>
      <c r="E38" s="17">
        <v>86625.57</v>
      </c>
      <c r="F38" s="17">
        <v>98302.577999999994</v>
      </c>
      <c r="G38" s="17">
        <v>112837.21</v>
      </c>
      <c r="H38" s="17">
        <v>131788.56900000002</v>
      </c>
      <c r="I38" s="17">
        <v>144466.52299999999</v>
      </c>
      <c r="J38" s="17">
        <v>152848.17199999999</v>
      </c>
      <c r="K38" s="17">
        <v>166173.198</v>
      </c>
      <c r="L38" s="17">
        <v>180512.11799999999</v>
      </c>
      <c r="M38" s="17">
        <v>198656.51500000001</v>
      </c>
      <c r="N38" s="17">
        <v>223283.35699999999</v>
      </c>
      <c r="O38" s="17">
        <v>237880.00200000001</v>
      </c>
      <c r="P38" s="17">
        <v>228202.45400000003</v>
      </c>
      <c r="Q38" s="17">
        <v>180560.609</v>
      </c>
      <c r="R38" s="17">
        <v>190793.07100000003</v>
      </c>
      <c r="S38" s="17">
        <v>200915.25900000002</v>
      </c>
      <c r="T38" s="17">
        <v>196459.07800000001</v>
      </c>
      <c r="U38" s="17">
        <v>209186.946</v>
      </c>
      <c r="V38" s="17">
        <v>219585.75400000002</v>
      </c>
      <c r="W38" s="17">
        <v>238616.10399999999</v>
      </c>
      <c r="X38" s="17">
        <v>248633.85199999998</v>
      </c>
      <c r="Y38" s="17">
        <v>268733.158</v>
      </c>
      <c r="Z38" s="17">
        <v>286090.69899999996</v>
      </c>
      <c r="AA38" s="17">
        <v>292401.24800000002</v>
      </c>
      <c r="AB38" s="17">
        <v>261233.52300000002</v>
      </c>
      <c r="AC38" s="17">
        <v>317767.35899999994</v>
      </c>
      <c r="AD38" s="73">
        <v>390722.46900000004</v>
      </c>
      <c r="AE38" s="73">
        <v>365527.625</v>
      </c>
      <c r="AF38" s="355"/>
      <c r="AG38" s="18">
        <v>7.7683512344533758</v>
      </c>
      <c r="AH38" s="18">
        <v>13.528774273176859</v>
      </c>
      <c r="AI38" s="18">
        <v>13.479862816487078</v>
      </c>
      <c r="AJ38" s="18">
        <v>14.785606131306151</v>
      </c>
      <c r="AK38" s="18">
        <v>16.795309809592077</v>
      </c>
      <c r="AL38" s="18">
        <v>9.6199193118182862</v>
      </c>
      <c r="AM38" s="18">
        <v>5.8017932638968581</v>
      </c>
      <c r="AN38" s="18">
        <v>8.7178183589922256</v>
      </c>
      <c r="AO38" s="18">
        <v>8.6289005523020528</v>
      </c>
      <c r="AP38" s="18">
        <v>10.051622683857726</v>
      </c>
      <c r="AQ38" s="18">
        <v>12.396694868023822</v>
      </c>
      <c r="AR38" s="18">
        <v>6.5372740700956138</v>
      </c>
      <c r="AS38" s="18">
        <v>-4.0682478218576694</v>
      </c>
      <c r="AT38" s="18">
        <v>-20.877008185021545</v>
      </c>
      <c r="AU38" s="18">
        <v>5.6670511119067113</v>
      </c>
      <c r="AV38" s="18">
        <v>5.3053226445524286</v>
      </c>
      <c r="AW38" s="18">
        <v>-2.2179405497518787</v>
      </c>
      <c r="AX38" s="18">
        <v>6.4786357187322174</v>
      </c>
      <c r="AY38" s="18">
        <v>4.9710597142137249</v>
      </c>
      <c r="AZ38" s="18">
        <v>8.6664775165696657</v>
      </c>
      <c r="BA38" s="18">
        <v>4.1982698703353201</v>
      </c>
      <c r="BB38" s="18">
        <v>8.0838976021656173</v>
      </c>
      <c r="BC38" s="18">
        <v>6.459024680534573</v>
      </c>
      <c r="BD38" s="18">
        <v>2.2057861447638527</v>
      </c>
      <c r="BE38" s="18">
        <v>-10.659231180846398</v>
      </c>
      <c r="BF38" s="18">
        <v>21.641110739068477</v>
      </c>
      <c r="BG38" s="18">
        <v>22.958654479046135</v>
      </c>
      <c r="BH38" s="18">
        <v>-6.4482710872714204</v>
      </c>
      <c r="BI38" s="355"/>
    </row>
    <row r="39" spans="1:61" s="7" customFormat="1" ht="15" customHeight="1" x14ac:dyDescent="0.35">
      <c r="A39"/>
      <c r="B39" s="109" t="s">
        <v>1130</v>
      </c>
      <c r="C39" s="17">
        <v>13654.948000000004</v>
      </c>
      <c r="D39" s="17">
        <v>15769.263000000006</v>
      </c>
      <c r="E39" s="17">
        <v>16660.727999999988</v>
      </c>
      <c r="F39" s="17">
        <v>19348.582999999999</v>
      </c>
      <c r="G39" s="17">
        <v>21156.209999999977</v>
      </c>
      <c r="H39" s="17">
        <v>20948.987999999983</v>
      </c>
      <c r="I39" s="17">
        <v>22675.618000000017</v>
      </c>
      <c r="J39" s="17">
        <v>25496.212000000029</v>
      </c>
      <c r="K39" s="17">
        <v>27814.128999999986</v>
      </c>
      <c r="L39" s="17">
        <v>30075.822000000044</v>
      </c>
      <c r="M39" s="17">
        <v>38171.486000000004</v>
      </c>
      <c r="N39" s="17">
        <v>42999.409000000014</v>
      </c>
      <c r="O39" s="17">
        <v>45708.570000000036</v>
      </c>
      <c r="P39" s="17">
        <v>42598.049999999988</v>
      </c>
      <c r="Q39" s="17">
        <v>43140.497999999992</v>
      </c>
      <c r="R39" s="17">
        <v>45270.704999999958</v>
      </c>
      <c r="S39" s="17">
        <v>43179.338999999978</v>
      </c>
      <c r="T39" s="17">
        <v>43698.573999999993</v>
      </c>
      <c r="U39" s="17">
        <v>47604.327000000019</v>
      </c>
      <c r="V39" s="17">
        <v>49006.847999999998</v>
      </c>
      <c r="W39" s="17">
        <v>49533.676999999967</v>
      </c>
      <c r="X39" s="17">
        <v>50831.187000000005</v>
      </c>
      <c r="Y39" s="17">
        <v>52823.392999999982</v>
      </c>
      <c r="Z39" s="17">
        <v>55597.190000000061</v>
      </c>
      <c r="AA39" s="17">
        <v>58477.446999999986</v>
      </c>
      <c r="AB39" s="17">
        <v>50427.858999999968</v>
      </c>
      <c r="AC39" s="17">
        <v>55446.327000000048</v>
      </c>
      <c r="AD39" s="73">
        <v>60286.326999999932</v>
      </c>
      <c r="AE39" s="73">
        <v>66599.942000000039</v>
      </c>
      <c r="AF39" s="355"/>
      <c r="AG39" s="18">
        <v>15.483874416804822</v>
      </c>
      <c r="AH39" s="18">
        <v>5.6531811283760165</v>
      </c>
      <c r="AI39" s="18">
        <v>16.132878467255527</v>
      </c>
      <c r="AJ39" s="18">
        <v>9.3424257476631691</v>
      </c>
      <c r="AK39" s="18">
        <v>-0.979485456043377</v>
      </c>
      <c r="AL39" s="18">
        <v>8.2420687815565845</v>
      </c>
      <c r="AM39" s="18">
        <v>12.438884796877465</v>
      </c>
      <c r="AN39" s="18">
        <v>9.0912210802136215</v>
      </c>
      <c r="AO39" s="18">
        <v>8.1314536220064948</v>
      </c>
      <c r="AP39" s="18">
        <v>26.917515338400225</v>
      </c>
      <c r="AQ39" s="18">
        <v>12.647982842480927</v>
      </c>
      <c r="AR39" s="18">
        <v>6.3004610133130461</v>
      </c>
      <c r="AS39" s="18">
        <v>-6.8051133518288696</v>
      </c>
      <c r="AT39" s="18">
        <v>1.2734104025888606</v>
      </c>
      <c r="AU39" s="18">
        <v>4.9378359053712506</v>
      </c>
      <c r="AV39" s="18">
        <v>-4.6196894879370269</v>
      </c>
      <c r="AW39" s="18">
        <v>1.2025079865164574</v>
      </c>
      <c r="AX39" s="18">
        <v>8.9379415447287283</v>
      </c>
      <c r="AY39" s="18">
        <v>2.9462048691497693</v>
      </c>
      <c r="AZ39" s="18">
        <v>1.0750109862196582</v>
      </c>
      <c r="BA39" s="18">
        <v>2.6194501974889515</v>
      </c>
      <c r="BB39" s="18">
        <v>3.9192592531824531</v>
      </c>
      <c r="BC39" s="18">
        <v>5.2510769234382195</v>
      </c>
      <c r="BD39" s="18">
        <v>5.1805801696091507</v>
      </c>
      <c r="BE39" s="18">
        <v>-13.765286299177903</v>
      </c>
      <c r="BF39" s="18">
        <v>9.9517768541394638</v>
      </c>
      <c r="BG39" s="18">
        <v>8.7291625286556478</v>
      </c>
      <c r="BH39" s="18">
        <v>10.472714650537782</v>
      </c>
      <c r="BI39" s="355"/>
    </row>
    <row r="40" spans="1:61" s="33" customFormat="1" ht="15" customHeight="1" x14ac:dyDescent="0.35">
      <c r="A40"/>
      <c r="B40" s="109" t="s">
        <v>1131</v>
      </c>
      <c r="C40" s="17">
        <v>5331.226999999999</v>
      </c>
      <c r="D40" s="17">
        <v>5466.8469999999998</v>
      </c>
      <c r="E40" s="17">
        <v>6352.7849999999989</v>
      </c>
      <c r="F40" s="17">
        <v>6842.4159999999983</v>
      </c>
      <c r="G40" s="17">
        <v>8216.2900000000009</v>
      </c>
      <c r="H40" s="17">
        <v>10299.293000000003</v>
      </c>
      <c r="I40" s="17">
        <v>10696.643999999998</v>
      </c>
      <c r="J40" s="17">
        <v>10809.825000000001</v>
      </c>
      <c r="K40" s="17">
        <v>11600.100999999999</v>
      </c>
      <c r="L40" s="17">
        <v>12935.272999999999</v>
      </c>
      <c r="M40" s="17">
        <v>9438.8869999999988</v>
      </c>
      <c r="N40" s="17">
        <v>8129.1340000000018</v>
      </c>
      <c r="O40" s="17">
        <v>9272.2950000000001</v>
      </c>
      <c r="P40" s="17">
        <v>9076.3349999999991</v>
      </c>
      <c r="Q40" s="17">
        <v>6151.2309999999998</v>
      </c>
      <c r="R40" s="17">
        <v>8002.12</v>
      </c>
      <c r="S40" s="17">
        <v>8731.4609999999993</v>
      </c>
      <c r="T40" s="17">
        <v>8779.6150000000016</v>
      </c>
      <c r="U40" s="17">
        <v>9306.0650000000005</v>
      </c>
      <c r="V40" s="17">
        <v>10093.346</v>
      </c>
      <c r="W40" s="17">
        <v>12683.354000000001</v>
      </c>
      <c r="X40" s="17">
        <v>13766.794000000002</v>
      </c>
      <c r="Y40" s="17">
        <v>15466.64</v>
      </c>
      <c r="Z40" s="17">
        <v>16585.206000000002</v>
      </c>
      <c r="AA40" s="17">
        <v>17282.135999999999</v>
      </c>
      <c r="AB40" s="17">
        <v>15538.803999999998</v>
      </c>
      <c r="AC40" s="17">
        <v>21797.308000000001</v>
      </c>
      <c r="AD40" s="73">
        <v>27631.745000000003</v>
      </c>
      <c r="AE40" s="73">
        <v>23433.476999999999</v>
      </c>
      <c r="AF40" s="355"/>
      <c r="AG40" s="18">
        <v>2.54387967347856</v>
      </c>
      <c r="AH40" s="18">
        <v>16.205648338063956</v>
      </c>
      <c r="AI40" s="18">
        <v>7.7073441018387916</v>
      </c>
      <c r="AJ40" s="18">
        <v>20.078785037331887</v>
      </c>
      <c r="AK40" s="18">
        <v>25.352111476104206</v>
      </c>
      <c r="AL40" s="18">
        <v>3.8580415179954097</v>
      </c>
      <c r="AM40" s="18">
        <v>1.0580982222087818</v>
      </c>
      <c r="AN40" s="18">
        <v>7.3107196462477235</v>
      </c>
      <c r="AO40" s="18">
        <v>11.510003231868417</v>
      </c>
      <c r="AP40" s="18">
        <v>-27.029858588991516</v>
      </c>
      <c r="AQ40" s="18">
        <v>-13.876138150610311</v>
      </c>
      <c r="AR40" s="18">
        <v>14.062518836569776</v>
      </c>
      <c r="AS40" s="18">
        <v>-2.1133926390392124</v>
      </c>
      <c r="AT40" s="18">
        <v>-32.227810013623333</v>
      </c>
      <c r="AU40" s="18">
        <v>30.089733258269771</v>
      </c>
      <c r="AV40" s="18">
        <v>9.1143471979925259</v>
      </c>
      <c r="AW40" s="18">
        <v>0.55149991507723939</v>
      </c>
      <c r="AX40" s="18">
        <v>5.9962766021061151</v>
      </c>
      <c r="AY40" s="18">
        <v>8.4598699880131836</v>
      </c>
      <c r="AZ40" s="18">
        <v>25.660549038941117</v>
      </c>
      <c r="BA40" s="18">
        <v>8.5422199837677049</v>
      </c>
      <c r="BB40" s="18">
        <v>12.347435430500358</v>
      </c>
      <c r="BC40" s="18">
        <v>7.232120227793513</v>
      </c>
      <c r="BD40" s="18">
        <v>4.2021184421827291</v>
      </c>
      <c r="BE40" s="18">
        <v>-10.087479927249737</v>
      </c>
      <c r="BF40" s="18">
        <v>40.276613309492824</v>
      </c>
      <c r="BG40" s="18">
        <v>26.766777805773089</v>
      </c>
      <c r="BH40" s="18">
        <v>-15.193640502979466</v>
      </c>
      <c r="BI40" s="355"/>
    </row>
    <row r="41" spans="1:61" s="33" customFormat="1" ht="15" customHeight="1" x14ac:dyDescent="0.35">
      <c r="A41"/>
      <c r="B41" s="109" t="s">
        <v>1132</v>
      </c>
      <c r="C41" s="17">
        <v>5331.2273869195733</v>
      </c>
      <c r="D41" s="17">
        <v>5466.8476915125084</v>
      </c>
      <c r="E41" s="17">
        <v>6352.7844890796096</v>
      </c>
      <c r="F41" s="17">
        <v>6842.4165795199124</v>
      </c>
      <c r="G41" s="17">
        <v>8216.2902709663085</v>
      </c>
      <c r="H41" s="17">
        <v>10299.293109999997</v>
      </c>
      <c r="I41" s="17">
        <v>10696.644740000002</v>
      </c>
      <c r="J41" s="17">
        <v>10809.825729999999</v>
      </c>
      <c r="K41" s="17">
        <v>11600.101000000001</v>
      </c>
      <c r="L41" s="17">
        <v>12935.272000000001</v>
      </c>
      <c r="M41" s="17">
        <v>9438.8883698999998</v>
      </c>
      <c r="N41" s="17">
        <v>8129.1350000000002</v>
      </c>
      <c r="O41" s="17">
        <v>9272.2950000000001</v>
      </c>
      <c r="P41" s="17">
        <v>9076.3349999999991</v>
      </c>
      <c r="Q41" s="17">
        <v>6151.2309999999998</v>
      </c>
      <c r="R41" s="17">
        <v>8002.1189999999997</v>
      </c>
      <c r="S41" s="17">
        <v>8731.4619999999995</v>
      </c>
      <c r="T41" s="17">
        <v>8779.6149999999998</v>
      </c>
      <c r="U41" s="17">
        <v>9306.0650000000005</v>
      </c>
      <c r="V41" s="17">
        <v>10093.346</v>
      </c>
      <c r="W41" s="17">
        <v>4917.43</v>
      </c>
      <c r="X41" s="17">
        <v>3963.6089999999999</v>
      </c>
      <c r="Y41" s="17">
        <v>3763.0319999999997</v>
      </c>
      <c r="Z41" s="17">
        <v>4141.4829999999993</v>
      </c>
      <c r="AA41" s="17">
        <v>4231.6279999999988</v>
      </c>
      <c r="AB41" s="17">
        <v>3471.2719999999999</v>
      </c>
      <c r="AC41" s="17">
        <v>4549.4990000000007</v>
      </c>
      <c r="AD41" s="73">
        <v>5840.802999999999</v>
      </c>
      <c r="AE41" s="73">
        <v>4639.2179999999998</v>
      </c>
      <c r="AF41" s="355"/>
      <c r="AG41" s="18">
        <v>2.5438852022272798</v>
      </c>
      <c r="AH41" s="18">
        <v>16.205624293183661</v>
      </c>
      <c r="AI41" s="18">
        <v>7.7073618864606042</v>
      </c>
      <c r="AJ41" s="18">
        <v>20.078778827330503</v>
      </c>
      <c r="AK41" s="18">
        <v>25.352108680901178</v>
      </c>
      <c r="AL41" s="18">
        <v>3.8580475937149514</v>
      </c>
      <c r="AM41" s="18">
        <v>1.0580980555216335</v>
      </c>
      <c r="AN41" s="18">
        <v>7.310712399431087</v>
      </c>
      <c r="AO41" s="18">
        <v>11.509994611253818</v>
      </c>
      <c r="AP41" s="18">
        <v>-27.029842357393029</v>
      </c>
      <c r="AQ41" s="18">
        <v>-13.876140055609914</v>
      </c>
      <c r="AR41" s="18">
        <v>14.062504805246805</v>
      </c>
      <c r="AS41" s="18">
        <v>-2.1133926390392124</v>
      </c>
      <c r="AT41" s="18">
        <v>-32.227810013623333</v>
      </c>
      <c r="AU41" s="18">
        <v>30.089717001361191</v>
      </c>
      <c r="AV41" s="18">
        <v>9.1143733303641188</v>
      </c>
      <c r="AW41" s="18">
        <v>0.5514883990791033</v>
      </c>
      <c r="AX41" s="18">
        <v>5.9962766021061373</v>
      </c>
      <c r="AY41" s="18">
        <v>8.4598699880131836</v>
      </c>
      <c r="AZ41" s="18">
        <v>-51.280477256996832</v>
      </c>
      <c r="BA41" s="18">
        <v>-19.396737726820724</v>
      </c>
      <c r="BB41" s="18">
        <v>-5.0604638348535449</v>
      </c>
      <c r="BC41" s="18">
        <v>10.057076315056571</v>
      </c>
      <c r="BD41" s="18">
        <v>2.1766357606683293</v>
      </c>
      <c r="BE41" s="18">
        <v>-17.968403649848216</v>
      </c>
      <c r="BF41" s="18">
        <v>31.061437997368131</v>
      </c>
      <c r="BG41" s="18">
        <v>28.383432988995008</v>
      </c>
      <c r="BH41" s="18">
        <v>-20.572256931110317</v>
      </c>
      <c r="BI41" s="355"/>
    </row>
    <row r="42" spans="1:61" s="33" customFormat="1" ht="15" customHeight="1" x14ac:dyDescent="0.35">
      <c r="A42"/>
      <c r="B42" s="109" t="s">
        <v>1133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>
        <v>7765.9240000000009</v>
      </c>
      <c r="X42" s="17">
        <v>9803.1849999999977</v>
      </c>
      <c r="Y42" s="17">
        <v>11703.608</v>
      </c>
      <c r="Z42" s="17">
        <v>12443.723</v>
      </c>
      <c r="AA42" s="17">
        <v>13050.507999999998</v>
      </c>
      <c r="AB42" s="17">
        <v>12067.531999999999</v>
      </c>
      <c r="AC42" s="17">
        <v>17247.809000000001</v>
      </c>
      <c r="AD42" s="73">
        <v>21790.941999999999</v>
      </c>
      <c r="AE42" s="73">
        <v>18794.258999999998</v>
      </c>
      <c r="AF42" s="355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>
        <v>26.233336818645103</v>
      </c>
      <c r="BB42" s="18">
        <v>19.385771052979241</v>
      </c>
      <c r="BC42" s="18">
        <v>6.3238191162930244</v>
      </c>
      <c r="BD42" s="18">
        <v>4.8762335837915876</v>
      </c>
      <c r="BE42" s="18">
        <v>-7.5320899385678999</v>
      </c>
      <c r="BF42" s="18">
        <v>42.92739393605919</v>
      </c>
      <c r="BG42" s="18">
        <v>26.340348504554971</v>
      </c>
      <c r="BH42" s="18">
        <v>-13.751966298657493</v>
      </c>
      <c r="BI42" s="355"/>
    </row>
    <row r="43" spans="1:61" s="33" customFormat="1" ht="15" customHeight="1" x14ac:dyDescent="0.35">
      <c r="A43"/>
      <c r="B43" s="13" t="s">
        <v>1134</v>
      </c>
      <c r="C43" s="14">
        <v>1330.7449999999999</v>
      </c>
      <c r="D43" s="14">
        <v>1341.982</v>
      </c>
      <c r="E43" s="14">
        <v>1319.519</v>
      </c>
      <c r="F43" s="14">
        <v>1035.7739999999999</v>
      </c>
      <c r="G43" s="14">
        <v>986.25699999999995</v>
      </c>
      <c r="H43" s="14">
        <v>924.57400000000007</v>
      </c>
      <c r="I43" s="14">
        <v>962.00099999999998</v>
      </c>
      <c r="J43" s="14">
        <v>1061.9870000000001</v>
      </c>
      <c r="K43" s="14">
        <v>1077.932</v>
      </c>
      <c r="L43" s="14">
        <v>1073.576</v>
      </c>
      <c r="M43" s="14">
        <v>1081.249</v>
      </c>
      <c r="N43" s="14">
        <v>1159.4349999999999</v>
      </c>
      <c r="O43" s="14">
        <v>1181.6059999999998</v>
      </c>
      <c r="P43" s="14">
        <v>1173.933</v>
      </c>
      <c r="Q43" s="14">
        <v>1132.895</v>
      </c>
      <c r="R43" s="14">
        <v>983.57899999999995</v>
      </c>
      <c r="S43" s="14">
        <v>913.47399999999993</v>
      </c>
      <c r="T43" s="14">
        <v>925.06299999999999</v>
      </c>
      <c r="U43" s="14">
        <v>920.24299999999994</v>
      </c>
      <c r="V43" s="14">
        <v>894.01300000000015</v>
      </c>
      <c r="W43" s="14">
        <v>910.55500000000006</v>
      </c>
      <c r="X43" s="14">
        <v>813.04399999999998</v>
      </c>
      <c r="Y43" s="14">
        <v>807.56400000000008</v>
      </c>
      <c r="Z43" s="14">
        <v>759.255</v>
      </c>
      <c r="AA43" s="14">
        <v>761.12099999999998</v>
      </c>
      <c r="AB43" s="14">
        <v>623.39699999999993</v>
      </c>
      <c r="AC43" s="14">
        <v>762.9380000000001</v>
      </c>
      <c r="AD43" s="72">
        <v>785.56900000000007</v>
      </c>
      <c r="AE43" s="72">
        <v>848.07400000000007</v>
      </c>
      <c r="AF43" s="355"/>
      <c r="AG43" s="18">
        <v>0.84441421910283943</v>
      </c>
      <c r="AH43" s="18">
        <v>-1.6738674587289522</v>
      </c>
      <c r="AI43" s="18">
        <v>-21.503669140042707</v>
      </c>
      <c r="AJ43" s="18">
        <v>-4.7806760934335042</v>
      </c>
      <c r="AK43" s="18">
        <v>-6.2542521878171602</v>
      </c>
      <c r="AL43" s="18">
        <v>4.0480264424480792</v>
      </c>
      <c r="AM43" s="18">
        <v>10.393544289455011</v>
      </c>
      <c r="AN43" s="18">
        <v>1.5014308084750505</v>
      </c>
      <c r="AO43" s="18">
        <v>-0.40410712364045176</v>
      </c>
      <c r="AP43" s="18">
        <v>0.71471418884177751</v>
      </c>
      <c r="AQ43" s="18">
        <v>7.2310818322144037</v>
      </c>
      <c r="AR43" s="18">
        <v>1.912224488651785</v>
      </c>
      <c r="AS43" s="18">
        <v>-0.64937043312235854</v>
      </c>
      <c r="AT43" s="18">
        <v>-3.4957702015362044</v>
      </c>
      <c r="AU43" s="18">
        <v>-13.18003875028136</v>
      </c>
      <c r="AV43" s="18">
        <v>-7.1275413566170105</v>
      </c>
      <c r="AW43" s="18">
        <v>1.2686732189421983</v>
      </c>
      <c r="AX43" s="18">
        <v>-0.52104559365146486</v>
      </c>
      <c r="AY43" s="18">
        <v>-2.8503340965375226</v>
      </c>
      <c r="AZ43" s="18">
        <v>1.8503086644153848</v>
      </c>
      <c r="BA43" s="18">
        <v>-10.708963214742665</v>
      </c>
      <c r="BB43" s="18">
        <v>-0.67401026266719943</v>
      </c>
      <c r="BC43" s="18">
        <v>-5.9820645794017668</v>
      </c>
      <c r="BD43" s="18">
        <v>0.24576723235276493</v>
      </c>
      <c r="BE43" s="18">
        <v>-18.094888986113911</v>
      </c>
      <c r="BF43" s="18">
        <v>22.383970407300673</v>
      </c>
      <c r="BG43" s="18">
        <v>2.9662960817261652</v>
      </c>
      <c r="BH43" s="18">
        <v>7.9566530756687186</v>
      </c>
      <c r="BI43" s="355"/>
    </row>
    <row r="44" spans="1:61" s="19" customFormat="1" ht="15" customHeight="1" x14ac:dyDescent="0.35">
      <c r="A44"/>
      <c r="B44" s="109" t="s">
        <v>1135</v>
      </c>
      <c r="C44" s="17">
        <v>491.20699999999999</v>
      </c>
      <c r="D44" s="17">
        <v>526.26299999999992</v>
      </c>
      <c r="E44" s="17">
        <v>496.452</v>
      </c>
      <c r="F44" s="17">
        <v>515.06499999999994</v>
      </c>
      <c r="G44" s="17">
        <v>526.50799999999992</v>
      </c>
      <c r="H44" s="17">
        <v>541.76700000000005</v>
      </c>
      <c r="I44" s="17">
        <v>563.71999999999991</v>
      </c>
      <c r="J44" s="17">
        <v>581.00300000000004</v>
      </c>
      <c r="K44" s="17">
        <v>606.45100000000002</v>
      </c>
      <c r="L44" s="17">
        <v>613.29600000000005</v>
      </c>
      <c r="M44" s="17">
        <v>620.61300000000006</v>
      </c>
      <c r="N44" s="17">
        <v>630.83600000000013</v>
      </c>
      <c r="O44" s="17">
        <v>649.59599999999989</v>
      </c>
      <c r="P44" s="17">
        <v>620.846</v>
      </c>
      <c r="Q44" s="17">
        <v>575.77900000000011</v>
      </c>
      <c r="R44" s="17">
        <v>572.58000000000004</v>
      </c>
      <c r="S44" s="17">
        <v>544.404</v>
      </c>
      <c r="T44" s="17">
        <v>534.64599999999996</v>
      </c>
      <c r="U44" s="17">
        <v>571.63699999999994</v>
      </c>
      <c r="V44" s="17">
        <v>576.78500000000008</v>
      </c>
      <c r="W44" s="17">
        <v>586.53899999999999</v>
      </c>
      <c r="X44" s="17">
        <v>579.68799999999999</v>
      </c>
      <c r="Y44" s="17">
        <v>577.34400000000005</v>
      </c>
      <c r="Z44" s="17">
        <v>556.846</v>
      </c>
      <c r="AA44" s="17">
        <v>553.59100000000001</v>
      </c>
      <c r="AB44" s="17">
        <v>527.404</v>
      </c>
      <c r="AC44" s="17">
        <v>544.03200000000004</v>
      </c>
      <c r="AD44" s="73">
        <v>600.26100000000008</v>
      </c>
      <c r="AE44" s="73">
        <v>647.86500000000001</v>
      </c>
      <c r="AF44" s="355"/>
      <c r="AG44" s="18">
        <v>7.1367061137157917</v>
      </c>
      <c r="AH44" s="18">
        <v>-5.6646581652139574</v>
      </c>
      <c r="AI44" s="18">
        <v>3.7492043540966584</v>
      </c>
      <c r="AJ44" s="18">
        <v>2.2216613437138975</v>
      </c>
      <c r="AK44" s="18">
        <v>2.898151595037517</v>
      </c>
      <c r="AL44" s="18">
        <v>4.0521109628308585</v>
      </c>
      <c r="AM44" s="18">
        <v>3.0658837720854559</v>
      </c>
      <c r="AN44" s="18">
        <v>4.3800118071679455</v>
      </c>
      <c r="AO44" s="18">
        <v>1.128697949216017</v>
      </c>
      <c r="AP44" s="18">
        <v>1.1930617515848803</v>
      </c>
      <c r="AQ44" s="18">
        <v>1.6472423233158295</v>
      </c>
      <c r="AR44" s="18">
        <v>2.973831550513883</v>
      </c>
      <c r="AS44" s="18">
        <v>-4.4258277452447201</v>
      </c>
      <c r="AT44" s="18">
        <v>-7.2589659915663303</v>
      </c>
      <c r="AU44" s="18">
        <v>-0.55559511548703033</v>
      </c>
      <c r="AV44" s="18">
        <v>-4.920884417897943</v>
      </c>
      <c r="AW44" s="18">
        <v>-1.7924188654014368</v>
      </c>
      <c r="AX44" s="18">
        <v>6.9187836437568011</v>
      </c>
      <c r="AY44" s="18">
        <v>0.90057151653936651</v>
      </c>
      <c r="AZ44" s="18">
        <v>1.6910980694712767</v>
      </c>
      <c r="BA44" s="18">
        <v>-1.168038271964865</v>
      </c>
      <c r="BB44" s="18">
        <v>-0.40435544637804083</v>
      </c>
      <c r="BC44" s="18">
        <v>-3.5503962975279979</v>
      </c>
      <c r="BD44" s="18">
        <v>-0.58454222531902811</v>
      </c>
      <c r="BE44" s="18">
        <v>-4.7303875966191669</v>
      </c>
      <c r="BF44" s="18">
        <v>3.1528012680980884</v>
      </c>
      <c r="BG44" s="18">
        <v>10.335605258514212</v>
      </c>
      <c r="BH44" s="18">
        <v>7.9305502106583496</v>
      </c>
      <c r="BI44" s="355"/>
    </row>
    <row r="45" spans="1:61" s="33" customFormat="1" ht="15" customHeight="1" x14ac:dyDescent="0.35">
      <c r="A45"/>
      <c r="B45" s="109" t="s">
        <v>1136</v>
      </c>
      <c r="C45" s="17">
        <v>839.5379999999999</v>
      </c>
      <c r="D45" s="17">
        <v>815.71899999999994</v>
      </c>
      <c r="E45" s="17">
        <v>823.06700000000001</v>
      </c>
      <c r="F45" s="17">
        <v>520.70900000000006</v>
      </c>
      <c r="G45" s="17">
        <v>459.74900000000002</v>
      </c>
      <c r="H45" s="17">
        <v>382.80700000000002</v>
      </c>
      <c r="I45" s="17">
        <v>398.28100000000001</v>
      </c>
      <c r="J45" s="17">
        <v>480.98400000000004</v>
      </c>
      <c r="K45" s="17">
        <v>471.48099999999999</v>
      </c>
      <c r="L45" s="17">
        <v>460.28</v>
      </c>
      <c r="M45" s="17">
        <v>460.63599999999997</v>
      </c>
      <c r="N45" s="17">
        <v>528.59899999999993</v>
      </c>
      <c r="O45" s="17">
        <v>532.01</v>
      </c>
      <c r="P45" s="17">
        <v>553.08699999999999</v>
      </c>
      <c r="Q45" s="17">
        <v>557.11599999999999</v>
      </c>
      <c r="R45" s="17">
        <v>410.99899999999997</v>
      </c>
      <c r="S45" s="17">
        <v>369.06999999999994</v>
      </c>
      <c r="T45" s="17">
        <v>390.41700000000003</v>
      </c>
      <c r="U45" s="17">
        <v>348.60599999999999</v>
      </c>
      <c r="V45" s="17">
        <v>317.22800000000001</v>
      </c>
      <c r="W45" s="17">
        <v>324.01600000000002</v>
      </c>
      <c r="X45" s="17">
        <v>233.35599999999999</v>
      </c>
      <c r="Y45" s="17">
        <v>230.21999999999997</v>
      </c>
      <c r="Z45" s="17">
        <v>202.40899999999999</v>
      </c>
      <c r="AA45" s="17">
        <v>207.53</v>
      </c>
      <c r="AB45" s="17">
        <v>95.992999999999995</v>
      </c>
      <c r="AC45" s="17">
        <v>218.90600000000001</v>
      </c>
      <c r="AD45" s="73">
        <v>185.30799999999999</v>
      </c>
      <c r="AE45" s="73">
        <v>200.209</v>
      </c>
      <c r="AF45" s="355"/>
      <c r="AG45" s="18">
        <v>-2.8371556737157775</v>
      </c>
      <c r="AH45" s="18">
        <v>0.90080039817634139</v>
      </c>
      <c r="AI45" s="18">
        <v>-36.735526998409604</v>
      </c>
      <c r="AJ45" s="18">
        <v>-11.707114722426544</v>
      </c>
      <c r="AK45" s="18">
        <v>-16.735653584890887</v>
      </c>
      <c r="AL45" s="18">
        <v>4.0422458314503098</v>
      </c>
      <c r="AM45" s="18">
        <v>20.764987533927059</v>
      </c>
      <c r="AN45" s="18">
        <v>-1.9757413968032287</v>
      </c>
      <c r="AO45" s="18">
        <v>-2.3757054897228143</v>
      </c>
      <c r="AP45" s="18">
        <v>7.734422525419192E-2</v>
      </c>
      <c r="AQ45" s="18">
        <v>14.754165979211345</v>
      </c>
      <c r="AR45" s="18">
        <v>0.64529066456804851</v>
      </c>
      <c r="AS45" s="18">
        <v>3.9617676359466927</v>
      </c>
      <c r="AT45" s="18">
        <v>0.72845682505645526</v>
      </c>
      <c r="AU45" s="18">
        <v>-26.227392499946156</v>
      </c>
      <c r="AV45" s="18">
        <v>-10.20172798473963</v>
      </c>
      <c r="AW45" s="18">
        <v>5.7839976156284978</v>
      </c>
      <c r="AX45" s="18">
        <v>-10.709318497913779</v>
      </c>
      <c r="AY45" s="18">
        <v>-9.0009925245119078</v>
      </c>
      <c r="AZ45" s="18">
        <v>2.1397858953181972</v>
      </c>
      <c r="BA45" s="18">
        <v>-27.980099748160587</v>
      </c>
      <c r="BB45" s="18">
        <v>-1.3438694526817498</v>
      </c>
      <c r="BC45" s="18">
        <v>-12.08018417166188</v>
      </c>
      <c r="BD45" s="18">
        <v>2.530025838771996</v>
      </c>
      <c r="BE45" s="18">
        <v>-53.745000722787069</v>
      </c>
      <c r="BF45" s="18" t="s">
        <v>233</v>
      </c>
      <c r="BG45" s="18">
        <v>-15.348140297662015</v>
      </c>
      <c r="BH45" s="18">
        <v>8.0412070714702075</v>
      </c>
      <c r="BI45" s="355"/>
    </row>
    <row r="46" spans="1:61" s="33" customFormat="1" ht="15" customHeight="1" x14ac:dyDescent="0.35">
      <c r="A46"/>
      <c r="B46" s="13" t="s">
        <v>1137</v>
      </c>
      <c r="C46" s="14">
        <v>-481.49099999999999</v>
      </c>
      <c r="D46" s="14">
        <v>-576.17100000000005</v>
      </c>
      <c r="E46" s="14">
        <v>-346.98100000000011</v>
      </c>
      <c r="F46" s="14">
        <v>-342.17600000000004</v>
      </c>
      <c r="G46" s="14">
        <v>-463.46900000000005</v>
      </c>
      <c r="H46" s="14">
        <v>-119.61899999999991</v>
      </c>
      <c r="I46" s="14">
        <v>332.77500000000009</v>
      </c>
      <c r="J46" s="14">
        <v>-566.48199999999997</v>
      </c>
      <c r="K46" s="14">
        <v>-614.59999999999991</v>
      </c>
      <c r="L46" s="14">
        <v>-351.43600000000004</v>
      </c>
      <c r="M46" s="14">
        <v>-798.72</v>
      </c>
      <c r="N46" s="14">
        <v>-1609.751</v>
      </c>
      <c r="O46" s="14">
        <v>-1724.5609999999999</v>
      </c>
      <c r="P46" s="14">
        <v>-2177.3339999999998</v>
      </c>
      <c r="Q46" s="14">
        <v>-1937.4499999999998</v>
      </c>
      <c r="R46" s="14">
        <v>-1810.4569999999999</v>
      </c>
      <c r="S46" s="14">
        <v>-1010.4040000000002</v>
      </c>
      <c r="T46" s="14">
        <v>-1060.2869999999998</v>
      </c>
      <c r="U46" s="14">
        <v>-882.60500000000002</v>
      </c>
      <c r="V46" s="14">
        <v>-821.20500000000015</v>
      </c>
      <c r="W46" s="14">
        <v>-749.38599999999997</v>
      </c>
      <c r="X46" s="14">
        <v>-1181.8209999999999</v>
      </c>
      <c r="Y46" s="14">
        <v>-1359.0680000000002</v>
      </c>
      <c r="Z46" s="14">
        <v>-1158.2440000000001</v>
      </c>
      <c r="AA46" s="14">
        <v>-2199.6790000000001</v>
      </c>
      <c r="AB46" s="14">
        <v>-2355.2460000000001</v>
      </c>
      <c r="AC46" s="14">
        <v>-2249.2269999999999</v>
      </c>
      <c r="AD46" s="72">
        <v>-2175.3490000000002</v>
      </c>
      <c r="AE46" s="72">
        <v>-2273.808</v>
      </c>
      <c r="AF46" s="355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355"/>
    </row>
    <row r="47" spans="1:61" s="19" customFormat="1" ht="15" customHeight="1" x14ac:dyDescent="0.35">
      <c r="A47"/>
      <c r="B47" s="109" t="s">
        <v>1138</v>
      </c>
      <c r="C47" s="17">
        <v>-481.49099999999999</v>
      </c>
      <c r="D47" s="17">
        <v>-576.17100000000005</v>
      </c>
      <c r="E47" s="17">
        <v>-534.73900000000003</v>
      </c>
      <c r="F47" s="17">
        <v>-618.03600000000006</v>
      </c>
      <c r="G47" s="17">
        <v>-521.77700000000004</v>
      </c>
      <c r="H47" s="17">
        <v>-580.53099999999995</v>
      </c>
      <c r="I47" s="17">
        <v>-690.51700000000005</v>
      </c>
      <c r="J47" s="17">
        <v>-718.81899999999996</v>
      </c>
      <c r="K47" s="17">
        <v>-850.8</v>
      </c>
      <c r="L47" s="17">
        <v>-924.96500000000003</v>
      </c>
      <c r="M47" s="17">
        <v>-1076.7809999999999</v>
      </c>
      <c r="N47" s="17">
        <v>-1292.7619999999999</v>
      </c>
      <c r="O47" s="17">
        <v>-1467.5709999999999</v>
      </c>
      <c r="P47" s="17">
        <v>-1468.5740000000001</v>
      </c>
      <c r="Q47" s="17">
        <v>-1541.4009999999998</v>
      </c>
      <c r="R47" s="17">
        <v>-1655.789</v>
      </c>
      <c r="S47" s="17">
        <v>-1532.6060000000002</v>
      </c>
      <c r="T47" s="17">
        <v>-1569.54</v>
      </c>
      <c r="U47" s="17">
        <v>-1426.009</v>
      </c>
      <c r="V47" s="17">
        <v>-1610.8270000000002</v>
      </c>
      <c r="W47" s="17">
        <v>-1551.346</v>
      </c>
      <c r="X47" s="17">
        <v>-1619.2370000000001</v>
      </c>
      <c r="Y47" s="17">
        <v>-1647.7170000000001</v>
      </c>
      <c r="Z47" s="17">
        <v>-1597.96</v>
      </c>
      <c r="AA47" s="17">
        <v>-1832.7339999999999</v>
      </c>
      <c r="AB47" s="17">
        <v>-1565.1420000000001</v>
      </c>
      <c r="AC47" s="17">
        <v>-1645.3430000000001</v>
      </c>
      <c r="AD47" s="73">
        <v>-1987.4580000000003</v>
      </c>
      <c r="AE47" s="73">
        <v>-2081.056</v>
      </c>
      <c r="AF47" s="355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355"/>
    </row>
    <row r="48" spans="1:61" s="7" customFormat="1" ht="15" customHeight="1" x14ac:dyDescent="0.35">
      <c r="A48"/>
      <c r="B48" s="109" t="s">
        <v>1139</v>
      </c>
      <c r="C48" s="17"/>
      <c r="D48" s="17"/>
      <c r="E48" s="17">
        <v>187.75799999999995</v>
      </c>
      <c r="F48" s="17">
        <v>275.86</v>
      </c>
      <c r="G48" s="17">
        <v>58.308000000000021</v>
      </c>
      <c r="H48" s="17">
        <v>460.91200000000003</v>
      </c>
      <c r="I48" s="17">
        <v>1023.2920000000001</v>
      </c>
      <c r="J48" s="17">
        <v>152.33700000000002</v>
      </c>
      <c r="K48" s="17">
        <v>236.2</v>
      </c>
      <c r="L48" s="17">
        <v>573.529</v>
      </c>
      <c r="M48" s="17">
        <v>278.06099999999998</v>
      </c>
      <c r="N48" s="17">
        <v>-316.98900000000009</v>
      </c>
      <c r="O48" s="17">
        <v>-256.98999999999995</v>
      </c>
      <c r="P48" s="17">
        <v>-708.75999999999988</v>
      </c>
      <c r="Q48" s="17">
        <v>-396.04899999999998</v>
      </c>
      <c r="R48" s="17">
        <v>-154.66799999999995</v>
      </c>
      <c r="S48" s="17">
        <v>522.202</v>
      </c>
      <c r="T48" s="17">
        <v>509.2530000000001</v>
      </c>
      <c r="U48" s="17">
        <v>543.404</v>
      </c>
      <c r="V48" s="17">
        <v>789.62200000000007</v>
      </c>
      <c r="W48" s="17">
        <v>801.96</v>
      </c>
      <c r="X48" s="17">
        <v>437.41600000000005</v>
      </c>
      <c r="Y48" s="17">
        <v>288.649</v>
      </c>
      <c r="Z48" s="17">
        <v>439.71599999999995</v>
      </c>
      <c r="AA48" s="17">
        <v>-366.94499999999999</v>
      </c>
      <c r="AB48" s="17">
        <v>-790.10400000000004</v>
      </c>
      <c r="AC48" s="17">
        <v>-603.88399999999979</v>
      </c>
      <c r="AD48" s="73">
        <v>-187.89099999999991</v>
      </c>
      <c r="AE48" s="73">
        <v>-192.75199999999995</v>
      </c>
      <c r="AF48" s="355"/>
      <c r="AG48" s="18"/>
      <c r="AH48" s="18"/>
      <c r="AI48" s="18">
        <v>46.923167055465058</v>
      </c>
      <c r="AJ48" s="18">
        <v>-78.863191473936055</v>
      </c>
      <c r="AK48" s="18" t="s">
        <v>233</v>
      </c>
      <c r="AL48" s="18" t="s">
        <v>233</v>
      </c>
      <c r="AM48" s="18">
        <v>-85.113046911341044</v>
      </c>
      <c r="AN48" s="18">
        <v>55.050972514884741</v>
      </c>
      <c r="AO48" s="18" t="s">
        <v>233</v>
      </c>
      <c r="AP48" s="18">
        <v>-51.51753442284523</v>
      </c>
      <c r="AQ48" s="18" t="s">
        <v>233</v>
      </c>
      <c r="AR48" s="18" t="s">
        <v>233</v>
      </c>
      <c r="AS48" s="18" t="s">
        <v>233</v>
      </c>
      <c r="AT48" s="18" t="s">
        <v>233</v>
      </c>
      <c r="AU48" s="18" t="s">
        <v>233</v>
      </c>
      <c r="AV48" s="18" t="s">
        <v>233</v>
      </c>
      <c r="AW48" s="18">
        <v>-2.4796917667875458</v>
      </c>
      <c r="AX48" s="18">
        <v>6.7060969694827302</v>
      </c>
      <c r="AY48" s="18">
        <v>45.310303199829235</v>
      </c>
      <c r="AZ48" s="18">
        <v>1.5625197879491661</v>
      </c>
      <c r="BA48" s="18">
        <v>-45.456631253429101</v>
      </c>
      <c r="BB48" s="18">
        <v>-34.010415714102827</v>
      </c>
      <c r="BC48" s="18">
        <v>52.335881988158611</v>
      </c>
      <c r="BD48" s="18" t="s">
        <v>233</v>
      </c>
      <c r="BE48" s="18" t="s">
        <v>233</v>
      </c>
      <c r="BF48" s="18" t="s">
        <v>233</v>
      </c>
      <c r="BG48" s="18" t="s">
        <v>233</v>
      </c>
      <c r="BH48" s="18" t="s">
        <v>233</v>
      </c>
      <c r="BI48" s="355"/>
    </row>
    <row r="49" spans="1:62" ht="6" customHeight="1" thickBot="1" x14ac:dyDescent="0.4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136"/>
      <c r="X49" s="136"/>
      <c r="Y49" s="136"/>
      <c r="Z49" s="136"/>
      <c r="AA49" s="136"/>
      <c r="AB49" s="32"/>
      <c r="AC49" s="32"/>
      <c r="AD49" s="136"/>
      <c r="AE49" s="32"/>
      <c r="AF49" s="355"/>
      <c r="AG49" s="34" t="s">
        <v>233</v>
      </c>
      <c r="AH49" s="34" t="s">
        <v>233</v>
      </c>
      <c r="AI49" s="34" t="s">
        <v>233</v>
      </c>
      <c r="AJ49" s="34" t="s">
        <v>233</v>
      </c>
      <c r="AK49" s="34" t="s">
        <v>233</v>
      </c>
      <c r="AL49" s="34" t="s">
        <v>233</v>
      </c>
      <c r="AM49" s="34" t="s">
        <v>233</v>
      </c>
      <c r="AN49" s="34" t="s">
        <v>233</v>
      </c>
      <c r="AO49" s="34" t="s">
        <v>233</v>
      </c>
      <c r="AP49" s="34" t="s">
        <v>233</v>
      </c>
      <c r="AQ49" s="34" t="s">
        <v>233</v>
      </c>
      <c r="AR49" s="34" t="s">
        <v>233</v>
      </c>
      <c r="AS49" s="34" t="s">
        <v>233</v>
      </c>
      <c r="AT49" s="34" t="s">
        <v>233</v>
      </c>
      <c r="AU49" s="34" t="s">
        <v>233</v>
      </c>
      <c r="AV49" s="34" t="s">
        <v>233</v>
      </c>
      <c r="AW49" s="34" t="s">
        <v>233</v>
      </c>
      <c r="AX49" s="34" t="s">
        <v>233</v>
      </c>
      <c r="AY49" s="34" t="s">
        <v>233</v>
      </c>
      <c r="AZ49" s="34" t="s">
        <v>233</v>
      </c>
      <c r="BA49" s="34" t="s">
        <v>233</v>
      </c>
      <c r="BB49" s="34"/>
      <c r="BC49" s="34"/>
      <c r="BD49" s="34"/>
      <c r="BE49" s="34"/>
      <c r="BF49" s="34"/>
      <c r="BG49" s="34"/>
      <c r="BH49" s="34"/>
      <c r="BI49" s="355"/>
      <c r="BJ49" s="2"/>
    </row>
    <row r="50" spans="1:62" s="55" customFormat="1" ht="6" customHeight="1" x14ac:dyDescent="0.35">
      <c r="A50"/>
      <c r="W50" s="52"/>
      <c r="X50" s="52"/>
      <c r="Y50" s="52"/>
      <c r="Z50" s="52"/>
      <c r="AA50" s="52"/>
      <c r="AD50" s="52"/>
      <c r="AF50" s="355"/>
      <c r="BI50" s="355"/>
    </row>
    <row r="51" spans="1:62" ht="12" customHeight="1" x14ac:dyDescent="0.35">
      <c r="B51" s="35" t="s">
        <v>824</v>
      </c>
      <c r="C51" s="14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230"/>
      <c r="X51" s="230"/>
      <c r="Y51" s="230"/>
      <c r="Z51" s="230"/>
      <c r="AA51" s="230"/>
      <c r="AB51" s="185"/>
      <c r="AC51" s="185"/>
      <c r="AD51" s="230"/>
      <c r="AE51" s="185"/>
      <c r="AF51" s="355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36"/>
      <c r="BC51" s="36"/>
      <c r="BD51" s="36"/>
      <c r="BE51" s="36"/>
      <c r="BF51" s="36"/>
      <c r="BG51" s="36"/>
      <c r="BH51" s="36"/>
      <c r="BI51" s="355"/>
      <c r="BJ51" s="2"/>
    </row>
    <row r="52" spans="1:62" ht="12" customHeight="1" x14ac:dyDescent="0.35">
      <c r="B52" s="35"/>
      <c r="C52" s="14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230"/>
      <c r="X52" s="230"/>
      <c r="Y52" s="230"/>
      <c r="Z52" s="230"/>
      <c r="AA52" s="230"/>
      <c r="AB52" s="185"/>
      <c r="AC52" s="185"/>
      <c r="AD52" s="230"/>
      <c r="AE52" s="185"/>
      <c r="AF52" s="355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36"/>
      <c r="BC52" s="36"/>
      <c r="BD52" s="36"/>
      <c r="BE52" s="36"/>
      <c r="BF52" s="36"/>
      <c r="BG52" s="36"/>
      <c r="BH52" s="36"/>
      <c r="BI52" s="355"/>
      <c r="BJ52" s="2"/>
    </row>
    <row r="53" spans="1:62" s="55" customFormat="1" ht="12" customHeight="1" x14ac:dyDescent="0.35">
      <c r="A53"/>
      <c r="B53" s="56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230"/>
      <c r="X53" s="230"/>
      <c r="Y53" s="230"/>
      <c r="Z53" s="230"/>
      <c r="AA53" s="230"/>
      <c r="AB53" s="185"/>
      <c r="AC53" s="185"/>
      <c r="AD53" s="185"/>
      <c r="AE53" s="185"/>
      <c r="AF53" s="355"/>
      <c r="BI53" s="355"/>
    </row>
    <row r="54" spans="1:62" s="55" customFormat="1" ht="12" customHeight="1" x14ac:dyDescent="0.35">
      <c r="A54"/>
      <c r="B54" s="16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230"/>
      <c r="X54" s="230"/>
      <c r="Y54" s="230"/>
      <c r="Z54" s="230"/>
      <c r="AA54" s="230"/>
      <c r="AB54" s="185"/>
      <c r="AC54" s="185"/>
      <c r="AD54" s="185"/>
      <c r="AE54" s="185"/>
      <c r="AF54" s="355"/>
      <c r="BI54" s="355"/>
    </row>
  </sheetData>
  <mergeCells count="1">
    <mergeCell ref="BA5:BH5"/>
  </mergeCells>
  <hyperlinks>
    <hyperlink ref="B4" location="Indice!A1" display="Volver al índice" xr:uid="{00000000-0004-0000-34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BJ70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9" style="45" customWidth="1"/>
    <col min="3" max="18" width="10.54296875" style="45" customWidth="1"/>
    <col min="19" max="19" width="10.54296875" style="45" hidden="1" customWidth="1"/>
    <col min="20" max="22" width="10.54296875" style="45" customWidth="1"/>
    <col min="23" max="24" width="10.54296875" style="46" customWidth="1"/>
    <col min="25" max="27" width="10.54296875" style="7" customWidth="1"/>
    <col min="28" max="28" width="10.54296875" style="2" customWidth="1"/>
    <col min="29" max="31" width="10.54296875" style="7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52" width="11.453125" style="45"/>
    <col min="253" max="253" width="2.453125" style="45" customWidth="1"/>
    <col min="254" max="254" width="48.54296875" style="45" customWidth="1"/>
    <col min="255" max="271" width="11.453125" style="45" customWidth="1"/>
    <col min="272" max="277" width="10.54296875" style="45" customWidth="1"/>
    <col min="278" max="279" width="11.453125" style="45" customWidth="1"/>
    <col min="280" max="280" width="1.54296875" style="45" customWidth="1"/>
    <col min="281" max="296" width="11.453125" style="45" customWidth="1"/>
    <col min="297" max="302" width="6.54296875" style="45" customWidth="1"/>
    <col min="303" max="304" width="11.453125" style="45" customWidth="1"/>
    <col min="305" max="305" width="1.453125" style="45" customWidth="1"/>
    <col min="306" max="508" width="11.453125" style="45"/>
    <col min="509" max="509" width="2.453125" style="45" customWidth="1"/>
    <col min="510" max="510" width="48.54296875" style="45" customWidth="1"/>
    <col min="511" max="527" width="11.453125" style="45" customWidth="1"/>
    <col min="528" max="533" width="10.54296875" style="45" customWidth="1"/>
    <col min="534" max="535" width="11.453125" style="45" customWidth="1"/>
    <col min="536" max="536" width="1.54296875" style="45" customWidth="1"/>
    <col min="537" max="552" width="11.453125" style="45" customWidth="1"/>
    <col min="553" max="558" width="6.54296875" style="45" customWidth="1"/>
    <col min="559" max="560" width="11.453125" style="45" customWidth="1"/>
    <col min="561" max="561" width="1.453125" style="45" customWidth="1"/>
    <col min="562" max="764" width="11.453125" style="45"/>
    <col min="765" max="765" width="2.453125" style="45" customWidth="1"/>
    <col min="766" max="766" width="48.54296875" style="45" customWidth="1"/>
    <col min="767" max="783" width="11.453125" style="45" customWidth="1"/>
    <col min="784" max="789" width="10.54296875" style="45" customWidth="1"/>
    <col min="790" max="791" width="11.453125" style="45" customWidth="1"/>
    <col min="792" max="792" width="1.54296875" style="45" customWidth="1"/>
    <col min="793" max="808" width="11.453125" style="45" customWidth="1"/>
    <col min="809" max="814" width="6.54296875" style="45" customWidth="1"/>
    <col min="815" max="816" width="11.453125" style="45" customWidth="1"/>
    <col min="817" max="817" width="1.453125" style="45" customWidth="1"/>
    <col min="818" max="1020" width="11.453125" style="45"/>
    <col min="1021" max="1021" width="2.453125" style="45" customWidth="1"/>
    <col min="1022" max="1022" width="48.54296875" style="45" customWidth="1"/>
    <col min="1023" max="1039" width="11.453125" style="45" customWidth="1"/>
    <col min="1040" max="1045" width="10.54296875" style="45" customWidth="1"/>
    <col min="1046" max="1047" width="11.453125" style="45" customWidth="1"/>
    <col min="1048" max="1048" width="1.54296875" style="45" customWidth="1"/>
    <col min="1049" max="1064" width="11.453125" style="45" customWidth="1"/>
    <col min="1065" max="1070" width="6.54296875" style="45" customWidth="1"/>
    <col min="1071" max="1072" width="11.453125" style="45" customWidth="1"/>
    <col min="1073" max="1073" width="1.453125" style="45" customWidth="1"/>
    <col min="1074" max="1276" width="11.453125" style="45"/>
    <col min="1277" max="1277" width="2.453125" style="45" customWidth="1"/>
    <col min="1278" max="1278" width="48.54296875" style="45" customWidth="1"/>
    <col min="1279" max="1295" width="11.453125" style="45" customWidth="1"/>
    <col min="1296" max="1301" width="10.54296875" style="45" customWidth="1"/>
    <col min="1302" max="1303" width="11.453125" style="45" customWidth="1"/>
    <col min="1304" max="1304" width="1.54296875" style="45" customWidth="1"/>
    <col min="1305" max="1320" width="11.453125" style="45" customWidth="1"/>
    <col min="1321" max="1326" width="6.54296875" style="45" customWidth="1"/>
    <col min="1327" max="1328" width="11.453125" style="45" customWidth="1"/>
    <col min="1329" max="1329" width="1.453125" style="45" customWidth="1"/>
    <col min="1330" max="1532" width="11.453125" style="45"/>
    <col min="1533" max="1533" width="2.453125" style="45" customWidth="1"/>
    <col min="1534" max="1534" width="48.54296875" style="45" customWidth="1"/>
    <col min="1535" max="1551" width="11.453125" style="45" customWidth="1"/>
    <col min="1552" max="1557" width="10.54296875" style="45" customWidth="1"/>
    <col min="1558" max="1559" width="11.453125" style="45" customWidth="1"/>
    <col min="1560" max="1560" width="1.54296875" style="45" customWidth="1"/>
    <col min="1561" max="1576" width="11.453125" style="45" customWidth="1"/>
    <col min="1577" max="1582" width="6.54296875" style="45" customWidth="1"/>
    <col min="1583" max="1584" width="11.453125" style="45" customWidth="1"/>
    <col min="1585" max="1585" width="1.453125" style="45" customWidth="1"/>
    <col min="1586" max="1788" width="11.453125" style="45"/>
    <col min="1789" max="1789" width="2.453125" style="45" customWidth="1"/>
    <col min="1790" max="1790" width="48.54296875" style="45" customWidth="1"/>
    <col min="1791" max="1807" width="11.453125" style="45" customWidth="1"/>
    <col min="1808" max="1813" width="10.54296875" style="45" customWidth="1"/>
    <col min="1814" max="1815" width="11.453125" style="45" customWidth="1"/>
    <col min="1816" max="1816" width="1.54296875" style="45" customWidth="1"/>
    <col min="1817" max="1832" width="11.453125" style="45" customWidth="1"/>
    <col min="1833" max="1838" width="6.54296875" style="45" customWidth="1"/>
    <col min="1839" max="1840" width="11.453125" style="45" customWidth="1"/>
    <col min="1841" max="1841" width="1.453125" style="45" customWidth="1"/>
    <col min="1842" max="2044" width="11.453125" style="45"/>
    <col min="2045" max="2045" width="2.453125" style="45" customWidth="1"/>
    <col min="2046" max="2046" width="48.54296875" style="45" customWidth="1"/>
    <col min="2047" max="2063" width="11.453125" style="45" customWidth="1"/>
    <col min="2064" max="2069" width="10.54296875" style="45" customWidth="1"/>
    <col min="2070" max="2071" width="11.453125" style="45" customWidth="1"/>
    <col min="2072" max="2072" width="1.54296875" style="45" customWidth="1"/>
    <col min="2073" max="2088" width="11.453125" style="45" customWidth="1"/>
    <col min="2089" max="2094" width="6.54296875" style="45" customWidth="1"/>
    <col min="2095" max="2096" width="11.453125" style="45" customWidth="1"/>
    <col min="2097" max="2097" width="1.453125" style="45" customWidth="1"/>
    <col min="2098" max="2300" width="11.453125" style="45"/>
    <col min="2301" max="2301" width="2.453125" style="45" customWidth="1"/>
    <col min="2302" max="2302" width="48.54296875" style="45" customWidth="1"/>
    <col min="2303" max="2319" width="11.453125" style="45" customWidth="1"/>
    <col min="2320" max="2325" width="10.54296875" style="45" customWidth="1"/>
    <col min="2326" max="2327" width="11.453125" style="45" customWidth="1"/>
    <col min="2328" max="2328" width="1.54296875" style="45" customWidth="1"/>
    <col min="2329" max="2344" width="11.453125" style="45" customWidth="1"/>
    <col min="2345" max="2350" width="6.54296875" style="45" customWidth="1"/>
    <col min="2351" max="2352" width="11.453125" style="45" customWidth="1"/>
    <col min="2353" max="2353" width="1.453125" style="45" customWidth="1"/>
    <col min="2354" max="2556" width="11.453125" style="45"/>
    <col min="2557" max="2557" width="2.453125" style="45" customWidth="1"/>
    <col min="2558" max="2558" width="48.54296875" style="45" customWidth="1"/>
    <col min="2559" max="2575" width="11.453125" style="45" customWidth="1"/>
    <col min="2576" max="2581" width="10.54296875" style="45" customWidth="1"/>
    <col min="2582" max="2583" width="11.453125" style="45" customWidth="1"/>
    <col min="2584" max="2584" width="1.54296875" style="45" customWidth="1"/>
    <col min="2585" max="2600" width="11.453125" style="45" customWidth="1"/>
    <col min="2601" max="2606" width="6.54296875" style="45" customWidth="1"/>
    <col min="2607" max="2608" width="11.453125" style="45" customWidth="1"/>
    <col min="2609" max="2609" width="1.453125" style="45" customWidth="1"/>
    <col min="2610" max="2812" width="11.453125" style="45"/>
    <col min="2813" max="2813" width="2.453125" style="45" customWidth="1"/>
    <col min="2814" max="2814" width="48.54296875" style="45" customWidth="1"/>
    <col min="2815" max="2831" width="11.453125" style="45" customWidth="1"/>
    <col min="2832" max="2837" width="10.54296875" style="45" customWidth="1"/>
    <col min="2838" max="2839" width="11.453125" style="45" customWidth="1"/>
    <col min="2840" max="2840" width="1.54296875" style="45" customWidth="1"/>
    <col min="2841" max="2856" width="11.453125" style="45" customWidth="1"/>
    <col min="2857" max="2862" width="6.54296875" style="45" customWidth="1"/>
    <col min="2863" max="2864" width="11.453125" style="45" customWidth="1"/>
    <col min="2865" max="2865" width="1.453125" style="45" customWidth="1"/>
    <col min="2866" max="3068" width="11.453125" style="45"/>
    <col min="3069" max="3069" width="2.453125" style="45" customWidth="1"/>
    <col min="3070" max="3070" width="48.54296875" style="45" customWidth="1"/>
    <col min="3071" max="3087" width="11.453125" style="45" customWidth="1"/>
    <col min="3088" max="3093" width="10.54296875" style="45" customWidth="1"/>
    <col min="3094" max="3095" width="11.453125" style="45" customWidth="1"/>
    <col min="3096" max="3096" width="1.54296875" style="45" customWidth="1"/>
    <col min="3097" max="3112" width="11.453125" style="45" customWidth="1"/>
    <col min="3113" max="3118" width="6.54296875" style="45" customWidth="1"/>
    <col min="3119" max="3120" width="11.453125" style="45" customWidth="1"/>
    <col min="3121" max="3121" width="1.453125" style="45" customWidth="1"/>
    <col min="3122" max="3324" width="11.453125" style="45"/>
    <col min="3325" max="3325" width="2.453125" style="45" customWidth="1"/>
    <col min="3326" max="3326" width="48.54296875" style="45" customWidth="1"/>
    <col min="3327" max="3343" width="11.453125" style="45" customWidth="1"/>
    <col min="3344" max="3349" width="10.54296875" style="45" customWidth="1"/>
    <col min="3350" max="3351" width="11.453125" style="45" customWidth="1"/>
    <col min="3352" max="3352" width="1.54296875" style="45" customWidth="1"/>
    <col min="3353" max="3368" width="11.453125" style="45" customWidth="1"/>
    <col min="3369" max="3374" width="6.54296875" style="45" customWidth="1"/>
    <col min="3375" max="3376" width="11.453125" style="45" customWidth="1"/>
    <col min="3377" max="3377" width="1.453125" style="45" customWidth="1"/>
    <col min="3378" max="3580" width="11.453125" style="45"/>
    <col min="3581" max="3581" width="2.453125" style="45" customWidth="1"/>
    <col min="3582" max="3582" width="48.54296875" style="45" customWidth="1"/>
    <col min="3583" max="3599" width="11.453125" style="45" customWidth="1"/>
    <col min="3600" max="3605" width="10.54296875" style="45" customWidth="1"/>
    <col min="3606" max="3607" width="11.453125" style="45" customWidth="1"/>
    <col min="3608" max="3608" width="1.54296875" style="45" customWidth="1"/>
    <col min="3609" max="3624" width="11.453125" style="45" customWidth="1"/>
    <col min="3625" max="3630" width="6.54296875" style="45" customWidth="1"/>
    <col min="3631" max="3632" width="11.453125" style="45" customWidth="1"/>
    <col min="3633" max="3633" width="1.453125" style="45" customWidth="1"/>
    <col min="3634" max="3836" width="11.453125" style="45"/>
    <col min="3837" max="3837" width="2.453125" style="45" customWidth="1"/>
    <col min="3838" max="3838" width="48.54296875" style="45" customWidth="1"/>
    <col min="3839" max="3855" width="11.453125" style="45" customWidth="1"/>
    <col min="3856" max="3861" width="10.54296875" style="45" customWidth="1"/>
    <col min="3862" max="3863" width="11.453125" style="45" customWidth="1"/>
    <col min="3864" max="3864" width="1.54296875" style="45" customWidth="1"/>
    <col min="3865" max="3880" width="11.453125" style="45" customWidth="1"/>
    <col min="3881" max="3886" width="6.54296875" style="45" customWidth="1"/>
    <col min="3887" max="3888" width="11.453125" style="45" customWidth="1"/>
    <col min="3889" max="3889" width="1.453125" style="45" customWidth="1"/>
    <col min="3890" max="4092" width="11.453125" style="45"/>
    <col min="4093" max="4093" width="2.453125" style="45" customWidth="1"/>
    <col min="4094" max="4094" width="48.54296875" style="45" customWidth="1"/>
    <col min="4095" max="4111" width="11.453125" style="45" customWidth="1"/>
    <col min="4112" max="4117" width="10.54296875" style="45" customWidth="1"/>
    <col min="4118" max="4119" width="11.453125" style="45" customWidth="1"/>
    <col min="4120" max="4120" width="1.54296875" style="45" customWidth="1"/>
    <col min="4121" max="4136" width="11.453125" style="45" customWidth="1"/>
    <col min="4137" max="4142" width="6.54296875" style="45" customWidth="1"/>
    <col min="4143" max="4144" width="11.453125" style="45" customWidth="1"/>
    <col min="4145" max="4145" width="1.453125" style="45" customWidth="1"/>
    <col min="4146" max="4348" width="11.453125" style="45"/>
    <col min="4349" max="4349" width="2.453125" style="45" customWidth="1"/>
    <col min="4350" max="4350" width="48.54296875" style="45" customWidth="1"/>
    <col min="4351" max="4367" width="11.453125" style="45" customWidth="1"/>
    <col min="4368" max="4373" width="10.54296875" style="45" customWidth="1"/>
    <col min="4374" max="4375" width="11.453125" style="45" customWidth="1"/>
    <col min="4376" max="4376" width="1.54296875" style="45" customWidth="1"/>
    <col min="4377" max="4392" width="11.453125" style="45" customWidth="1"/>
    <col min="4393" max="4398" width="6.54296875" style="45" customWidth="1"/>
    <col min="4399" max="4400" width="11.453125" style="45" customWidth="1"/>
    <col min="4401" max="4401" width="1.453125" style="45" customWidth="1"/>
    <col min="4402" max="4604" width="11.453125" style="45"/>
    <col min="4605" max="4605" width="2.453125" style="45" customWidth="1"/>
    <col min="4606" max="4606" width="48.54296875" style="45" customWidth="1"/>
    <col min="4607" max="4623" width="11.453125" style="45" customWidth="1"/>
    <col min="4624" max="4629" width="10.54296875" style="45" customWidth="1"/>
    <col min="4630" max="4631" width="11.453125" style="45" customWidth="1"/>
    <col min="4632" max="4632" width="1.54296875" style="45" customWidth="1"/>
    <col min="4633" max="4648" width="11.453125" style="45" customWidth="1"/>
    <col min="4649" max="4654" width="6.54296875" style="45" customWidth="1"/>
    <col min="4655" max="4656" width="11.453125" style="45" customWidth="1"/>
    <col min="4657" max="4657" width="1.453125" style="45" customWidth="1"/>
    <col min="4658" max="4860" width="11.453125" style="45"/>
    <col min="4861" max="4861" width="2.453125" style="45" customWidth="1"/>
    <col min="4862" max="4862" width="48.54296875" style="45" customWidth="1"/>
    <col min="4863" max="4879" width="11.453125" style="45" customWidth="1"/>
    <col min="4880" max="4885" width="10.54296875" style="45" customWidth="1"/>
    <col min="4886" max="4887" width="11.453125" style="45" customWidth="1"/>
    <col min="4888" max="4888" width="1.54296875" style="45" customWidth="1"/>
    <col min="4889" max="4904" width="11.453125" style="45" customWidth="1"/>
    <col min="4905" max="4910" width="6.54296875" style="45" customWidth="1"/>
    <col min="4911" max="4912" width="11.453125" style="45" customWidth="1"/>
    <col min="4913" max="4913" width="1.453125" style="45" customWidth="1"/>
    <col min="4914" max="5116" width="11.453125" style="45"/>
    <col min="5117" max="5117" width="2.453125" style="45" customWidth="1"/>
    <col min="5118" max="5118" width="48.54296875" style="45" customWidth="1"/>
    <col min="5119" max="5135" width="11.453125" style="45" customWidth="1"/>
    <col min="5136" max="5141" width="10.54296875" style="45" customWidth="1"/>
    <col min="5142" max="5143" width="11.453125" style="45" customWidth="1"/>
    <col min="5144" max="5144" width="1.54296875" style="45" customWidth="1"/>
    <col min="5145" max="5160" width="11.453125" style="45" customWidth="1"/>
    <col min="5161" max="5166" width="6.54296875" style="45" customWidth="1"/>
    <col min="5167" max="5168" width="11.453125" style="45" customWidth="1"/>
    <col min="5169" max="5169" width="1.453125" style="45" customWidth="1"/>
    <col min="5170" max="5372" width="11.453125" style="45"/>
    <col min="5373" max="5373" width="2.453125" style="45" customWidth="1"/>
    <col min="5374" max="5374" width="48.54296875" style="45" customWidth="1"/>
    <col min="5375" max="5391" width="11.453125" style="45" customWidth="1"/>
    <col min="5392" max="5397" width="10.54296875" style="45" customWidth="1"/>
    <col min="5398" max="5399" width="11.453125" style="45" customWidth="1"/>
    <col min="5400" max="5400" width="1.54296875" style="45" customWidth="1"/>
    <col min="5401" max="5416" width="11.453125" style="45" customWidth="1"/>
    <col min="5417" max="5422" width="6.54296875" style="45" customWidth="1"/>
    <col min="5423" max="5424" width="11.453125" style="45" customWidth="1"/>
    <col min="5425" max="5425" width="1.453125" style="45" customWidth="1"/>
    <col min="5426" max="5628" width="11.453125" style="45"/>
    <col min="5629" max="5629" width="2.453125" style="45" customWidth="1"/>
    <col min="5630" max="5630" width="48.54296875" style="45" customWidth="1"/>
    <col min="5631" max="5647" width="11.453125" style="45" customWidth="1"/>
    <col min="5648" max="5653" width="10.54296875" style="45" customWidth="1"/>
    <col min="5654" max="5655" width="11.453125" style="45" customWidth="1"/>
    <col min="5656" max="5656" width="1.54296875" style="45" customWidth="1"/>
    <col min="5657" max="5672" width="11.453125" style="45" customWidth="1"/>
    <col min="5673" max="5678" width="6.54296875" style="45" customWidth="1"/>
    <col min="5679" max="5680" width="11.453125" style="45" customWidth="1"/>
    <col min="5681" max="5681" width="1.453125" style="45" customWidth="1"/>
    <col min="5682" max="5884" width="11.453125" style="45"/>
    <col min="5885" max="5885" width="2.453125" style="45" customWidth="1"/>
    <col min="5886" max="5886" width="48.54296875" style="45" customWidth="1"/>
    <col min="5887" max="5903" width="11.453125" style="45" customWidth="1"/>
    <col min="5904" max="5909" width="10.54296875" style="45" customWidth="1"/>
    <col min="5910" max="5911" width="11.453125" style="45" customWidth="1"/>
    <col min="5912" max="5912" width="1.54296875" style="45" customWidth="1"/>
    <col min="5913" max="5928" width="11.453125" style="45" customWidth="1"/>
    <col min="5929" max="5934" width="6.54296875" style="45" customWidth="1"/>
    <col min="5935" max="5936" width="11.453125" style="45" customWidth="1"/>
    <col min="5937" max="5937" width="1.453125" style="45" customWidth="1"/>
    <col min="5938" max="6140" width="11.453125" style="45"/>
    <col min="6141" max="6141" width="2.453125" style="45" customWidth="1"/>
    <col min="6142" max="6142" width="48.54296875" style="45" customWidth="1"/>
    <col min="6143" max="6159" width="11.453125" style="45" customWidth="1"/>
    <col min="6160" max="6165" width="10.54296875" style="45" customWidth="1"/>
    <col min="6166" max="6167" width="11.453125" style="45" customWidth="1"/>
    <col min="6168" max="6168" width="1.54296875" style="45" customWidth="1"/>
    <col min="6169" max="6184" width="11.453125" style="45" customWidth="1"/>
    <col min="6185" max="6190" width="6.54296875" style="45" customWidth="1"/>
    <col min="6191" max="6192" width="11.453125" style="45" customWidth="1"/>
    <col min="6193" max="6193" width="1.453125" style="45" customWidth="1"/>
    <col min="6194" max="6396" width="11.453125" style="45"/>
    <col min="6397" max="6397" width="2.453125" style="45" customWidth="1"/>
    <col min="6398" max="6398" width="48.54296875" style="45" customWidth="1"/>
    <col min="6399" max="6415" width="11.453125" style="45" customWidth="1"/>
    <col min="6416" max="6421" width="10.54296875" style="45" customWidth="1"/>
    <col min="6422" max="6423" width="11.453125" style="45" customWidth="1"/>
    <col min="6424" max="6424" width="1.54296875" style="45" customWidth="1"/>
    <col min="6425" max="6440" width="11.453125" style="45" customWidth="1"/>
    <col min="6441" max="6446" width="6.54296875" style="45" customWidth="1"/>
    <col min="6447" max="6448" width="11.453125" style="45" customWidth="1"/>
    <col min="6449" max="6449" width="1.453125" style="45" customWidth="1"/>
    <col min="6450" max="6652" width="11.453125" style="45"/>
    <col min="6653" max="6653" width="2.453125" style="45" customWidth="1"/>
    <col min="6654" max="6654" width="48.54296875" style="45" customWidth="1"/>
    <col min="6655" max="6671" width="11.453125" style="45" customWidth="1"/>
    <col min="6672" max="6677" width="10.54296875" style="45" customWidth="1"/>
    <col min="6678" max="6679" width="11.453125" style="45" customWidth="1"/>
    <col min="6680" max="6680" width="1.54296875" style="45" customWidth="1"/>
    <col min="6681" max="6696" width="11.453125" style="45" customWidth="1"/>
    <col min="6697" max="6702" width="6.54296875" style="45" customWidth="1"/>
    <col min="6703" max="6704" width="11.453125" style="45" customWidth="1"/>
    <col min="6705" max="6705" width="1.453125" style="45" customWidth="1"/>
    <col min="6706" max="6908" width="11.453125" style="45"/>
    <col min="6909" max="6909" width="2.453125" style="45" customWidth="1"/>
    <col min="6910" max="6910" width="48.54296875" style="45" customWidth="1"/>
    <col min="6911" max="6927" width="11.453125" style="45" customWidth="1"/>
    <col min="6928" max="6933" width="10.54296875" style="45" customWidth="1"/>
    <col min="6934" max="6935" width="11.453125" style="45" customWidth="1"/>
    <col min="6936" max="6936" width="1.54296875" style="45" customWidth="1"/>
    <col min="6937" max="6952" width="11.453125" style="45" customWidth="1"/>
    <col min="6953" max="6958" width="6.54296875" style="45" customWidth="1"/>
    <col min="6959" max="6960" width="11.453125" style="45" customWidth="1"/>
    <col min="6961" max="6961" width="1.453125" style="45" customWidth="1"/>
    <col min="6962" max="7164" width="11.453125" style="45"/>
    <col min="7165" max="7165" width="2.453125" style="45" customWidth="1"/>
    <col min="7166" max="7166" width="48.54296875" style="45" customWidth="1"/>
    <col min="7167" max="7183" width="11.453125" style="45" customWidth="1"/>
    <col min="7184" max="7189" width="10.54296875" style="45" customWidth="1"/>
    <col min="7190" max="7191" width="11.453125" style="45" customWidth="1"/>
    <col min="7192" max="7192" width="1.54296875" style="45" customWidth="1"/>
    <col min="7193" max="7208" width="11.453125" style="45" customWidth="1"/>
    <col min="7209" max="7214" width="6.54296875" style="45" customWidth="1"/>
    <col min="7215" max="7216" width="11.453125" style="45" customWidth="1"/>
    <col min="7217" max="7217" width="1.453125" style="45" customWidth="1"/>
    <col min="7218" max="7420" width="11.453125" style="45"/>
    <col min="7421" max="7421" width="2.453125" style="45" customWidth="1"/>
    <col min="7422" max="7422" width="48.54296875" style="45" customWidth="1"/>
    <col min="7423" max="7439" width="11.453125" style="45" customWidth="1"/>
    <col min="7440" max="7445" width="10.54296875" style="45" customWidth="1"/>
    <col min="7446" max="7447" width="11.453125" style="45" customWidth="1"/>
    <col min="7448" max="7448" width="1.54296875" style="45" customWidth="1"/>
    <col min="7449" max="7464" width="11.453125" style="45" customWidth="1"/>
    <col min="7465" max="7470" width="6.54296875" style="45" customWidth="1"/>
    <col min="7471" max="7472" width="11.453125" style="45" customWidth="1"/>
    <col min="7473" max="7473" width="1.453125" style="45" customWidth="1"/>
    <col min="7474" max="7676" width="11.453125" style="45"/>
    <col min="7677" max="7677" width="2.453125" style="45" customWidth="1"/>
    <col min="7678" max="7678" width="48.54296875" style="45" customWidth="1"/>
    <col min="7679" max="7695" width="11.453125" style="45" customWidth="1"/>
    <col min="7696" max="7701" width="10.54296875" style="45" customWidth="1"/>
    <col min="7702" max="7703" width="11.453125" style="45" customWidth="1"/>
    <col min="7704" max="7704" width="1.54296875" style="45" customWidth="1"/>
    <col min="7705" max="7720" width="11.453125" style="45" customWidth="1"/>
    <col min="7721" max="7726" width="6.54296875" style="45" customWidth="1"/>
    <col min="7727" max="7728" width="11.453125" style="45" customWidth="1"/>
    <col min="7729" max="7729" width="1.453125" style="45" customWidth="1"/>
    <col min="7730" max="7932" width="11.453125" style="45"/>
    <col min="7933" max="7933" width="2.453125" style="45" customWidth="1"/>
    <col min="7934" max="7934" width="48.54296875" style="45" customWidth="1"/>
    <col min="7935" max="7951" width="11.453125" style="45" customWidth="1"/>
    <col min="7952" max="7957" width="10.54296875" style="45" customWidth="1"/>
    <col min="7958" max="7959" width="11.453125" style="45" customWidth="1"/>
    <col min="7960" max="7960" width="1.54296875" style="45" customWidth="1"/>
    <col min="7961" max="7976" width="11.453125" style="45" customWidth="1"/>
    <col min="7977" max="7982" width="6.54296875" style="45" customWidth="1"/>
    <col min="7983" max="7984" width="11.453125" style="45" customWidth="1"/>
    <col min="7985" max="7985" width="1.453125" style="45" customWidth="1"/>
    <col min="7986" max="8188" width="11.453125" style="45"/>
    <col min="8189" max="8189" width="2.453125" style="45" customWidth="1"/>
    <col min="8190" max="8190" width="48.54296875" style="45" customWidth="1"/>
    <col min="8191" max="8207" width="11.453125" style="45" customWidth="1"/>
    <col min="8208" max="8213" width="10.54296875" style="45" customWidth="1"/>
    <col min="8214" max="8215" width="11.453125" style="45" customWidth="1"/>
    <col min="8216" max="8216" width="1.54296875" style="45" customWidth="1"/>
    <col min="8217" max="8232" width="11.453125" style="45" customWidth="1"/>
    <col min="8233" max="8238" width="6.54296875" style="45" customWidth="1"/>
    <col min="8239" max="8240" width="11.453125" style="45" customWidth="1"/>
    <col min="8241" max="8241" width="1.453125" style="45" customWidth="1"/>
    <col min="8242" max="8444" width="11.453125" style="45"/>
    <col min="8445" max="8445" width="2.453125" style="45" customWidth="1"/>
    <col min="8446" max="8446" width="48.54296875" style="45" customWidth="1"/>
    <col min="8447" max="8463" width="11.453125" style="45" customWidth="1"/>
    <col min="8464" max="8469" width="10.54296875" style="45" customWidth="1"/>
    <col min="8470" max="8471" width="11.453125" style="45" customWidth="1"/>
    <col min="8472" max="8472" width="1.54296875" style="45" customWidth="1"/>
    <col min="8473" max="8488" width="11.453125" style="45" customWidth="1"/>
    <col min="8489" max="8494" width="6.54296875" style="45" customWidth="1"/>
    <col min="8495" max="8496" width="11.453125" style="45" customWidth="1"/>
    <col min="8497" max="8497" width="1.453125" style="45" customWidth="1"/>
    <col min="8498" max="8700" width="11.453125" style="45"/>
    <col min="8701" max="8701" width="2.453125" style="45" customWidth="1"/>
    <col min="8702" max="8702" width="48.54296875" style="45" customWidth="1"/>
    <col min="8703" max="8719" width="11.453125" style="45" customWidth="1"/>
    <col min="8720" max="8725" width="10.54296875" style="45" customWidth="1"/>
    <col min="8726" max="8727" width="11.453125" style="45" customWidth="1"/>
    <col min="8728" max="8728" width="1.54296875" style="45" customWidth="1"/>
    <col min="8729" max="8744" width="11.453125" style="45" customWidth="1"/>
    <col min="8745" max="8750" width="6.54296875" style="45" customWidth="1"/>
    <col min="8751" max="8752" width="11.453125" style="45" customWidth="1"/>
    <col min="8753" max="8753" width="1.453125" style="45" customWidth="1"/>
    <col min="8754" max="8956" width="11.453125" style="45"/>
    <col min="8957" max="8957" width="2.453125" style="45" customWidth="1"/>
    <col min="8958" max="8958" width="48.54296875" style="45" customWidth="1"/>
    <col min="8959" max="8975" width="11.453125" style="45" customWidth="1"/>
    <col min="8976" max="8981" width="10.54296875" style="45" customWidth="1"/>
    <col min="8982" max="8983" width="11.453125" style="45" customWidth="1"/>
    <col min="8984" max="8984" width="1.54296875" style="45" customWidth="1"/>
    <col min="8985" max="9000" width="11.453125" style="45" customWidth="1"/>
    <col min="9001" max="9006" width="6.54296875" style="45" customWidth="1"/>
    <col min="9007" max="9008" width="11.453125" style="45" customWidth="1"/>
    <col min="9009" max="9009" width="1.453125" style="45" customWidth="1"/>
    <col min="9010" max="9212" width="11.453125" style="45"/>
    <col min="9213" max="9213" width="2.453125" style="45" customWidth="1"/>
    <col min="9214" max="9214" width="48.54296875" style="45" customWidth="1"/>
    <col min="9215" max="9231" width="11.453125" style="45" customWidth="1"/>
    <col min="9232" max="9237" width="10.54296875" style="45" customWidth="1"/>
    <col min="9238" max="9239" width="11.453125" style="45" customWidth="1"/>
    <col min="9240" max="9240" width="1.54296875" style="45" customWidth="1"/>
    <col min="9241" max="9256" width="11.453125" style="45" customWidth="1"/>
    <col min="9257" max="9262" width="6.54296875" style="45" customWidth="1"/>
    <col min="9263" max="9264" width="11.453125" style="45" customWidth="1"/>
    <col min="9265" max="9265" width="1.453125" style="45" customWidth="1"/>
    <col min="9266" max="9468" width="11.453125" style="45"/>
    <col min="9469" max="9469" width="2.453125" style="45" customWidth="1"/>
    <col min="9470" max="9470" width="48.54296875" style="45" customWidth="1"/>
    <col min="9471" max="9487" width="11.453125" style="45" customWidth="1"/>
    <col min="9488" max="9493" width="10.54296875" style="45" customWidth="1"/>
    <col min="9494" max="9495" width="11.453125" style="45" customWidth="1"/>
    <col min="9496" max="9496" width="1.54296875" style="45" customWidth="1"/>
    <col min="9497" max="9512" width="11.453125" style="45" customWidth="1"/>
    <col min="9513" max="9518" width="6.54296875" style="45" customWidth="1"/>
    <col min="9519" max="9520" width="11.453125" style="45" customWidth="1"/>
    <col min="9521" max="9521" width="1.453125" style="45" customWidth="1"/>
    <col min="9522" max="9724" width="11.453125" style="45"/>
    <col min="9725" max="9725" width="2.453125" style="45" customWidth="1"/>
    <col min="9726" max="9726" width="48.54296875" style="45" customWidth="1"/>
    <col min="9727" max="9743" width="11.453125" style="45" customWidth="1"/>
    <col min="9744" max="9749" width="10.54296875" style="45" customWidth="1"/>
    <col min="9750" max="9751" width="11.453125" style="45" customWidth="1"/>
    <col min="9752" max="9752" width="1.54296875" style="45" customWidth="1"/>
    <col min="9753" max="9768" width="11.453125" style="45" customWidth="1"/>
    <col min="9769" max="9774" width="6.54296875" style="45" customWidth="1"/>
    <col min="9775" max="9776" width="11.453125" style="45" customWidth="1"/>
    <col min="9777" max="9777" width="1.453125" style="45" customWidth="1"/>
    <col min="9778" max="9980" width="11.453125" style="45"/>
    <col min="9981" max="9981" width="2.453125" style="45" customWidth="1"/>
    <col min="9982" max="9982" width="48.54296875" style="45" customWidth="1"/>
    <col min="9983" max="9999" width="11.453125" style="45" customWidth="1"/>
    <col min="10000" max="10005" width="10.54296875" style="45" customWidth="1"/>
    <col min="10006" max="10007" width="11.453125" style="45" customWidth="1"/>
    <col min="10008" max="10008" width="1.54296875" style="45" customWidth="1"/>
    <col min="10009" max="10024" width="11.453125" style="45" customWidth="1"/>
    <col min="10025" max="10030" width="6.54296875" style="45" customWidth="1"/>
    <col min="10031" max="10032" width="11.453125" style="45" customWidth="1"/>
    <col min="10033" max="10033" width="1.453125" style="45" customWidth="1"/>
    <col min="10034" max="10236" width="11.453125" style="45"/>
    <col min="10237" max="10237" width="2.453125" style="45" customWidth="1"/>
    <col min="10238" max="10238" width="48.54296875" style="45" customWidth="1"/>
    <col min="10239" max="10255" width="11.453125" style="45" customWidth="1"/>
    <col min="10256" max="10261" width="10.54296875" style="45" customWidth="1"/>
    <col min="10262" max="10263" width="11.453125" style="45" customWidth="1"/>
    <col min="10264" max="10264" width="1.54296875" style="45" customWidth="1"/>
    <col min="10265" max="10280" width="11.453125" style="45" customWidth="1"/>
    <col min="10281" max="10286" width="6.54296875" style="45" customWidth="1"/>
    <col min="10287" max="10288" width="11.453125" style="45" customWidth="1"/>
    <col min="10289" max="10289" width="1.453125" style="45" customWidth="1"/>
    <col min="10290" max="10492" width="11.453125" style="45"/>
    <col min="10493" max="10493" width="2.453125" style="45" customWidth="1"/>
    <col min="10494" max="10494" width="48.54296875" style="45" customWidth="1"/>
    <col min="10495" max="10511" width="11.453125" style="45" customWidth="1"/>
    <col min="10512" max="10517" width="10.54296875" style="45" customWidth="1"/>
    <col min="10518" max="10519" width="11.453125" style="45" customWidth="1"/>
    <col min="10520" max="10520" width="1.54296875" style="45" customWidth="1"/>
    <col min="10521" max="10536" width="11.453125" style="45" customWidth="1"/>
    <col min="10537" max="10542" width="6.54296875" style="45" customWidth="1"/>
    <col min="10543" max="10544" width="11.453125" style="45" customWidth="1"/>
    <col min="10545" max="10545" width="1.453125" style="45" customWidth="1"/>
    <col min="10546" max="10748" width="11.453125" style="45"/>
    <col min="10749" max="10749" width="2.453125" style="45" customWidth="1"/>
    <col min="10750" max="10750" width="48.54296875" style="45" customWidth="1"/>
    <col min="10751" max="10767" width="11.453125" style="45" customWidth="1"/>
    <col min="10768" max="10773" width="10.54296875" style="45" customWidth="1"/>
    <col min="10774" max="10775" width="11.453125" style="45" customWidth="1"/>
    <col min="10776" max="10776" width="1.54296875" style="45" customWidth="1"/>
    <col min="10777" max="10792" width="11.453125" style="45" customWidth="1"/>
    <col min="10793" max="10798" width="6.54296875" style="45" customWidth="1"/>
    <col min="10799" max="10800" width="11.453125" style="45" customWidth="1"/>
    <col min="10801" max="10801" width="1.453125" style="45" customWidth="1"/>
    <col min="10802" max="11004" width="11.453125" style="45"/>
    <col min="11005" max="11005" width="2.453125" style="45" customWidth="1"/>
    <col min="11006" max="11006" width="48.54296875" style="45" customWidth="1"/>
    <col min="11007" max="11023" width="11.453125" style="45" customWidth="1"/>
    <col min="11024" max="11029" width="10.54296875" style="45" customWidth="1"/>
    <col min="11030" max="11031" width="11.453125" style="45" customWidth="1"/>
    <col min="11032" max="11032" width="1.54296875" style="45" customWidth="1"/>
    <col min="11033" max="11048" width="11.453125" style="45" customWidth="1"/>
    <col min="11049" max="11054" width="6.54296875" style="45" customWidth="1"/>
    <col min="11055" max="11056" width="11.453125" style="45" customWidth="1"/>
    <col min="11057" max="11057" width="1.453125" style="45" customWidth="1"/>
    <col min="11058" max="11260" width="11.453125" style="45"/>
    <col min="11261" max="11261" width="2.453125" style="45" customWidth="1"/>
    <col min="11262" max="11262" width="48.54296875" style="45" customWidth="1"/>
    <col min="11263" max="11279" width="11.453125" style="45" customWidth="1"/>
    <col min="11280" max="11285" width="10.54296875" style="45" customWidth="1"/>
    <col min="11286" max="11287" width="11.453125" style="45" customWidth="1"/>
    <col min="11288" max="11288" width="1.54296875" style="45" customWidth="1"/>
    <col min="11289" max="11304" width="11.453125" style="45" customWidth="1"/>
    <col min="11305" max="11310" width="6.54296875" style="45" customWidth="1"/>
    <col min="11311" max="11312" width="11.453125" style="45" customWidth="1"/>
    <col min="11313" max="11313" width="1.453125" style="45" customWidth="1"/>
    <col min="11314" max="11516" width="11.453125" style="45"/>
    <col min="11517" max="11517" width="2.453125" style="45" customWidth="1"/>
    <col min="11518" max="11518" width="48.54296875" style="45" customWidth="1"/>
    <col min="11519" max="11535" width="11.453125" style="45" customWidth="1"/>
    <col min="11536" max="11541" width="10.54296875" style="45" customWidth="1"/>
    <col min="11542" max="11543" width="11.453125" style="45" customWidth="1"/>
    <col min="11544" max="11544" width="1.54296875" style="45" customWidth="1"/>
    <col min="11545" max="11560" width="11.453125" style="45" customWidth="1"/>
    <col min="11561" max="11566" width="6.54296875" style="45" customWidth="1"/>
    <col min="11567" max="11568" width="11.453125" style="45" customWidth="1"/>
    <col min="11569" max="11569" width="1.453125" style="45" customWidth="1"/>
    <col min="11570" max="11772" width="11.453125" style="45"/>
    <col min="11773" max="11773" width="2.453125" style="45" customWidth="1"/>
    <col min="11774" max="11774" width="48.54296875" style="45" customWidth="1"/>
    <col min="11775" max="11791" width="11.453125" style="45" customWidth="1"/>
    <col min="11792" max="11797" width="10.54296875" style="45" customWidth="1"/>
    <col min="11798" max="11799" width="11.453125" style="45" customWidth="1"/>
    <col min="11800" max="11800" width="1.54296875" style="45" customWidth="1"/>
    <col min="11801" max="11816" width="11.453125" style="45" customWidth="1"/>
    <col min="11817" max="11822" width="6.54296875" style="45" customWidth="1"/>
    <col min="11823" max="11824" width="11.453125" style="45" customWidth="1"/>
    <col min="11825" max="11825" width="1.453125" style="45" customWidth="1"/>
    <col min="11826" max="12028" width="11.453125" style="45"/>
    <col min="12029" max="12029" width="2.453125" style="45" customWidth="1"/>
    <col min="12030" max="12030" width="48.54296875" style="45" customWidth="1"/>
    <col min="12031" max="12047" width="11.453125" style="45" customWidth="1"/>
    <col min="12048" max="12053" width="10.54296875" style="45" customWidth="1"/>
    <col min="12054" max="12055" width="11.453125" style="45" customWidth="1"/>
    <col min="12056" max="12056" width="1.54296875" style="45" customWidth="1"/>
    <col min="12057" max="12072" width="11.453125" style="45" customWidth="1"/>
    <col min="12073" max="12078" width="6.54296875" style="45" customWidth="1"/>
    <col min="12079" max="12080" width="11.453125" style="45" customWidth="1"/>
    <col min="12081" max="12081" width="1.453125" style="45" customWidth="1"/>
    <col min="12082" max="12284" width="11.453125" style="45"/>
    <col min="12285" max="12285" width="2.453125" style="45" customWidth="1"/>
    <col min="12286" max="12286" width="48.54296875" style="45" customWidth="1"/>
    <col min="12287" max="12303" width="11.453125" style="45" customWidth="1"/>
    <col min="12304" max="12309" width="10.54296875" style="45" customWidth="1"/>
    <col min="12310" max="12311" width="11.453125" style="45" customWidth="1"/>
    <col min="12312" max="12312" width="1.54296875" style="45" customWidth="1"/>
    <col min="12313" max="12328" width="11.453125" style="45" customWidth="1"/>
    <col min="12329" max="12334" width="6.54296875" style="45" customWidth="1"/>
    <col min="12335" max="12336" width="11.453125" style="45" customWidth="1"/>
    <col min="12337" max="12337" width="1.453125" style="45" customWidth="1"/>
    <col min="12338" max="12540" width="11.453125" style="45"/>
    <col min="12541" max="12541" width="2.453125" style="45" customWidth="1"/>
    <col min="12542" max="12542" width="48.54296875" style="45" customWidth="1"/>
    <col min="12543" max="12559" width="11.453125" style="45" customWidth="1"/>
    <col min="12560" max="12565" width="10.54296875" style="45" customWidth="1"/>
    <col min="12566" max="12567" width="11.453125" style="45" customWidth="1"/>
    <col min="12568" max="12568" width="1.54296875" style="45" customWidth="1"/>
    <col min="12569" max="12584" width="11.453125" style="45" customWidth="1"/>
    <col min="12585" max="12590" width="6.54296875" style="45" customWidth="1"/>
    <col min="12591" max="12592" width="11.453125" style="45" customWidth="1"/>
    <col min="12593" max="12593" width="1.453125" style="45" customWidth="1"/>
    <col min="12594" max="12796" width="11.453125" style="45"/>
    <col min="12797" max="12797" width="2.453125" style="45" customWidth="1"/>
    <col min="12798" max="12798" width="48.54296875" style="45" customWidth="1"/>
    <col min="12799" max="12815" width="11.453125" style="45" customWidth="1"/>
    <col min="12816" max="12821" width="10.54296875" style="45" customWidth="1"/>
    <col min="12822" max="12823" width="11.453125" style="45" customWidth="1"/>
    <col min="12824" max="12824" width="1.54296875" style="45" customWidth="1"/>
    <col min="12825" max="12840" width="11.453125" style="45" customWidth="1"/>
    <col min="12841" max="12846" width="6.54296875" style="45" customWidth="1"/>
    <col min="12847" max="12848" width="11.453125" style="45" customWidth="1"/>
    <col min="12849" max="12849" width="1.453125" style="45" customWidth="1"/>
    <col min="12850" max="13052" width="11.453125" style="45"/>
    <col min="13053" max="13053" width="2.453125" style="45" customWidth="1"/>
    <col min="13054" max="13054" width="48.54296875" style="45" customWidth="1"/>
    <col min="13055" max="13071" width="11.453125" style="45" customWidth="1"/>
    <col min="13072" max="13077" width="10.54296875" style="45" customWidth="1"/>
    <col min="13078" max="13079" width="11.453125" style="45" customWidth="1"/>
    <col min="13080" max="13080" width="1.54296875" style="45" customWidth="1"/>
    <col min="13081" max="13096" width="11.453125" style="45" customWidth="1"/>
    <col min="13097" max="13102" width="6.54296875" style="45" customWidth="1"/>
    <col min="13103" max="13104" width="11.453125" style="45" customWidth="1"/>
    <col min="13105" max="13105" width="1.453125" style="45" customWidth="1"/>
    <col min="13106" max="13308" width="11.453125" style="45"/>
    <col min="13309" max="13309" width="2.453125" style="45" customWidth="1"/>
    <col min="13310" max="13310" width="48.54296875" style="45" customWidth="1"/>
    <col min="13311" max="13327" width="11.453125" style="45" customWidth="1"/>
    <col min="13328" max="13333" width="10.54296875" style="45" customWidth="1"/>
    <col min="13334" max="13335" width="11.453125" style="45" customWidth="1"/>
    <col min="13336" max="13336" width="1.54296875" style="45" customWidth="1"/>
    <col min="13337" max="13352" width="11.453125" style="45" customWidth="1"/>
    <col min="13353" max="13358" width="6.54296875" style="45" customWidth="1"/>
    <col min="13359" max="13360" width="11.453125" style="45" customWidth="1"/>
    <col min="13361" max="13361" width="1.453125" style="45" customWidth="1"/>
    <col min="13362" max="13564" width="11.453125" style="45"/>
    <col min="13565" max="13565" width="2.453125" style="45" customWidth="1"/>
    <col min="13566" max="13566" width="48.54296875" style="45" customWidth="1"/>
    <col min="13567" max="13583" width="11.453125" style="45" customWidth="1"/>
    <col min="13584" max="13589" width="10.54296875" style="45" customWidth="1"/>
    <col min="13590" max="13591" width="11.453125" style="45" customWidth="1"/>
    <col min="13592" max="13592" width="1.54296875" style="45" customWidth="1"/>
    <col min="13593" max="13608" width="11.453125" style="45" customWidth="1"/>
    <col min="13609" max="13614" width="6.54296875" style="45" customWidth="1"/>
    <col min="13615" max="13616" width="11.453125" style="45" customWidth="1"/>
    <col min="13617" max="13617" width="1.453125" style="45" customWidth="1"/>
    <col min="13618" max="13820" width="11.453125" style="45"/>
    <col min="13821" max="13821" width="2.453125" style="45" customWidth="1"/>
    <col min="13822" max="13822" width="48.54296875" style="45" customWidth="1"/>
    <col min="13823" max="13839" width="11.453125" style="45" customWidth="1"/>
    <col min="13840" max="13845" width="10.54296875" style="45" customWidth="1"/>
    <col min="13846" max="13847" width="11.453125" style="45" customWidth="1"/>
    <col min="13848" max="13848" width="1.54296875" style="45" customWidth="1"/>
    <col min="13849" max="13864" width="11.453125" style="45" customWidth="1"/>
    <col min="13865" max="13870" width="6.54296875" style="45" customWidth="1"/>
    <col min="13871" max="13872" width="11.453125" style="45" customWidth="1"/>
    <col min="13873" max="13873" width="1.453125" style="45" customWidth="1"/>
    <col min="13874" max="14076" width="11.453125" style="45"/>
    <col min="14077" max="14077" width="2.453125" style="45" customWidth="1"/>
    <col min="14078" max="14078" width="48.54296875" style="45" customWidth="1"/>
    <col min="14079" max="14095" width="11.453125" style="45" customWidth="1"/>
    <col min="14096" max="14101" width="10.54296875" style="45" customWidth="1"/>
    <col min="14102" max="14103" width="11.453125" style="45" customWidth="1"/>
    <col min="14104" max="14104" width="1.54296875" style="45" customWidth="1"/>
    <col min="14105" max="14120" width="11.453125" style="45" customWidth="1"/>
    <col min="14121" max="14126" width="6.54296875" style="45" customWidth="1"/>
    <col min="14127" max="14128" width="11.453125" style="45" customWidth="1"/>
    <col min="14129" max="14129" width="1.453125" style="45" customWidth="1"/>
    <col min="14130" max="14332" width="11.453125" style="45"/>
    <col min="14333" max="14333" width="2.453125" style="45" customWidth="1"/>
    <col min="14334" max="14334" width="48.54296875" style="45" customWidth="1"/>
    <col min="14335" max="14351" width="11.453125" style="45" customWidth="1"/>
    <col min="14352" max="14357" width="10.54296875" style="45" customWidth="1"/>
    <col min="14358" max="14359" width="11.453125" style="45" customWidth="1"/>
    <col min="14360" max="14360" width="1.54296875" style="45" customWidth="1"/>
    <col min="14361" max="14376" width="11.453125" style="45" customWidth="1"/>
    <col min="14377" max="14382" width="6.54296875" style="45" customWidth="1"/>
    <col min="14383" max="14384" width="11.453125" style="45" customWidth="1"/>
    <col min="14385" max="14385" width="1.453125" style="45" customWidth="1"/>
    <col min="14386" max="14588" width="11.453125" style="45"/>
    <col min="14589" max="14589" width="2.453125" style="45" customWidth="1"/>
    <col min="14590" max="14590" width="48.54296875" style="45" customWidth="1"/>
    <col min="14591" max="14607" width="11.453125" style="45" customWidth="1"/>
    <col min="14608" max="14613" width="10.54296875" style="45" customWidth="1"/>
    <col min="14614" max="14615" width="11.453125" style="45" customWidth="1"/>
    <col min="14616" max="14616" width="1.54296875" style="45" customWidth="1"/>
    <col min="14617" max="14632" width="11.453125" style="45" customWidth="1"/>
    <col min="14633" max="14638" width="6.54296875" style="45" customWidth="1"/>
    <col min="14639" max="14640" width="11.453125" style="45" customWidth="1"/>
    <col min="14641" max="14641" width="1.453125" style="45" customWidth="1"/>
    <col min="14642" max="14844" width="11.453125" style="45"/>
    <col min="14845" max="14845" width="2.453125" style="45" customWidth="1"/>
    <col min="14846" max="14846" width="48.54296875" style="45" customWidth="1"/>
    <col min="14847" max="14863" width="11.453125" style="45" customWidth="1"/>
    <col min="14864" max="14869" width="10.54296875" style="45" customWidth="1"/>
    <col min="14870" max="14871" width="11.453125" style="45" customWidth="1"/>
    <col min="14872" max="14872" width="1.54296875" style="45" customWidth="1"/>
    <col min="14873" max="14888" width="11.453125" style="45" customWidth="1"/>
    <col min="14889" max="14894" width="6.54296875" style="45" customWidth="1"/>
    <col min="14895" max="14896" width="11.453125" style="45" customWidth="1"/>
    <col min="14897" max="14897" width="1.453125" style="45" customWidth="1"/>
    <col min="14898" max="15100" width="11.453125" style="45"/>
    <col min="15101" max="15101" width="2.453125" style="45" customWidth="1"/>
    <col min="15102" max="15102" width="48.54296875" style="45" customWidth="1"/>
    <col min="15103" max="15119" width="11.453125" style="45" customWidth="1"/>
    <col min="15120" max="15125" width="10.54296875" style="45" customWidth="1"/>
    <col min="15126" max="15127" width="11.453125" style="45" customWidth="1"/>
    <col min="15128" max="15128" width="1.54296875" style="45" customWidth="1"/>
    <col min="15129" max="15144" width="11.453125" style="45" customWidth="1"/>
    <col min="15145" max="15150" width="6.54296875" style="45" customWidth="1"/>
    <col min="15151" max="15152" width="11.453125" style="45" customWidth="1"/>
    <col min="15153" max="15153" width="1.453125" style="45" customWidth="1"/>
    <col min="15154" max="15356" width="11.453125" style="45"/>
    <col min="15357" max="15357" width="2.453125" style="45" customWidth="1"/>
    <col min="15358" max="15358" width="48.54296875" style="45" customWidth="1"/>
    <col min="15359" max="15375" width="11.453125" style="45" customWidth="1"/>
    <col min="15376" max="15381" width="10.54296875" style="45" customWidth="1"/>
    <col min="15382" max="15383" width="11.453125" style="45" customWidth="1"/>
    <col min="15384" max="15384" width="1.54296875" style="45" customWidth="1"/>
    <col min="15385" max="15400" width="11.453125" style="45" customWidth="1"/>
    <col min="15401" max="15406" width="6.54296875" style="45" customWidth="1"/>
    <col min="15407" max="15408" width="11.453125" style="45" customWidth="1"/>
    <col min="15409" max="15409" width="1.453125" style="45" customWidth="1"/>
    <col min="15410" max="15612" width="11.453125" style="45"/>
    <col min="15613" max="15613" width="2.453125" style="45" customWidth="1"/>
    <col min="15614" max="15614" width="48.54296875" style="45" customWidth="1"/>
    <col min="15615" max="15631" width="11.453125" style="45" customWidth="1"/>
    <col min="15632" max="15637" width="10.54296875" style="45" customWidth="1"/>
    <col min="15638" max="15639" width="11.453125" style="45" customWidth="1"/>
    <col min="15640" max="15640" width="1.54296875" style="45" customWidth="1"/>
    <col min="15641" max="15656" width="11.453125" style="45" customWidth="1"/>
    <col min="15657" max="15662" width="6.54296875" style="45" customWidth="1"/>
    <col min="15663" max="15664" width="11.453125" style="45" customWidth="1"/>
    <col min="15665" max="15665" width="1.453125" style="45" customWidth="1"/>
    <col min="15666" max="15868" width="11.453125" style="45"/>
    <col min="15869" max="15869" width="2.453125" style="45" customWidth="1"/>
    <col min="15870" max="15870" width="48.54296875" style="45" customWidth="1"/>
    <col min="15871" max="15887" width="11.453125" style="45" customWidth="1"/>
    <col min="15888" max="15893" width="10.54296875" style="45" customWidth="1"/>
    <col min="15894" max="15895" width="11.453125" style="45" customWidth="1"/>
    <col min="15896" max="15896" width="1.54296875" style="45" customWidth="1"/>
    <col min="15897" max="15912" width="11.453125" style="45" customWidth="1"/>
    <col min="15913" max="15918" width="6.54296875" style="45" customWidth="1"/>
    <col min="15919" max="15920" width="11.453125" style="45" customWidth="1"/>
    <col min="15921" max="15921" width="1.453125" style="45" customWidth="1"/>
    <col min="15922" max="16124" width="11.453125" style="45"/>
    <col min="16125" max="16125" width="2.453125" style="45" customWidth="1"/>
    <col min="16126" max="16126" width="48.54296875" style="45" customWidth="1"/>
    <col min="16127" max="16143" width="11.453125" style="45" customWidth="1"/>
    <col min="16144" max="16149" width="10.54296875" style="45" customWidth="1"/>
    <col min="16150" max="16151" width="11.453125" style="45" customWidth="1"/>
    <col min="16152" max="16152" width="1.54296875" style="45" customWidth="1"/>
    <col min="16153" max="16168" width="11.453125" style="45" customWidth="1"/>
    <col min="16169" max="16174" width="6.54296875" style="45" customWidth="1"/>
    <col min="16175" max="16176" width="11.453125" style="45" customWidth="1"/>
    <col min="16177" max="16177" width="1.453125" style="45" customWidth="1"/>
    <col min="16178" max="16384" width="11.453125" style="45"/>
  </cols>
  <sheetData>
    <row r="1" spans="1:62" ht="15" customHeight="1" x14ac:dyDescent="0.35">
      <c r="B1" s="1" t="s">
        <v>1069</v>
      </c>
    </row>
    <row r="2" spans="1:62" ht="15" customHeight="1" x14ac:dyDescent="0.35">
      <c r="B2" s="3" t="s">
        <v>1142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spans="1:62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12"/>
      <c r="X3" s="12"/>
      <c r="Z3" s="12"/>
      <c r="AA3" s="12"/>
      <c r="AB3" s="355"/>
      <c r="AC3" s="355"/>
      <c r="AD3" s="355"/>
      <c r="AE3" s="355"/>
    </row>
    <row r="4" spans="1:62" ht="12" customHeight="1" thickBot="1" x14ac:dyDescent="0.4">
      <c r="B4" s="186" t="s">
        <v>758</v>
      </c>
      <c r="W4" s="12"/>
      <c r="X4" s="12"/>
      <c r="Y4" s="12"/>
      <c r="Z4" s="12"/>
      <c r="AA4"/>
      <c r="AB4"/>
      <c r="AC4" s="355"/>
      <c r="AD4" s="355"/>
      <c r="AE4" s="355"/>
    </row>
    <row r="5" spans="1:6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AB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77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330">
        <v>19</v>
      </c>
      <c r="BE6" s="330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6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355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355"/>
    </row>
    <row r="8" spans="1:6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355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355"/>
    </row>
    <row r="9" spans="1:62" s="19" customFormat="1" ht="15" customHeight="1" x14ac:dyDescent="0.35">
      <c r="A9"/>
      <c r="B9" s="13" t="s">
        <v>1102</v>
      </c>
      <c r="C9" s="14">
        <v>180392.16800000003</v>
      </c>
      <c r="D9" s="14">
        <v>197843.09900000002</v>
      </c>
      <c r="E9" s="14">
        <v>212638.109</v>
      </c>
      <c r="F9" s="14">
        <v>238418.91999999998</v>
      </c>
      <c r="G9" s="14">
        <v>264482.65899999999</v>
      </c>
      <c r="H9" s="14">
        <v>285171.34400000004</v>
      </c>
      <c r="I9" s="14">
        <v>302465.72000000003</v>
      </c>
      <c r="J9" s="14">
        <v>326159.35800000007</v>
      </c>
      <c r="K9" s="14">
        <v>353742.93300000002</v>
      </c>
      <c r="L9" s="14">
        <v>387941.92700000003</v>
      </c>
      <c r="M9" s="14">
        <v>419386.78099999996</v>
      </c>
      <c r="N9" s="14">
        <v>453667.55299999996</v>
      </c>
      <c r="O9" s="14">
        <v>482072.03800000006</v>
      </c>
      <c r="P9" s="14">
        <v>453778.21600000001</v>
      </c>
      <c r="Q9" s="14">
        <v>437426.83299999998</v>
      </c>
      <c r="R9" s="14">
        <v>433915.86900000001</v>
      </c>
      <c r="S9" s="14">
        <v>408555.12099999998</v>
      </c>
      <c r="T9" s="14">
        <v>390328.87800000003</v>
      </c>
      <c r="U9" s="14">
        <v>366658.12699999998</v>
      </c>
      <c r="V9" s="14">
        <v>384715.217</v>
      </c>
      <c r="W9" s="14">
        <v>402179.34400000004</v>
      </c>
      <c r="X9" s="14">
        <v>419929.16899999988</v>
      </c>
      <c r="Y9" s="14">
        <v>446611.41600000008</v>
      </c>
      <c r="Z9" s="14">
        <v>469043.6590000001</v>
      </c>
      <c r="AA9" s="14">
        <v>486619.76399999997</v>
      </c>
      <c r="AB9" s="14">
        <v>419908.07399999991</v>
      </c>
      <c r="AC9" s="14">
        <v>497818.92200000002</v>
      </c>
      <c r="AD9" s="72">
        <v>577474.30499999993</v>
      </c>
      <c r="AE9" s="72">
        <v>618671.03700000001</v>
      </c>
      <c r="AF9" s="355"/>
      <c r="AG9" s="15">
        <v>9.6738850657862141</v>
      </c>
      <c r="AH9" s="15">
        <v>7.4781531803643961</v>
      </c>
      <c r="AI9" s="15">
        <v>12.124266492606925</v>
      </c>
      <c r="AJ9" s="15">
        <v>10.931908843476014</v>
      </c>
      <c r="AK9" s="15">
        <v>7.8223219163869855</v>
      </c>
      <c r="AL9" s="15">
        <v>6.0645560516066395</v>
      </c>
      <c r="AM9" s="15">
        <v>7.8334953131217757</v>
      </c>
      <c r="AN9" s="15">
        <v>8.4570852632104909</v>
      </c>
      <c r="AO9" s="15">
        <v>9.6677532777736097</v>
      </c>
      <c r="AP9" s="15">
        <v>8.1055569948746307</v>
      </c>
      <c r="AQ9" s="15">
        <v>8.1740230148074229</v>
      </c>
      <c r="AR9" s="15">
        <v>6.2610792445189718</v>
      </c>
      <c r="AS9" s="15">
        <v>-5.8692103606307988</v>
      </c>
      <c r="AT9" s="15">
        <v>-3.6033865054465353</v>
      </c>
      <c r="AU9" s="15">
        <v>-0.80264028978761304</v>
      </c>
      <c r="AV9" s="15">
        <v>-5.8446233041548474</v>
      </c>
      <c r="AW9" s="15">
        <v>-4.4611466270177917</v>
      </c>
      <c r="AX9" s="15">
        <v>-6.0643094411272447</v>
      </c>
      <c r="AY9" s="15">
        <v>4.9247756071148059</v>
      </c>
      <c r="AZ9" s="15">
        <v>4.5394947296820956</v>
      </c>
      <c r="BA9" s="15">
        <v>4.4134104013058995</v>
      </c>
      <c r="BB9" s="15">
        <v>6.3539875221195254</v>
      </c>
      <c r="BC9" s="15">
        <v>5.0227652487951655</v>
      </c>
      <c r="BD9" s="15">
        <v>3.7472215352984573</v>
      </c>
      <c r="BE9" s="15">
        <v>-13.709202735957938</v>
      </c>
      <c r="BF9" s="15">
        <v>18.55426290278956</v>
      </c>
      <c r="BG9" s="15">
        <v>16.000874912504816</v>
      </c>
      <c r="BH9" s="15">
        <v>7.1339506612333308</v>
      </c>
      <c r="BI9" s="355"/>
    </row>
    <row r="10" spans="1:62" s="19" customFormat="1" ht="15" customHeight="1" x14ac:dyDescent="0.35">
      <c r="A10"/>
      <c r="B10" s="16" t="s">
        <v>1236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73"/>
      <c r="AE10" s="73"/>
      <c r="AF10" s="35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355"/>
    </row>
    <row r="11" spans="1:62" s="19" customFormat="1" ht="15" customHeight="1" x14ac:dyDescent="0.35">
      <c r="A11"/>
      <c r="B11" s="16" t="s">
        <v>1143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7">
        <v>52833.188000000002</v>
      </c>
      <c r="U11" s="17">
        <v>34719.667999999998</v>
      </c>
      <c r="V11" s="17">
        <v>34388.838999999993</v>
      </c>
      <c r="W11" s="17">
        <v>35111.870999999999</v>
      </c>
      <c r="X11" s="17">
        <v>36217.561999999998</v>
      </c>
      <c r="Y11" s="17">
        <v>43219.697</v>
      </c>
      <c r="Z11" s="17">
        <v>39350.725000000006</v>
      </c>
      <c r="AA11" s="17">
        <v>41118.19</v>
      </c>
      <c r="AB11" s="17">
        <v>41879.906000000003</v>
      </c>
      <c r="AC11" s="17">
        <v>44842.205999999998</v>
      </c>
      <c r="AD11" s="73">
        <v>50929.681000000004</v>
      </c>
      <c r="AE11" s="73"/>
      <c r="AF11" s="355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>
        <v>-34.284359293253331</v>
      </c>
      <c r="AY11" s="18">
        <v>-0.95285761373065314</v>
      </c>
      <c r="AZ11" s="18">
        <v>2.1025193668213302</v>
      </c>
      <c r="BA11" s="18">
        <v>3.1490517836545906</v>
      </c>
      <c r="BB11" s="18">
        <v>19.333534929822175</v>
      </c>
      <c r="BC11" s="18">
        <v>-8.9518721059057729</v>
      </c>
      <c r="BD11" s="18">
        <v>4.4915690879901105</v>
      </c>
      <c r="BE11" s="18">
        <v>1.8525037215889131</v>
      </c>
      <c r="BF11" s="18">
        <v>7.0733205561636057</v>
      </c>
      <c r="BG11" s="18">
        <v>13.57532455026857</v>
      </c>
      <c r="BH11" s="18"/>
      <c r="BI11" s="355"/>
    </row>
    <row r="12" spans="1:62" s="19" customFormat="1" ht="15" customHeight="1" x14ac:dyDescent="0.35">
      <c r="A12"/>
      <c r="B12" s="16" t="s">
        <v>1237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73">
        <v>9506.66</v>
      </c>
      <c r="AE12" s="73"/>
      <c r="AF12" s="355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355"/>
    </row>
    <row r="13" spans="1:62" s="19" customFormat="1" ht="15" customHeight="1" x14ac:dyDescent="0.35">
      <c r="A13"/>
      <c r="B13" s="16" t="s">
        <v>1144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7">
        <v>129710.84000000001</v>
      </c>
      <c r="U13" s="17">
        <v>125556.62700000001</v>
      </c>
      <c r="V13" s="17">
        <v>133957.84800000003</v>
      </c>
      <c r="W13" s="17">
        <v>136199.13099999999</v>
      </c>
      <c r="X13" s="17">
        <v>146503.326</v>
      </c>
      <c r="Y13" s="17">
        <v>147330.98500000002</v>
      </c>
      <c r="Z13" s="17">
        <v>163022.185</v>
      </c>
      <c r="AA13" s="17">
        <v>169037.223</v>
      </c>
      <c r="AB13" s="17">
        <v>131546.30300000001</v>
      </c>
      <c r="AC13" s="17">
        <v>171166.598</v>
      </c>
      <c r="AD13" s="73">
        <v>203263.948</v>
      </c>
      <c r="AE13" s="73"/>
      <c r="AF13" s="355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>
        <v>-3.2026721899264574</v>
      </c>
      <c r="AY13" s="18">
        <v>6.6911808645512743</v>
      </c>
      <c r="AZ13" s="18">
        <v>1.6731255640953311</v>
      </c>
      <c r="BA13" s="18">
        <v>7.5655365231368528</v>
      </c>
      <c r="BB13" s="18">
        <v>0.56494212288396384</v>
      </c>
      <c r="BC13" s="18">
        <v>10.650305500910063</v>
      </c>
      <c r="BD13" s="18">
        <v>3.6897051772432081</v>
      </c>
      <c r="BE13" s="18">
        <v>-22.179091288076815</v>
      </c>
      <c r="BF13" s="18">
        <v>30.118896613916984</v>
      </c>
      <c r="BG13" s="18">
        <v>18.75211073599769</v>
      </c>
      <c r="BH13" s="18"/>
      <c r="BI13" s="355"/>
    </row>
    <row r="14" spans="1:62" s="19" customFormat="1" ht="15" customHeight="1" x14ac:dyDescent="0.35">
      <c r="A14"/>
      <c r="B14" s="16" t="s">
        <v>1145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7">
        <v>207784.85000000012</v>
      </c>
      <c r="U14" s="17">
        <v>206381.83200000008</v>
      </c>
      <c r="V14" s="17">
        <v>216368.53000000009</v>
      </c>
      <c r="W14" s="17">
        <v>230868.34199999971</v>
      </c>
      <c r="X14" s="17">
        <v>237208.28099999999</v>
      </c>
      <c r="Y14" s="17">
        <v>256060.73400000014</v>
      </c>
      <c r="Z14" s="17">
        <v>266670.74900000048</v>
      </c>
      <c r="AA14" s="17">
        <v>276464.35099999997</v>
      </c>
      <c r="AB14" s="17">
        <v>246481.86499999982</v>
      </c>
      <c r="AC14" s="17">
        <v>281810.11799999955</v>
      </c>
      <c r="AD14" s="73">
        <v>313774.01599999977</v>
      </c>
      <c r="AE14" s="73"/>
      <c r="AF14" s="355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>
        <v>-0.67522632184205889</v>
      </c>
      <c r="AY14" s="18">
        <v>4.8389424123340472</v>
      </c>
      <c r="AZ14" s="18">
        <v>6.7014422106577243</v>
      </c>
      <c r="BA14" s="18">
        <v>2.7461274876744612</v>
      </c>
      <c r="BB14" s="18">
        <v>7.9476369545463532</v>
      </c>
      <c r="BC14" s="18">
        <v>4.1435540835403248</v>
      </c>
      <c r="BD14" s="18">
        <v>3.6725445279337601</v>
      </c>
      <c r="BE14" s="18">
        <v>-10.844973643636301</v>
      </c>
      <c r="BF14" s="18">
        <v>14.333002957438579</v>
      </c>
      <c r="BG14" s="18">
        <v>11.34235286754334</v>
      </c>
      <c r="BH14" s="18"/>
      <c r="BI14" s="355"/>
    </row>
    <row r="15" spans="1:62" s="19" customFormat="1" ht="15" customHeight="1" x14ac:dyDescent="0.35">
      <c r="A15"/>
      <c r="B15" s="85" t="s">
        <v>1103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35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355"/>
    </row>
    <row r="16" spans="1:62" s="19" customFormat="1" ht="15" customHeight="1" x14ac:dyDescent="0.35">
      <c r="A16"/>
      <c r="B16" s="13" t="s">
        <v>1104</v>
      </c>
      <c r="C16" s="14">
        <v>162648.30500000002</v>
      </c>
      <c r="D16" s="14">
        <v>180279.14</v>
      </c>
      <c r="E16" s="14">
        <v>195085.76699999999</v>
      </c>
      <c r="F16" s="14">
        <v>224919.80599999998</v>
      </c>
      <c r="G16" s="14">
        <v>252132.16999999998</v>
      </c>
      <c r="H16" s="14">
        <v>272214.69800000003</v>
      </c>
      <c r="I16" s="14">
        <v>291805.63600000006</v>
      </c>
      <c r="J16" s="14">
        <v>314776.64800000004</v>
      </c>
      <c r="K16" s="14">
        <v>342153.22100000002</v>
      </c>
      <c r="L16" s="14">
        <v>376155.10200000001</v>
      </c>
      <c r="M16" s="14">
        <v>408125.63199999998</v>
      </c>
      <c r="N16" s="14">
        <v>442128.32899999997</v>
      </c>
      <c r="O16" s="14">
        <v>470429.30100000004</v>
      </c>
      <c r="P16" s="14">
        <v>442769.75599999999</v>
      </c>
      <c r="Q16" s="14">
        <v>426215.19799999997</v>
      </c>
      <c r="R16" s="14">
        <v>424493.234</v>
      </c>
      <c r="S16" s="14">
        <v>400136.64499999996</v>
      </c>
      <c r="T16" s="14">
        <v>382515.29000000004</v>
      </c>
      <c r="U16" s="14">
        <v>359294.52599999995</v>
      </c>
      <c r="V16" s="14">
        <v>377543.68300000002</v>
      </c>
      <c r="W16" s="14">
        <v>394955.46800000005</v>
      </c>
      <c r="X16" s="14">
        <v>413110.71500000003</v>
      </c>
      <c r="Y16" s="14">
        <v>440027.70500000007</v>
      </c>
      <c r="Z16" s="14">
        <v>462602.92900000012</v>
      </c>
      <c r="AA16" s="14">
        <v>480109.52</v>
      </c>
      <c r="AB16" s="14">
        <v>414887.60399999993</v>
      </c>
      <c r="AC16" s="14">
        <v>491278.42200000002</v>
      </c>
      <c r="AD16" s="72">
        <v>571108.96699999995</v>
      </c>
      <c r="AE16" s="72">
        <v>611799.22699999996</v>
      </c>
      <c r="AF16" s="355"/>
      <c r="AG16" s="15">
        <v>10.839851666452956</v>
      </c>
      <c r="AH16" s="15">
        <v>8.213167091877617</v>
      </c>
      <c r="AI16" s="15">
        <v>15.292780943880951</v>
      </c>
      <c r="AJ16" s="15">
        <v>12.098696190410196</v>
      </c>
      <c r="AK16" s="15">
        <v>7.9650795850446414</v>
      </c>
      <c r="AL16" s="15">
        <v>7.1968700235282741</v>
      </c>
      <c r="AM16" s="15">
        <v>7.8720247884451355</v>
      </c>
      <c r="AN16" s="15">
        <v>8.69714229881499</v>
      </c>
      <c r="AO16" s="15">
        <v>9.9376182695646733</v>
      </c>
      <c r="AP16" s="15">
        <v>8.4992945277131913</v>
      </c>
      <c r="AQ16" s="15">
        <v>8.3314289360781881</v>
      </c>
      <c r="AR16" s="15">
        <v>6.4010763716522829</v>
      </c>
      <c r="AS16" s="15">
        <v>-5.879639074607736</v>
      </c>
      <c r="AT16" s="15">
        <v>-3.7388637718968365</v>
      </c>
      <c r="AU16" s="15">
        <v>-0.40401281044886117</v>
      </c>
      <c r="AV16" s="15">
        <v>-5.7378038209202735</v>
      </c>
      <c r="AW16" s="15">
        <v>-4.4038343451397521</v>
      </c>
      <c r="AX16" s="15">
        <v>-6.0705453107508669</v>
      </c>
      <c r="AY16" s="15">
        <v>5.0791636608457731</v>
      </c>
      <c r="AZ16" s="15">
        <v>4.6118597089598321</v>
      </c>
      <c r="BA16" s="15">
        <v>4.5967833011492756</v>
      </c>
      <c r="BB16" s="15">
        <v>6.5156843002728806</v>
      </c>
      <c r="BC16" s="15">
        <v>5.1304096863628263</v>
      </c>
      <c r="BD16" s="15">
        <v>3.784366657133702</v>
      </c>
      <c r="BE16" s="15">
        <v>-13.584799568231867</v>
      </c>
      <c r="BF16" s="15">
        <v>18.412412726604408</v>
      </c>
      <c r="BG16" s="15">
        <v>16.249552478818195</v>
      </c>
      <c r="BH16" s="15">
        <v>7.1247804449198942</v>
      </c>
      <c r="BI16" s="355"/>
    </row>
    <row r="17" spans="1:61" s="19" customFormat="1" ht="15" customHeight="1" x14ac:dyDescent="0.35">
      <c r="A17"/>
      <c r="B17" s="16" t="s">
        <v>1238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73"/>
      <c r="AE17" s="73"/>
      <c r="AF17" s="35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355"/>
    </row>
    <row r="18" spans="1:61" s="7" customFormat="1" ht="15" customHeight="1" x14ac:dyDescent="0.35">
      <c r="A18"/>
      <c r="B18" s="16" t="s">
        <v>1146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>
        <v>51223.366000000002</v>
      </c>
      <c r="U18" s="17">
        <v>33094.851999999999</v>
      </c>
      <c r="V18" s="17">
        <v>32773.500999999997</v>
      </c>
      <c r="W18" s="17">
        <v>33498.909</v>
      </c>
      <c r="X18" s="17">
        <v>34547.502</v>
      </c>
      <c r="Y18" s="17">
        <v>41545.826999999997</v>
      </c>
      <c r="Z18" s="17">
        <v>37688.832000000002</v>
      </c>
      <c r="AA18" s="17">
        <v>39425.173000000003</v>
      </c>
      <c r="AB18" s="17">
        <v>40216.485000000001</v>
      </c>
      <c r="AC18" s="17">
        <v>43178.362000000001</v>
      </c>
      <c r="AD18" s="73">
        <v>49142.8</v>
      </c>
      <c r="AE18" s="73"/>
      <c r="AF18" s="355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>
        <v>-35.391102568308384</v>
      </c>
      <c r="AY18" s="18">
        <v>-0.97099996096070285</v>
      </c>
      <c r="AZ18" s="18">
        <v>2.21339795220536</v>
      </c>
      <c r="BA18" s="18">
        <v>3.1302303009330865</v>
      </c>
      <c r="BB18" s="18">
        <v>20.257108603684276</v>
      </c>
      <c r="BC18" s="18">
        <v>-9.2837121764359036</v>
      </c>
      <c r="BD18" s="18">
        <v>4.6070438054434808</v>
      </c>
      <c r="BE18" s="18">
        <v>2.0071237227037608</v>
      </c>
      <c r="BF18" s="18">
        <v>7.3648331026443525</v>
      </c>
      <c r="BG18" s="18">
        <v>13.813488339367764</v>
      </c>
      <c r="BH18" s="18"/>
      <c r="BI18" s="355"/>
    </row>
    <row r="19" spans="1:61" s="7" customFormat="1" ht="15" customHeight="1" x14ac:dyDescent="0.35">
      <c r="A19"/>
      <c r="B19" s="16" t="s">
        <v>1239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73">
        <v>9506.66</v>
      </c>
      <c r="AE19" s="73"/>
      <c r="AF19" s="355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355"/>
    </row>
    <row r="20" spans="1:61" s="7" customFormat="1" ht="15" customHeight="1" x14ac:dyDescent="0.35">
      <c r="A20"/>
      <c r="B20" s="16" t="s">
        <v>1147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>
        <v>126823.46400000001</v>
      </c>
      <c r="U20" s="17">
        <v>123014.808</v>
      </c>
      <c r="V20" s="17">
        <v>131510.47700000001</v>
      </c>
      <c r="W20" s="17">
        <v>133722.916</v>
      </c>
      <c r="X20" s="17">
        <v>144160.345</v>
      </c>
      <c r="Y20" s="17">
        <v>145191.709</v>
      </c>
      <c r="Z20" s="17">
        <v>160879.36199999999</v>
      </c>
      <c r="AA20" s="17">
        <v>166919.42600000001</v>
      </c>
      <c r="AB20" s="17">
        <v>130208.466</v>
      </c>
      <c r="AC20" s="17">
        <v>168950.106</v>
      </c>
      <c r="AD20" s="73">
        <v>201267.90100000001</v>
      </c>
      <c r="AE20" s="73"/>
      <c r="AF20" s="355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>
        <v>-3.00311620568888</v>
      </c>
      <c r="AY20" s="18">
        <v>6.9062165263876265</v>
      </c>
      <c r="AZ20" s="18">
        <v>1.6823290816593903</v>
      </c>
      <c r="BA20" s="18">
        <v>7.8052657780810017</v>
      </c>
      <c r="BB20" s="18">
        <v>0.71542836554671219</v>
      </c>
      <c r="BC20" s="18">
        <v>10.804785691998426</v>
      </c>
      <c r="BD20" s="18">
        <v>3.7544057391276908</v>
      </c>
      <c r="BE20" s="18">
        <v>-21.993222047145071</v>
      </c>
      <c r="BF20" s="18">
        <v>29.753549204703788</v>
      </c>
      <c r="BG20" s="18">
        <v>19.128602973471953</v>
      </c>
      <c r="BH20" s="18"/>
      <c r="BI20" s="355"/>
    </row>
    <row r="21" spans="1:61" s="23" customFormat="1" ht="15" customHeight="1" x14ac:dyDescent="0.35">
      <c r="A21"/>
      <c r="B21" s="16" t="s">
        <v>1148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>
        <v>204468.46000000011</v>
      </c>
      <c r="U21" s="17">
        <v>203184.8660000001</v>
      </c>
      <c r="V21" s="17">
        <v>213259.70500000007</v>
      </c>
      <c r="W21" s="17">
        <v>227733.64299999972</v>
      </c>
      <c r="X21" s="17">
        <v>234402.86799999999</v>
      </c>
      <c r="Y21" s="17">
        <v>253290.16900000014</v>
      </c>
      <c r="Z21" s="17">
        <v>264034.73500000045</v>
      </c>
      <c r="AA21" s="17">
        <v>273764.92099999997</v>
      </c>
      <c r="AB21" s="17">
        <v>244462.65299999982</v>
      </c>
      <c r="AC21" s="17">
        <v>279149.95399999956</v>
      </c>
      <c r="AD21" s="73">
        <v>311191.60599999974</v>
      </c>
      <c r="AE21" s="73"/>
      <c r="AF21" s="355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>
        <v>-0.62777114866518346</v>
      </c>
      <c r="AY21" s="18">
        <v>4.9584593569089801</v>
      </c>
      <c r="AZ21" s="18">
        <v>6.7870008541930789</v>
      </c>
      <c r="BA21" s="18">
        <v>2.9285198761784512</v>
      </c>
      <c r="BB21" s="18">
        <v>8.0576236806113446</v>
      </c>
      <c r="BC21" s="18">
        <v>4.2419988278346121</v>
      </c>
      <c r="BD21" s="18">
        <v>3.6851916472275912</v>
      </c>
      <c r="BE21" s="18">
        <v>-10.703441439087866</v>
      </c>
      <c r="BF21" s="18">
        <v>14.189202552751389</v>
      </c>
      <c r="BG21" s="18">
        <v>11.478293849190543</v>
      </c>
      <c r="BH21" s="18"/>
      <c r="BI21" s="355"/>
    </row>
    <row r="22" spans="1:61" s="33" customFormat="1" ht="15" customHeight="1" x14ac:dyDescent="0.35">
      <c r="A22"/>
      <c r="B22" s="85" t="s">
        <v>1113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355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355"/>
    </row>
    <row r="23" spans="1:61" s="33" customFormat="1" ht="15" customHeight="1" x14ac:dyDescent="0.35">
      <c r="A23"/>
      <c r="B23" s="13" t="s">
        <v>1114</v>
      </c>
      <c r="C23" s="14">
        <v>17743.863000000001</v>
      </c>
      <c r="D23" s="14">
        <v>17563.959000000003</v>
      </c>
      <c r="E23" s="14">
        <v>17552.341999999997</v>
      </c>
      <c r="F23" s="14">
        <v>13499.114000000001</v>
      </c>
      <c r="G23" s="14">
        <v>12350.489000000001</v>
      </c>
      <c r="H23" s="14">
        <v>12956.645999999999</v>
      </c>
      <c r="I23" s="14">
        <v>10660.083999999999</v>
      </c>
      <c r="J23" s="14">
        <v>11382.71</v>
      </c>
      <c r="K23" s="14">
        <v>11589.712</v>
      </c>
      <c r="L23" s="14">
        <v>11786.825000000001</v>
      </c>
      <c r="M23" s="14">
        <v>11261.148999999999</v>
      </c>
      <c r="N23" s="14">
        <v>11539.224000000002</v>
      </c>
      <c r="O23" s="14">
        <v>11642.737000000001</v>
      </c>
      <c r="P23" s="14">
        <v>11008.460000000001</v>
      </c>
      <c r="Q23" s="14">
        <v>11211.635000000002</v>
      </c>
      <c r="R23" s="14">
        <v>9422.6349999999984</v>
      </c>
      <c r="S23" s="14">
        <v>8418.4760000000006</v>
      </c>
      <c r="T23" s="14">
        <v>7813.5879999999997</v>
      </c>
      <c r="U23" s="14">
        <v>7363.6010000000006</v>
      </c>
      <c r="V23" s="14">
        <v>7171.5339999999997</v>
      </c>
      <c r="W23" s="14">
        <v>7223.8760000000002</v>
      </c>
      <c r="X23" s="14">
        <v>6818.4539999999997</v>
      </c>
      <c r="Y23" s="14">
        <v>6583.7109999999993</v>
      </c>
      <c r="Z23" s="14">
        <v>6440.7300000000005</v>
      </c>
      <c r="AA23" s="14">
        <v>6510.2439999999997</v>
      </c>
      <c r="AB23" s="14">
        <v>5020.47</v>
      </c>
      <c r="AC23" s="14">
        <v>6540.5</v>
      </c>
      <c r="AD23" s="72">
        <v>6365.3379999999997</v>
      </c>
      <c r="AE23" s="72">
        <v>6871.8099999999995</v>
      </c>
      <c r="AF23" s="98"/>
      <c r="AG23" s="15">
        <v>-1.0138942123256847</v>
      </c>
      <c r="AH23" s="15">
        <v>-6.6141124560844422E-2</v>
      </c>
      <c r="AI23" s="15">
        <v>-23.092234643103449</v>
      </c>
      <c r="AJ23" s="15">
        <v>-8.5088917687486738</v>
      </c>
      <c r="AK23" s="15">
        <v>4.9079595148013766</v>
      </c>
      <c r="AL23" s="15">
        <v>-17.724972959823091</v>
      </c>
      <c r="AM23" s="15">
        <v>6.7788021182572322</v>
      </c>
      <c r="AN23" s="15">
        <v>1.8185651747255305</v>
      </c>
      <c r="AO23" s="15">
        <v>1.7007583967574105</v>
      </c>
      <c r="AP23" s="15">
        <v>-4.4598609040178445</v>
      </c>
      <c r="AQ23" s="15">
        <v>2.4693306162630702</v>
      </c>
      <c r="AR23" s="15">
        <v>0.89705338937868784</v>
      </c>
      <c r="AS23" s="15">
        <v>-5.4478341304110875</v>
      </c>
      <c r="AT23" s="15">
        <v>1.8456260003670002</v>
      </c>
      <c r="AU23" s="15">
        <v>-15.956637903392352</v>
      </c>
      <c r="AV23" s="15">
        <v>-10.656881010460429</v>
      </c>
      <c r="AW23" s="15">
        <v>-7.1852435048814156</v>
      </c>
      <c r="AX23" s="15">
        <v>-5.7590315742268361</v>
      </c>
      <c r="AY23" s="15">
        <v>-2.6083298103740398</v>
      </c>
      <c r="AZ23" s="15">
        <v>0.72985779611447921</v>
      </c>
      <c r="BA23" s="15">
        <v>-5.6122502656468694</v>
      </c>
      <c r="BB23" s="15">
        <v>-3.4427598983581968</v>
      </c>
      <c r="BC23" s="15">
        <v>-2.1717387048125119</v>
      </c>
      <c r="BD23" s="15">
        <v>1.0792875962817756</v>
      </c>
      <c r="BE23" s="15">
        <v>-22.883535547976379</v>
      </c>
      <c r="BF23" s="15">
        <v>30.276647405521786</v>
      </c>
      <c r="BG23" s="15">
        <v>-2.6781132940906698</v>
      </c>
      <c r="BH23" s="15">
        <v>7.9567180878690147</v>
      </c>
      <c r="BI23" s="355"/>
    </row>
    <row r="24" spans="1:61" s="103" customFormat="1" ht="15" customHeight="1" x14ac:dyDescent="0.35">
      <c r="A24"/>
      <c r="B24" s="13" t="s">
        <v>1160</v>
      </c>
      <c r="C24" s="14">
        <v>3862.4871944930346</v>
      </c>
      <c r="D24" s="14">
        <v>4076.4157728807913</v>
      </c>
      <c r="E24" s="14">
        <v>4316.2179999999998</v>
      </c>
      <c r="F24" s="14">
        <v>4551.1679999999997</v>
      </c>
      <c r="G24" s="14">
        <v>4631.9939999999997</v>
      </c>
      <c r="H24" s="14">
        <v>4714.1059999999998</v>
      </c>
      <c r="I24" s="14">
        <v>4956.8590000000004</v>
      </c>
      <c r="J24" s="14">
        <v>5126.5349999999999</v>
      </c>
      <c r="K24" s="14">
        <v>5378.9160000000002</v>
      </c>
      <c r="L24" s="14">
        <v>5452.9390000000003</v>
      </c>
      <c r="M24" s="14">
        <v>5517.73</v>
      </c>
      <c r="N24" s="14">
        <v>5667.3559999999998</v>
      </c>
      <c r="O24" s="14">
        <v>5844.5820000000003</v>
      </c>
      <c r="P24" s="14">
        <v>5726.95</v>
      </c>
      <c r="Q24" s="14">
        <v>5415.9690000000001</v>
      </c>
      <c r="R24" s="14">
        <v>5155.6289999999999</v>
      </c>
      <c r="S24" s="14">
        <v>4749.7749999999996</v>
      </c>
      <c r="T24" s="14">
        <v>4357.8370000000004</v>
      </c>
      <c r="U24" s="14">
        <v>4364.6890000000003</v>
      </c>
      <c r="V24" s="14">
        <v>4373.2539999999999</v>
      </c>
      <c r="W24" s="14">
        <v>4422.3670000000002</v>
      </c>
      <c r="X24" s="14">
        <v>4431.71</v>
      </c>
      <c r="Y24" s="14">
        <v>4416.9629999999997</v>
      </c>
      <c r="Z24" s="14">
        <v>4320.2520000000004</v>
      </c>
      <c r="AA24" s="14">
        <v>4335.5</v>
      </c>
      <c r="AB24" s="14">
        <v>4237.7359999999999</v>
      </c>
      <c r="AC24" s="14">
        <v>4241.2049999999999</v>
      </c>
      <c r="AD24" s="72">
        <v>4682.951</v>
      </c>
      <c r="AE24" s="72">
        <v>5061.4449999999997</v>
      </c>
      <c r="AF24" s="98"/>
      <c r="AG24" s="15">
        <v>5.5386223336291378</v>
      </c>
      <c r="AH24" s="15">
        <v>5.8826734190006569</v>
      </c>
      <c r="AI24" s="15">
        <v>5.443422922567855</v>
      </c>
      <c r="AJ24" s="15">
        <v>1.7759397148160654</v>
      </c>
      <c r="AK24" s="15">
        <v>1.7727138679367911</v>
      </c>
      <c r="AL24" s="15">
        <v>5.1495023658780825</v>
      </c>
      <c r="AM24" s="15">
        <v>3.4230548014377544</v>
      </c>
      <c r="AN24" s="15">
        <v>4.9230328087099826</v>
      </c>
      <c r="AO24" s="15">
        <v>1.3761694735519228</v>
      </c>
      <c r="AP24" s="15">
        <v>1.1881849402679776</v>
      </c>
      <c r="AQ24" s="15">
        <v>2.7117310923151408</v>
      </c>
      <c r="AR24" s="15">
        <v>3.1271372400110486</v>
      </c>
      <c r="AS24" s="15">
        <v>-2.0126674585111561</v>
      </c>
      <c r="AT24" s="15">
        <v>-5.4301329678100867</v>
      </c>
      <c r="AU24" s="15">
        <v>-4.8068960512883319</v>
      </c>
      <c r="AV24" s="15">
        <v>-7.8720559605821183</v>
      </c>
      <c r="AW24" s="15">
        <v>-8.2517171866035586</v>
      </c>
      <c r="AX24" s="15">
        <v>0.15723396721813737</v>
      </c>
      <c r="AY24" s="15">
        <v>0.19623391265676887</v>
      </c>
      <c r="AZ24" s="15">
        <v>1.12303104278874</v>
      </c>
      <c r="BA24" s="15">
        <v>0.21126695274272458</v>
      </c>
      <c r="BB24" s="15">
        <v>-0.33276094329277633</v>
      </c>
      <c r="BC24" s="15">
        <v>-2.1895361133883018</v>
      </c>
      <c r="BD24" s="15">
        <v>0.35294237465776512</v>
      </c>
      <c r="BE24" s="15">
        <v>-2.2549648252796706</v>
      </c>
      <c r="BF24" s="15">
        <v>8.1859747752102793E-2</v>
      </c>
      <c r="BG24" s="15">
        <v>10.415577648333436</v>
      </c>
      <c r="BH24" s="15">
        <v>8.0823822414541517</v>
      </c>
      <c r="BI24" s="98"/>
    </row>
    <row r="25" spans="1:61" s="7" customFormat="1" ht="15" customHeight="1" x14ac:dyDescent="0.35">
      <c r="A25"/>
      <c r="B25" s="16" t="s">
        <v>1146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v>1557.9860000000001</v>
      </c>
      <c r="U25" s="17">
        <v>1588.829</v>
      </c>
      <c r="V25" s="17">
        <v>1581.759</v>
      </c>
      <c r="W25" s="17">
        <v>1579.26</v>
      </c>
      <c r="X25" s="17">
        <v>1631.5219999999999</v>
      </c>
      <c r="Y25" s="17">
        <v>1637</v>
      </c>
      <c r="Z25" s="17">
        <v>1628.624</v>
      </c>
      <c r="AA25" s="17">
        <v>1658.586</v>
      </c>
      <c r="AB25" s="17">
        <v>1653.614</v>
      </c>
      <c r="AC25" s="17">
        <v>1636.001</v>
      </c>
      <c r="AD25" s="73">
        <v>1769.3789999999999</v>
      </c>
      <c r="AE25" s="73"/>
      <c r="AF25" s="355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>
        <v>1.9796711908836051</v>
      </c>
      <c r="AY25" s="18">
        <v>-0.44498180735623133</v>
      </c>
      <c r="AZ25" s="18">
        <v>-0.15798866957608737</v>
      </c>
      <c r="BA25" s="18">
        <v>3.3092714309233404</v>
      </c>
      <c r="BB25" s="18">
        <v>0.33576010620758195</v>
      </c>
      <c r="BC25" s="18">
        <v>-0.51166768478924718</v>
      </c>
      <c r="BD25" s="18">
        <v>1.8397125426126588</v>
      </c>
      <c r="BE25" s="18">
        <v>-0.29977342145658892</v>
      </c>
      <c r="BF25" s="18">
        <v>-1.06512160637247</v>
      </c>
      <c r="BG25" s="18">
        <v>8.1526845032490769</v>
      </c>
      <c r="BH25" s="18"/>
      <c r="BI25" s="355"/>
    </row>
    <row r="26" spans="1:61" s="7" customFormat="1" ht="15" customHeight="1" x14ac:dyDescent="0.35">
      <c r="A26"/>
      <c r="B26" s="16" t="s">
        <v>1147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>
        <v>855.39400000000001</v>
      </c>
      <c r="U26" s="17">
        <v>871.42499999999995</v>
      </c>
      <c r="V26" s="17">
        <v>885.93100000000004</v>
      </c>
      <c r="W26" s="17">
        <v>907.93</v>
      </c>
      <c r="X26" s="17">
        <v>899.72</v>
      </c>
      <c r="Y26" s="17">
        <v>906.03</v>
      </c>
      <c r="Z26" s="17">
        <v>887.23900000000003</v>
      </c>
      <c r="AA26" s="17">
        <v>901.55</v>
      </c>
      <c r="AB26" s="17">
        <v>941.14700000000005</v>
      </c>
      <c r="AC26" s="17">
        <v>914.80899999999997</v>
      </c>
      <c r="AD26" s="73">
        <v>1085.53</v>
      </c>
      <c r="AE26" s="73"/>
      <c r="AF26" s="355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>
        <v>1.8741071365943587</v>
      </c>
      <c r="AY26" s="18">
        <v>1.6646297730728503</v>
      </c>
      <c r="AZ26" s="18">
        <v>2.4831504936614599</v>
      </c>
      <c r="BA26" s="18">
        <v>-0.90425473329440853</v>
      </c>
      <c r="BB26" s="18">
        <v>0.70132930244964486</v>
      </c>
      <c r="BC26" s="18">
        <v>-2.0739931348851517</v>
      </c>
      <c r="BD26" s="18">
        <v>1.6129813950919563</v>
      </c>
      <c r="BE26" s="18">
        <v>4.3921024901558532</v>
      </c>
      <c r="BF26" s="18">
        <v>-2.7985001280352675</v>
      </c>
      <c r="BG26" s="18">
        <v>18.661928336953395</v>
      </c>
      <c r="BH26" s="18"/>
      <c r="BI26" s="355"/>
    </row>
    <row r="27" spans="1:61" s="7" customFormat="1" ht="15" customHeight="1" x14ac:dyDescent="0.35">
      <c r="A27"/>
      <c r="B27" s="16" t="s">
        <v>1149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1195.1510000000001</v>
      </c>
      <c r="U27" s="17">
        <v>1171.4159999999999</v>
      </c>
      <c r="V27" s="17">
        <v>1151.3910000000001</v>
      </c>
      <c r="W27" s="17">
        <v>1152.9269999999999</v>
      </c>
      <c r="X27" s="17">
        <v>1132.9359999999999</v>
      </c>
      <c r="Y27" s="17">
        <v>1101.0989999999999</v>
      </c>
      <c r="Z27" s="17">
        <v>1090.2429999999999</v>
      </c>
      <c r="AA27" s="17">
        <v>1071.902</v>
      </c>
      <c r="AB27" s="17">
        <v>979.25599999999997</v>
      </c>
      <c r="AC27" s="17">
        <v>977.31899999999996</v>
      </c>
      <c r="AD27" s="73">
        <v>1044.6569999999999</v>
      </c>
      <c r="AE27" s="73"/>
      <c r="AF27" s="355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>
        <v>-1.9859415253804855</v>
      </c>
      <c r="AY27" s="18">
        <v>-1.7094695650392231</v>
      </c>
      <c r="AZ27" s="18">
        <v>0.1334038567263276</v>
      </c>
      <c r="BA27" s="18">
        <v>-1.7339345856242405</v>
      </c>
      <c r="BB27" s="18">
        <v>-2.8101322581328505</v>
      </c>
      <c r="BC27" s="18">
        <v>-0.98592406314055281</v>
      </c>
      <c r="BD27" s="18">
        <v>-1.6822855088269217</v>
      </c>
      <c r="BE27" s="18">
        <v>-8.6431408841479982</v>
      </c>
      <c r="BF27" s="18">
        <v>-0.19780323020742399</v>
      </c>
      <c r="BG27" s="18">
        <v>6.8900737630190312</v>
      </c>
      <c r="BH27" s="18"/>
      <c r="BI27" s="355"/>
    </row>
    <row r="28" spans="1:61" s="7" customFormat="1" ht="15" customHeight="1" x14ac:dyDescent="0.35">
      <c r="A28"/>
      <c r="B28" s="16" t="s">
        <v>1148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>
        <v>749.30600000000049</v>
      </c>
      <c r="U28" s="17">
        <v>733.01900000000069</v>
      </c>
      <c r="V28" s="17">
        <v>754.17299999999977</v>
      </c>
      <c r="W28" s="17">
        <v>782.25000000000023</v>
      </c>
      <c r="X28" s="17">
        <v>767.53200000000015</v>
      </c>
      <c r="Y28" s="17">
        <v>772.83399999999983</v>
      </c>
      <c r="Z28" s="17">
        <v>714.14600000000064</v>
      </c>
      <c r="AA28" s="17">
        <v>703.46199999999976</v>
      </c>
      <c r="AB28" s="17">
        <v>663.71899999999994</v>
      </c>
      <c r="AC28" s="17">
        <v>713.07599999999979</v>
      </c>
      <c r="AD28" s="73">
        <v>783.38500000000022</v>
      </c>
      <c r="AE28" s="73"/>
      <c r="AF28" s="355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>
        <v>-2.1736113150034559</v>
      </c>
      <c r="AY28" s="18">
        <v>2.8858733538965655</v>
      </c>
      <c r="AZ28" s="18">
        <v>3.7228858630580066</v>
      </c>
      <c r="BA28" s="18">
        <v>-1.8814956855225402</v>
      </c>
      <c r="BB28" s="18">
        <v>0.69078553076610205</v>
      </c>
      <c r="BC28" s="18">
        <v>-7.593868799768023</v>
      </c>
      <c r="BD28" s="18">
        <v>-1.4960526278941377</v>
      </c>
      <c r="BE28" s="18">
        <v>-5.6496299729054078</v>
      </c>
      <c r="BF28" s="18">
        <v>7.4364301760232667</v>
      </c>
      <c r="BG28" s="18">
        <v>9.8599588262682296</v>
      </c>
      <c r="BH28" s="18"/>
      <c r="BI28" s="355"/>
    </row>
    <row r="29" spans="1:61" s="103" customFormat="1" ht="15" customHeight="1" x14ac:dyDescent="0.35">
      <c r="A29"/>
      <c r="B29" s="13" t="s">
        <v>1161</v>
      </c>
      <c r="C29" s="14">
        <v>13881.378029503217</v>
      </c>
      <c r="D29" s="14">
        <v>13487.543669114393</v>
      </c>
      <c r="E29" s="14">
        <v>13236.125</v>
      </c>
      <c r="F29" s="14">
        <v>8947.9470000000001</v>
      </c>
      <c r="G29" s="14">
        <v>7718.4949999999999</v>
      </c>
      <c r="H29" s="14">
        <v>8242.5400000000009</v>
      </c>
      <c r="I29" s="14">
        <v>5703.2259999999997</v>
      </c>
      <c r="J29" s="14">
        <v>6256.1769999999997</v>
      </c>
      <c r="K29" s="14">
        <v>6210.7929999999997</v>
      </c>
      <c r="L29" s="14">
        <v>6333.8860000000004</v>
      </c>
      <c r="M29" s="14">
        <v>5743.4170000000004</v>
      </c>
      <c r="N29" s="14">
        <v>5871.8670000000002</v>
      </c>
      <c r="O29" s="14">
        <v>5798.1549999999997</v>
      </c>
      <c r="P29" s="14">
        <v>5281.509</v>
      </c>
      <c r="Q29" s="14">
        <v>5795.665</v>
      </c>
      <c r="R29" s="14">
        <v>4267.0079999999998</v>
      </c>
      <c r="S29" s="14">
        <v>3668.701</v>
      </c>
      <c r="T29" s="14">
        <v>3455.7510000000002</v>
      </c>
      <c r="U29" s="14">
        <v>2998.9119999999998</v>
      </c>
      <c r="V29" s="14">
        <v>2798.28</v>
      </c>
      <c r="W29" s="14">
        <v>2801.509</v>
      </c>
      <c r="X29" s="14">
        <v>2386.7440000000001</v>
      </c>
      <c r="Y29" s="14">
        <v>2166.748</v>
      </c>
      <c r="Z29" s="14">
        <v>2120.4780000000001</v>
      </c>
      <c r="AA29" s="14">
        <v>2174.7440000000001</v>
      </c>
      <c r="AB29" s="14">
        <v>782.73400000000004</v>
      </c>
      <c r="AC29" s="14">
        <v>2299.2950000000001</v>
      </c>
      <c r="AD29" s="14">
        <v>1682.3869999999999</v>
      </c>
      <c r="AE29" s="72"/>
      <c r="AF29" s="98"/>
      <c r="AG29" s="15">
        <v>-2.8371416695934379</v>
      </c>
      <c r="AH29" s="15">
        <v>-1.864080482572418</v>
      </c>
      <c r="AI29" s="15">
        <v>-32.397533265967191</v>
      </c>
      <c r="AJ29" s="15">
        <v>-13.740045621638128</v>
      </c>
      <c r="AK29" s="15">
        <v>6.7894712635041028</v>
      </c>
      <c r="AL29" s="15">
        <v>-30.807421013425483</v>
      </c>
      <c r="AM29" s="15">
        <v>9.6954074764002005</v>
      </c>
      <c r="AN29" s="15">
        <v>-0.72542704594195495</v>
      </c>
      <c r="AO29" s="15">
        <v>1.981920827179408</v>
      </c>
      <c r="AP29" s="15">
        <v>-9.3223812364163177</v>
      </c>
      <c r="AQ29" s="15">
        <v>2.2364735139377796</v>
      </c>
      <c r="AR29" s="15">
        <v>-1.2553417848190438</v>
      </c>
      <c r="AS29" s="15">
        <v>-8.9105241236220802</v>
      </c>
      <c r="AT29" s="15">
        <v>9.7350208056068812</v>
      </c>
      <c r="AU29" s="15">
        <v>-26.375868860605298</v>
      </c>
      <c r="AV29" s="15">
        <v>-14.021698576613867</v>
      </c>
      <c r="AW29" s="15">
        <v>-5.8045068268032693</v>
      </c>
      <c r="AX29" s="15">
        <v>-13.219673523931567</v>
      </c>
      <c r="AY29" s="15">
        <v>-6.690159631226245</v>
      </c>
      <c r="AZ29" s="15">
        <v>0.11539231242048023</v>
      </c>
      <c r="BA29" s="15">
        <v>-14.805056846149695</v>
      </c>
      <c r="BB29" s="15">
        <v>-9.2174108324981674</v>
      </c>
      <c r="BC29" s="15">
        <v>-2.1354582997192098</v>
      </c>
      <c r="BD29" s="15">
        <v>2.5591399674978978</v>
      </c>
      <c r="BE29" s="15">
        <v>-64.007993584532258</v>
      </c>
      <c r="BF29" s="15" t="s">
        <v>233</v>
      </c>
      <c r="BG29" s="15">
        <v>-26.830311030120107</v>
      </c>
      <c r="BH29" s="15"/>
      <c r="BI29" s="98"/>
    </row>
    <row r="30" spans="1:61" s="33" customFormat="1" ht="6" customHeight="1" x14ac:dyDescent="0.35">
      <c r="A30"/>
      <c r="B30" s="16"/>
      <c r="W30" s="64"/>
      <c r="X30" s="64"/>
      <c r="Y30" s="64"/>
      <c r="Z30" s="64"/>
      <c r="AA30" s="64"/>
      <c r="AB30" s="64"/>
      <c r="AC30" s="64"/>
      <c r="AF30" s="355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355"/>
    </row>
    <row r="31" spans="1:61" s="19" customFormat="1" ht="15" customHeight="1" x14ac:dyDescent="0.35">
      <c r="A31"/>
      <c r="B31" s="13" t="s">
        <v>1126</v>
      </c>
      <c r="C31" s="14">
        <v>19835.431</v>
      </c>
      <c r="D31" s="14">
        <v>22001.920000000002</v>
      </c>
      <c r="E31" s="14">
        <v>23986.050999999999</v>
      </c>
      <c r="F31" s="14">
        <v>26884.596999999998</v>
      </c>
      <c r="G31" s="14">
        <v>29895.288</v>
      </c>
      <c r="H31" s="14">
        <v>32053.236000000001</v>
      </c>
      <c r="I31" s="14">
        <v>34667.038</v>
      </c>
      <c r="J31" s="14">
        <v>36801.542000000001</v>
      </c>
      <c r="K31" s="14">
        <v>39877.561999999998</v>
      </c>
      <c r="L31" s="14">
        <v>43733.235000000001</v>
      </c>
      <c r="M31" s="14">
        <v>47892.902000000002</v>
      </c>
      <c r="N31" s="14">
        <v>50678.226999999999</v>
      </c>
      <c r="O31" s="14">
        <v>54437.91</v>
      </c>
      <c r="P31" s="14">
        <v>50670.984000000011</v>
      </c>
      <c r="Q31" s="14">
        <v>48487.173999999999</v>
      </c>
      <c r="R31" s="14">
        <v>52445.947</v>
      </c>
      <c r="S31" s="14">
        <v>51813.87</v>
      </c>
      <c r="T31" s="14">
        <v>52342.966</v>
      </c>
      <c r="U31" s="14">
        <v>56948.03</v>
      </c>
      <c r="V31" s="14">
        <v>59173.002</v>
      </c>
      <c r="W31" s="14">
        <v>62378.2</v>
      </c>
      <c r="X31" s="14">
        <v>64229.202999999994</v>
      </c>
      <c r="Y31" s="14">
        <v>67738.528999999995</v>
      </c>
      <c r="Z31" s="14">
        <v>71783.407000000007</v>
      </c>
      <c r="AA31" s="14">
        <v>74321.025000000009</v>
      </c>
      <c r="AB31" s="14">
        <v>64234.813999999998</v>
      </c>
      <c r="AC31" s="14">
        <v>75757.34599999999</v>
      </c>
      <c r="AD31" s="72">
        <v>86528.292000000001</v>
      </c>
      <c r="AE31" s="72">
        <v>88607.684999999983</v>
      </c>
      <c r="AF31" s="355"/>
      <c r="AG31" s="15">
        <v>10.922318753749295</v>
      </c>
      <c r="AH31" s="15">
        <v>9.0179902481237875</v>
      </c>
      <c r="AI31" s="15">
        <v>12.084298494987769</v>
      </c>
      <c r="AJ31" s="15">
        <v>11.198572178708883</v>
      </c>
      <c r="AK31" s="15">
        <v>7.2183549461038821</v>
      </c>
      <c r="AL31" s="15">
        <v>8.1545651116161864</v>
      </c>
      <c r="AM31" s="15">
        <v>6.1571571242977283</v>
      </c>
      <c r="AN31" s="15">
        <v>8.3583997648794082</v>
      </c>
      <c r="AO31" s="15">
        <v>9.6687781464674369</v>
      </c>
      <c r="AP31" s="15">
        <v>9.5114550752991427</v>
      </c>
      <c r="AQ31" s="15">
        <v>5.8157365364913511</v>
      </c>
      <c r="AR31" s="15">
        <v>7.4187342820813456</v>
      </c>
      <c r="AS31" s="15">
        <v>-6.919674175588284</v>
      </c>
      <c r="AT31" s="15">
        <v>-4.3097840768200033</v>
      </c>
      <c r="AU31" s="15">
        <v>8.1645777087359246</v>
      </c>
      <c r="AV31" s="15">
        <v>-1.2051970383907789</v>
      </c>
      <c r="AW31" s="15">
        <v>1.0211474263551394</v>
      </c>
      <c r="AX31" s="15">
        <v>8.7978659826040406</v>
      </c>
      <c r="AY31" s="15">
        <v>3.9070218934702421</v>
      </c>
      <c r="AZ31" s="15">
        <v>5.4166560621683466</v>
      </c>
      <c r="BA31" s="15">
        <v>2.9673876450426544</v>
      </c>
      <c r="BB31" s="15">
        <v>5.4637545479117984</v>
      </c>
      <c r="BC31" s="15">
        <v>5.9713106554174091</v>
      </c>
      <c r="BD31" s="15">
        <v>3.5351038715674252</v>
      </c>
      <c r="BE31" s="15">
        <v>-13.571140871644342</v>
      </c>
      <c r="BF31" s="15">
        <v>17.938141768418593</v>
      </c>
      <c r="BG31" s="15">
        <v>14.217691839415826</v>
      </c>
      <c r="BH31" s="15">
        <v>2.4031365371224269</v>
      </c>
      <c r="BI31" s="355"/>
    </row>
    <row r="32" spans="1:61" s="19" customFormat="1" ht="15" customHeight="1" x14ac:dyDescent="0.35">
      <c r="A32"/>
      <c r="B32" s="13" t="s">
        <v>1150</v>
      </c>
      <c r="C32" s="14">
        <v>18986.175000000003</v>
      </c>
      <c r="D32" s="14">
        <v>21236.110000000008</v>
      </c>
      <c r="E32" s="14">
        <v>23013.512999999988</v>
      </c>
      <c r="F32" s="14">
        <v>26190.998999999996</v>
      </c>
      <c r="G32" s="14">
        <v>29372.499999999978</v>
      </c>
      <c r="H32" s="14">
        <v>31248.280999999988</v>
      </c>
      <c r="I32" s="14">
        <v>33372.262000000017</v>
      </c>
      <c r="J32" s="14">
        <v>36306.037000000026</v>
      </c>
      <c r="K32" s="14">
        <v>39414.229999999981</v>
      </c>
      <c r="L32" s="14">
        <v>43011.095000000045</v>
      </c>
      <c r="M32" s="14">
        <v>47610.373000000007</v>
      </c>
      <c r="N32" s="14">
        <v>51128.54300000002</v>
      </c>
      <c r="O32" s="14">
        <v>54980.865000000034</v>
      </c>
      <c r="P32" s="14">
        <v>51674.384999999987</v>
      </c>
      <c r="Q32" s="14">
        <v>49291.728999999992</v>
      </c>
      <c r="R32" s="14">
        <v>53272.824999999961</v>
      </c>
      <c r="S32" s="14">
        <v>51910.799999999974</v>
      </c>
      <c r="T32" s="14">
        <v>52478.188999999998</v>
      </c>
      <c r="U32" s="14">
        <v>56910.392000000022</v>
      </c>
      <c r="V32" s="14">
        <v>59100.193999999996</v>
      </c>
      <c r="W32" s="14">
        <v>62217.030999999966</v>
      </c>
      <c r="X32" s="14">
        <v>64597.981000000007</v>
      </c>
      <c r="Y32" s="14">
        <v>68290.032999999981</v>
      </c>
      <c r="Z32" s="14">
        <v>72182.396000000066</v>
      </c>
      <c r="AA32" s="14">
        <v>75759.582999999984</v>
      </c>
      <c r="AB32" s="14">
        <v>65966.662999999971</v>
      </c>
      <c r="AC32" s="14">
        <v>77243.635000000053</v>
      </c>
      <c r="AD32" s="72">
        <v>87918.071999999927</v>
      </c>
      <c r="AE32" s="72">
        <v>90033.419000000038</v>
      </c>
      <c r="AF32" s="98"/>
      <c r="AG32" s="15">
        <v>11.850385872878579</v>
      </c>
      <c r="AH32" s="15">
        <v>8.3697202547923304</v>
      </c>
      <c r="AI32" s="15">
        <v>13.807044582893578</v>
      </c>
      <c r="AJ32" s="15">
        <v>12.147306790397659</v>
      </c>
      <c r="AK32" s="15">
        <v>6.3861809515703847</v>
      </c>
      <c r="AL32" s="15">
        <v>6.7971130955972576</v>
      </c>
      <c r="AM32" s="15">
        <v>8.7910582746833494</v>
      </c>
      <c r="AN32" s="15">
        <v>8.5610913689091248</v>
      </c>
      <c r="AO32" s="15">
        <v>9.1258030411860513</v>
      </c>
      <c r="AP32" s="15">
        <v>10.693236245205934</v>
      </c>
      <c r="AQ32" s="15">
        <v>7.3895031236155457</v>
      </c>
      <c r="AR32" s="15">
        <v>7.5345820044197485</v>
      </c>
      <c r="AS32" s="15">
        <v>-6.0138740996527513</v>
      </c>
      <c r="AT32" s="15">
        <v>-4.6109034485848177</v>
      </c>
      <c r="AU32" s="15">
        <v>8.0766004373674321</v>
      </c>
      <c r="AV32" s="15">
        <v>-2.5566975282425664</v>
      </c>
      <c r="AW32" s="15">
        <v>1.0930076207648987</v>
      </c>
      <c r="AX32" s="15">
        <v>8.4458002161622296</v>
      </c>
      <c r="AY32" s="15">
        <v>3.8478069172322225</v>
      </c>
      <c r="AZ32" s="15">
        <v>5.2738185597156768</v>
      </c>
      <c r="BA32" s="15">
        <v>3.8268460608479407</v>
      </c>
      <c r="BB32" s="15">
        <v>5.7154294032811546</v>
      </c>
      <c r="BC32" s="15">
        <v>5.6997527003685677</v>
      </c>
      <c r="BD32" s="15">
        <v>4.9557609586690843</v>
      </c>
      <c r="BE32" s="15">
        <v>-12.926311909610188</v>
      </c>
      <c r="BF32" s="15">
        <v>17.094955977991621</v>
      </c>
      <c r="BG32" s="15">
        <v>13.819180052828775</v>
      </c>
      <c r="BH32" s="15">
        <v>2.4060434355295151</v>
      </c>
      <c r="BI32" s="355"/>
    </row>
    <row r="33" spans="1:61" s="19" customFormat="1" ht="15" customHeight="1" x14ac:dyDescent="0.35">
      <c r="A33"/>
      <c r="B33" s="16" t="s">
        <v>1241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72"/>
      <c r="AE33" s="73"/>
      <c r="AF33" s="98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355"/>
    </row>
    <row r="34" spans="1:61" s="19" customFormat="1" ht="15" customHeight="1" x14ac:dyDescent="0.35">
      <c r="A34"/>
      <c r="B34" s="16" t="s">
        <v>1157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7">
        <v>2066.172</v>
      </c>
      <c r="U34" s="17">
        <v>1343.8600000000001</v>
      </c>
      <c r="V34" s="17">
        <v>1321.1289999999999</v>
      </c>
      <c r="W34" s="17">
        <v>1337.586</v>
      </c>
      <c r="X34" s="17">
        <v>1375.4569999999999</v>
      </c>
      <c r="Y34" s="17">
        <v>1648.173</v>
      </c>
      <c r="Z34" s="17">
        <v>1490.6110000000001</v>
      </c>
      <c r="AA34" s="17">
        <v>1577.0070000000001</v>
      </c>
      <c r="AB34" s="17">
        <v>1608.6590000000001</v>
      </c>
      <c r="AC34" s="17">
        <v>1727.134</v>
      </c>
      <c r="AD34" s="73">
        <v>1965.712</v>
      </c>
      <c r="AE34" s="73"/>
      <c r="AF34" s="355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>
        <v>-34.958948238578387</v>
      </c>
      <c r="AY34" s="18">
        <v>-1.6914708377360901</v>
      </c>
      <c r="AZ34" s="18">
        <v>1.245676992935596</v>
      </c>
      <c r="BA34" s="18">
        <v>2.8312945859182039</v>
      </c>
      <c r="BB34" s="18">
        <v>19.827301035219577</v>
      </c>
      <c r="BC34" s="18">
        <v>-9.5597974241781589</v>
      </c>
      <c r="BD34" s="18">
        <v>5.7960125076227094</v>
      </c>
      <c r="BE34" s="18">
        <v>2.0070931834798476</v>
      </c>
      <c r="BF34" s="18">
        <v>7.3648299608555883</v>
      </c>
      <c r="BG34" s="18">
        <v>13.813519970077595</v>
      </c>
      <c r="BH34" s="18"/>
      <c r="BI34" s="355"/>
    </row>
    <row r="35" spans="1:61" s="19" customFormat="1" ht="15" customHeight="1" x14ac:dyDescent="0.35">
      <c r="A35"/>
      <c r="B35" s="16" t="s">
        <v>1240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73">
        <v>475.33300000000003</v>
      </c>
      <c r="AE35" s="73"/>
      <c r="AF35" s="35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355"/>
    </row>
    <row r="36" spans="1:61" s="19" customFormat="1" ht="15" customHeight="1" x14ac:dyDescent="0.35">
      <c r="A36"/>
      <c r="B36" s="16" t="s">
        <v>1158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7">
        <v>10990.877</v>
      </c>
      <c r="U36" s="17">
        <v>12337.183000000001</v>
      </c>
      <c r="V36" s="17">
        <v>12968.596</v>
      </c>
      <c r="W36" s="17">
        <v>13161.528</v>
      </c>
      <c r="X36" s="17">
        <v>14087.208999999999</v>
      </c>
      <c r="Y36" s="17">
        <v>14097.985000000001</v>
      </c>
      <c r="Z36" s="17">
        <v>15640.801000000001</v>
      </c>
      <c r="AA36" s="17">
        <v>16691.942999999999</v>
      </c>
      <c r="AB36" s="17">
        <v>13020.847</v>
      </c>
      <c r="AC36" s="17">
        <v>16895.010999999999</v>
      </c>
      <c r="AD36" s="73">
        <v>20126.79</v>
      </c>
      <c r="AE36" s="73"/>
      <c r="AF36" s="355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>
        <v>12.249304582336789</v>
      </c>
      <c r="AY36" s="18">
        <v>5.1179673674290038</v>
      </c>
      <c r="AZ36" s="18">
        <v>1.4876860995592793</v>
      </c>
      <c r="BA36" s="18">
        <v>7.0332335272925652</v>
      </c>
      <c r="BB36" s="18">
        <v>7.6494925290039067E-2</v>
      </c>
      <c r="BC36" s="18">
        <v>10.943521361386047</v>
      </c>
      <c r="BD36" s="18">
        <v>6.720512587558642</v>
      </c>
      <c r="BE36" s="18">
        <v>-21.993221520107035</v>
      </c>
      <c r="BF36" s="18">
        <v>29.753548290675706</v>
      </c>
      <c r="BG36" s="18">
        <v>19.128599561136735</v>
      </c>
      <c r="BH36" s="18"/>
      <c r="BI36" s="355"/>
    </row>
    <row r="37" spans="1:61" s="19" customFormat="1" ht="15" customHeight="1" x14ac:dyDescent="0.35">
      <c r="A37"/>
      <c r="B37" s="16" t="s">
        <v>1159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7">
        <v>39421.14</v>
      </c>
      <c r="U37" s="17">
        <v>43229.348999999987</v>
      </c>
      <c r="V37" s="17">
        <v>44810.469000000026</v>
      </c>
      <c r="W37" s="17">
        <v>47717.917000000016</v>
      </c>
      <c r="X37" s="17">
        <v>49135.314999999988</v>
      </c>
      <c r="Y37" s="17">
        <v>52543.874999999985</v>
      </c>
      <c r="Z37" s="17">
        <v>55050.984000000011</v>
      </c>
      <c r="AA37" s="17">
        <v>57490.633000000002</v>
      </c>
      <c r="AB37" s="17">
        <v>51337.156999999999</v>
      </c>
      <c r="AC37" s="17">
        <v>58621.49</v>
      </c>
      <c r="AD37" s="73">
        <v>65350.237000000001</v>
      </c>
      <c r="AE37" s="73"/>
      <c r="AF37" s="355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>
        <v>9.6603218476177712</v>
      </c>
      <c r="AY37" s="18">
        <v>3.6575151756276494</v>
      </c>
      <c r="AZ37" s="18">
        <v>6.488323074681472</v>
      </c>
      <c r="BA37" s="18">
        <v>2.9703685515023035</v>
      </c>
      <c r="BB37" s="18">
        <v>6.9370879173156794</v>
      </c>
      <c r="BC37" s="18">
        <v>4.771458138555686</v>
      </c>
      <c r="BD37" s="18">
        <v>4.4316174257666123</v>
      </c>
      <c r="BE37" s="18">
        <v>-10.703441028384574</v>
      </c>
      <c r="BF37" s="18">
        <v>14.189202179622059</v>
      </c>
      <c r="BG37" s="18">
        <v>11.478294052232387</v>
      </c>
      <c r="BH37" s="18"/>
      <c r="BI37" s="355"/>
    </row>
    <row r="38" spans="1:61" s="19" customFormat="1" ht="15" customHeight="1" x14ac:dyDescent="0.35">
      <c r="A38"/>
      <c r="B38" s="145" t="s">
        <v>1162</v>
      </c>
      <c r="C38" s="14">
        <v>13654.948000000004</v>
      </c>
      <c r="D38" s="14">
        <v>15769.263000000006</v>
      </c>
      <c r="E38" s="14">
        <v>16660.727999999988</v>
      </c>
      <c r="F38" s="14">
        <v>19348.582999999999</v>
      </c>
      <c r="G38" s="14">
        <v>21156.209999999977</v>
      </c>
      <c r="H38" s="14">
        <v>20948.987999999983</v>
      </c>
      <c r="I38" s="14">
        <v>22675.618000000017</v>
      </c>
      <c r="J38" s="14">
        <v>25496.212000000029</v>
      </c>
      <c r="K38" s="14">
        <v>27814.128999999986</v>
      </c>
      <c r="L38" s="14">
        <v>30075.822000000044</v>
      </c>
      <c r="M38" s="14">
        <v>38171.486000000004</v>
      </c>
      <c r="N38" s="14">
        <v>42999.409000000014</v>
      </c>
      <c r="O38" s="14">
        <v>45708.570000000036</v>
      </c>
      <c r="P38" s="14">
        <v>42598.049999999988</v>
      </c>
      <c r="Q38" s="14">
        <v>43140.497999999992</v>
      </c>
      <c r="R38" s="14">
        <v>45270.704999999958</v>
      </c>
      <c r="S38" s="14">
        <v>43179.338999999978</v>
      </c>
      <c r="T38" s="14">
        <v>43698.573999999993</v>
      </c>
      <c r="U38" s="14">
        <v>47604.327000000019</v>
      </c>
      <c r="V38" s="14">
        <v>49006.847999999998</v>
      </c>
      <c r="W38" s="14">
        <v>49533.676999999967</v>
      </c>
      <c r="X38" s="14">
        <v>50831.187000000005</v>
      </c>
      <c r="Y38" s="14">
        <v>52823.392999999982</v>
      </c>
      <c r="Z38" s="14">
        <v>55597.190000000061</v>
      </c>
      <c r="AA38" s="14">
        <v>58477.446999999986</v>
      </c>
      <c r="AB38" s="14">
        <v>50427.858999999968</v>
      </c>
      <c r="AC38" s="14">
        <v>55446.327000000048</v>
      </c>
      <c r="AD38" s="72">
        <v>60286.326999999932</v>
      </c>
      <c r="AE38" s="72">
        <v>66599.942000000039</v>
      </c>
      <c r="AF38" s="98"/>
      <c r="AG38" s="15">
        <v>15.483874416804822</v>
      </c>
      <c r="AH38" s="15">
        <v>5.6531811283760165</v>
      </c>
      <c r="AI38" s="15">
        <v>16.132878467255527</v>
      </c>
      <c r="AJ38" s="15">
        <v>9.3424257476631691</v>
      </c>
      <c r="AK38" s="15">
        <v>-0.979485456043377</v>
      </c>
      <c r="AL38" s="15">
        <v>8.2420687815565845</v>
      </c>
      <c r="AM38" s="15">
        <v>12.438884796877465</v>
      </c>
      <c r="AN38" s="15">
        <v>9.0912210802136215</v>
      </c>
      <c r="AO38" s="15">
        <v>8.1314536220064948</v>
      </c>
      <c r="AP38" s="15">
        <v>26.917515338400225</v>
      </c>
      <c r="AQ38" s="15">
        <v>12.647982842480927</v>
      </c>
      <c r="AR38" s="15">
        <v>6.3004610133130461</v>
      </c>
      <c r="AS38" s="15">
        <v>-6.8051133518288696</v>
      </c>
      <c r="AT38" s="15">
        <v>1.2734104025888606</v>
      </c>
      <c r="AU38" s="15">
        <v>4.9378359053712506</v>
      </c>
      <c r="AV38" s="15">
        <v>-4.6196894879370269</v>
      </c>
      <c r="AW38" s="15">
        <v>1.2025079865164574</v>
      </c>
      <c r="AX38" s="15">
        <v>8.9379415447287283</v>
      </c>
      <c r="AY38" s="15">
        <v>2.9462048691497693</v>
      </c>
      <c r="AZ38" s="15">
        <v>1.0750109862196582</v>
      </c>
      <c r="BA38" s="15">
        <v>2.6194501974889515</v>
      </c>
      <c r="BB38" s="15">
        <v>3.9192592531824531</v>
      </c>
      <c r="BC38" s="15">
        <v>5.2510769234382195</v>
      </c>
      <c r="BD38" s="15">
        <v>5.1805801696091507</v>
      </c>
      <c r="BE38" s="15">
        <v>-13.765286299177903</v>
      </c>
      <c r="BF38" s="15">
        <v>9.9517768541394638</v>
      </c>
      <c r="BG38" s="15">
        <v>8.7291625286556478</v>
      </c>
      <c r="BH38" s="15">
        <v>10.472714650537782</v>
      </c>
      <c r="BI38" s="98"/>
    </row>
    <row r="39" spans="1:61" s="19" customFormat="1" ht="15" customHeight="1" x14ac:dyDescent="0.35">
      <c r="A39"/>
      <c r="B39" s="16" t="s">
        <v>1238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72"/>
      <c r="AE39" s="72"/>
      <c r="AF39" s="9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98"/>
    </row>
    <row r="40" spans="1:61" s="7" customFormat="1" ht="15" customHeight="1" x14ac:dyDescent="0.35">
      <c r="A40"/>
      <c r="B40" s="16" t="s">
        <v>1146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1691.098</v>
      </c>
      <c r="U40" s="17">
        <v>964.255</v>
      </c>
      <c r="V40" s="17">
        <v>959.423</v>
      </c>
      <c r="W40" s="17">
        <v>986.26800000000003</v>
      </c>
      <c r="X40" s="17">
        <v>1052.07</v>
      </c>
      <c r="Y40" s="17">
        <v>1314.394</v>
      </c>
      <c r="Z40" s="17">
        <v>1141.2370000000001</v>
      </c>
      <c r="AA40" s="17">
        <v>1213.088</v>
      </c>
      <c r="AB40" s="17">
        <v>1269.838</v>
      </c>
      <c r="AC40" s="17">
        <v>1303.979</v>
      </c>
      <c r="AD40" s="73">
        <v>1467.3520000000001</v>
      </c>
      <c r="AE40" s="73"/>
      <c r="AF40" s="355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>
        <v>-42.980536905608076</v>
      </c>
      <c r="AY40" s="18">
        <v>-0.50111225764968748</v>
      </c>
      <c r="AZ40" s="18">
        <v>2.7980359028290991</v>
      </c>
      <c r="BA40" s="18">
        <v>6.6718173964885716</v>
      </c>
      <c r="BB40" s="18">
        <v>24.934082332924625</v>
      </c>
      <c r="BC40" s="18">
        <v>-13.17390371532432</v>
      </c>
      <c r="BD40" s="18">
        <v>6.2958877078117759</v>
      </c>
      <c r="BE40" s="18">
        <v>4.6781437125748502</v>
      </c>
      <c r="BF40" s="18">
        <v>2.6886106731724895</v>
      </c>
      <c r="BG40" s="18">
        <v>12.528806062060818</v>
      </c>
      <c r="BH40" s="18"/>
      <c r="BI40" s="355"/>
    </row>
    <row r="41" spans="1:61" s="7" customFormat="1" ht="15" customHeight="1" x14ac:dyDescent="0.35">
      <c r="A41"/>
      <c r="B41" s="16" t="s">
        <v>1239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73">
        <v>457.75900000000001</v>
      </c>
      <c r="AE41" s="73"/>
      <c r="AF41" s="355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355"/>
    </row>
    <row r="42" spans="1:61" s="7" customFormat="1" ht="15" customHeight="1" x14ac:dyDescent="0.35">
      <c r="A42"/>
      <c r="B42" s="16" t="s">
        <v>1147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>
        <v>10289.780000000001</v>
      </c>
      <c r="U42" s="17">
        <v>11341.976000000001</v>
      </c>
      <c r="V42" s="17">
        <v>12111.205</v>
      </c>
      <c r="W42" s="17">
        <v>12278.08</v>
      </c>
      <c r="X42" s="17">
        <v>13145.052</v>
      </c>
      <c r="Y42" s="17">
        <v>13068.075000000001</v>
      </c>
      <c r="Z42" s="17">
        <v>14610.29</v>
      </c>
      <c r="AA42" s="17">
        <v>15624.727000000001</v>
      </c>
      <c r="AB42" s="17">
        <v>12000.157999999999</v>
      </c>
      <c r="AC42" s="17">
        <v>15627.251</v>
      </c>
      <c r="AD42" s="73">
        <v>18567.205999999998</v>
      </c>
      <c r="AE42" s="73"/>
      <c r="AF42" s="355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>
        <v>10.225641364538404</v>
      </c>
      <c r="AY42" s="18">
        <v>6.7821427236312202</v>
      </c>
      <c r="AZ42" s="18">
        <v>1.3778562909305887</v>
      </c>
      <c r="BA42" s="18">
        <v>7.0611365946467188</v>
      </c>
      <c r="BB42" s="18">
        <v>-0.58559677055670034</v>
      </c>
      <c r="BC42" s="18">
        <v>11.80139385487151</v>
      </c>
      <c r="BD42" s="18">
        <v>6.943305026799603</v>
      </c>
      <c r="BE42" s="18">
        <v>-23.197646909286807</v>
      </c>
      <c r="BF42" s="18">
        <v>30.225377032535743</v>
      </c>
      <c r="BG42" s="18">
        <v>18.813001723719662</v>
      </c>
      <c r="BH42" s="18"/>
      <c r="BI42" s="355"/>
    </row>
    <row r="43" spans="1:61" s="7" customFormat="1" ht="15" customHeight="1" x14ac:dyDescent="0.35">
      <c r="A43"/>
      <c r="B43" s="16" t="s">
        <v>1148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31717.695999999996</v>
      </c>
      <c r="U43" s="17">
        <v>35298.09599999999</v>
      </c>
      <c r="V43" s="17">
        <v>35936.220000000023</v>
      </c>
      <c r="W43" s="17">
        <v>36269.329000000012</v>
      </c>
      <c r="X43" s="17">
        <v>36634.064999999988</v>
      </c>
      <c r="Y43" s="17">
        <v>38440.923999999985</v>
      </c>
      <c r="Z43" s="17">
        <v>39845.663000000015</v>
      </c>
      <c r="AA43" s="17">
        <v>41639.631999999998</v>
      </c>
      <c r="AB43" s="17">
        <v>37157.862999999998</v>
      </c>
      <c r="AC43" s="17">
        <v>38515.097000000002</v>
      </c>
      <c r="AD43" s="73">
        <v>39794.01</v>
      </c>
      <c r="AE43" s="73"/>
      <c r="AF43" s="355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>
        <v>11.288335697523536</v>
      </c>
      <c r="AY43" s="18">
        <v>1.8078142231808558</v>
      </c>
      <c r="AZ43" s="18">
        <v>0.92694501536329987</v>
      </c>
      <c r="BA43" s="18">
        <v>1.0056320589773668</v>
      </c>
      <c r="BB43" s="18">
        <v>4.9321826556785258</v>
      </c>
      <c r="BC43" s="18">
        <v>3.6542800063807808</v>
      </c>
      <c r="BD43" s="18">
        <v>4.502294264748417</v>
      </c>
      <c r="BE43" s="18">
        <v>-10.763229127481242</v>
      </c>
      <c r="BF43" s="18">
        <v>3.6526158676025156</v>
      </c>
      <c r="BG43" s="18">
        <v>3.3205498612660911</v>
      </c>
      <c r="BH43" s="18"/>
      <c r="BI43" s="355"/>
    </row>
    <row r="44" spans="1:61" s="103" customFormat="1" ht="15" customHeight="1" x14ac:dyDescent="0.35">
      <c r="A44"/>
      <c r="B44" s="145" t="s">
        <v>1163</v>
      </c>
      <c r="C44" s="14">
        <v>5331.226999999999</v>
      </c>
      <c r="D44" s="14">
        <v>5466.8469999999998</v>
      </c>
      <c r="E44" s="14">
        <v>6352.7849999999989</v>
      </c>
      <c r="F44" s="14">
        <v>6842.4159999999983</v>
      </c>
      <c r="G44" s="14">
        <v>8216.2900000000009</v>
      </c>
      <c r="H44" s="14">
        <v>10299.293000000003</v>
      </c>
      <c r="I44" s="14">
        <v>10696.643999999998</v>
      </c>
      <c r="J44" s="14">
        <v>10809.825000000001</v>
      </c>
      <c r="K44" s="14">
        <v>11600.100999999999</v>
      </c>
      <c r="L44" s="14">
        <v>12935.272999999999</v>
      </c>
      <c r="M44" s="14">
        <v>9438.8869999999988</v>
      </c>
      <c r="N44" s="14">
        <v>8129.1340000000018</v>
      </c>
      <c r="O44" s="14">
        <v>9272.2950000000001</v>
      </c>
      <c r="P44" s="14">
        <v>9076.3349999999991</v>
      </c>
      <c r="Q44" s="14">
        <v>6151.2309999999998</v>
      </c>
      <c r="R44" s="14">
        <v>8002.12</v>
      </c>
      <c r="S44" s="14">
        <v>8731.4609999999993</v>
      </c>
      <c r="T44" s="14">
        <v>8779.6150000000016</v>
      </c>
      <c r="U44" s="14">
        <v>9306.0650000000005</v>
      </c>
      <c r="V44" s="14">
        <v>10093.346</v>
      </c>
      <c r="W44" s="14">
        <v>12683.354000000001</v>
      </c>
      <c r="X44" s="14">
        <v>13766.794000000002</v>
      </c>
      <c r="Y44" s="14">
        <v>15466.64</v>
      </c>
      <c r="Z44" s="14">
        <v>16585.206000000002</v>
      </c>
      <c r="AA44" s="14">
        <v>17282.135999999999</v>
      </c>
      <c r="AB44" s="14">
        <v>15538.803999999998</v>
      </c>
      <c r="AC44" s="14">
        <v>21797.308000000001</v>
      </c>
      <c r="AD44" s="72">
        <v>27631.745000000003</v>
      </c>
      <c r="AE44" s="72">
        <v>23433.476999999999</v>
      </c>
      <c r="AF44" s="98"/>
      <c r="AG44" s="15">
        <v>2.54387967347856</v>
      </c>
      <c r="AH44" s="15">
        <v>16.205648338063956</v>
      </c>
      <c r="AI44" s="15">
        <v>7.7073441018387916</v>
      </c>
      <c r="AJ44" s="15">
        <v>20.078785037331887</v>
      </c>
      <c r="AK44" s="15">
        <v>25.352111476104206</v>
      </c>
      <c r="AL44" s="15">
        <v>3.8580415179954097</v>
      </c>
      <c r="AM44" s="15">
        <v>1.0580982222087818</v>
      </c>
      <c r="AN44" s="15">
        <v>7.3107196462477235</v>
      </c>
      <c r="AO44" s="15">
        <v>11.510003231868417</v>
      </c>
      <c r="AP44" s="15">
        <v>-27.029858588991516</v>
      </c>
      <c r="AQ44" s="15">
        <v>-13.876138150610311</v>
      </c>
      <c r="AR44" s="15">
        <v>14.062518836569776</v>
      </c>
      <c r="AS44" s="15">
        <v>-2.1133926390392124</v>
      </c>
      <c r="AT44" s="15">
        <v>-32.227810013623333</v>
      </c>
      <c r="AU44" s="15">
        <v>30.089733258269771</v>
      </c>
      <c r="AV44" s="15">
        <v>9.1143471979925259</v>
      </c>
      <c r="AW44" s="15">
        <v>0.55149991507723939</v>
      </c>
      <c r="AX44" s="15">
        <v>5.9962766021061151</v>
      </c>
      <c r="AY44" s="15">
        <v>8.4598699880131836</v>
      </c>
      <c r="AZ44" s="15">
        <v>25.660549038941117</v>
      </c>
      <c r="BA44" s="15">
        <v>8.5422199837677049</v>
      </c>
      <c r="BB44" s="15">
        <v>12.347435430500358</v>
      </c>
      <c r="BC44" s="15">
        <v>7.232120227793513</v>
      </c>
      <c r="BD44" s="15">
        <v>4.2021184421827291</v>
      </c>
      <c r="BE44" s="15">
        <v>-10.087479927249737</v>
      </c>
      <c r="BF44" s="15">
        <v>40.276613309492824</v>
      </c>
      <c r="BG44" s="15">
        <v>26.766777805773089</v>
      </c>
      <c r="BH44" s="15">
        <v>-15.193640502979466</v>
      </c>
      <c r="BI44" s="98"/>
    </row>
    <row r="45" spans="1:61" s="103" customFormat="1" ht="15" customHeight="1" x14ac:dyDescent="0.35">
      <c r="A45"/>
      <c r="B45" s="16" t="s">
        <v>1238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72"/>
      <c r="AE45" s="72"/>
      <c r="AF45" s="9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98"/>
    </row>
    <row r="46" spans="1:61" s="33" customFormat="1" ht="15" customHeight="1" x14ac:dyDescent="0.35">
      <c r="A46"/>
      <c r="B46" s="16" t="s">
        <v>1146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>
        <v>375.07400000000001</v>
      </c>
      <c r="U46" s="17">
        <v>379.60500000000002</v>
      </c>
      <c r="V46" s="17">
        <v>361.70600000000002</v>
      </c>
      <c r="W46" s="17">
        <v>351.31799999999998</v>
      </c>
      <c r="X46" s="17">
        <v>323.387</v>
      </c>
      <c r="Y46" s="17">
        <v>333.779</v>
      </c>
      <c r="Z46" s="17">
        <v>349.37400000000002</v>
      </c>
      <c r="AA46" s="17">
        <v>363.9190000000001</v>
      </c>
      <c r="AB46" s="17">
        <v>338.82100000000014</v>
      </c>
      <c r="AC46" s="17">
        <v>423.15499999999997</v>
      </c>
      <c r="AD46" s="73">
        <v>498.3599999999999</v>
      </c>
      <c r="AE46" s="73"/>
      <c r="AF46" s="355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>
        <v>1.2080282824189374</v>
      </c>
      <c r="AY46" s="18">
        <v>-4.7151644472543826</v>
      </c>
      <c r="AZ46" s="18">
        <v>-2.8719457238752004</v>
      </c>
      <c r="BA46" s="18">
        <v>-7.9503469790901651</v>
      </c>
      <c r="BB46" s="18">
        <v>3.2134872459313439</v>
      </c>
      <c r="BC46" s="18">
        <v>4.6722531974749844</v>
      </c>
      <c r="BD46" s="18">
        <v>4.1631603954501681</v>
      </c>
      <c r="BE46" s="18">
        <v>-6.8965896257134007</v>
      </c>
      <c r="BF46" s="18">
        <v>24.890428869521013</v>
      </c>
      <c r="BG46" s="18">
        <v>17.772447448334518</v>
      </c>
      <c r="BH46" s="18"/>
      <c r="BI46" s="355"/>
    </row>
    <row r="47" spans="1:61" s="33" customFormat="1" ht="15" customHeight="1" x14ac:dyDescent="0.35">
      <c r="A47"/>
      <c r="B47" s="16" t="s">
        <v>1239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73">
        <v>17.574000000000012</v>
      </c>
      <c r="AE47" s="73"/>
      <c r="AF47" s="355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355"/>
    </row>
    <row r="48" spans="1:61" s="33" customFormat="1" ht="15" customHeight="1" x14ac:dyDescent="0.35">
      <c r="A48"/>
      <c r="B48" s="16" t="s">
        <v>1147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701.09699999999998</v>
      </c>
      <c r="U48" s="17">
        <v>995.20699999999999</v>
      </c>
      <c r="V48" s="17">
        <v>857.39099999999996</v>
      </c>
      <c r="W48" s="17">
        <v>883.44799999999998</v>
      </c>
      <c r="X48" s="17">
        <v>942.15700000000004</v>
      </c>
      <c r="Y48" s="17">
        <v>1029.9100000000001</v>
      </c>
      <c r="Z48" s="17">
        <v>1030.511</v>
      </c>
      <c r="AA48" s="17">
        <v>1067.2159999999985</v>
      </c>
      <c r="AB48" s="17">
        <v>1020.6890000000003</v>
      </c>
      <c r="AC48" s="17">
        <v>1267.7599999999984</v>
      </c>
      <c r="AD48" s="73">
        <v>1559.5840000000026</v>
      </c>
      <c r="AE48" s="73"/>
      <c r="AF48" s="355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>
        <v>41.949972685662615</v>
      </c>
      <c r="AY48" s="18">
        <v>-13.847973336200411</v>
      </c>
      <c r="AZ48" s="18">
        <v>3.0391035128663604</v>
      </c>
      <c r="BA48" s="18">
        <v>6.6454392335485579</v>
      </c>
      <c r="BB48" s="18">
        <v>9.3140527534158366</v>
      </c>
      <c r="BC48" s="18">
        <v>5.8354613509907213E-2</v>
      </c>
      <c r="BD48" s="18">
        <v>3.5618251527638778</v>
      </c>
      <c r="BE48" s="18">
        <v>-4.3596610245721852</v>
      </c>
      <c r="BF48" s="18">
        <v>24.206295943230309</v>
      </c>
      <c r="BG48" s="18">
        <v>23.01886792452866</v>
      </c>
      <c r="BH48" s="18"/>
      <c r="BI48" s="355"/>
    </row>
    <row r="49" spans="1:61" s="33" customFormat="1" ht="15" customHeight="1" x14ac:dyDescent="0.35">
      <c r="A49"/>
      <c r="B49" s="16" t="s">
        <v>1148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7703.4439999999995</v>
      </c>
      <c r="U49" s="17">
        <v>7931.2530000000006</v>
      </c>
      <c r="V49" s="17">
        <v>8874.2489999999998</v>
      </c>
      <c r="W49" s="17">
        <v>11448.588</v>
      </c>
      <c r="X49" s="17">
        <v>12501.25</v>
      </c>
      <c r="Y49" s="17">
        <v>14102.950999999999</v>
      </c>
      <c r="Z49" s="17">
        <v>15205.320999999998</v>
      </c>
      <c r="AA49" s="17">
        <v>15851.001000000004</v>
      </c>
      <c r="AB49" s="17">
        <v>14179.294000000002</v>
      </c>
      <c r="AC49" s="17">
        <v>20106.392999999996</v>
      </c>
      <c r="AD49" s="73">
        <v>25556.226999999999</v>
      </c>
      <c r="AE49" s="73"/>
      <c r="AF49" s="355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>
        <v>2.9572357506590703</v>
      </c>
      <c r="AY49" s="18">
        <v>11.889621980284819</v>
      </c>
      <c r="AZ49" s="18">
        <v>29.009091360857692</v>
      </c>
      <c r="BA49" s="18">
        <v>9.194688462891671</v>
      </c>
      <c r="BB49" s="18">
        <v>12.812326767323261</v>
      </c>
      <c r="BC49" s="18">
        <v>7.8165910099240863</v>
      </c>
      <c r="BD49" s="18">
        <v>4.2464082145980724</v>
      </c>
      <c r="BE49" s="18">
        <v>-10.54638126639448</v>
      </c>
      <c r="BF49" s="18">
        <v>41.801086852420113</v>
      </c>
      <c r="BG49" s="18">
        <v>27.104980987887799</v>
      </c>
      <c r="BH49" s="18"/>
      <c r="BI49" s="355"/>
    </row>
    <row r="50" spans="1:61" s="33" customFormat="1" ht="15" customHeight="1" x14ac:dyDescent="0.35">
      <c r="A50"/>
      <c r="B50" s="13" t="s">
        <v>1151</v>
      </c>
      <c r="C50" s="14">
        <v>1330.7449999999999</v>
      </c>
      <c r="D50" s="14">
        <v>1341.982</v>
      </c>
      <c r="E50" s="14">
        <v>1319.519</v>
      </c>
      <c r="F50" s="14">
        <v>1035.7739999999999</v>
      </c>
      <c r="G50" s="14">
        <v>986.25699999999995</v>
      </c>
      <c r="H50" s="14">
        <v>924.57400000000007</v>
      </c>
      <c r="I50" s="14">
        <v>962.00099999999998</v>
      </c>
      <c r="J50" s="14">
        <v>1061.9870000000001</v>
      </c>
      <c r="K50" s="14">
        <v>1077.932</v>
      </c>
      <c r="L50" s="14">
        <v>1073.576</v>
      </c>
      <c r="M50" s="14">
        <v>1081.249</v>
      </c>
      <c r="N50" s="14">
        <v>1159.4349999999999</v>
      </c>
      <c r="O50" s="14">
        <v>1181.6059999999998</v>
      </c>
      <c r="P50" s="14">
        <v>1173.933</v>
      </c>
      <c r="Q50" s="14">
        <v>1132.895</v>
      </c>
      <c r="R50" s="14">
        <v>983.57899999999995</v>
      </c>
      <c r="S50" s="14">
        <v>913.47399999999993</v>
      </c>
      <c r="T50" s="14">
        <v>925.06299999999999</v>
      </c>
      <c r="U50" s="14">
        <v>920.24299999999994</v>
      </c>
      <c r="V50" s="14">
        <v>894.01300000000015</v>
      </c>
      <c r="W50" s="14">
        <v>910.55500000000006</v>
      </c>
      <c r="X50" s="14">
        <v>813.04399999999998</v>
      </c>
      <c r="Y50" s="14">
        <v>807.56400000000008</v>
      </c>
      <c r="Z50" s="14">
        <v>759.255</v>
      </c>
      <c r="AA50" s="14">
        <v>761.12099999999998</v>
      </c>
      <c r="AB50" s="14">
        <v>623.39699999999993</v>
      </c>
      <c r="AC50" s="14">
        <v>762.9380000000001</v>
      </c>
      <c r="AD50" s="72">
        <v>785.56900000000007</v>
      </c>
      <c r="AE50" s="72">
        <v>848.07400000000007</v>
      </c>
      <c r="AF50" s="98"/>
      <c r="AG50" s="15">
        <v>0.84441421910283943</v>
      </c>
      <c r="AH50" s="15">
        <v>-1.6738674587289522</v>
      </c>
      <c r="AI50" s="15">
        <v>-21.503669140042707</v>
      </c>
      <c r="AJ50" s="15">
        <v>-4.7806760934335042</v>
      </c>
      <c r="AK50" s="15">
        <v>-6.2542521878171602</v>
      </c>
      <c r="AL50" s="15">
        <v>4.0480264424480792</v>
      </c>
      <c r="AM50" s="15">
        <v>10.393544289455011</v>
      </c>
      <c r="AN50" s="15">
        <v>1.5014308084750505</v>
      </c>
      <c r="AO50" s="15">
        <v>-0.40410712364045176</v>
      </c>
      <c r="AP50" s="15">
        <v>0.71471418884177751</v>
      </c>
      <c r="AQ50" s="15">
        <v>7.2310818322144037</v>
      </c>
      <c r="AR50" s="15">
        <v>1.912224488651785</v>
      </c>
      <c r="AS50" s="15">
        <v>-0.64937043312235854</v>
      </c>
      <c r="AT50" s="15">
        <v>-3.4957702015362044</v>
      </c>
      <c r="AU50" s="15">
        <v>-13.18003875028136</v>
      </c>
      <c r="AV50" s="15">
        <v>-7.1275413566170105</v>
      </c>
      <c r="AW50" s="15">
        <v>1.2686732189421983</v>
      </c>
      <c r="AX50" s="15">
        <v>-0.52104559365146486</v>
      </c>
      <c r="AY50" s="15">
        <v>-2.8503340965375226</v>
      </c>
      <c r="AZ50" s="15">
        <v>1.8503086644153848</v>
      </c>
      <c r="BA50" s="15">
        <v>-10.708963214742665</v>
      </c>
      <c r="BB50" s="15">
        <v>-0.67401026266719943</v>
      </c>
      <c r="BC50" s="15">
        <v>-5.9820645794017668</v>
      </c>
      <c r="BD50" s="15">
        <v>0.24576723235276493</v>
      </c>
      <c r="BE50" s="15">
        <v>-18.094888986113911</v>
      </c>
      <c r="BF50" s="15">
        <v>22.383970407300673</v>
      </c>
      <c r="BG50" s="15">
        <v>2.9662960817261652</v>
      </c>
      <c r="BH50" s="15">
        <v>7.9566530756687186</v>
      </c>
      <c r="BI50" s="355"/>
    </row>
    <row r="51" spans="1:61" s="19" customFormat="1" ht="15" customHeight="1" x14ac:dyDescent="0.35">
      <c r="A51"/>
      <c r="B51" s="145" t="s">
        <v>1152</v>
      </c>
      <c r="C51" s="14">
        <v>491.20699999999999</v>
      </c>
      <c r="D51" s="14">
        <v>526.26299999999992</v>
      </c>
      <c r="E51" s="14">
        <v>496.452</v>
      </c>
      <c r="F51" s="14">
        <v>515.06499999999994</v>
      </c>
      <c r="G51" s="14">
        <v>526.50799999999992</v>
      </c>
      <c r="H51" s="14">
        <v>541.76700000000005</v>
      </c>
      <c r="I51" s="14">
        <v>563.71999999999991</v>
      </c>
      <c r="J51" s="14">
        <v>581.00300000000004</v>
      </c>
      <c r="K51" s="14">
        <v>606.45100000000002</v>
      </c>
      <c r="L51" s="14">
        <v>613.29600000000005</v>
      </c>
      <c r="M51" s="14">
        <v>620.61300000000006</v>
      </c>
      <c r="N51" s="14">
        <v>630.83600000000013</v>
      </c>
      <c r="O51" s="14">
        <v>649.59599999999989</v>
      </c>
      <c r="P51" s="14">
        <v>620.846</v>
      </c>
      <c r="Q51" s="14">
        <v>575.77900000000011</v>
      </c>
      <c r="R51" s="14">
        <v>572.58000000000004</v>
      </c>
      <c r="S51" s="14">
        <v>544.404</v>
      </c>
      <c r="T51" s="14">
        <v>534.64599999999996</v>
      </c>
      <c r="U51" s="14">
        <v>571.63699999999994</v>
      </c>
      <c r="V51" s="14">
        <v>576.78500000000008</v>
      </c>
      <c r="W51" s="14">
        <v>586.53899999999999</v>
      </c>
      <c r="X51" s="14">
        <v>579.68799999999999</v>
      </c>
      <c r="Y51" s="14">
        <v>577.34400000000005</v>
      </c>
      <c r="Z51" s="14">
        <v>556.846</v>
      </c>
      <c r="AA51" s="14">
        <v>553.59100000000001</v>
      </c>
      <c r="AB51" s="14">
        <v>527.404</v>
      </c>
      <c r="AC51" s="14">
        <v>544.03200000000004</v>
      </c>
      <c r="AD51" s="72">
        <v>600.26100000000008</v>
      </c>
      <c r="AE51" s="72">
        <v>647.86500000000001</v>
      </c>
      <c r="AF51" s="98"/>
      <c r="AG51" s="15">
        <v>7.1367061137157917</v>
      </c>
      <c r="AH51" s="15">
        <v>-5.6646581652139574</v>
      </c>
      <c r="AI51" s="15">
        <v>3.7492043540966584</v>
      </c>
      <c r="AJ51" s="15">
        <v>2.2216613437138975</v>
      </c>
      <c r="AK51" s="15">
        <v>2.898151595037517</v>
      </c>
      <c r="AL51" s="15">
        <v>4.0521109628308585</v>
      </c>
      <c r="AM51" s="15">
        <v>3.0658837720854559</v>
      </c>
      <c r="AN51" s="15">
        <v>4.3800118071679455</v>
      </c>
      <c r="AO51" s="15">
        <v>1.128697949216017</v>
      </c>
      <c r="AP51" s="15">
        <v>1.1930617515848803</v>
      </c>
      <c r="AQ51" s="15">
        <v>1.6472423233158295</v>
      </c>
      <c r="AR51" s="15">
        <v>2.973831550513883</v>
      </c>
      <c r="AS51" s="15">
        <v>-4.4258277452447201</v>
      </c>
      <c r="AT51" s="15">
        <v>-7.2589659915663303</v>
      </c>
      <c r="AU51" s="15">
        <v>-0.55559511548703033</v>
      </c>
      <c r="AV51" s="15">
        <v>-4.920884417897943</v>
      </c>
      <c r="AW51" s="15">
        <v>-1.7924188654014368</v>
      </c>
      <c r="AX51" s="15">
        <v>6.9187836437568011</v>
      </c>
      <c r="AY51" s="15">
        <v>0.90057151653936651</v>
      </c>
      <c r="AZ51" s="15">
        <v>1.6910980694712767</v>
      </c>
      <c r="BA51" s="15">
        <v>-1.168038271964865</v>
      </c>
      <c r="BB51" s="15">
        <v>-0.40435544637804083</v>
      </c>
      <c r="BC51" s="15">
        <v>-3.5503962975279979</v>
      </c>
      <c r="BD51" s="15">
        <v>-0.58454222531902811</v>
      </c>
      <c r="BE51" s="15">
        <v>-4.7303875966191669</v>
      </c>
      <c r="BF51" s="15">
        <v>3.1528012680980884</v>
      </c>
      <c r="BG51" s="15">
        <v>10.335605258514212</v>
      </c>
      <c r="BH51" s="15">
        <v>7.9305502106583496</v>
      </c>
      <c r="BI51" s="98"/>
    </row>
    <row r="52" spans="1:61" s="19" customFormat="1" ht="15" customHeight="1" x14ac:dyDescent="0.35">
      <c r="A52"/>
      <c r="B52" s="16" t="s">
        <v>1146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>
        <v>58.573999999999998</v>
      </c>
      <c r="U52" s="17">
        <v>57.686</v>
      </c>
      <c r="V52" s="17">
        <v>57.255000000000003</v>
      </c>
      <c r="W52" s="17">
        <v>56.862000000000002</v>
      </c>
      <c r="X52" s="17">
        <v>58.768000000000001</v>
      </c>
      <c r="Y52" s="17">
        <v>58.843000000000004</v>
      </c>
      <c r="Z52" s="17">
        <v>59.048000000000002</v>
      </c>
      <c r="AA52" s="17">
        <v>60.112000000000002</v>
      </c>
      <c r="AB52" s="17">
        <v>59.582000000000001</v>
      </c>
      <c r="AC52" s="17">
        <v>59.115000000000002</v>
      </c>
      <c r="AD52" s="73">
        <v>63.793999999999997</v>
      </c>
      <c r="AE52" s="73"/>
      <c r="AF52" s="355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>
        <v>-1.5160310035169156</v>
      </c>
      <c r="AY52" s="18">
        <v>-0.74714835488679643</v>
      </c>
      <c r="AZ52" s="18">
        <v>-0.68640293424155208</v>
      </c>
      <c r="BA52" s="18">
        <v>3.3519749569132262</v>
      </c>
      <c r="BB52" s="18">
        <v>0.12762047372720331</v>
      </c>
      <c r="BC52" s="18">
        <v>0.3483846846693715</v>
      </c>
      <c r="BD52" s="18">
        <v>1.8019238585557513</v>
      </c>
      <c r="BE52" s="18">
        <v>-0.8816875166356154</v>
      </c>
      <c r="BF52" s="18">
        <v>-0.78379376321707683</v>
      </c>
      <c r="BG52" s="18">
        <v>7.9150807747610505</v>
      </c>
      <c r="BH52" s="18"/>
      <c r="BI52" s="355"/>
    </row>
    <row r="53" spans="1:61" s="19" customFormat="1" ht="15" customHeight="1" x14ac:dyDescent="0.35">
      <c r="A53"/>
      <c r="B53" s="16" t="s">
        <v>1147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>
        <v>72.802999999999997</v>
      </c>
      <c r="U53" s="17">
        <v>88.498999999999995</v>
      </c>
      <c r="V53" s="17">
        <v>89.784999999999997</v>
      </c>
      <c r="W53" s="17">
        <v>91.52</v>
      </c>
      <c r="X53" s="17">
        <v>90.710999999999999</v>
      </c>
      <c r="Y53" s="17">
        <v>91.162999999999997</v>
      </c>
      <c r="Z53" s="17">
        <v>90.016999999999996</v>
      </c>
      <c r="AA53" s="17">
        <v>91.44</v>
      </c>
      <c r="AB53" s="17">
        <v>94.885000000000005</v>
      </c>
      <c r="AC53" s="17">
        <v>92.504000000000005</v>
      </c>
      <c r="AD53" s="73">
        <v>109.526</v>
      </c>
      <c r="AE53" s="73"/>
      <c r="AF53" s="355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>
        <v>21.559551117399007</v>
      </c>
      <c r="AY53" s="18">
        <v>1.4531237641103305</v>
      </c>
      <c r="AZ53" s="18">
        <v>1.9323940524586507</v>
      </c>
      <c r="BA53" s="18">
        <v>-0.88395979020978754</v>
      </c>
      <c r="BB53" s="18">
        <v>0.49828576468123842</v>
      </c>
      <c r="BC53" s="18">
        <v>-1.2570889505610838</v>
      </c>
      <c r="BD53" s="18">
        <v>1.5808125131919548</v>
      </c>
      <c r="BE53" s="18">
        <v>3.7674978127734113</v>
      </c>
      <c r="BF53" s="18">
        <v>-2.5093534278336933</v>
      </c>
      <c r="BG53" s="18">
        <v>18.401366427397726</v>
      </c>
      <c r="BH53" s="18"/>
      <c r="BI53" s="355"/>
    </row>
    <row r="54" spans="1:61" s="19" customFormat="1" ht="15" customHeight="1" x14ac:dyDescent="0.35">
      <c r="A54"/>
      <c r="B54" s="16" t="s">
        <v>1149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>
        <v>157.245</v>
      </c>
      <c r="U54" s="17">
        <v>148.852</v>
      </c>
      <c r="V54" s="17">
        <v>145.857</v>
      </c>
      <c r="W54" s="17">
        <v>145.273</v>
      </c>
      <c r="X54" s="17">
        <v>142.78200000000001</v>
      </c>
      <c r="Y54" s="17">
        <v>138.49700000000001</v>
      </c>
      <c r="Z54" s="17">
        <v>138.65600000000001</v>
      </c>
      <c r="AA54" s="17">
        <v>137.04</v>
      </c>
      <c r="AB54" s="17">
        <v>124.386</v>
      </c>
      <c r="AC54" s="17">
        <v>124.601</v>
      </c>
      <c r="AD54" s="73">
        <v>133.35499999999999</v>
      </c>
      <c r="AE54" s="73"/>
      <c r="AF54" s="355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>
        <v>-5.3375306051066813</v>
      </c>
      <c r="AY54" s="18">
        <v>-2.012065675973453</v>
      </c>
      <c r="AZ54" s="18">
        <v>-0.4003921649286652</v>
      </c>
      <c r="BA54" s="18">
        <v>-1.7147026632615734</v>
      </c>
      <c r="BB54" s="18">
        <v>-3.0010785673264109</v>
      </c>
      <c r="BC54" s="18">
        <v>0.11480393077105772</v>
      </c>
      <c r="BD54" s="18">
        <v>-1.165474267251337</v>
      </c>
      <c r="BE54" s="18">
        <v>-9.2338003502626957</v>
      </c>
      <c r="BF54" s="18">
        <v>0.17284903445725677</v>
      </c>
      <c r="BG54" s="18">
        <v>7.025625797545759</v>
      </c>
      <c r="BH54" s="18"/>
      <c r="BI54" s="355"/>
    </row>
    <row r="55" spans="1:61" s="19" customFormat="1" ht="15" customHeight="1" x14ac:dyDescent="0.35">
      <c r="A55"/>
      <c r="B55" s="16" t="s">
        <v>1148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>
        <v>246.02399999999994</v>
      </c>
      <c r="U55" s="17">
        <v>276.59999999999991</v>
      </c>
      <c r="V55" s="17">
        <v>283.88799999999998</v>
      </c>
      <c r="W55" s="17">
        <v>292.88400000000001</v>
      </c>
      <c r="X55" s="17">
        <v>287.42700000000002</v>
      </c>
      <c r="Y55" s="17">
        <v>288.84100000000001</v>
      </c>
      <c r="Z55" s="17">
        <v>269.125</v>
      </c>
      <c r="AA55" s="17">
        <v>264.99900000000002</v>
      </c>
      <c r="AB55" s="17">
        <v>248.55099999999999</v>
      </c>
      <c r="AC55" s="17">
        <v>267.81200000000001</v>
      </c>
      <c r="AD55" s="73">
        <v>293.58600000000001</v>
      </c>
      <c r="AE55" s="73"/>
      <c r="AF55" s="355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>
        <v>12.42805579943419</v>
      </c>
      <c r="AY55" s="18">
        <v>2.634851771511233</v>
      </c>
      <c r="AZ55" s="18">
        <v>3.1688553232260745</v>
      </c>
      <c r="BA55" s="18">
        <v>-1.8631949850452716</v>
      </c>
      <c r="BB55" s="18">
        <v>0.49195099973210143</v>
      </c>
      <c r="BC55" s="18">
        <v>-6.8259007550867112</v>
      </c>
      <c r="BD55" s="18">
        <v>-1.5331165815141574</v>
      </c>
      <c r="BE55" s="18">
        <v>-6.2068158747768987</v>
      </c>
      <c r="BF55" s="18">
        <v>7.7493150299133884</v>
      </c>
      <c r="BG55" s="18">
        <v>9.6239152838558386</v>
      </c>
      <c r="BH55" s="18"/>
      <c r="BI55" s="355"/>
    </row>
    <row r="56" spans="1:61" s="103" customFormat="1" ht="15" customHeight="1" x14ac:dyDescent="0.35">
      <c r="A56"/>
      <c r="B56" s="145" t="s">
        <v>1153</v>
      </c>
      <c r="C56" s="14">
        <v>839.5379999999999</v>
      </c>
      <c r="D56" s="14">
        <v>815.71899999999994</v>
      </c>
      <c r="E56" s="14">
        <v>823.06700000000001</v>
      </c>
      <c r="F56" s="14">
        <v>520.70900000000006</v>
      </c>
      <c r="G56" s="14">
        <v>459.74900000000002</v>
      </c>
      <c r="H56" s="14">
        <v>382.80700000000002</v>
      </c>
      <c r="I56" s="14">
        <v>398.28100000000001</v>
      </c>
      <c r="J56" s="14">
        <v>480.98400000000004</v>
      </c>
      <c r="K56" s="14">
        <v>471.48099999999999</v>
      </c>
      <c r="L56" s="14">
        <v>460.28</v>
      </c>
      <c r="M56" s="14">
        <v>460.63599999999997</v>
      </c>
      <c r="N56" s="14">
        <v>528.59899999999993</v>
      </c>
      <c r="O56" s="14">
        <v>532.01</v>
      </c>
      <c r="P56" s="14">
        <v>553.08699999999999</v>
      </c>
      <c r="Q56" s="14">
        <v>557.11599999999999</v>
      </c>
      <c r="R56" s="14">
        <v>410.99899999999997</v>
      </c>
      <c r="S56" s="14">
        <v>369.06999999999994</v>
      </c>
      <c r="T56" s="14">
        <v>390.41700000000003</v>
      </c>
      <c r="U56" s="14">
        <v>348.60599999999999</v>
      </c>
      <c r="V56" s="14">
        <v>317.22800000000001</v>
      </c>
      <c r="W56" s="14">
        <v>324.01600000000002</v>
      </c>
      <c r="X56" s="14">
        <v>233.35599999999999</v>
      </c>
      <c r="Y56" s="14">
        <v>230.21999999999997</v>
      </c>
      <c r="Z56" s="14">
        <v>202.40899999999999</v>
      </c>
      <c r="AA56" s="14">
        <v>207.53</v>
      </c>
      <c r="AB56" s="14">
        <v>95.992999999999995</v>
      </c>
      <c r="AC56" s="14">
        <v>218.90600000000001</v>
      </c>
      <c r="AD56" s="72">
        <v>185.30799999999999</v>
      </c>
      <c r="AE56" s="72">
        <v>200.209</v>
      </c>
      <c r="AF56" s="355"/>
      <c r="AG56" s="72" t="e">
        <v>#N/A</v>
      </c>
      <c r="AH56" s="72" t="e">
        <v>#N/A</v>
      </c>
      <c r="AI56" s="72" t="e">
        <v>#N/A</v>
      </c>
      <c r="AJ56" s="72" t="e">
        <v>#N/A</v>
      </c>
      <c r="AK56" s="72" t="e">
        <v>#N/A</v>
      </c>
      <c r="AL56" s="72" t="e">
        <v>#N/A</v>
      </c>
      <c r="AM56" s="72" t="e">
        <v>#N/A</v>
      </c>
      <c r="AN56" s="72" t="e">
        <v>#N/A</v>
      </c>
      <c r="AO56" s="72" t="e">
        <v>#N/A</v>
      </c>
      <c r="AP56" s="72" t="e">
        <v>#N/A</v>
      </c>
      <c r="AQ56" s="72" t="e">
        <v>#N/A</v>
      </c>
      <c r="AR56" s="72" t="e">
        <v>#N/A</v>
      </c>
      <c r="AS56" s="72" t="e">
        <v>#N/A</v>
      </c>
      <c r="AT56" s="72" t="e">
        <v>#N/A</v>
      </c>
      <c r="AU56" s="72" t="e">
        <v>#N/A</v>
      </c>
      <c r="AV56" s="72" t="e">
        <v>#N/A</v>
      </c>
      <c r="AW56" s="72" t="e">
        <v>#N/A</v>
      </c>
      <c r="AX56" s="72" t="e">
        <v>#N/A</v>
      </c>
      <c r="AY56" s="72" t="e">
        <v>#N/A</v>
      </c>
      <c r="AZ56" s="72" t="e">
        <v>#N/A</v>
      </c>
      <c r="BA56" s="72" t="e">
        <v>#N/A</v>
      </c>
      <c r="BB56" s="72" t="e">
        <v>#N/A</v>
      </c>
      <c r="BC56" s="72" t="e">
        <v>#N/A</v>
      </c>
      <c r="BD56" s="15">
        <v>2.530025838771996</v>
      </c>
      <c r="BE56" s="15">
        <v>-53.745000722787069</v>
      </c>
      <c r="BF56" s="15" t="s">
        <v>233</v>
      </c>
      <c r="BG56" s="15">
        <v>-15.348140297662015</v>
      </c>
      <c r="BH56" s="15">
        <v>8.0412070714702075</v>
      </c>
      <c r="BI56" s="98"/>
    </row>
    <row r="57" spans="1:61" s="33" customFormat="1" ht="15" customHeight="1" x14ac:dyDescent="0.35">
      <c r="A57"/>
      <c r="B57" s="13" t="s">
        <v>1154</v>
      </c>
      <c r="C57" s="14">
        <v>-481.49099999999999</v>
      </c>
      <c r="D57" s="14">
        <v>-576.17100000000005</v>
      </c>
      <c r="E57" s="14">
        <v>-346.98100000000011</v>
      </c>
      <c r="F57" s="14">
        <v>-342.17600000000004</v>
      </c>
      <c r="G57" s="14">
        <v>-463.46900000000005</v>
      </c>
      <c r="H57" s="14">
        <v>-119.61899999999991</v>
      </c>
      <c r="I57" s="14">
        <v>332.77500000000009</v>
      </c>
      <c r="J57" s="14">
        <v>-566.48199999999997</v>
      </c>
      <c r="K57" s="14">
        <v>-614.59999999999991</v>
      </c>
      <c r="L57" s="14">
        <v>-351.43600000000004</v>
      </c>
      <c r="M57" s="14">
        <v>-798.72</v>
      </c>
      <c r="N57" s="14">
        <v>-1609.751</v>
      </c>
      <c r="O57" s="14">
        <v>-1724.5609999999999</v>
      </c>
      <c r="P57" s="14">
        <v>-2177.3339999999998</v>
      </c>
      <c r="Q57" s="14">
        <v>-1937.4499999999998</v>
      </c>
      <c r="R57" s="14">
        <v>-1810.4569999999999</v>
      </c>
      <c r="S57" s="14">
        <v>-1010.4040000000002</v>
      </c>
      <c r="T57" s="14">
        <v>-1060.2869999999998</v>
      </c>
      <c r="U57" s="14">
        <v>-882.60500000000002</v>
      </c>
      <c r="V57" s="14">
        <v>-821.20500000000015</v>
      </c>
      <c r="W57" s="14">
        <v>-749.38599999999997</v>
      </c>
      <c r="X57" s="14">
        <v>-1181.8209999999999</v>
      </c>
      <c r="Y57" s="14">
        <v>-1359.0680000000002</v>
      </c>
      <c r="Z57" s="14">
        <v>-1158.2440000000001</v>
      </c>
      <c r="AA57" s="14">
        <v>-2199.6790000000001</v>
      </c>
      <c r="AB57" s="14">
        <v>-2355.2460000000001</v>
      </c>
      <c r="AC57" s="14">
        <v>-2249.2269999999999</v>
      </c>
      <c r="AD57" s="72">
        <v>-2175.3490000000002</v>
      </c>
      <c r="AE57" s="72">
        <v>-2273.808</v>
      </c>
      <c r="AF57" s="355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355"/>
    </row>
    <row r="58" spans="1:61" s="19" customFormat="1" ht="15" customHeight="1" x14ac:dyDescent="0.35">
      <c r="A58"/>
      <c r="B58" s="109" t="s">
        <v>1155</v>
      </c>
      <c r="C58" s="17">
        <v>-481.49099999999999</v>
      </c>
      <c r="D58" s="17">
        <v>-576.17100000000005</v>
      </c>
      <c r="E58" s="17">
        <v>-534.73900000000003</v>
      </c>
      <c r="F58" s="17">
        <v>-618.03600000000006</v>
      </c>
      <c r="G58" s="17">
        <v>-521.77700000000004</v>
      </c>
      <c r="H58" s="17">
        <v>-580.53099999999995</v>
      </c>
      <c r="I58" s="17">
        <v>-690.51700000000005</v>
      </c>
      <c r="J58" s="17">
        <v>-718.81899999999996</v>
      </c>
      <c r="K58" s="17">
        <v>-850.8</v>
      </c>
      <c r="L58" s="17">
        <v>-924.96500000000003</v>
      </c>
      <c r="M58" s="17">
        <v>-1076.7809999999999</v>
      </c>
      <c r="N58" s="17">
        <v>-1292.7619999999999</v>
      </c>
      <c r="O58" s="17">
        <v>-1467.5709999999999</v>
      </c>
      <c r="P58" s="17">
        <v>-1468.5740000000001</v>
      </c>
      <c r="Q58" s="17">
        <v>-1541.4009999999998</v>
      </c>
      <c r="R58" s="17">
        <v>-1655.789</v>
      </c>
      <c r="S58" s="17">
        <v>-1532.6060000000002</v>
      </c>
      <c r="T58" s="17">
        <v>-1569.54</v>
      </c>
      <c r="U58" s="17">
        <v>-1426.009</v>
      </c>
      <c r="V58" s="17">
        <v>-1610.8270000000002</v>
      </c>
      <c r="W58" s="17">
        <v>-1551.346</v>
      </c>
      <c r="X58" s="17">
        <v>-1619.2370000000001</v>
      </c>
      <c r="Y58" s="17">
        <v>-1647.7170000000001</v>
      </c>
      <c r="Z58" s="17">
        <v>-1597.96</v>
      </c>
      <c r="AA58" s="17">
        <v>-1832.7339999999999</v>
      </c>
      <c r="AB58" s="17">
        <v>-1565.1420000000001</v>
      </c>
      <c r="AC58" s="17">
        <v>-1645.3430000000001</v>
      </c>
      <c r="AD58" s="73">
        <v>-1987.4580000000003</v>
      </c>
      <c r="AE58" s="73">
        <v>-2081.056</v>
      </c>
      <c r="AF58" s="355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355"/>
    </row>
    <row r="59" spans="1:61" s="7" customFormat="1" ht="15" customHeight="1" x14ac:dyDescent="0.35">
      <c r="A59"/>
      <c r="B59" s="109" t="s">
        <v>1156</v>
      </c>
      <c r="C59" s="17"/>
      <c r="D59" s="17"/>
      <c r="E59" s="17">
        <v>187.75799999999995</v>
      </c>
      <c r="F59" s="17">
        <v>275.86</v>
      </c>
      <c r="G59" s="17">
        <v>58.308000000000021</v>
      </c>
      <c r="H59" s="17">
        <v>460.91200000000003</v>
      </c>
      <c r="I59" s="17">
        <v>1023.2920000000001</v>
      </c>
      <c r="J59" s="17">
        <v>152.33700000000002</v>
      </c>
      <c r="K59" s="17">
        <v>236.2</v>
      </c>
      <c r="L59" s="17">
        <v>573.529</v>
      </c>
      <c r="M59" s="17">
        <v>278.06099999999998</v>
      </c>
      <c r="N59" s="17">
        <v>-316.98900000000009</v>
      </c>
      <c r="O59" s="17">
        <v>-256.98999999999995</v>
      </c>
      <c r="P59" s="17">
        <v>-708.75999999999988</v>
      </c>
      <c r="Q59" s="17">
        <v>-396.04899999999998</v>
      </c>
      <c r="R59" s="17">
        <v>-154.66799999999995</v>
      </c>
      <c r="S59" s="17">
        <v>522.202</v>
      </c>
      <c r="T59" s="17">
        <v>509.2530000000001</v>
      </c>
      <c r="U59" s="17">
        <v>543.404</v>
      </c>
      <c r="V59" s="17">
        <v>789.62200000000007</v>
      </c>
      <c r="W59" s="17">
        <v>801.96</v>
      </c>
      <c r="X59" s="17">
        <v>437.41600000000005</v>
      </c>
      <c r="Y59" s="17">
        <v>288.649</v>
      </c>
      <c r="Z59" s="17">
        <v>439.71599999999995</v>
      </c>
      <c r="AA59" s="17">
        <v>-366.94499999999999</v>
      </c>
      <c r="AB59" s="17">
        <v>-790.10400000000004</v>
      </c>
      <c r="AC59" s="17">
        <v>-603.88399999999979</v>
      </c>
      <c r="AD59" s="73">
        <v>-187.89099999999991</v>
      </c>
      <c r="AE59" s="73">
        <v>-192.75199999999995</v>
      </c>
      <c r="AF59" s="355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>
        <v>-2.4796917667875458</v>
      </c>
      <c r="AX59" s="18">
        <v>6.7060969694827302</v>
      </c>
      <c r="AY59" s="18">
        <v>45.310303199829235</v>
      </c>
      <c r="AZ59" s="18">
        <v>1.5625197879491661</v>
      </c>
      <c r="BA59" s="18">
        <v>-45.456631253429101</v>
      </c>
      <c r="BB59" s="18">
        <v>-34.010415714102827</v>
      </c>
      <c r="BC59" s="18">
        <v>52.335881988158611</v>
      </c>
      <c r="BD59" s="18" t="s">
        <v>233</v>
      </c>
      <c r="BE59" s="18" t="s">
        <v>233</v>
      </c>
      <c r="BF59" s="18" t="s">
        <v>233</v>
      </c>
      <c r="BG59" s="18" t="s">
        <v>233</v>
      </c>
      <c r="BH59" s="18"/>
      <c r="BI59" s="355"/>
    </row>
    <row r="60" spans="1:61" s="7" customFormat="1" ht="15" customHeight="1" x14ac:dyDescent="0.35">
      <c r="A60"/>
      <c r="B60" s="109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355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355"/>
    </row>
    <row r="61" spans="1:61" s="7" customFormat="1" ht="15" customHeight="1" x14ac:dyDescent="0.35">
      <c r="A61"/>
      <c r="B61" s="70" t="s">
        <v>85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355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355"/>
    </row>
    <row r="62" spans="1:61" s="7" customFormat="1" ht="15" customHeight="1" x14ac:dyDescent="0.35">
      <c r="A62"/>
      <c r="B62" s="109" t="s">
        <v>1164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4">
        <v>32765.048999999999</v>
      </c>
      <c r="U62" s="14">
        <v>31683.616999999998</v>
      </c>
      <c r="V62" s="14">
        <v>31658.285000000003</v>
      </c>
      <c r="W62" s="14">
        <v>31843.241999999998</v>
      </c>
      <c r="X62" s="14">
        <v>31919.37</v>
      </c>
      <c r="Y62" s="14">
        <v>31748.992000000006</v>
      </c>
      <c r="Z62" s="14">
        <v>31338.066999999999</v>
      </c>
      <c r="AA62" s="14">
        <v>31480.820999999996</v>
      </c>
      <c r="AB62" s="14">
        <v>30581.498000000003</v>
      </c>
      <c r="AC62" s="14">
        <v>30700.717000000001</v>
      </c>
      <c r="AD62" s="72">
        <v>33848.256999999998</v>
      </c>
      <c r="AE62" s="72"/>
      <c r="AF62" s="98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>
        <v>-3.3005657949725657</v>
      </c>
      <c r="AY62" s="15">
        <v>-7.9952992740680073E-2</v>
      </c>
      <c r="AZ62" s="15">
        <v>0.58422937313248291</v>
      </c>
      <c r="BA62" s="15">
        <v>0.23907113477955735</v>
      </c>
      <c r="BB62" s="15">
        <v>-0.53377619921694364</v>
      </c>
      <c r="BC62" s="15">
        <v>-1.2942930597607838</v>
      </c>
      <c r="BD62" s="15">
        <v>0.45552905353095702</v>
      </c>
      <c r="BE62" s="15">
        <v>-2.8567329930817027</v>
      </c>
      <c r="BF62" s="15">
        <v>0.38984028839920565</v>
      </c>
      <c r="BG62" s="15">
        <v>10.252333846144365</v>
      </c>
      <c r="BH62" s="15"/>
      <c r="BI62" s="355"/>
    </row>
    <row r="63" spans="1:61" s="7" customFormat="1" ht="15" customHeight="1" x14ac:dyDescent="0.35">
      <c r="A63"/>
      <c r="B63" s="16" t="s">
        <v>1146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>
        <v>11714.8</v>
      </c>
      <c r="U63" s="17">
        <v>11537.2</v>
      </c>
      <c r="V63" s="17">
        <v>11451</v>
      </c>
      <c r="W63" s="17">
        <v>11372.4</v>
      </c>
      <c r="X63" s="17">
        <v>11753.6</v>
      </c>
      <c r="Y63" s="17">
        <v>11768.6</v>
      </c>
      <c r="Z63" s="17">
        <v>11809.6</v>
      </c>
      <c r="AA63" s="17">
        <v>12022.4</v>
      </c>
      <c r="AB63" s="17">
        <v>11916.4</v>
      </c>
      <c r="AC63" s="17">
        <v>11823</v>
      </c>
      <c r="AD63" s="73">
        <v>12758.8</v>
      </c>
      <c r="AE63" s="73"/>
      <c r="AF63" s="355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>
        <v>-1.5160310035169065</v>
      </c>
      <c r="AY63" s="18">
        <v>-0.7471483548868072</v>
      </c>
      <c r="AZ63" s="18">
        <v>-0.68640293424155419</v>
      </c>
      <c r="BA63" s="18">
        <v>3.3519749569132351</v>
      </c>
      <c r="BB63" s="18">
        <v>0.12762047372719848</v>
      </c>
      <c r="BC63" s="18">
        <v>0.34838468466937444</v>
      </c>
      <c r="BD63" s="18">
        <v>1.8019238585557451</v>
      </c>
      <c r="BE63" s="18">
        <v>-0.88168751663561351</v>
      </c>
      <c r="BF63" s="18">
        <v>-0.78379376321707594</v>
      </c>
      <c r="BG63" s="18">
        <v>7.9150807747610532</v>
      </c>
      <c r="BH63" s="18"/>
      <c r="BI63" s="355"/>
    </row>
    <row r="64" spans="1:61" s="7" customFormat="1" ht="15" customHeight="1" x14ac:dyDescent="0.35">
      <c r="A64"/>
      <c r="B64" s="16" t="s">
        <v>1147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>
        <v>6431.36</v>
      </c>
      <c r="U64" s="17">
        <v>6321.357</v>
      </c>
      <c r="V64" s="17">
        <v>6413.2139999999999</v>
      </c>
      <c r="W64" s="17">
        <v>6537.143</v>
      </c>
      <c r="X64" s="17">
        <v>6479.357</v>
      </c>
      <c r="Y64" s="17">
        <v>6511.643</v>
      </c>
      <c r="Z64" s="17">
        <v>6429.7860000000001</v>
      </c>
      <c r="AA64" s="17">
        <v>6531.4290000000001</v>
      </c>
      <c r="AB64" s="17">
        <v>6777.5</v>
      </c>
      <c r="AC64" s="17">
        <v>6607.4290000000001</v>
      </c>
      <c r="AD64" s="73">
        <v>7823.2860000000001</v>
      </c>
      <c r="AE64" s="73"/>
      <c r="AF64" s="355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>
        <v>-1.7104158373967513</v>
      </c>
      <c r="AY64" s="18">
        <v>1.4531215370370629</v>
      </c>
      <c r="AZ64" s="18">
        <v>1.9324008211795223</v>
      </c>
      <c r="BA64" s="18">
        <v>-0.8839641415217635</v>
      </c>
      <c r="BB64" s="18">
        <v>0.49829018527610158</v>
      </c>
      <c r="BC64" s="18">
        <v>-1.2570867291096881</v>
      </c>
      <c r="BD64" s="18">
        <v>1.5808146647493404</v>
      </c>
      <c r="BE64" s="18">
        <v>3.7674910038829159</v>
      </c>
      <c r="BF64" s="18">
        <v>-2.5093471043895228</v>
      </c>
      <c r="BG64" s="18">
        <v>18.40136307177875</v>
      </c>
      <c r="BH64" s="18"/>
      <c r="BI64" s="355"/>
    </row>
    <row r="65" spans="1:62" s="7" customFormat="1" ht="15" customHeight="1" x14ac:dyDescent="0.35">
      <c r="A65"/>
      <c r="B65" s="16" t="s">
        <v>1149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>
        <v>8985.4290000000001</v>
      </c>
      <c r="U65" s="17">
        <v>8505.8289999999997</v>
      </c>
      <c r="V65" s="17">
        <v>8334.6859999999997</v>
      </c>
      <c r="W65" s="17">
        <v>8301.3140000000003</v>
      </c>
      <c r="X65" s="17">
        <v>8158.9709999999995</v>
      </c>
      <c r="Y65" s="17">
        <v>7914.1139999999996</v>
      </c>
      <c r="Z65" s="17">
        <v>7923.2</v>
      </c>
      <c r="AA65" s="17">
        <v>7830.857</v>
      </c>
      <c r="AB65" s="17">
        <v>7107.7709999999997</v>
      </c>
      <c r="AC65" s="17">
        <v>7120.0569999999998</v>
      </c>
      <c r="AD65" s="73">
        <v>7620.2860000000001</v>
      </c>
      <c r="AE65" s="73"/>
      <c r="AF65" s="355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>
        <v>-5.3375303505263947</v>
      </c>
      <c r="AY65" s="18">
        <v>-2.0120672541147964</v>
      </c>
      <c r="AZ65" s="18">
        <v>-0.40039900723313859</v>
      </c>
      <c r="BA65" s="18">
        <v>-1.7147044431761134</v>
      </c>
      <c r="BB65" s="18">
        <v>-3.0010769740448886</v>
      </c>
      <c r="BC65" s="18">
        <v>0.1148075451023354</v>
      </c>
      <c r="BD65" s="18">
        <v>-1.1654760702746345</v>
      </c>
      <c r="BE65" s="18">
        <v>-9.2338041672833544</v>
      </c>
      <c r="BF65" s="18">
        <v>0.17285306462462083</v>
      </c>
      <c r="BG65" s="18">
        <v>7.0256319577216901</v>
      </c>
      <c r="BH65" s="18"/>
      <c r="BI65" s="355"/>
    </row>
    <row r="66" spans="1:62" s="7" customFormat="1" ht="15" customHeight="1" x14ac:dyDescent="0.35">
      <c r="A66"/>
      <c r="B66" s="16" t="s">
        <v>1148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>
        <v>5633.46</v>
      </c>
      <c r="U66" s="17">
        <v>5319.2309999999998</v>
      </c>
      <c r="V66" s="17">
        <v>5459.3850000000002</v>
      </c>
      <c r="W66" s="17">
        <v>5632.3850000000002</v>
      </c>
      <c r="X66" s="17">
        <v>5527.442</v>
      </c>
      <c r="Y66" s="17">
        <v>5554.6350000000002</v>
      </c>
      <c r="Z66" s="17">
        <v>5175.4809999999998</v>
      </c>
      <c r="AA66" s="17">
        <v>5096.1350000000002</v>
      </c>
      <c r="AB66" s="17">
        <v>4779.8270000000002</v>
      </c>
      <c r="AC66" s="17">
        <v>5150.2309999999998</v>
      </c>
      <c r="AD66" s="73">
        <v>5645.8850000000002</v>
      </c>
      <c r="AE66" s="73"/>
      <c r="AF66" s="355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>
        <v>-5.5779041654684738</v>
      </c>
      <c r="AY66" s="18">
        <v>2.6348545494640194</v>
      </c>
      <c r="AZ66" s="18">
        <v>3.16885509997921</v>
      </c>
      <c r="BA66" s="18">
        <v>-1.8632071493692317</v>
      </c>
      <c r="BB66" s="18">
        <v>0.49196355203727532</v>
      </c>
      <c r="BC66" s="18">
        <v>-6.8259030521357467</v>
      </c>
      <c r="BD66" s="18">
        <v>-1.5331135405578642</v>
      </c>
      <c r="BE66" s="18">
        <v>-6.2068214440943965</v>
      </c>
      <c r="BF66" s="18">
        <v>7.7493181238567734</v>
      </c>
      <c r="BG66" s="18">
        <v>9.6239178398017575</v>
      </c>
      <c r="BH66" s="18"/>
      <c r="BI66" s="355"/>
    </row>
    <row r="67" spans="1:62" ht="6" customHeight="1" thickBot="1" x14ac:dyDescent="0.4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136"/>
      <c r="X67" s="136"/>
      <c r="Y67" s="136"/>
      <c r="Z67" s="136"/>
      <c r="AA67" s="136"/>
      <c r="AB67" s="136"/>
      <c r="AC67" s="136"/>
      <c r="AD67" s="136"/>
      <c r="AE67" s="136"/>
      <c r="AF67" s="355"/>
      <c r="AG67" s="34" t="s">
        <v>233</v>
      </c>
      <c r="AH67" s="34" t="s">
        <v>233</v>
      </c>
      <c r="AI67" s="34" t="s">
        <v>233</v>
      </c>
      <c r="AJ67" s="34" t="s">
        <v>233</v>
      </c>
      <c r="AK67" s="34" t="s">
        <v>233</v>
      </c>
      <c r="AL67" s="34" t="s">
        <v>233</v>
      </c>
      <c r="AM67" s="34" t="s">
        <v>233</v>
      </c>
      <c r="AN67" s="34" t="s">
        <v>233</v>
      </c>
      <c r="AO67" s="34" t="s">
        <v>233</v>
      </c>
      <c r="AP67" s="34" t="s">
        <v>233</v>
      </c>
      <c r="AQ67" s="34" t="s">
        <v>233</v>
      </c>
      <c r="AR67" s="34" t="s">
        <v>233</v>
      </c>
      <c r="AS67" s="34" t="s">
        <v>233</v>
      </c>
      <c r="AT67" s="34" t="s">
        <v>233</v>
      </c>
      <c r="AU67" s="34" t="s">
        <v>233</v>
      </c>
      <c r="AV67" s="34" t="s">
        <v>233</v>
      </c>
      <c r="AW67" s="34" t="s">
        <v>233</v>
      </c>
      <c r="AX67" s="34" t="s">
        <v>233</v>
      </c>
      <c r="AY67" s="34" t="s">
        <v>233</v>
      </c>
      <c r="AZ67" s="34" t="s">
        <v>233</v>
      </c>
      <c r="BA67" s="34" t="s">
        <v>233</v>
      </c>
      <c r="BB67" s="34"/>
      <c r="BC67" s="34"/>
      <c r="BD67" s="34"/>
      <c r="BE67" s="34"/>
      <c r="BF67" s="34"/>
      <c r="BG67" s="34"/>
      <c r="BH67" s="34"/>
      <c r="BI67" s="355"/>
      <c r="BJ67" s="2"/>
    </row>
    <row r="68" spans="1:62" s="55" customFormat="1" ht="6" customHeight="1" x14ac:dyDescent="0.35">
      <c r="A68"/>
      <c r="W68" s="52"/>
      <c r="X68" s="52"/>
      <c r="Y68" s="52"/>
      <c r="Z68" s="52"/>
      <c r="AA68" s="52"/>
      <c r="AB68" s="52"/>
      <c r="AC68" s="52"/>
      <c r="AD68" s="52"/>
      <c r="AE68" s="52"/>
      <c r="AF68" s="355"/>
      <c r="BI68" s="355"/>
    </row>
    <row r="69" spans="1:62" ht="12" customHeight="1" x14ac:dyDescent="0.35">
      <c r="B69" s="35" t="s">
        <v>824</v>
      </c>
      <c r="C69" s="14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230"/>
      <c r="X69" s="230"/>
      <c r="Y69" s="230"/>
      <c r="Z69" s="230"/>
      <c r="AA69" s="230"/>
      <c r="AB69" s="230"/>
      <c r="AC69" s="230"/>
      <c r="AD69" s="230"/>
      <c r="AE69" s="230"/>
      <c r="AF69" s="355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36"/>
      <c r="BC69" s="36"/>
      <c r="BD69" s="36"/>
      <c r="BE69" s="36"/>
      <c r="BF69" s="36"/>
      <c r="BG69" s="36"/>
      <c r="BH69" s="36"/>
      <c r="BI69" s="355"/>
      <c r="BJ69" s="2"/>
    </row>
    <row r="70" spans="1:62" ht="12" customHeight="1" x14ac:dyDescent="0.35">
      <c r="B70" s="35"/>
      <c r="C70" s="14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230"/>
      <c r="X70" s="230"/>
      <c r="Y70" s="230"/>
      <c r="Z70" s="230"/>
      <c r="AA70" s="230"/>
      <c r="AB70" s="185"/>
      <c r="AC70" s="230"/>
      <c r="AD70" s="230"/>
      <c r="AE70" s="230"/>
      <c r="AF70" s="355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36"/>
      <c r="BC70" s="36"/>
      <c r="BD70" s="36"/>
      <c r="BE70" s="36"/>
      <c r="BF70" s="36"/>
      <c r="BG70" s="36"/>
      <c r="BH70" s="36"/>
      <c r="BI70" s="355"/>
      <c r="BJ70" s="2"/>
    </row>
  </sheetData>
  <mergeCells count="1">
    <mergeCell ref="BA5:BH5"/>
  </mergeCells>
  <hyperlinks>
    <hyperlink ref="B4" location="Indice!A1" display="Volver al índice" xr:uid="{00000000-0004-0000-35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BO59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style="355" customWidth="1"/>
    <col min="2" max="2" width="61.54296875" style="45" customWidth="1"/>
    <col min="3" max="18" width="10.6328125" style="45" hidden="1" customWidth="1"/>
    <col min="19" max="24" width="10.6328125" style="45" customWidth="1"/>
    <col min="25" max="31" width="10.6328125" style="7" customWidth="1"/>
    <col min="32" max="32" width="1.6328125" style="45" customWidth="1"/>
    <col min="33" max="55" width="6.6328125" style="45" hidden="1" customWidth="1"/>
    <col min="56" max="60" width="6.6328125" style="45" customWidth="1"/>
    <col min="61" max="61" width="1.36328125" style="45" customWidth="1"/>
    <col min="62" max="63" width="10.6328125" style="7" customWidth="1"/>
    <col min="64" max="260" width="11.453125" style="45"/>
    <col min="261" max="261" width="2.36328125" style="45" customWidth="1"/>
    <col min="262" max="262" width="48.6328125" style="45" customWidth="1"/>
    <col min="263" max="279" width="11.453125" style="45" customWidth="1"/>
    <col min="280" max="285" width="10.6328125" style="45" customWidth="1"/>
    <col min="286" max="287" width="11.453125" style="45" customWidth="1"/>
    <col min="288" max="288" width="1.6328125" style="45" customWidth="1"/>
    <col min="289" max="304" width="11.453125" style="45" customWidth="1"/>
    <col min="305" max="310" width="6.6328125" style="45" customWidth="1"/>
    <col min="311" max="312" width="11.453125" style="45" customWidth="1"/>
    <col min="313" max="313" width="1.36328125" style="45" customWidth="1"/>
    <col min="314" max="516" width="11.453125" style="45"/>
    <col min="517" max="517" width="2.36328125" style="45" customWidth="1"/>
    <col min="518" max="518" width="48.6328125" style="45" customWidth="1"/>
    <col min="519" max="535" width="11.453125" style="45" customWidth="1"/>
    <col min="536" max="541" width="10.6328125" style="45" customWidth="1"/>
    <col min="542" max="543" width="11.453125" style="45" customWidth="1"/>
    <col min="544" max="544" width="1.6328125" style="45" customWidth="1"/>
    <col min="545" max="560" width="11.453125" style="45" customWidth="1"/>
    <col min="561" max="566" width="6.6328125" style="45" customWidth="1"/>
    <col min="567" max="568" width="11.453125" style="45" customWidth="1"/>
    <col min="569" max="569" width="1.36328125" style="45" customWidth="1"/>
    <col min="570" max="772" width="11.453125" style="45"/>
    <col min="773" max="773" width="2.36328125" style="45" customWidth="1"/>
    <col min="774" max="774" width="48.6328125" style="45" customWidth="1"/>
    <col min="775" max="791" width="11.453125" style="45" customWidth="1"/>
    <col min="792" max="797" width="10.6328125" style="45" customWidth="1"/>
    <col min="798" max="799" width="11.453125" style="45" customWidth="1"/>
    <col min="800" max="800" width="1.6328125" style="45" customWidth="1"/>
    <col min="801" max="816" width="11.453125" style="45" customWidth="1"/>
    <col min="817" max="822" width="6.6328125" style="45" customWidth="1"/>
    <col min="823" max="824" width="11.453125" style="45" customWidth="1"/>
    <col min="825" max="825" width="1.36328125" style="45" customWidth="1"/>
    <col min="826" max="1028" width="11.453125" style="45"/>
    <col min="1029" max="1029" width="2.36328125" style="45" customWidth="1"/>
    <col min="1030" max="1030" width="48.6328125" style="45" customWidth="1"/>
    <col min="1031" max="1047" width="11.453125" style="45" customWidth="1"/>
    <col min="1048" max="1053" width="10.6328125" style="45" customWidth="1"/>
    <col min="1054" max="1055" width="11.453125" style="45" customWidth="1"/>
    <col min="1056" max="1056" width="1.6328125" style="45" customWidth="1"/>
    <col min="1057" max="1072" width="11.453125" style="45" customWidth="1"/>
    <col min="1073" max="1078" width="6.6328125" style="45" customWidth="1"/>
    <col min="1079" max="1080" width="11.453125" style="45" customWidth="1"/>
    <col min="1081" max="1081" width="1.36328125" style="45" customWidth="1"/>
    <col min="1082" max="1284" width="11.453125" style="45"/>
    <col min="1285" max="1285" width="2.36328125" style="45" customWidth="1"/>
    <col min="1286" max="1286" width="48.6328125" style="45" customWidth="1"/>
    <col min="1287" max="1303" width="11.453125" style="45" customWidth="1"/>
    <col min="1304" max="1309" width="10.6328125" style="45" customWidth="1"/>
    <col min="1310" max="1311" width="11.453125" style="45" customWidth="1"/>
    <col min="1312" max="1312" width="1.6328125" style="45" customWidth="1"/>
    <col min="1313" max="1328" width="11.453125" style="45" customWidth="1"/>
    <col min="1329" max="1334" width="6.6328125" style="45" customWidth="1"/>
    <col min="1335" max="1336" width="11.453125" style="45" customWidth="1"/>
    <col min="1337" max="1337" width="1.36328125" style="45" customWidth="1"/>
    <col min="1338" max="1540" width="11.453125" style="45"/>
    <col min="1541" max="1541" width="2.36328125" style="45" customWidth="1"/>
    <col min="1542" max="1542" width="48.6328125" style="45" customWidth="1"/>
    <col min="1543" max="1559" width="11.453125" style="45" customWidth="1"/>
    <col min="1560" max="1565" width="10.6328125" style="45" customWidth="1"/>
    <col min="1566" max="1567" width="11.453125" style="45" customWidth="1"/>
    <col min="1568" max="1568" width="1.6328125" style="45" customWidth="1"/>
    <col min="1569" max="1584" width="11.453125" style="45" customWidth="1"/>
    <col min="1585" max="1590" width="6.6328125" style="45" customWidth="1"/>
    <col min="1591" max="1592" width="11.453125" style="45" customWidth="1"/>
    <col min="1593" max="1593" width="1.36328125" style="45" customWidth="1"/>
    <col min="1594" max="1796" width="11.453125" style="45"/>
    <col min="1797" max="1797" width="2.36328125" style="45" customWidth="1"/>
    <col min="1798" max="1798" width="48.6328125" style="45" customWidth="1"/>
    <col min="1799" max="1815" width="11.453125" style="45" customWidth="1"/>
    <col min="1816" max="1821" width="10.6328125" style="45" customWidth="1"/>
    <col min="1822" max="1823" width="11.453125" style="45" customWidth="1"/>
    <col min="1824" max="1824" width="1.6328125" style="45" customWidth="1"/>
    <col min="1825" max="1840" width="11.453125" style="45" customWidth="1"/>
    <col min="1841" max="1846" width="6.6328125" style="45" customWidth="1"/>
    <col min="1847" max="1848" width="11.453125" style="45" customWidth="1"/>
    <col min="1849" max="1849" width="1.36328125" style="45" customWidth="1"/>
    <col min="1850" max="2052" width="11.453125" style="45"/>
    <col min="2053" max="2053" width="2.36328125" style="45" customWidth="1"/>
    <col min="2054" max="2054" width="48.6328125" style="45" customWidth="1"/>
    <col min="2055" max="2071" width="11.453125" style="45" customWidth="1"/>
    <col min="2072" max="2077" width="10.6328125" style="45" customWidth="1"/>
    <col min="2078" max="2079" width="11.453125" style="45" customWidth="1"/>
    <col min="2080" max="2080" width="1.6328125" style="45" customWidth="1"/>
    <col min="2081" max="2096" width="11.453125" style="45" customWidth="1"/>
    <col min="2097" max="2102" width="6.6328125" style="45" customWidth="1"/>
    <col min="2103" max="2104" width="11.453125" style="45" customWidth="1"/>
    <col min="2105" max="2105" width="1.36328125" style="45" customWidth="1"/>
    <col min="2106" max="2308" width="11.453125" style="45"/>
    <col min="2309" max="2309" width="2.36328125" style="45" customWidth="1"/>
    <col min="2310" max="2310" width="48.6328125" style="45" customWidth="1"/>
    <col min="2311" max="2327" width="11.453125" style="45" customWidth="1"/>
    <col min="2328" max="2333" width="10.6328125" style="45" customWidth="1"/>
    <col min="2334" max="2335" width="11.453125" style="45" customWidth="1"/>
    <col min="2336" max="2336" width="1.6328125" style="45" customWidth="1"/>
    <col min="2337" max="2352" width="11.453125" style="45" customWidth="1"/>
    <col min="2353" max="2358" width="6.6328125" style="45" customWidth="1"/>
    <col min="2359" max="2360" width="11.453125" style="45" customWidth="1"/>
    <col min="2361" max="2361" width="1.36328125" style="45" customWidth="1"/>
    <col min="2362" max="2564" width="11.453125" style="45"/>
    <col min="2565" max="2565" width="2.36328125" style="45" customWidth="1"/>
    <col min="2566" max="2566" width="48.6328125" style="45" customWidth="1"/>
    <col min="2567" max="2583" width="11.453125" style="45" customWidth="1"/>
    <col min="2584" max="2589" width="10.6328125" style="45" customWidth="1"/>
    <col min="2590" max="2591" width="11.453125" style="45" customWidth="1"/>
    <col min="2592" max="2592" width="1.6328125" style="45" customWidth="1"/>
    <col min="2593" max="2608" width="11.453125" style="45" customWidth="1"/>
    <col min="2609" max="2614" width="6.6328125" style="45" customWidth="1"/>
    <col min="2615" max="2616" width="11.453125" style="45" customWidth="1"/>
    <col min="2617" max="2617" width="1.36328125" style="45" customWidth="1"/>
    <col min="2618" max="2820" width="11.453125" style="45"/>
    <col min="2821" max="2821" width="2.36328125" style="45" customWidth="1"/>
    <col min="2822" max="2822" width="48.6328125" style="45" customWidth="1"/>
    <col min="2823" max="2839" width="11.453125" style="45" customWidth="1"/>
    <col min="2840" max="2845" width="10.6328125" style="45" customWidth="1"/>
    <col min="2846" max="2847" width="11.453125" style="45" customWidth="1"/>
    <col min="2848" max="2848" width="1.6328125" style="45" customWidth="1"/>
    <col min="2849" max="2864" width="11.453125" style="45" customWidth="1"/>
    <col min="2865" max="2870" width="6.6328125" style="45" customWidth="1"/>
    <col min="2871" max="2872" width="11.453125" style="45" customWidth="1"/>
    <col min="2873" max="2873" width="1.36328125" style="45" customWidth="1"/>
    <col min="2874" max="3076" width="11.453125" style="45"/>
    <col min="3077" max="3077" width="2.36328125" style="45" customWidth="1"/>
    <col min="3078" max="3078" width="48.6328125" style="45" customWidth="1"/>
    <col min="3079" max="3095" width="11.453125" style="45" customWidth="1"/>
    <col min="3096" max="3101" width="10.6328125" style="45" customWidth="1"/>
    <col min="3102" max="3103" width="11.453125" style="45" customWidth="1"/>
    <col min="3104" max="3104" width="1.6328125" style="45" customWidth="1"/>
    <col min="3105" max="3120" width="11.453125" style="45" customWidth="1"/>
    <col min="3121" max="3126" width="6.6328125" style="45" customWidth="1"/>
    <col min="3127" max="3128" width="11.453125" style="45" customWidth="1"/>
    <col min="3129" max="3129" width="1.36328125" style="45" customWidth="1"/>
    <col min="3130" max="3332" width="11.453125" style="45"/>
    <col min="3333" max="3333" width="2.36328125" style="45" customWidth="1"/>
    <col min="3334" max="3334" width="48.6328125" style="45" customWidth="1"/>
    <col min="3335" max="3351" width="11.453125" style="45" customWidth="1"/>
    <col min="3352" max="3357" width="10.6328125" style="45" customWidth="1"/>
    <col min="3358" max="3359" width="11.453125" style="45" customWidth="1"/>
    <col min="3360" max="3360" width="1.6328125" style="45" customWidth="1"/>
    <col min="3361" max="3376" width="11.453125" style="45" customWidth="1"/>
    <col min="3377" max="3382" width="6.6328125" style="45" customWidth="1"/>
    <col min="3383" max="3384" width="11.453125" style="45" customWidth="1"/>
    <col min="3385" max="3385" width="1.36328125" style="45" customWidth="1"/>
    <col min="3386" max="3588" width="11.453125" style="45"/>
    <col min="3589" max="3589" width="2.36328125" style="45" customWidth="1"/>
    <col min="3590" max="3590" width="48.6328125" style="45" customWidth="1"/>
    <col min="3591" max="3607" width="11.453125" style="45" customWidth="1"/>
    <col min="3608" max="3613" width="10.6328125" style="45" customWidth="1"/>
    <col min="3614" max="3615" width="11.453125" style="45" customWidth="1"/>
    <col min="3616" max="3616" width="1.6328125" style="45" customWidth="1"/>
    <col min="3617" max="3632" width="11.453125" style="45" customWidth="1"/>
    <col min="3633" max="3638" width="6.6328125" style="45" customWidth="1"/>
    <col min="3639" max="3640" width="11.453125" style="45" customWidth="1"/>
    <col min="3641" max="3641" width="1.36328125" style="45" customWidth="1"/>
    <col min="3642" max="3844" width="11.453125" style="45"/>
    <col min="3845" max="3845" width="2.36328125" style="45" customWidth="1"/>
    <col min="3846" max="3846" width="48.6328125" style="45" customWidth="1"/>
    <col min="3847" max="3863" width="11.453125" style="45" customWidth="1"/>
    <col min="3864" max="3869" width="10.6328125" style="45" customWidth="1"/>
    <col min="3870" max="3871" width="11.453125" style="45" customWidth="1"/>
    <col min="3872" max="3872" width="1.6328125" style="45" customWidth="1"/>
    <col min="3873" max="3888" width="11.453125" style="45" customWidth="1"/>
    <col min="3889" max="3894" width="6.6328125" style="45" customWidth="1"/>
    <col min="3895" max="3896" width="11.453125" style="45" customWidth="1"/>
    <col min="3897" max="3897" width="1.36328125" style="45" customWidth="1"/>
    <col min="3898" max="4100" width="11.453125" style="45"/>
    <col min="4101" max="4101" width="2.36328125" style="45" customWidth="1"/>
    <col min="4102" max="4102" width="48.6328125" style="45" customWidth="1"/>
    <col min="4103" max="4119" width="11.453125" style="45" customWidth="1"/>
    <col min="4120" max="4125" width="10.6328125" style="45" customWidth="1"/>
    <col min="4126" max="4127" width="11.453125" style="45" customWidth="1"/>
    <col min="4128" max="4128" width="1.6328125" style="45" customWidth="1"/>
    <col min="4129" max="4144" width="11.453125" style="45" customWidth="1"/>
    <col min="4145" max="4150" width="6.6328125" style="45" customWidth="1"/>
    <col min="4151" max="4152" width="11.453125" style="45" customWidth="1"/>
    <col min="4153" max="4153" width="1.36328125" style="45" customWidth="1"/>
    <col min="4154" max="4356" width="11.453125" style="45"/>
    <col min="4357" max="4357" width="2.36328125" style="45" customWidth="1"/>
    <col min="4358" max="4358" width="48.6328125" style="45" customWidth="1"/>
    <col min="4359" max="4375" width="11.453125" style="45" customWidth="1"/>
    <col min="4376" max="4381" width="10.6328125" style="45" customWidth="1"/>
    <col min="4382" max="4383" width="11.453125" style="45" customWidth="1"/>
    <col min="4384" max="4384" width="1.6328125" style="45" customWidth="1"/>
    <col min="4385" max="4400" width="11.453125" style="45" customWidth="1"/>
    <col min="4401" max="4406" width="6.6328125" style="45" customWidth="1"/>
    <col min="4407" max="4408" width="11.453125" style="45" customWidth="1"/>
    <col min="4409" max="4409" width="1.36328125" style="45" customWidth="1"/>
    <col min="4410" max="4612" width="11.453125" style="45"/>
    <col min="4613" max="4613" width="2.36328125" style="45" customWidth="1"/>
    <col min="4614" max="4614" width="48.6328125" style="45" customWidth="1"/>
    <col min="4615" max="4631" width="11.453125" style="45" customWidth="1"/>
    <col min="4632" max="4637" width="10.6328125" style="45" customWidth="1"/>
    <col min="4638" max="4639" width="11.453125" style="45" customWidth="1"/>
    <col min="4640" max="4640" width="1.6328125" style="45" customWidth="1"/>
    <col min="4641" max="4656" width="11.453125" style="45" customWidth="1"/>
    <col min="4657" max="4662" width="6.6328125" style="45" customWidth="1"/>
    <col min="4663" max="4664" width="11.453125" style="45" customWidth="1"/>
    <col min="4665" max="4665" width="1.36328125" style="45" customWidth="1"/>
    <col min="4666" max="4868" width="11.453125" style="45"/>
    <col min="4869" max="4869" width="2.36328125" style="45" customWidth="1"/>
    <col min="4870" max="4870" width="48.6328125" style="45" customWidth="1"/>
    <col min="4871" max="4887" width="11.453125" style="45" customWidth="1"/>
    <col min="4888" max="4893" width="10.6328125" style="45" customWidth="1"/>
    <col min="4894" max="4895" width="11.453125" style="45" customWidth="1"/>
    <col min="4896" max="4896" width="1.6328125" style="45" customWidth="1"/>
    <col min="4897" max="4912" width="11.453125" style="45" customWidth="1"/>
    <col min="4913" max="4918" width="6.6328125" style="45" customWidth="1"/>
    <col min="4919" max="4920" width="11.453125" style="45" customWidth="1"/>
    <col min="4921" max="4921" width="1.36328125" style="45" customWidth="1"/>
    <col min="4922" max="5124" width="11.453125" style="45"/>
    <col min="5125" max="5125" width="2.36328125" style="45" customWidth="1"/>
    <col min="5126" max="5126" width="48.6328125" style="45" customWidth="1"/>
    <col min="5127" max="5143" width="11.453125" style="45" customWidth="1"/>
    <col min="5144" max="5149" width="10.6328125" style="45" customWidth="1"/>
    <col min="5150" max="5151" width="11.453125" style="45" customWidth="1"/>
    <col min="5152" max="5152" width="1.6328125" style="45" customWidth="1"/>
    <col min="5153" max="5168" width="11.453125" style="45" customWidth="1"/>
    <col min="5169" max="5174" width="6.6328125" style="45" customWidth="1"/>
    <col min="5175" max="5176" width="11.453125" style="45" customWidth="1"/>
    <col min="5177" max="5177" width="1.36328125" style="45" customWidth="1"/>
    <col min="5178" max="5380" width="11.453125" style="45"/>
    <col min="5381" max="5381" width="2.36328125" style="45" customWidth="1"/>
    <col min="5382" max="5382" width="48.6328125" style="45" customWidth="1"/>
    <col min="5383" max="5399" width="11.453125" style="45" customWidth="1"/>
    <col min="5400" max="5405" width="10.6328125" style="45" customWidth="1"/>
    <col min="5406" max="5407" width="11.453125" style="45" customWidth="1"/>
    <col min="5408" max="5408" width="1.6328125" style="45" customWidth="1"/>
    <col min="5409" max="5424" width="11.453125" style="45" customWidth="1"/>
    <col min="5425" max="5430" width="6.6328125" style="45" customWidth="1"/>
    <col min="5431" max="5432" width="11.453125" style="45" customWidth="1"/>
    <col min="5433" max="5433" width="1.36328125" style="45" customWidth="1"/>
    <col min="5434" max="5636" width="11.453125" style="45"/>
    <col min="5637" max="5637" width="2.36328125" style="45" customWidth="1"/>
    <col min="5638" max="5638" width="48.6328125" style="45" customWidth="1"/>
    <col min="5639" max="5655" width="11.453125" style="45" customWidth="1"/>
    <col min="5656" max="5661" width="10.6328125" style="45" customWidth="1"/>
    <col min="5662" max="5663" width="11.453125" style="45" customWidth="1"/>
    <col min="5664" max="5664" width="1.6328125" style="45" customWidth="1"/>
    <col min="5665" max="5680" width="11.453125" style="45" customWidth="1"/>
    <col min="5681" max="5686" width="6.6328125" style="45" customWidth="1"/>
    <col min="5687" max="5688" width="11.453125" style="45" customWidth="1"/>
    <col min="5689" max="5689" width="1.36328125" style="45" customWidth="1"/>
    <col min="5690" max="5892" width="11.453125" style="45"/>
    <col min="5893" max="5893" width="2.36328125" style="45" customWidth="1"/>
    <col min="5894" max="5894" width="48.6328125" style="45" customWidth="1"/>
    <col min="5895" max="5911" width="11.453125" style="45" customWidth="1"/>
    <col min="5912" max="5917" width="10.6328125" style="45" customWidth="1"/>
    <col min="5918" max="5919" width="11.453125" style="45" customWidth="1"/>
    <col min="5920" max="5920" width="1.6328125" style="45" customWidth="1"/>
    <col min="5921" max="5936" width="11.453125" style="45" customWidth="1"/>
    <col min="5937" max="5942" width="6.6328125" style="45" customWidth="1"/>
    <col min="5943" max="5944" width="11.453125" style="45" customWidth="1"/>
    <col min="5945" max="5945" width="1.36328125" style="45" customWidth="1"/>
    <col min="5946" max="6148" width="11.453125" style="45"/>
    <col min="6149" max="6149" width="2.36328125" style="45" customWidth="1"/>
    <col min="6150" max="6150" width="48.6328125" style="45" customWidth="1"/>
    <col min="6151" max="6167" width="11.453125" style="45" customWidth="1"/>
    <col min="6168" max="6173" width="10.6328125" style="45" customWidth="1"/>
    <col min="6174" max="6175" width="11.453125" style="45" customWidth="1"/>
    <col min="6176" max="6176" width="1.6328125" style="45" customWidth="1"/>
    <col min="6177" max="6192" width="11.453125" style="45" customWidth="1"/>
    <col min="6193" max="6198" width="6.6328125" style="45" customWidth="1"/>
    <col min="6199" max="6200" width="11.453125" style="45" customWidth="1"/>
    <col min="6201" max="6201" width="1.36328125" style="45" customWidth="1"/>
    <col min="6202" max="6404" width="11.453125" style="45"/>
    <col min="6405" max="6405" width="2.36328125" style="45" customWidth="1"/>
    <col min="6406" max="6406" width="48.6328125" style="45" customWidth="1"/>
    <col min="6407" max="6423" width="11.453125" style="45" customWidth="1"/>
    <col min="6424" max="6429" width="10.6328125" style="45" customWidth="1"/>
    <col min="6430" max="6431" width="11.453125" style="45" customWidth="1"/>
    <col min="6432" max="6432" width="1.6328125" style="45" customWidth="1"/>
    <col min="6433" max="6448" width="11.453125" style="45" customWidth="1"/>
    <col min="6449" max="6454" width="6.6328125" style="45" customWidth="1"/>
    <col min="6455" max="6456" width="11.453125" style="45" customWidth="1"/>
    <col min="6457" max="6457" width="1.36328125" style="45" customWidth="1"/>
    <col min="6458" max="6660" width="11.453125" style="45"/>
    <col min="6661" max="6661" width="2.36328125" style="45" customWidth="1"/>
    <col min="6662" max="6662" width="48.6328125" style="45" customWidth="1"/>
    <col min="6663" max="6679" width="11.453125" style="45" customWidth="1"/>
    <col min="6680" max="6685" width="10.6328125" style="45" customWidth="1"/>
    <col min="6686" max="6687" width="11.453125" style="45" customWidth="1"/>
    <col min="6688" max="6688" width="1.6328125" style="45" customWidth="1"/>
    <col min="6689" max="6704" width="11.453125" style="45" customWidth="1"/>
    <col min="6705" max="6710" width="6.6328125" style="45" customWidth="1"/>
    <col min="6711" max="6712" width="11.453125" style="45" customWidth="1"/>
    <col min="6713" max="6713" width="1.36328125" style="45" customWidth="1"/>
    <col min="6714" max="6916" width="11.453125" style="45"/>
    <col min="6917" max="6917" width="2.36328125" style="45" customWidth="1"/>
    <col min="6918" max="6918" width="48.6328125" style="45" customWidth="1"/>
    <col min="6919" max="6935" width="11.453125" style="45" customWidth="1"/>
    <col min="6936" max="6941" width="10.6328125" style="45" customWidth="1"/>
    <col min="6942" max="6943" width="11.453125" style="45" customWidth="1"/>
    <col min="6944" max="6944" width="1.6328125" style="45" customWidth="1"/>
    <col min="6945" max="6960" width="11.453125" style="45" customWidth="1"/>
    <col min="6961" max="6966" width="6.6328125" style="45" customWidth="1"/>
    <col min="6967" max="6968" width="11.453125" style="45" customWidth="1"/>
    <col min="6969" max="6969" width="1.36328125" style="45" customWidth="1"/>
    <col min="6970" max="7172" width="11.453125" style="45"/>
    <col min="7173" max="7173" width="2.36328125" style="45" customWidth="1"/>
    <col min="7174" max="7174" width="48.6328125" style="45" customWidth="1"/>
    <col min="7175" max="7191" width="11.453125" style="45" customWidth="1"/>
    <col min="7192" max="7197" width="10.6328125" style="45" customWidth="1"/>
    <col min="7198" max="7199" width="11.453125" style="45" customWidth="1"/>
    <col min="7200" max="7200" width="1.6328125" style="45" customWidth="1"/>
    <col min="7201" max="7216" width="11.453125" style="45" customWidth="1"/>
    <col min="7217" max="7222" width="6.6328125" style="45" customWidth="1"/>
    <col min="7223" max="7224" width="11.453125" style="45" customWidth="1"/>
    <col min="7225" max="7225" width="1.36328125" style="45" customWidth="1"/>
    <col min="7226" max="7428" width="11.453125" style="45"/>
    <col min="7429" max="7429" width="2.36328125" style="45" customWidth="1"/>
    <col min="7430" max="7430" width="48.6328125" style="45" customWidth="1"/>
    <col min="7431" max="7447" width="11.453125" style="45" customWidth="1"/>
    <col min="7448" max="7453" width="10.6328125" style="45" customWidth="1"/>
    <col min="7454" max="7455" width="11.453125" style="45" customWidth="1"/>
    <col min="7456" max="7456" width="1.6328125" style="45" customWidth="1"/>
    <col min="7457" max="7472" width="11.453125" style="45" customWidth="1"/>
    <col min="7473" max="7478" width="6.6328125" style="45" customWidth="1"/>
    <col min="7479" max="7480" width="11.453125" style="45" customWidth="1"/>
    <col min="7481" max="7481" width="1.36328125" style="45" customWidth="1"/>
    <col min="7482" max="7684" width="11.453125" style="45"/>
    <col min="7685" max="7685" width="2.36328125" style="45" customWidth="1"/>
    <col min="7686" max="7686" width="48.6328125" style="45" customWidth="1"/>
    <col min="7687" max="7703" width="11.453125" style="45" customWidth="1"/>
    <col min="7704" max="7709" width="10.6328125" style="45" customWidth="1"/>
    <col min="7710" max="7711" width="11.453125" style="45" customWidth="1"/>
    <col min="7712" max="7712" width="1.6328125" style="45" customWidth="1"/>
    <col min="7713" max="7728" width="11.453125" style="45" customWidth="1"/>
    <col min="7729" max="7734" width="6.6328125" style="45" customWidth="1"/>
    <col min="7735" max="7736" width="11.453125" style="45" customWidth="1"/>
    <col min="7737" max="7737" width="1.36328125" style="45" customWidth="1"/>
    <col min="7738" max="7940" width="11.453125" style="45"/>
    <col min="7941" max="7941" width="2.36328125" style="45" customWidth="1"/>
    <col min="7942" max="7942" width="48.6328125" style="45" customWidth="1"/>
    <col min="7943" max="7959" width="11.453125" style="45" customWidth="1"/>
    <col min="7960" max="7965" width="10.6328125" style="45" customWidth="1"/>
    <col min="7966" max="7967" width="11.453125" style="45" customWidth="1"/>
    <col min="7968" max="7968" width="1.6328125" style="45" customWidth="1"/>
    <col min="7969" max="7984" width="11.453125" style="45" customWidth="1"/>
    <col min="7985" max="7990" width="6.6328125" style="45" customWidth="1"/>
    <col min="7991" max="7992" width="11.453125" style="45" customWidth="1"/>
    <col min="7993" max="7993" width="1.36328125" style="45" customWidth="1"/>
    <col min="7994" max="8196" width="11.453125" style="45"/>
    <col min="8197" max="8197" width="2.36328125" style="45" customWidth="1"/>
    <col min="8198" max="8198" width="48.6328125" style="45" customWidth="1"/>
    <col min="8199" max="8215" width="11.453125" style="45" customWidth="1"/>
    <col min="8216" max="8221" width="10.6328125" style="45" customWidth="1"/>
    <col min="8222" max="8223" width="11.453125" style="45" customWidth="1"/>
    <col min="8224" max="8224" width="1.6328125" style="45" customWidth="1"/>
    <col min="8225" max="8240" width="11.453125" style="45" customWidth="1"/>
    <col min="8241" max="8246" width="6.6328125" style="45" customWidth="1"/>
    <col min="8247" max="8248" width="11.453125" style="45" customWidth="1"/>
    <col min="8249" max="8249" width="1.36328125" style="45" customWidth="1"/>
    <col min="8250" max="8452" width="11.453125" style="45"/>
    <col min="8453" max="8453" width="2.36328125" style="45" customWidth="1"/>
    <col min="8454" max="8454" width="48.6328125" style="45" customWidth="1"/>
    <col min="8455" max="8471" width="11.453125" style="45" customWidth="1"/>
    <col min="8472" max="8477" width="10.6328125" style="45" customWidth="1"/>
    <col min="8478" max="8479" width="11.453125" style="45" customWidth="1"/>
    <col min="8480" max="8480" width="1.6328125" style="45" customWidth="1"/>
    <col min="8481" max="8496" width="11.453125" style="45" customWidth="1"/>
    <col min="8497" max="8502" width="6.6328125" style="45" customWidth="1"/>
    <col min="8503" max="8504" width="11.453125" style="45" customWidth="1"/>
    <col min="8505" max="8505" width="1.36328125" style="45" customWidth="1"/>
    <col min="8506" max="8708" width="11.453125" style="45"/>
    <col min="8709" max="8709" width="2.36328125" style="45" customWidth="1"/>
    <col min="8710" max="8710" width="48.6328125" style="45" customWidth="1"/>
    <col min="8711" max="8727" width="11.453125" style="45" customWidth="1"/>
    <col min="8728" max="8733" width="10.6328125" style="45" customWidth="1"/>
    <col min="8734" max="8735" width="11.453125" style="45" customWidth="1"/>
    <col min="8736" max="8736" width="1.6328125" style="45" customWidth="1"/>
    <col min="8737" max="8752" width="11.453125" style="45" customWidth="1"/>
    <col min="8753" max="8758" width="6.6328125" style="45" customWidth="1"/>
    <col min="8759" max="8760" width="11.453125" style="45" customWidth="1"/>
    <col min="8761" max="8761" width="1.36328125" style="45" customWidth="1"/>
    <col min="8762" max="8964" width="11.453125" style="45"/>
    <col min="8965" max="8965" width="2.36328125" style="45" customWidth="1"/>
    <col min="8966" max="8966" width="48.6328125" style="45" customWidth="1"/>
    <col min="8967" max="8983" width="11.453125" style="45" customWidth="1"/>
    <col min="8984" max="8989" width="10.6328125" style="45" customWidth="1"/>
    <col min="8990" max="8991" width="11.453125" style="45" customWidth="1"/>
    <col min="8992" max="8992" width="1.6328125" style="45" customWidth="1"/>
    <col min="8993" max="9008" width="11.453125" style="45" customWidth="1"/>
    <col min="9009" max="9014" width="6.6328125" style="45" customWidth="1"/>
    <col min="9015" max="9016" width="11.453125" style="45" customWidth="1"/>
    <col min="9017" max="9017" width="1.36328125" style="45" customWidth="1"/>
    <col min="9018" max="9220" width="11.453125" style="45"/>
    <col min="9221" max="9221" width="2.36328125" style="45" customWidth="1"/>
    <col min="9222" max="9222" width="48.6328125" style="45" customWidth="1"/>
    <col min="9223" max="9239" width="11.453125" style="45" customWidth="1"/>
    <col min="9240" max="9245" width="10.6328125" style="45" customWidth="1"/>
    <col min="9246" max="9247" width="11.453125" style="45" customWidth="1"/>
    <col min="9248" max="9248" width="1.6328125" style="45" customWidth="1"/>
    <col min="9249" max="9264" width="11.453125" style="45" customWidth="1"/>
    <col min="9265" max="9270" width="6.6328125" style="45" customWidth="1"/>
    <col min="9271" max="9272" width="11.453125" style="45" customWidth="1"/>
    <col min="9273" max="9273" width="1.36328125" style="45" customWidth="1"/>
    <col min="9274" max="9476" width="11.453125" style="45"/>
    <col min="9477" max="9477" width="2.36328125" style="45" customWidth="1"/>
    <col min="9478" max="9478" width="48.6328125" style="45" customWidth="1"/>
    <col min="9479" max="9495" width="11.453125" style="45" customWidth="1"/>
    <col min="9496" max="9501" width="10.6328125" style="45" customWidth="1"/>
    <col min="9502" max="9503" width="11.453125" style="45" customWidth="1"/>
    <col min="9504" max="9504" width="1.6328125" style="45" customWidth="1"/>
    <col min="9505" max="9520" width="11.453125" style="45" customWidth="1"/>
    <col min="9521" max="9526" width="6.6328125" style="45" customWidth="1"/>
    <col min="9527" max="9528" width="11.453125" style="45" customWidth="1"/>
    <col min="9529" max="9529" width="1.36328125" style="45" customWidth="1"/>
    <col min="9530" max="9732" width="11.453125" style="45"/>
    <col min="9733" max="9733" width="2.36328125" style="45" customWidth="1"/>
    <col min="9734" max="9734" width="48.6328125" style="45" customWidth="1"/>
    <col min="9735" max="9751" width="11.453125" style="45" customWidth="1"/>
    <col min="9752" max="9757" width="10.6328125" style="45" customWidth="1"/>
    <col min="9758" max="9759" width="11.453125" style="45" customWidth="1"/>
    <col min="9760" max="9760" width="1.6328125" style="45" customWidth="1"/>
    <col min="9761" max="9776" width="11.453125" style="45" customWidth="1"/>
    <col min="9777" max="9782" width="6.6328125" style="45" customWidth="1"/>
    <col min="9783" max="9784" width="11.453125" style="45" customWidth="1"/>
    <col min="9785" max="9785" width="1.36328125" style="45" customWidth="1"/>
    <col min="9786" max="9988" width="11.453125" style="45"/>
    <col min="9989" max="9989" width="2.36328125" style="45" customWidth="1"/>
    <col min="9990" max="9990" width="48.6328125" style="45" customWidth="1"/>
    <col min="9991" max="10007" width="11.453125" style="45" customWidth="1"/>
    <col min="10008" max="10013" width="10.6328125" style="45" customWidth="1"/>
    <col min="10014" max="10015" width="11.453125" style="45" customWidth="1"/>
    <col min="10016" max="10016" width="1.6328125" style="45" customWidth="1"/>
    <col min="10017" max="10032" width="11.453125" style="45" customWidth="1"/>
    <col min="10033" max="10038" width="6.6328125" style="45" customWidth="1"/>
    <col min="10039" max="10040" width="11.453125" style="45" customWidth="1"/>
    <col min="10041" max="10041" width="1.36328125" style="45" customWidth="1"/>
    <col min="10042" max="10244" width="11.453125" style="45"/>
    <col min="10245" max="10245" width="2.36328125" style="45" customWidth="1"/>
    <col min="10246" max="10246" width="48.6328125" style="45" customWidth="1"/>
    <col min="10247" max="10263" width="11.453125" style="45" customWidth="1"/>
    <col min="10264" max="10269" width="10.6328125" style="45" customWidth="1"/>
    <col min="10270" max="10271" width="11.453125" style="45" customWidth="1"/>
    <col min="10272" max="10272" width="1.6328125" style="45" customWidth="1"/>
    <col min="10273" max="10288" width="11.453125" style="45" customWidth="1"/>
    <col min="10289" max="10294" width="6.6328125" style="45" customWidth="1"/>
    <col min="10295" max="10296" width="11.453125" style="45" customWidth="1"/>
    <col min="10297" max="10297" width="1.36328125" style="45" customWidth="1"/>
    <col min="10298" max="10500" width="11.453125" style="45"/>
    <col min="10501" max="10501" width="2.36328125" style="45" customWidth="1"/>
    <col min="10502" max="10502" width="48.6328125" style="45" customWidth="1"/>
    <col min="10503" max="10519" width="11.453125" style="45" customWidth="1"/>
    <col min="10520" max="10525" width="10.6328125" style="45" customWidth="1"/>
    <col min="10526" max="10527" width="11.453125" style="45" customWidth="1"/>
    <col min="10528" max="10528" width="1.6328125" style="45" customWidth="1"/>
    <col min="10529" max="10544" width="11.453125" style="45" customWidth="1"/>
    <col min="10545" max="10550" width="6.6328125" style="45" customWidth="1"/>
    <col min="10551" max="10552" width="11.453125" style="45" customWidth="1"/>
    <col min="10553" max="10553" width="1.36328125" style="45" customWidth="1"/>
    <col min="10554" max="10756" width="11.453125" style="45"/>
    <col min="10757" max="10757" width="2.36328125" style="45" customWidth="1"/>
    <col min="10758" max="10758" width="48.6328125" style="45" customWidth="1"/>
    <col min="10759" max="10775" width="11.453125" style="45" customWidth="1"/>
    <col min="10776" max="10781" width="10.6328125" style="45" customWidth="1"/>
    <col min="10782" max="10783" width="11.453125" style="45" customWidth="1"/>
    <col min="10784" max="10784" width="1.6328125" style="45" customWidth="1"/>
    <col min="10785" max="10800" width="11.453125" style="45" customWidth="1"/>
    <col min="10801" max="10806" width="6.6328125" style="45" customWidth="1"/>
    <col min="10807" max="10808" width="11.453125" style="45" customWidth="1"/>
    <col min="10809" max="10809" width="1.36328125" style="45" customWidth="1"/>
    <col min="10810" max="11012" width="11.453125" style="45"/>
    <col min="11013" max="11013" width="2.36328125" style="45" customWidth="1"/>
    <col min="11014" max="11014" width="48.6328125" style="45" customWidth="1"/>
    <col min="11015" max="11031" width="11.453125" style="45" customWidth="1"/>
    <col min="11032" max="11037" width="10.6328125" style="45" customWidth="1"/>
    <col min="11038" max="11039" width="11.453125" style="45" customWidth="1"/>
    <col min="11040" max="11040" width="1.6328125" style="45" customWidth="1"/>
    <col min="11041" max="11056" width="11.453125" style="45" customWidth="1"/>
    <col min="11057" max="11062" width="6.6328125" style="45" customWidth="1"/>
    <col min="11063" max="11064" width="11.453125" style="45" customWidth="1"/>
    <col min="11065" max="11065" width="1.36328125" style="45" customWidth="1"/>
    <col min="11066" max="11268" width="11.453125" style="45"/>
    <col min="11269" max="11269" width="2.36328125" style="45" customWidth="1"/>
    <col min="11270" max="11270" width="48.6328125" style="45" customWidth="1"/>
    <col min="11271" max="11287" width="11.453125" style="45" customWidth="1"/>
    <col min="11288" max="11293" width="10.6328125" style="45" customWidth="1"/>
    <col min="11294" max="11295" width="11.453125" style="45" customWidth="1"/>
    <col min="11296" max="11296" width="1.6328125" style="45" customWidth="1"/>
    <col min="11297" max="11312" width="11.453125" style="45" customWidth="1"/>
    <col min="11313" max="11318" width="6.6328125" style="45" customWidth="1"/>
    <col min="11319" max="11320" width="11.453125" style="45" customWidth="1"/>
    <col min="11321" max="11321" width="1.36328125" style="45" customWidth="1"/>
    <col min="11322" max="11524" width="11.453125" style="45"/>
    <col min="11525" max="11525" width="2.36328125" style="45" customWidth="1"/>
    <col min="11526" max="11526" width="48.6328125" style="45" customWidth="1"/>
    <col min="11527" max="11543" width="11.453125" style="45" customWidth="1"/>
    <col min="11544" max="11549" width="10.6328125" style="45" customWidth="1"/>
    <col min="11550" max="11551" width="11.453125" style="45" customWidth="1"/>
    <col min="11552" max="11552" width="1.6328125" style="45" customWidth="1"/>
    <col min="11553" max="11568" width="11.453125" style="45" customWidth="1"/>
    <col min="11569" max="11574" width="6.6328125" style="45" customWidth="1"/>
    <col min="11575" max="11576" width="11.453125" style="45" customWidth="1"/>
    <col min="11577" max="11577" width="1.36328125" style="45" customWidth="1"/>
    <col min="11578" max="11780" width="11.453125" style="45"/>
    <col min="11781" max="11781" width="2.36328125" style="45" customWidth="1"/>
    <col min="11782" max="11782" width="48.6328125" style="45" customWidth="1"/>
    <col min="11783" max="11799" width="11.453125" style="45" customWidth="1"/>
    <col min="11800" max="11805" width="10.6328125" style="45" customWidth="1"/>
    <col min="11806" max="11807" width="11.453125" style="45" customWidth="1"/>
    <col min="11808" max="11808" width="1.6328125" style="45" customWidth="1"/>
    <col min="11809" max="11824" width="11.453125" style="45" customWidth="1"/>
    <col min="11825" max="11830" width="6.6328125" style="45" customWidth="1"/>
    <col min="11831" max="11832" width="11.453125" style="45" customWidth="1"/>
    <col min="11833" max="11833" width="1.36328125" style="45" customWidth="1"/>
    <col min="11834" max="12036" width="11.453125" style="45"/>
    <col min="12037" max="12037" width="2.36328125" style="45" customWidth="1"/>
    <col min="12038" max="12038" width="48.6328125" style="45" customWidth="1"/>
    <col min="12039" max="12055" width="11.453125" style="45" customWidth="1"/>
    <col min="12056" max="12061" width="10.6328125" style="45" customWidth="1"/>
    <col min="12062" max="12063" width="11.453125" style="45" customWidth="1"/>
    <col min="12064" max="12064" width="1.6328125" style="45" customWidth="1"/>
    <col min="12065" max="12080" width="11.453125" style="45" customWidth="1"/>
    <col min="12081" max="12086" width="6.6328125" style="45" customWidth="1"/>
    <col min="12087" max="12088" width="11.453125" style="45" customWidth="1"/>
    <col min="12089" max="12089" width="1.36328125" style="45" customWidth="1"/>
    <col min="12090" max="12292" width="11.453125" style="45"/>
    <col min="12293" max="12293" width="2.36328125" style="45" customWidth="1"/>
    <col min="12294" max="12294" width="48.6328125" style="45" customWidth="1"/>
    <col min="12295" max="12311" width="11.453125" style="45" customWidth="1"/>
    <col min="12312" max="12317" width="10.6328125" style="45" customWidth="1"/>
    <col min="12318" max="12319" width="11.453125" style="45" customWidth="1"/>
    <col min="12320" max="12320" width="1.6328125" style="45" customWidth="1"/>
    <col min="12321" max="12336" width="11.453125" style="45" customWidth="1"/>
    <col min="12337" max="12342" width="6.6328125" style="45" customWidth="1"/>
    <col min="12343" max="12344" width="11.453125" style="45" customWidth="1"/>
    <col min="12345" max="12345" width="1.36328125" style="45" customWidth="1"/>
    <col min="12346" max="12548" width="11.453125" style="45"/>
    <col min="12549" max="12549" width="2.36328125" style="45" customWidth="1"/>
    <col min="12550" max="12550" width="48.6328125" style="45" customWidth="1"/>
    <col min="12551" max="12567" width="11.453125" style="45" customWidth="1"/>
    <col min="12568" max="12573" width="10.6328125" style="45" customWidth="1"/>
    <col min="12574" max="12575" width="11.453125" style="45" customWidth="1"/>
    <col min="12576" max="12576" width="1.6328125" style="45" customWidth="1"/>
    <col min="12577" max="12592" width="11.453125" style="45" customWidth="1"/>
    <col min="12593" max="12598" width="6.6328125" style="45" customWidth="1"/>
    <col min="12599" max="12600" width="11.453125" style="45" customWidth="1"/>
    <col min="12601" max="12601" width="1.36328125" style="45" customWidth="1"/>
    <col min="12602" max="12804" width="11.453125" style="45"/>
    <col min="12805" max="12805" width="2.36328125" style="45" customWidth="1"/>
    <col min="12806" max="12806" width="48.6328125" style="45" customWidth="1"/>
    <col min="12807" max="12823" width="11.453125" style="45" customWidth="1"/>
    <col min="12824" max="12829" width="10.6328125" style="45" customWidth="1"/>
    <col min="12830" max="12831" width="11.453125" style="45" customWidth="1"/>
    <col min="12832" max="12832" width="1.6328125" style="45" customWidth="1"/>
    <col min="12833" max="12848" width="11.453125" style="45" customWidth="1"/>
    <col min="12849" max="12854" width="6.6328125" style="45" customWidth="1"/>
    <col min="12855" max="12856" width="11.453125" style="45" customWidth="1"/>
    <col min="12857" max="12857" width="1.36328125" style="45" customWidth="1"/>
    <col min="12858" max="13060" width="11.453125" style="45"/>
    <col min="13061" max="13061" width="2.36328125" style="45" customWidth="1"/>
    <col min="13062" max="13062" width="48.6328125" style="45" customWidth="1"/>
    <col min="13063" max="13079" width="11.453125" style="45" customWidth="1"/>
    <col min="13080" max="13085" width="10.6328125" style="45" customWidth="1"/>
    <col min="13086" max="13087" width="11.453125" style="45" customWidth="1"/>
    <col min="13088" max="13088" width="1.6328125" style="45" customWidth="1"/>
    <col min="13089" max="13104" width="11.453125" style="45" customWidth="1"/>
    <col min="13105" max="13110" width="6.6328125" style="45" customWidth="1"/>
    <col min="13111" max="13112" width="11.453125" style="45" customWidth="1"/>
    <col min="13113" max="13113" width="1.36328125" style="45" customWidth="1"/>
    <col min="13114" max="13316" width="11.453125" style="45"/>
    <col min="13317" max="13317" width="2.36328125" style="45" customWidth="1"/>
    <col min="13318" max="13318" width="48.6328125" style="45" customWidth="1"/>
    <col min="13319" max="13335" width="11.453125" style="45" customWidth="1"/>
    <col min="13336" max="13341" width="10.6328125" style="45" customWidth="1"/>
    <col min="13342" max="13343" width="11.453125" style="45" customWidth="1"/>
    <col min="13344" max="13344" width="1.6328125" style="45" customWidth="1"/>
    <col min="13345" max="13360" width="11.453125" style="45" customWidth="1"/>
    <col min="13361" max="13366" width="6.6328125" style="45" customWidth="1"/>
    <col min="13367" max="13368" width="11.453125" style="45" customWidth="1"/>
    <col min="13369" max="13369" width="1.36328125" style="45" customWidth="1"/>
    <col min="13370" max="13572" width="11.453125" style="45"/>
    <col min="13573" max="13573" width="2.36328125" style="45" customWidth="1"/>
    <col min="13574" max="13574" width="48.6328125" style="45" customWidth="1"/>
    <col min="13575" max="13591" width="11.453125" style="45" customWidth="1"/>
    <col min="13592" max="13597" width="10.6328125" style="45" customWidth="1"/>
    <col min="13598" max="13599" width="11.453125" style="45" customWidth="1"/>
    <col min="13600" max="13600" width="1.6328125" style="45" customWidth="1"/>
    <col min="13601" max="13616" width="11.453125" style="45" customWidth="1"/>
    <col min="13617" max="13622" width="6.6328125" style="45" customWidth="1"/>
    <col min="13623" max="13624" width="11.453125" style="45" customWidth="1"/>
    <col min="13625" max="13625" width="1.36328125" style="45" customWidth="1"/>
    <col min="13626" max="13828" width="11.453125" style="45"/>
    <col min="13829" max="13829" width="2.36328125" style="45" customWidth="1"/>
    <col min="13830" max="13830" width="48.6328125" style="45" customWidth="1"/>
    <col min="13831" max="13847" width="11.453125" style="45" customWidth="1"/>
    <col min="13848" max="13853" width="10.6328125" style="45" customWidth="1"/>
    <col min="13854" max="13855" width="11.453125" style="45" customWidth="1"/>
    <col min="13856" max="13856" width="1.6328125" style="45" customWidth="1"/>
    <col min="13857" max="13872" width="11.453125" style="45" customWidth="1"/>
    <col min="13873" max="13878" width="6.6328125" style="45" customWidth="1"/>
    <col min="13879" max="13880" width="11.453125" style="45" customWidth="1"/>
    <col min="13881" max="13881" width="1.36328125" style="45" customWidth="1"/>
    <col min="13882" max="14084" width="11.453125" style="45"/>
    <col min="14085" max="14085" width="2.36328125" style="45" customWidth="1"/>
    <col min="14086" max="14086" width="48.6328125" style="45" customWidth="1"/>
    <col min="14087" max="14103" width="11.453125" style="45" customWidth="1"/>
    <col min="14104" max="14109" width="10.6328125" style="45" customWidth="1"/>
    <col min="14110" max="14111" width="11.453125" style="45" customWidth="1"/>
    <col min="14112" max="14112" width="1.6328125" style="45" customWidth="1"/>
    <col min="14113" max="14128" width="11.453125" style="45" customWidth="1"/>
    <col min="14129" max="14134" width="6.6328125" style="45" customWidth="1"/>
    <col min="14135" max="14136" width="11.453125" style="45" customWidth="1"/>
    <col min="14137" max="14137" width="1.36328125" style="45" customWidth="1"/>
    <col min="14138" max="14340" width="11.453125" style="45"/>
    <col min="14341" max="14341" width="2.36328125" style="45" customWidth="1"/>
    <col min="14342" max="14342" width="48.6328125" style="45" customWidth="1"/>
    <col min="14343" max="14359" width="11.453125" style="45" customWidth="1"/>
    <col min="14360" max="14365" width="10.6328125" style="45" customWidth="1"/>
    <col min="14366" max="14367" width="11.453125" style="45" customWidth="1"/>
    <col min="14368" max="14368" width="1.6328125" style="45" customWidth="1"/>
    <col min="14369" max="14384" width="11.453125" style="45" customWidth="1"/>
    <col min="14385" max="14390" width="6.6328125" style="45" customWidth="1"/>
    <col min="14391" max="14392" width="11.453125" style="45" customWidth="1"/>
    <col min="14393" max="14393" width="1.36328125" style="45" customWidth="1"/>
    <col min="14394" max="14596" width="11.453125" style="45"/>
    <col min="14597" max="14597" width="2.36328125" style="45" customWidth="1"/>
    <col min="14598" max="14598" width="48.6328125" style="45" customWidth="1"/>
    <col min="14599" max="14615" width="11.453125" style="45" customWidth="1"/>
    <col min="14616" max="14621" width="10.6328125" style="45" customWidth="1"/>
    <col min="14622" max="14623" width="11.453125" style="45" customWidth="1"/>
    <col min="14624" max="14624" width="1.6328125" style="45" customWidth="1"/>
    <col min="14625" max="14640" width="11.453125" style="45" customWidth="1"/>
    <col min="14641" max="14646" width="6.6328125" style="45" customWidth="1"/>
    <col min="14647" max="14648" width="11.453125" style="45" customWidth="1"/>
    <col min="14649" max="14649" width="1.36328125" style="45" customWidth="1"/>
    <col min="14650" max="14852" width="11.453125" style="45"/>
    <col min="14853" max="14853" width="2.36328125" style="45" customWidth="1"/>
    <col min="14854" max="14854" width="48.6328125" style="45" customWidth="1"/>
    <col min="14855" max="14871" width="11.453125" style="45" customWidth="1"/>
    <col min="14872" max="14877" width="10.6328125" style="45" customWidth="1"/>
    <col min="14878" max="14879" width="11.453125" style="45" customWidth="1"/>
    <col min="14880" max="14880" width="1.6328125" style="45" customWidth="1"/>
    <col min="14881" max="14896" width="11.453125" style="45" customWidth="1"/>
    <col min="14897" max="14902" width="6.6328125" style="45" customWidth="1"/>
    <col min="14903" max="14904" width="11.453125" style="45" customWidth="1"/>
    <col min="14905" max="14905" width="1.36328125" style="45" customWidth="1"/>
    <col min="14906" max="15108" width="11.453125" style="45"/>
    <col min="15109" max="15109" width="2.36328125" style="45" customWidth="1"/>
    <col min="15110" max="15110" width="48.6328125" style="45" customWidth="1"/>
    <col min="15111" max="15127" width="11.453125" style="45" customWidth="1"/>
    <col min="15128" max="15133" width="10.6328125" style="45" customWidth="1"/>
    <col min="15134" max="15135" width="11.453125" style="45" customWidth="1"/>
    <col min="15136" max="15136" width="1.6328125" style="45" customWidth="1"/>
    <col min="15137" max="15152" width="11.453125" style="45" customWidth="1"/>
    <col min="15153" max="15158" width="6.6328125" style="45" customWidth="1"/>
    <col min="15159" max="15160" width="11.453125" style="45" customWidth="1"/>
    <col min="15161" max="15161" width="1.36328125" style="45" customWidth="1"/>
    <col min="15162" max="15364" width="11.453125" style="45"/>
    <col min="15365" max="15365" width="2.36328125" style="45" customWidth="1"/>
    <col min="15366" max="15366" width="48.6328125" style="45" customWidth="1"/>
    <col min="15367" max="15383" width="11.453125" style="45" customWidth="1"/>
    <col min="15384" max="15389" width="10.6328125" style="45" customWidth="1"/>
    <col min="15390" max="15391" width="11.453125" style="45" customWidth="1"/>
    <col min="15392" max="15392" width="1.6328125" style="45" customWidth="1"/>
    <col min="15393" max="15408" width="11.453125" style="45" customWidth="1"/>
    <col min="15409" max="15414" width="6.6328125" style="45" customWidth="1"/>
    <col min="15415" max="15416" width="11.453125" style="45" customWidth="1"/>
    <col min="15417" max="15417" width="1.36328125" style="45" customWidth="1"/>
    <col min="15418" max="15620" width="11.453125" style="45"/>
    <col min="15621" max="15621" width="2.36328125" style="45" customWidth="1"/>
    <col min="15622" max="15622" width="48.6328125" style="45" customWidth="1"/>
    <col min="15623" max="15639" width="11.453125" style="45" customWidth="1"/>
    <col min="15640" max="15645" width="10.6328125" style="45" customWidth="1"/>
    <col min="15646" max="15647" width="11.453125" style="45" customWidth="1"/>
    <col min="15648" max="15648" width="1.6328125" style="45" customWidth="1"/>
    <col min="15649" max="15664" width="11.453125" style="45" customWidth="1"/>
    <col min="15665" max="15670" width="6.6328125" style="45" customWidth="1"/>
    <col min="15671" max="15672" width="11.453125" style="45" customWidth="1"/>
    <col min="15673" max="15673" width="1.36328125" style="45" customWidth="1"/>
    <col min="15674" max="15876" width="11.453125" style="45"/>
    <col min="15877" max="15877" width="2.36328125" style="45" customWidth="1"/>
    <col min="15878" max="15878" width="48.6328125" style="45" customWidth="1"/>
    <col min="15879" max="15895" width="11.453125" style="45" customWidth="1"/>
    <col min="15896" max="15901" width="10.6328125" style="45" customWidth="1"/>
    <col min="15902" max="15903" width="11.453125" style="45" customWidth="1"/>
    <col min="15904" max="15904" width="1.6328125" style="45" customWidth="1"/>
    <col min="15905" max="15920" width="11.453125" style="45" customWidth="1"/>
    <col min="15921" max="15926" width="6.6328125" style="45" customWidth="1"/>
    <col min="15927" max="15928" width="11.453125" style="45" customWidth="1"/>
    <col min="15929" max="15929" width="1.36328125" style="45" customWidth="1"/>
    <col min="15930" max="16132" width="11.453125" style="45"/>
    <col min="16133" max="16133" width="2.36328125" style="45" customWidth="1"/>
    <col min="16134" max="16134" width="48.6328125" style="45" customWidth="1"/>
    <col min="16135" max="16151" width="11.453125" style="45" customWidth="1"/>
    <col min="16152" max="16157" width="10.6328125" style="45" customWidth="1"/>
    <col min="16158" max="16159" width="11.453125" style="45" customWidth="1"/>
    <col min="16160" max="16160" width="1.6328125" style="45" customWidth="1"/>
    <col min="16161" max="16176" width="11.453125" style="45" customWidth="1"/>
    <col min="16177" max="16182" width="6.6328125" style="45" customWidth="1"/>
    <col min="16183" max="16184" width="11.453125" style="45" customWidth="1"/>
    <col min="16185" max="16185" width="1.36328125" style="45" customWidth="1"/>
    <col min="16186" max="16384" width="11.453125" style="45"/>
  </cols>
  <sheetData>
    <row r="1" spans="1:67" ht="15" customHeight="1" x14ac:dyDescent="0.35">
      <c r="B1" s="1" t="s">
        <v>1313</v>
      </c>
      <c r="AA1" s="475"/>
    </row>
    <row r="2" spans="1:67" ht="15" customHeight="1" x14ac:dyDescent="0.35">
      <c r="B2" s="3" t="s">
        <v>1314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7" ht="15" customHeight="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55"/>
      <c r="X3" s="355"/>
      <c r="Z3" s="12"/>
      <c r="AA3" s="12"/>
      <c r="AB3" s="12"/>
      <c r="AC3" s="12"/>
      <c r="AD3" s="12"/>
      <c r="AE3" s="12"/>
      <c r="BJ3" s="12"/>
      <c r="BK3" s="12"/>
    </row>
    <row r="4" spans="1:67" ht="12" customHeight="1" thickBot="1" x14ac:dyDescent="0.4">
      <c r="B4" s="186" t="s">
        <v>758</v>
      </c>
      <c r="W4" s="355"/>
      <c r="X4" s="355"/>
      <c r="Y4" s="12"/>
      <c r="Z4" s="355"/>
      <c r="AA4" s="12"/>
      <c r="AB4" s="355"/>
      <c r="AC4" s="12"/>
      <c r="AD4" s="12"/>
      <c r="AE4" s="12"/>
      <c r="BJ4" s="355"/>
      <c r="BK4" s="355"/>
    </row>
    <row r="5" spans="1:67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  <c r="BJ5" s="355"/>
      <c r="BK5" s="355"/>
    </row>
    <row r="6" spans="1:67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1">
        <v>2017</v>
      </c>
      <c r="Z6" s="277">
        <v>2018</v>
      </c>
      <c r="AA6" s="277">
        <v>2019</v>
      </c>
      <c r="AB6" s="277" t="s">
        <v>1315</v>
      </c>
      <c r="AC6" s="277" t="s">
        <v>1165</v>
      </c>
      <c r="AD6" s="277" t="s">
        <v>1190</v>
      </c>
      <c r="AE6" s="277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355"/>
      <c r="BK6" s="355"/>
    </row>
    <row r="7" spans="1:67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355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355"/>
      <c r="BJ7" s="355"/>
      <c r="BK7" s="355"/>
    </row>
    <row r="8" spans="1:67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355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355"/>
      <c r="BJ8" s="11"/>
      <c r="BK8" s="11"/>
    </row>
    <row r="9" spans="1:67" s="19" customFormat="1" ht="15" customHeight="1" x14ac:dyDescent="0.35">
      <c r="A9" s="355"/>
      <c r="B9" s="33" t="s">
        <v>1070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7">
        <v>564.30200000000002</v>
      </c>
      <c r="T9" s="17">
        <v>600.19000000000005</v>
      </c>
      <c r="U9" s="17">
        <v>647.33000000000004</v>
      </c>
      <c r="V9" s="17">
        <v>728.69600000000003</v>
      </c>
      <c r="W9" s="17">
        <v>811.654</v>
      </c>
      <c r="X9" s="17">
        <v>893.91200000000003</v>
      </c>
      <c r="Y9" s="17">
        <v>991.60599999999999</v>
      </c>
      <c r="Z9" s="17">
        <v>1054.0440000000001</v>
      </c>
      <c r="AA9" s="17">
        <v>1122.557</v>
      </c>
      <c r="AB9" s="73">
        <v>1073.7249999999999</v>
      </c>
      <c r="AC9" s="73">
        <v>1115.3679999999999</v>
      </c>
      <c r="AD9" s="73">
        <v>1202.655</v>
      </c>
      <c r="AE9" s="73"/>
      <c r="AF9" s="35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8">
        <v>6.3597151879667422</v>
      </c>
      <c r="AX9" s="18">
        <v>7.8541795098218756</v>
      </c>
      <c r="AY9" s="18">
        <v>12.569477700709058</v>
      </c>
      <c r="AZ9" s="18">
        <v>11.384445639882742</v>
      </c>
      <c r="BA9" s="18">
        <v>10.134614010403453</v>
      </c>
      <c r="BB9" s="18">
        <v>10.928816259318586</v>
      </c>
      <c r="BC9" s="18">
        <v>6.296654114638284</v>
      </c>
      <c r="BD9" s="18">
        <v>6.5000132821779655</v>
      </c>
      <c r="BE9" s="18">
        <v>-4.350068637939998</v>
      </c>
      <c r="BF9" s="18">
        <v>3.8783673659456595</v>
      </c>
      <c r="BG9" s="18">
        <v>7.82584761262651</v>
      </c>
      <c r="BH9" s="15"/>
      <c r="BI9" s="355"/>
      <c r="BJ9" s="355"/>
      <c r="BK9" s="355"/>
      <c r="BL9" s="355"/>
      <c r="BM9" s="355"/>
      <c r="BN9" s="355"/>
      <c r="BO9" s="355"/>
    </row>
    <row r="10" spans="1:67" s="19" customFormat="1" ht="6" customHeight="1" x14ac:dyDescent="0.35">
      <c r="A10" s="355"/>
      <c r="B10" s="3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35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8"/>
      <c r="AX10" s="18"/>
      <c r="AY10" s="18"/>
      <c r="AZ10" s="18"/>
      <c r="BA10" s="18"/>
      <c r="BB10" s="18"/>
      <c r="BC10" s="18"/>
      <c r="BD10" s="18"/>
      <c r="BE10" s="15"/>
      <c r="BF10" s="15"/>
      <c r="BG10" s="15"/>
      <c r="BH10" s="15"/>
      <c r="BI10" s="355"/>
      <c r="BJ10" s="355"/>
      <c r="BK10" s="355"/>
      <c r="BL10" s="355"/>
      <c r="BM10" s="355"/>
      <c r="BN10" s="355"/>
      <c r="BO10" s="355"/>
    </row>
    <row r="11" spans="1:67" s="19" customFormat="1" ht="15" customHeight="1" x14ac:dyDescent="0.35">
      <c r="A11" s="355"/>
      <c r="B11" s="103" t="s">
        <v>1316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35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8"/>
      <c r="AX11" s="18"/>
      <c r="AY11" s="18"/>
      <c r="AZ11" s="18"/>
      <c r="BA11" s="18"/>
      <c r="BB11" s="18"/>
      <c r="BC11" s="18"/>
      <c r="BD11" s="18"/>
      <c r="BE11" s="15"/>
      <c r="BF11" s="15"/>
      <c r="BG11" s="15"/>
      <c r="BH11" s="15"/>
      <c r="BI11" s="355"/>
      <c r="BJ11" s="355"/>
      <c r="BK11" s="355"/>
      <c r="BL11" s="355"/>
      <c r="BM11" s="355"/>
      <c r="BN11" s="355"/>
      <c r="BO11" s="355"/>
    </row>
    <row r="12" spans="1:67" s="19" customFormat="1" ht="15" customHeight="1" x14ac:dyDescent="0.35">
      <c r="A12" s="355"/>
      <c r="B12" s="476" t="s">
        <v>1317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>
        <v>220.13409732999997</v>
      </c>
      <c r="T12" s="14">
        <v>247.79890547999997</v>
      </c>
      <c r="U12" s="14">
        <v>267.66626824000002</v>
      </c>
      <c r="V12" s="14">
        <v>292.08319587</v>
      </c>
      <c r="W12" s="14">
        <v>362.93760510999999</v>
      </c>
      <c r="X12" s="14">
        <v>400.25125189000005</v>
      </c>
      <c r="Y12" s="14">
        <v>439.11673778999995</v>
      </c>
      <c r="Z12" s="14">
        <v>461.5313999</v>
      </c>
      <c r="AA12" s="14">
        <v>499.85831636</v>
      </c>
      <c r="AB12" s="72">
        <v>552.79555538</v>
      </c>
      <c r="AC12" s="72">
        <v>556.72180201000003</v>
      </c>
      <c r="AD12" s="72">
        <v>581.38723797</v>
      </c>
      <c r="AE12" s="72"/>
      <c r="AF12" s="35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>
        <v>12.567252636254736</v>
      </c>
      <c r="AX12" s="15">
        <v>8.0175345090874686</v>
      </c>
      <c r="AY12" s="15">
        <v>9.122153415351832</v>
      </c>
      <c r="AZ12" s="15">
        <v>24.258297033813548</v>
      </c>
      <c r="BA12" s="15">
        <v>10.281008706356261</v>
      </c>
      <c r="BB12" s="15">
        <v>9.7102721644156631</v>
      </c>
      <c r="BC12" s="15">
        <v>5.104488210312649</v>
      </c>
      <c r="BD12" s="15">
        <v>8.3042922904713095</v>
      </c>
      <c r="BE12" s="15">
        <v>10.590448790667789</v>
      </c>
      <c r="BF12" s="15">
        <v>0.71025293018158875</v>
      </c>
      <c r="BG12" s="15">
        <v>4.4304778205105961</v>
      </c>
      <c r="BH12" s="15"/>
      <c r="BI12" s="355"/>
      <c r="BJ12" s="355"/>
      <c r="BK12" s="355"/>
      <c r="BL12" s="355"/>
      <c r="BM12" s="355"/>
      <c r="BN12" s="355"/>
      <c r="BO12" s="355"/>
    </row>
    <row r="13" spans="1:67" s="19" customFormat="1" ht="15" customHeight="1" x14ac:dyDescent="0.35">
      <c r="A13" s="355"/>
      <c r="B13" s="476" t="s">
        <v>1318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>
        <v>5562.6415505899995</v>
      </c>
      <c r="T13" s="14">
        <v>5286.2263988200029</v>
      </c>
      <c r="U13" s="14">
        <v>3732.8135974800007</v>
      </c>
      <c r="V13" s="14">
        <v>4247.1256692600018</v>
      </c>
      <c r="W13" s="14">
        <v>4569.7444646600006</v>
      </c>
      <c r="X13" s="14">
        <v>5267.0340351199984</v>
      </c>
      <c r="Y13" s="14">
        <v>6140.2011105500005</v>
      </c>
      <c r="Z13" s="14">
        <v>5986.5329945300027</v>
      </c>
      <c r="AA13" s="14">
        <v>6548.5497947300009</v>
      </c>
      <c r="AB13" s="72">
        <v>4192.9635574400008</v>
      </c>
      <c r="AC13" s="72">
        <v>3335.9606595</v>
      </c>
      <c r="AD13" s="72">
        <v>4577.2124834899996</v>
      </c>
      <c r="AE13" s="72"/>
      <c r="AF13" s="35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>
        <v>-4.9691347043686278</v>
      </c>
      <c r="AX13" s="15">
        <v>-29.386043732193485</v>
      </c>
      <c r="AY13" s="15">
        <v>13.778134330822468</v>
      </c>
      <c r="AZ13" s="15">
        <v>7.5961678679550459</v>
      </c>
      <c r="BA13" s="15">
        <v>15.258830681944445</v>
      </c>
      <c r="BB13" s="15">
        <v>16.577965314213294</v>
      </c>
      <c r="BC13" s="15">
        <v>-2.5026560735277474</v>
      </c>
      <c r="BD13" s="15">
        <v>9.388018085150831</v>
      </c>
      <c r="BE13" s="15">
        <v>-35.971112858997841</v>
      </c>
      <c r="BF13" s="15">
        <v>-20.439073371370796</v>
      </c>
      <c r="BG13" s="15">
        <v>37.208227274959555</v>
      </c>
      <c r="BH13" s="15"/>
      <c r="BI13" s="355"/>
      <c r="BJ13" s="355"/>
      <c r="BK13" s="355"/>
      <c r="BL13" s="355"/>
      <c r="BM13" s="355"/>
      <c r="BN13" s="355"/>
      <c r="BO13" s="355"/>
    </row>
    <row r="14" spans="1:67" s="19" customFormat="1" ht="15" customHeight="1" x14ac:dyDescent="0.35">
      <c r="A14" s="355"/>
      <c r="B14" s="33" t="s">
        <v>1319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7">
        <v>5644.3353084299997</v>
      </c>
      <c r="T14" s="17">
        <v>5366.8603283500033</v>
      </c>
      <c r="U14" s="17">
        <v>3804.2607660900007</v>
      </c>
      <c r="V14" s="17">
        <v>4350.2446067200017</v>
      </c>
      <c r="W14" s="17">
        <v>4731.796826490001</v>
      </c>
      <c r="X14" s="17">
        <v>5448.7042625299982</v>
      </c>
      <c r="Y14" s="17">
        <v>6380.5603187300003</v>
      </c>
      <c r="Z14" s="17">
        <v>6248.1494576600026</v>
      </c>
      <c r="AA14" s="17">
        <v>6880.8394144700005</v>
      </c>
      <c r="AB14" s="73">
        <v>4467.2465077600009</v>
      </c>
      <c r="AC14" s="73">
        <v>3581.2115184999998</v>
      </c>
      <c r="AD14" s="73">
        <v>4881.4422709800001</v>
      </c>
      <c r="AE14" s="73"/>
      <c r="AF14" s="35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8">
        <v>-4.9159903676448522</v>
      </c>
      <c r="AX14" s="18">
        <v>-29.115711359315569</v>
      </c>
      <c r="AY14" s="18">
        <v>14.351903673289996</v>
      </c>
      <c r="AZ14" s="18">
        <v>8.7708222011378325</v>
      </c>
      <c r="BA14" s="18">
        <v>15.150849927167968</v>
      </c>
      <c r="BB14" s="18">
        <v>17.102342342348255</v>
      </c>
      <c r="BC14" s="18">
        <v>-2.0752230910082998</v>
      </c>
      <c r="BD14" s="18">
        <v>10.126037494739235</v>
      </c>
      <c r="BE14" s="18">
        <v>-35.07701257544764</v>
      </c>
      <c r="BF14" s="18">
        <v>-19.834029479252607</v>
      </c>
      <c r="BG14" s="18">
        <v>36.307007998918913</v>
      </c>
      <c r="BH14" s="15"/>
      <c r="BI14" s="355"/>
      <c r="BJ14" s="355"/>
      <c r="BK14" s="355"/>
      <c r="BL14" s="355"/>
      <c r="BM14" s="355"/>
      <c r="BN14" s="355"/>
      <c r="BO14" s="355"/>
    </row>
    <row r="15" spans="1:67" s="19" customFormat="1" ht="15" customHeight="1" x14ac:dyDescent="0.35">
      <c r="A15" s="355"/>
      <c r="B15" s="33" t="s">
        <v>1320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7">
        <v>1.8641081500000001</v>
      </c>
      <c r="T15" s="17">
        <v>1.41589173</v>
      </c>
      <c r="U15" s="17">
        <v>1.2109610999999998</v>
      </c>
      <c r="V15" s="17">
        <v>1.3412588099999998</v>
      </c>
      <c r="W15" s="17">
        <v>0</v>
      </c>
      <c r="X15" s="17">
        <v>0</v>
      </c>
      <c r="Y15" s="17">
        <v>0</v>
      </c>
      <c r="Z15" s="17">
        <v>4.5607600000000005E-3</v>
      </c>
      <c r="AA15" s="17">
        <v>1.39532E-3</v>
      </c>
      <c r="AB15" s="73">
        <v>0</v>
      </c>
      <c r="AC15" s="73">
        <v>0</v>
      </c>
      <c r="AD15" s="73">
        <v>2.28794E-3</v>
      </c>
      <c r="AE15" s="73"/>
      <c r="AF15" s="35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5"/>
      <c r="BI15" s="355"/>
      <c r="BJ15" s="355"/>
      <c r="BK15" s="355"/>
      <c r="BL15" s="355"/>
      <c r="BM15" s="355"/>
      <c r="BN15" s="355"/>
      <c r="BO15" s="355"/>
    </row>
    <row r="16" spans="1:67" s="19" customFormat="1" ht="15" customHeight="1" x14ac:dyDescent="0.35">
      <c r="A16" s="355"/>
      <c r="B16" s="477" t="s">
        <v>1321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7">
        <v>79.829649689999997</v>
      </c>
      <c r="T16" s="17">
        <v>79.218037800000019</v>
      </c>
      <c r="U16" s="17">
        <v>70.236207509999986</v>
      </c>
      <c r="V16" s="17">
        <v>101.77767865000001</v>
      </c>
      <c r="W16" s="17">
        <v>162.05236183000002</v>
      </c>
      <c r="X16" s="17">
        <v>181.67022741000002</v>
      </c>
      <c r="Y16" s="17">
        <v>240.35920817999997</v>
      </c>
      <c r="Z16" s="17">
        <v>261.61190236999994</v>
      </c>
      <c r="AA16" s="17">
        <v>332.28822441999995</v>
      </c>
      <c r="AB16" s="73">
        <v>274.28295032</v>
      </c>
      <c r="AC16" s="73">
        <v>245.25085899999993</v>
      </c>
      <c r="AD16" s="73">
        <v>304.22749955</v>
      </c>
      <c r="AE16" s="73"/>
      <c r="AF16" s="35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8">
        <v>-0.7661462781999262</v>
      </c>
      <c r="AX16" s="18">
        <v>-11.338112555471596</v>
      </c>
      <c r="AY16" s="18">
        <v>44.907708229418944</v>
      </c>
      <c r="AZ16" s="18">
        <v>59.221907965966381</v>
      </c>
      <c r="BA16" s="18">
        <v>12.105880690946051</v>
      </c>
      <c r="BB16" s="18">
        <v>32.305227778214039</v>
      </c>
      <c r="BC16" s="18">
        <v>8.8420553349819127</v>
      </c>
      <c r="BD16" s="18">
        <v>27.015713509105517</v>
      </c>
      <c r="BE16" s="18">
        <v>-17.456313476424445</v>
      </c>
      <c r="BF16" s="18">
        <v>-10.584723288898909</v>
      </c>
      <c r="BG16" s="18">
        <v>24.047475629840743</v>
      </c>
      <c r="BH16" s="15"/>
      <c r="BI16" s="355"/>
      <c r="BJ16" s="355"/>
      <c r="BK16" s="355"/>
      <c r="BL16" s="355"/>
      <c r="BM16" s="355"/>
      <c r="BN16" s="355"/>
      <c r="BO16" s="355"/>
    </row>
    <row r="17" spans="1:67" s="19" customFormat="1" ht="15" customHeight="1" x14ac:dyDescent="0.35">
      <c r="A17" s="355"/>
      <c r="B17" s="476" t="s">
        <v>1322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>
        <v>188.32804046999999</v>
      </c>
      <c r="T17" s="14">
        <v>176.35161106999999</v>
      </c>
      <c r="U17" s="14">
        <v>213.68285801000002</v>
      </c>
      <c r="V17" s="14">
        <v>297.14310734000003</v>
      </c>
      <c r="W17" s="14">
        <v>440.34661334999993</v>
      </c>
      <c r="X17" s="14">
        <v>522.22361854999997</v>
      </c>
      <c r="Y17" s="14">
        <v>738.60565873000007</v>
      </c>
      <c r="Z17" s="14">
        <v>816.73456166999983</v>
      </c>
      <c r="AA17" s="14">
        <v>837.43956207999997</v>
      </c>
      <c r="AB17" s="72">
        <v>650.54815085000007</v>
      </c>
      <c r="AC17" s="72">
        <v>1372.1163318599995</v>
      </c>
      <c r="AD17" s="72">
        <v>1998.00584751</v>
      </c>
      <c r="AE17" s="72"/>
      <c r="AF17" s="35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>
        <v>-6.3593447742094469</v>
      </c>
      <c r="AX17" s="15">
        <v>21.168645249961443</v>
      </c>
      <c r="AY17" s="15">
        <v>39.057999367499178</v>
      </c>
      <c r="AZ17" s="15">
        <v>48.193447020173409</v>
      </c>
      <c r="BA17" s="15">
        <v>18.593762894441028</v>
      </c>
      <c r="BB17" s="15">
        <v>41.434747968849813</v>
      </c>
      <c r="BC17" s="15">
        <v>10.577891194922467</v>
      </c>
      <c r="BD17" s="15">
        <v>2.5350954130879497</v>
      </c>
      <c r="BE17" s="15">
        <v>-22.317002885056713</v>
      </c>
      <c r="BF17" s="15" t="s">
        <v>233</v>
      </c>
      <c r="BG17" s="15">
        <v>45.61490167539683</v>
      </c>
      <c r="BH17" s="15"/>
      <c r="BI17" s="355"/>
      <c r="BJ17" s="355"/>
      <c r="BK17" s="355"/>
      <c r="BL17" s="355"/>
      <c r="BM17" s="355"/>
      <c r="BN17" s="355"/>
      <c r="BO17" s="355"/>
    </row>
    <row r="18" spans="1:67" s="19" customFormat="1" ht="15" customHeight="1" x14ac:dyDescent="0.35">
      <c r="A18" s="355"/>
      <c r="B18" s="476" t="s">
        <v>1323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>
        <v>2805.5160076300003</v>
      </c>
      <c r="T18" s="14">
        <v>1323.1521398900002</v>
      </c>
      <c r="U18" s="14">
        <v>3316.9454018400002</v>
      </c>
      <c r="V18" s="14">
        <v>1258.1923497699997</v>
      </c>
      <c r="W18" s="14">
        <v>2978.3892449200002</v>
      </c>
      <c r="X18" s="14">
        <v>3641.2418762200004</v>
      </c>
      <c r="Y18" s="14">
        <v>6607.1359409399993</v>
      </c>
      <c r="Z18" s="14">
        <v>4628.3653091399992</v>
      </c>
      <c r="AA18" s="14">
        <v>7321.9800367799999</v>
      </c>
      <c r="AB18" s="72">
        <v>5054.5965454500001</v>
      </c>
      <c r="AC18" s="72">
        <v>11782.07405943</v>
      </c>
      <c r="AD18" s="72">
        <v>8000.3739758700012</v>
      </c>
      <c r="AE18" s="72"/>
      <c r="AF18" s="35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>
        <v>-52.837476731856121</v>
      </c>
      <c r="AX18" s="15" t="s">
        <v>233</v>
      </c>
      <c r="AY18" s="15">
        <v>-62.067740124029591</v>
      </c>
      <c r="AZ18" s="15" t="s">
        <v>233</v>
      </c>
      <c r="BA18" s="15">
        <v>22.25540642246726</v>
      </c>
      <c r="BB18" s="15">
        <v>81.452816526402117</v>
      </c>
      <c r="BC18" s="15">
        <v>-29.948992263635486</v>
      </c>
      <c r="BD18" s="15">
        <v>58.1979715888179</v>
      </c>
      <c r="BE18" s="15">
        <v>-30.966807884484908</v>
      </c>
      <c r="BF18" s="15" t="s">
        <v>233</v>
      </c>
      <c r="BG18" s="15">
        <v>-32.097065970598329</v>
      </c>
      <c r="BH18" s="15"/>
      <c r="BI18" s="355"/>
      <c r="BJ18" s="355"/>
      <c r="BK18" s="355"/>
      <c r="BL18" s="355"/>
      <c r="BM18" s="355"/>
      <c r="BN18" s="355"/>
      <c r="BO18" s="355"/>
    </row>
    <row r="19" spans="1:67" s="19" customFormat="1" ht="6" customHeight="1" x14ac:dyDescent="0.35">
      <c r="A19" s="355"/>
      <c r="B19" s="478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35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5"/>
      <c r="BI19" s="355"/>
      <c r="BJ19" s="355"/>
      <c r="BK19" s="355"/>
      <c r="BL19" s="355"/>
      <c r="BM19" s="355"/>
      <c r="BN19" s="355"/>
      <c r="BO19" s="355"/>
    </row>
    <row r="20" spans="1:67" s="19" customFormat="1" ht="15" customHeight="1" x14ac:dyDescent="0.35">
      <c r="A20" s="355"/>
      <c r="B20" s="479" t="s">
        <v>1324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>
        <v>8776.6196960200014</v>
      </c>
      <c r="T20" s="14">
        <v>7033.5290552600027</v>
      </c>
      <c r="U20" s="14">
        <v>7531.1081255699992</v>
      </c>
      <c r="V20" s="14">
        <v>6094.5443222399999</v>
      </c>
      <c r="W20" s="14">
        <v>8351.4179280400003</v>
      </c>
      <c r="X20" s="14">
        <v>9830.750781779996</v>
      </c>
      <c r="Y20" s="14">
        <v>13925.059448010001</v>
      </c>
      <c r="Z20" s="14">
        <v>11893.164265240001</v>
      </c>
      <c r="AA20" s="14">
        <v>15207.827709950001</v>
      </c>
      <c r="AB20" s="72">
        <v>10450.903809120002</v>
      </c>
      <c r="AC20" s="72">
        <v>17046.872852799999</v>
      </c>
      <c r="AD20" s="72">
        <v>15156.97954484</v>
      </c>
      <c r="AE20" s="72"/>
      <c r="AF20" s="35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>
        <v>-19.860614919323112</v>
      </c>
      <c r="AX20" s="15">
        <v>7.0743870736964283</v>
      </c>
      <c r="AY20" s="15">
        <v>-19.075065440270407</v>
      </c>
      <c r="AZ20" s="15">
        <v>37.031047547956888</v>
      </c>
      <c r="BA20" s="15">
        <v>17.713553153328789</v>
      </c>
      <c r="BB20" s="15">
        <v>41.647975389817304</v>
      </c>
      <c r="BC20" s="15">
        <v>-14.591644584040708</v>
      </c>
      <c r="BD20" s="15">
        <v>27.870324253384144</v>
      </c>
      <c r="BE20" s="15">
        <v>-31.279443662540274</v>
      </c>
      <c r="BF20" s="15">
        <v>63.113862342929728</v>
      </c>
      <c r="BG20" s="15">
        <v>-11.08645159894871</v>
      </c>
      <c r="BH20" s="15"/>
      <c r="BI20" s="355"/>
      <c r="BJ20" s="355"/>
      <c r="BK20" s="355"/>
      <c r="BL20" s="355"/>
      <c r="BM20" s="355"/>
      <c r="BN20" s="355"/>
      <c r="BO20" s="355"/>
    </row>
    <row r="21" spans="1:67" s="19" customFormat="1" ht="6" customHeight="1" x14ac:dyDescent="0.35">
      <c r="A21" s="355"/>
      <c r="B21" s="479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35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5"/>
      <c r="BI21" s="355"/>
      <c r="BJ21" s="355"/>
      <c r="BK21" s="355"/>
      <c r="BL21" s="355"/>
      <c r="BM21" s="355"/>
      <c r="BN21" s="355"/>
      <c r="BO21" s="355"/>
    </row>
    <row r="22" spans="1:67" s="19" customFormat="1" ht="15" customHeight="1" x14ac:dyDescent="0.35">
      <c r="A22" s="355"/>
      <c r="B22" s="479" t="s">
        <v>1325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>
        <v>9005.45246701</v>
      </c>
      <c r="T22" s="14">
        <v>7041.0756971400006</v>
      </c>
      <c r="U22" s="14">
        <v>7553.8041849999991</v>
      </c>
      <c r="V22" s="14">
        <v>6607.2434574000008</v>
      </c>
      <c r="W22" s="14">
        <v>8560.2471147300002</v>
      </c>
      <c r="X22" s="14">
        <v>10622.38726928</v>
      </c>
      <c r="Y22" s="14">
        <v>14128.554393259999</v>
      </c>
      <c r="Z22" s="14">
        <v>12132.879579100001</v>
      </c>
      <c r="AA22" s="14">
        <v>15431.97632288</v>
      </c>
      <c r="AB22" s="72">
        <v>10700.68196256</v>
      </c>
      <c r="AC22" s="72">
        <v>17512.035299219999</v>
      </c>
      <c r="AD22" s="72">
        <v>15524.896972499999</v>
      </c>
      <c r="AE22" s="72"/>
      <c r="AF22" s="35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>
        <v>-21.813193474355359</v>
      </c>
      <c r="AX22" s="15">
        <v>7.281962443157127</v>
      </c>
      <c r="AY22" s="15">
        <v>-12.530914283952924</v>
      </c>
      <c r="AZ22" s="15">
        <v>29.55852421546038</v>
      </c>
      <c r="BA22" s="15">
        <v>24.089726930915134</v>
      </c>
      <c r="BB22" s="15">
        <v>33.00733662874309</v>
      </c>
      <c r="BC22" s="15">
        <v>-14.125116828031826</v>
      </c>
      <c r="BD22" s="15">
        <v>27.191374663134347</v>
      </c>
      <c r="BE22" s="15">
        <v>-30.65903071212735</v>
      </c>
      <c r="BF22" s="15">
        <v>63.653450878101509</v>
      </c>
      <c r="BG22" s="15">
        <v>-11.347272277417741</v>
      </c>
      <c r="BH22" s="15"/>
      <c r="BI22" s="355"/>
      <c r="BJ22" s="355"/>
      <c r="BK22" s="355"/>
      <c r="BL22" s="355"/>
      <c r="BM22" s="355"/>
      <c r="BN22" s="355"/>
      <c r="BO22" s="355"/>
    </row>
    <row r="23" spans="1:67" s="19" customFormat="1" ht="15" customHeight="1" x14ac:dyDescent="0.35">
      <c r="A23" s="355"/>
      <c r="B23" s="477" t="s">
        <v>1326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7">
        <v>220.13409732999997</v>
      </c>
      <c r="T23" s="17">
        <v>247.79890547999997</v>
      </c>
      <c r="U23" s="17">
        <v>267.66626824000002</v>
      </c>
      <c r="V23" s="17">
        <v>292.08319587</v>
      </c>
      <c r="W23" s="17">
        <v>362.93760510999999</v>
      </c>
      <c r="X23" s="17">
        <v>400.25125189000005</v>
      </c>
      <c r="Y23" s="17">
        <v>438.69945029000002</v>
      </c>
      <c r="Z23" s="17">
        <v>473.31700000000001</v>
      </c>
      <c r="AA23" s="17">
        <v>499.858</v>
      </c>
      <c r="AB23" s="73">
        <v>552.79600000000005</v>
      </c>
      <c r="AC23" s="73">
        <v>556.72199999999998</v>
      </c>
      <c r="AD23" s="73">
        <v>581.38699999999994</v>
      </c>
      <c r="AE23" s="73"/>
      <c r="AF23" s="35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8">
        <v>12.567252636254736</v>
      </c>
      <c r="AX23" s="18">
        <v>8.0175345090874686</v>
      </c>
      <c r="AY23" s="18">
        <v>9.122153415351832</v>
      </c>
      <c r="AZ23" s="18">
        <v>24.258297033813548</v>
      </c>
      <c r="BA23" s="18">
        <v>10.281008706356261</v>
      </c>
      <c r="BB23" s="18">
        <v>9.6060157759522955</v>
      </c>
      <c r="BC23" s="18">
        <v>7.8909489599579485</v>
      </c>
      <c r="BD23" s="18">
        <v>5.6074470175379281</v>
      </c>
      <c r="BE23" s="18">
        <v>10.590607732596066</v>
      </c>
      <c r="BF23" s="18">
        <v>0.710207743905515</v>
      </c>
      <c r="BG23" s="18">
        <v>4.4303979364925343</v>
      </c>
      <c r="BH23" s="15"/>
      <c r="BI23" s="355"/>
      <c r="BJ23" s="355"/>
      <c r="BK23" s="355"/>
      <c r="BL23" s="355"/>
      <c r="BM23" s="355"/>
      <c r="BN23" s="355"/>
      <c r="BO23" s="355"/>
    </row>
    <row r="24" spans="1:67" s="19" customFormat="1" ht="15" customHeight="1" x14ac:dyDescent="0.35">
      <c r="A24" s="355"/>
      <c r="B24" s="477" t="s">
        <v>1327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7">
        <v>5566.0816059999997</v>
      </c>
      <c r="T24" s="17">
        <v>5289.6630069100001</v>
      </c>
      <c r="U24" s="17">
        <v>3736.7543205799998</v>
      </c>
      <c r="V24" s="17">
        <v>4252.4648405400003</v>
      </c>
      <c r="W24" s="17">
        <v>4576.3116730600004</v>
      </c>
      <c r="X24" s="17">
        <v>5275.84592875</v>
      </c>
      <c r="Y24" s="17">
        <v>6150.44192509</v>
      </c>
      <c r="Z24" s="17">
        <v>5997.0503286800003</v>
      </c>
      <c r="AA24" s="17">
        <v>6564.6139999999996</v>
      </c>
      <c r="AB24" s="73">
        <v>4211.375</v>
      </c>
      <c r="AC24" s="73">
        <v>3349.9380000000001</v>
      </c>
      <c r="AD24" s="73">
        <v>4591.8149999999996</v>
      </c>
      <c r="AE24" s="73"/>
      <c r="AF24" s="35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8">
        <v>-4.9661255198276706</v>
      </c>
      <c r="AX24" s="18">
        <v>-29.357421905732039</v>
      </c>
      <c r="AY24" s="18">
        <v>13.801028264548961</v>
      </c>
      <c r="AZ24" s="18">
        <v>7.6155087617109274</v>
      </c>
      <c r="BA24" s="18">
        <v>15.285983684372795</v>
      </c>
      <c r="BB24" s="18">
        <v>16.577360448947324</v>
      </c>
      <c r="BC24" s="18">
        <v>-2.4939930866472673</v>
      </c>
      <c r="BD24" s="18">
        <v>9.4640471600798559</v>
      </c>
      <c r="BE24" s="18">
        <v>-35.847332379329536</v>
      </c>
      <c r="BF24" s="18">
        <v>-20.455005787895875</v>
      </c>
      <c r="BG24" s="18">
        <v>37.071641325899151</v>
      </c>
      <c r="BH24" s="15"/>
      <c r="BI24" s="355"/>
      <c r="BJ24" s="355"/>
      <c r="BK24" s="355"/>
      <c r="BL24" s="355"/>
      <c r="BM24" s="355"/>
      <c r="BN24" s="355"/>
      <c r="BO24" s="355"/>
    </row>
    <row r="25" spans="1:67" s="19" customFormat="1" ht="15" customHeight="1" x14ac:dyDescent="0.35">
      <c r="A25" s="355"/>
      <c r="B25" s="477" t="s">
        <v>1328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7">
        <v>189.21662359999999</v>
      </c>
      <c r="T25" s="17">
        <v>179.46947489999999</v>
      </c>
      <c r="U25" s="17">
        <v>221.53806127000001</v>
      </c>
      <c r="V25" s="17">
        <v>360.31330848000005</v>
      </c>
      <c r="W25" s="17">
        <v>536.67728524999995</v>
      </c>
      <c r="X25" s="17">
        <v>640.51547474999995</v>
      </c>
      <c r="Y25" s="17">
        <v>897.65425152</v>
      </c>
      <c r="Z25" s="17">
        <v>1011.67724237</v>
      </c>
      <c r="AA25" s="17">
        <v>1013.45793125</v>
      </c>
      <c r="AB25" s="73">
        <v>818.85486871000001</v>
      </c>
      <c r="AC25" s="73">
        <v>1605.7720074900001</v>
      </c>
      <c r="AD25" s="73">
        <v>2253.4986142199996</v>
      </c>
      <c r="AE25" s="73"/>
      <c r="AF25" s="35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8">
        <v>-5.1513173179779699</v>
      </c>
      <c r="AX25" s="18">
        <v>23.440524575803522</v>
      </c>
      <c r="AY25" s="18">
        <v>62.641717822413995</v>
      </c>
      <c r="AZ25" s="18">
        <v>48.947394564469562</v>
      </c>
      <c r="BA25" s="18">
        <v>19.34834813283166</v>
      </c>
      <c r="BB25" s="18">
        <v>40.145599428392273</v>
      </c>
      <c r="BC25" s="18">
        <v>12.702328391685846</v>
      </c>
      <c r="BD25" s="18">
        <v>0.17601353528803673</v>
      </c>
      <c r="BE25" s="18">
        <v>-19.201888557917385</v>
      </c>
      <c r="BF25" s="18">
        <v>96.099708122843097</v>
      </c>
      <c r="BG25" s="18">
        <v>40.337395577250604</v>
      </c>
      <c r="BH25" s="15"/>
      <c r="BI25" s="355"/>
      <c r="BJ25" s="355"/>
      <c r="BK25" s="355"/>
      <c r="BL25" s="355"/>
      <c r="BM25" s="355"/>
      <c r="BN25" s="355"/>
      <c r="BO25" s="355"/>
    </row>
    <row r="26" spans="1:67" s="19" customFormat="1" ht="15" customHeight="1" x14ac:dyDescent="0.35">
      <c r="A26" s="355"/>
      <c r="B26" s="477" t="s">
        <v>1329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7">
        <v>3030.0201400800001</v>
      </c>
      <c r="T26" s="17">
        <v>1324.1443098499999</v>
      </c>
      <c r="U26" s="17">
        <v>3327.84553491</v>
      </c>
      <c r="V26" s="17">
        <v>1702.3821125100001</v>
      </c>
      <c r="W26" s="17">
        <v>3084.3205513100002</v>
      </c>
      <c r="X26" s="17">
        <v>4305.7746138900002</v>
      </c>
      <c r="Y26" s="17">
        <v>6641.7587663599998</v>
      </c>
      <c r="Z26" s="17">
        <v>4650.8350080500004</v>
      </c>
      <c r="AA26" s="17">
        <v>7354.0463916300005</v>
      </c>
      <c r="AB26" s="73">
        <v>5117.6560938500006</v>
      </c>
      <c r="AC26" s="73">
        <v>11999.60329173</v>
      </c>
      <c r="AD26" s="73">
        <v>8098.1963582799999</v>
      </c>
      <c r="AE26" s="73"/>
      <c r="AF26" s="35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8">
        <v>-56.299158136452547</v>
      </c>
      <c r="AX26" s="18" t="s">
        <v>233</v>
      </c>
      <c r="AY26" s="18">
        <v>-48.844317001749296</v>
      </c>
      <c r="AZ26" s="18">
        <v>81.176748078165815</v>
      </c>
      <c r="BA26" s="18">
        <v>39.602046618053805</v>
      </c>
      <c r="BB26" s="18">
        <v>54.252355544443674</v>
      </c>
      <c r="BC26" s="18">
        <v>-29.975851703525816</v>
      </c>
      <c r="BD26" s="18">
        <v>58.123140874726523</v>
      </c>
      <c r="BE26" s="18">
        <v>-30.410337094491883</v>
      </c>
      <c r="BF26" s="18" t="s">
        <v>233</v>
      </c>
      <c r="BG26" s="18">
        <v>-32.512799286779824</v>
      </c>
      <c r="BH26" s="15"/>
      <c r="BI26" s="355"/>
      <c r="BJ26" s="355"/>
      <c r="BK26" s="355"/>
      <c r="BL26" s="355"/>
      <c r="BM26" s="355"/>
      <c r="BN26" s="355"/>
      <c r="BO26" s="355"/>
    </row>
    <row r="27" spans="1:67" s="19" customFormat="1" ht="15" customHeight="1" x14ac:dyDescent="0.35">
      <c r="A27" s="355"/>
      <c r="B27" s="476" t="s">
        <v>1330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>
        <v>4557.02979985</v>
      </c>
      <c r="T27" s="14">
        <v>4204.3305777700007</v>
      </c>
      <c r="U27" s="14">
        <v>4851.5633725099997</v>
      </c>
      <c r="V27" s="14">
        <v>2823.8345491100008</v>
      </c>
      <c r="W27" s="14">
        <v>3844.8139883100002</v>
      </c>
      <c r="X27" s="14">
        <v>5726.3375418599999</v>
      </c>
      <c r="Y27" s="14">
        <v>7974.1728205299987</v>
      </c>
      <c r="Z27" s="14">
        <v>5398.5051423800014</v>
      </c>
      <c r="AA27" s="14">
        <v>8774.3492252300002</v>
      </c>
      <c r="AB27" s="72">
        <v>6791.9559625599995</v>
      </c>
      <c r="AC27" s="72">
        <v>12931.713299219999</v>
      </c>
      <c r="AD27" s="72">
        <v>9805.7939724999997</v>
      </c>
      <c r="AE27" s="72"/>
      <c r="AF27" s="35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>
        <v>-7.7396733743459123</v>
      </c>
      <c r="AX27" s="15">
        <v>15.394431593038391</v>
      </c>
      <c r="AY27" s="15">
        <v>-41.795369197680607</v>
      </c>
      <c r="AZ27" s="15">
        <v>36.155781135328397</v>
      </c>
      <c r="BA27" s="15">
        <v>48.936660115956073</v>
      </c>
      <c r="BB27" s="15">
        <v>39.254327259581494</v>
      </c>
      <c r="BC27" s="15">
        <v>-32.300123613057174</v>
      </c>
      <c r="BD27" s="15">
        <v>62.532941875863699</v>
      </c>
      <c r="BE27" s="15">
        <v>-22.593051766959235</v>
      </c>
      <c r="BF27" s="15">
        <v>90.397484472879654</v>
      </c>
      <c r="BG27" s="15">
        <v>-24.172507187493437</v>
      </c>
      <c r="BH27" s="15"/>
      <c r="BI27" s="355"/>
      <c r="BJ27" s="355"/>
      <c r="BK27" s="355"/>
      <c r="BL27" s="355"/>
      <c r="BM27" s="355"/>
      <c r="BN27" s="355"/>
      <c r="BO27" s="355"/>
    </row>
    <row r="28" spans="1:67" s="19" customFormat="1" ht="15" customHeight="1" x14ac:dyDescent="0.35">
      <c r="A28" s="355"/>
      <c r="B28" s="479" t="s">
        <v>1331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>
        <v>4448.4226671599999</v>
      </c>
      <c r="T28" s="14">
        <v>2836.7451193700003</v>
      </c>
      <c r="U28" s="14">
        <v>2702.2408124899998</v>
      </c>
      <c r="V28" s="14">
        <v>3783.40890829</v>
      </c>
      <c r="W28" s="14">
        <v>4715.43312642</v>
      </c>
      <c r="X28" s="14">
        <v>4896.0497274199997</v>
      </c>
      <c r="Y28" s="14">
        <v>6154.3815727300007</v>
      </c>
      <c r="Z28" s="14">
        <v>6734.3744367199997</v>
      </c>
      <c r="AA28" s="14">
        <v>6657.62709765</v>
      </c>
      <c r="AB28" s="72">
        <v>3908.7260000000001</v>
      </c>
      <c r="AC28" s="72">
        <v>4580.3219999999992</v>
      </c>
      <c r="AD28" s="72">
        <v>5719.1029999999992</v>
      </c>
      <c r="AE28" s="72"/>
      <c r="AF28" s="35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>
        <v>-36.230315066237637</v>
      </c>
      <c r="AX28" s="15">
        <v>-4.7415013059006128</v>
      </c>
      <c r="AY28" s="15">
        <v>40.010057238523814</v>
      </c>
      <c r="AZ28" s="15">
        <v>24.634509267232502</v>
      </c>
      <c r="BA28" s="15">
        <v>3.8303289678317469</v>
      </c>
      <c r="BB28" s="15">
        <v>25.700961292586499</v>
      </c>
      <c r="BC28" s="15">
        <v>9.4240640937822455</v>
      </c>
      <c r="BD28" s="15">
        <v>-1.1396357566862556</v>
      </c>
      <c r="BE28" s="15">
        <v>-41.28950236068799</v>
      </c>
      <c r="BF28" s="15">
        <v>17.181966707310746</v>
      </c>
      <c r="BG28" s="15">
        <v>24.8624660012986</v>
      </c>
      <c r="BH28" s="15"/>
      <c r="BI28" s="355"/>
      <c r="BJ28" s="355"/>
      <c r="BK28" s="355"/>
      <c r="BL28" s="355"/>
      <c r="BM28" s="355"/>
      <c r="BN28" s="355"/>
      <c r="BO28" s="355"/>
    </row>
    <row r="29" spans="1:67" s="19" customFormat="1" ht="15" customHeight="1" x14ac:dyDescent="0.35">
      <c r="A29" s="355"/>
      <c r="B29" s="480" t="s">
        <v>1326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7">
        <v>220.130844</v>
      </c>
      <c r="T29" s="17">
        <v>247.67949181999995</v>
      </c>
      <c r="U29" s="17">
        <v>267.51988531000001</v>
      </c>
      <c r="V29" s="17">
        <v>291.77104178000002</v>
      </c>
      <c r="W29" s="17">
        <v>362.71398803000005</v>
      </c>
      <c r="X29" s="17">
        <v>400.16970628000001</v>
      </c>
      <c r="Y29" s="17">
        <v>438.96855533999997</v>
      </c>
      <c r="Z29" s="17">
        <v>472.70831306999997</v>
      </c>
      <c r="AA29" s="17">
        <v>499.71420635000004</v>
      </c>
      <c r="AB29" s="73">
        <v>551.65499999999997</v>
      </c>
      <c r="AC29" s="73">
        <v>555.84500000000003</v>
      </c>
      <c r="AD29" s="73">
        <v>580.61900000000003</v>
      </c>
      <c r="AE29" s="73"/>
      <c r="AF29" s="35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8">
        <v>12.514669602593244</v>
      </c>
      <c r="AX29" s="18">
        <v>8.0105112232784279</v>
      </c>
      <c r="AY29" s="18">
        <v>9.065179002262937</v>
      </c>
      <c r="AZ29" s="18">
        <v>24.314594696307168</v>
      </c>
      <c r="BA29" s="18">
        <v>10.326516066676206</v>
      </c>
      <c r="BB29" s="18">
        <v>9.6955987550072749</v>
      </c>
      <c r="BC29" s="18">
        <v>7.6861445585475074</v>
      </c>
      <c r="BD29" s="18">
        <v>5.713014248598788</v>
      </c>
      <c r="BE29" s="18">
        <v>10.394099865478024</v>
      </c>
      <c r="BF29" s="18">
        <v>0.75953267893883947</v>
      </c>
      <c r="BG29" s="18">
        <v>4.4569979040919678</v>
      </c>
      <c r="BH29" s="15"/>
      <c r="BI29" s="355"/>
      <c r="BJ29" s="355"/>
      <c r="BK29" s="355"/>
      <c r="BL29" s="355"/>
      <c r="BM29" s="355"/>
      <c r="BN29" s="355"/>
      <c r="BO29" s="355"/>
    </row>
    <row r="30" spans="1:67" s="19" customFormat="1" ht="15" customHeight="1" x14ac:dyDescent="0.35">
      <c r="A30" s="355"/>
      <c r="B30" s="477" t="s">
        <v>1327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7">
        <v>3598.5537963000002</v>
      </c>
      <c r="T30" s="17">
        <v>2323.4471335900002</v>
      </c>
      <c r="U30" s="17">
        <v>2031.34507108</v>
      </c>
      <c r="V30" s="17">
        <v>2762.4437701900001</v>
      </c>
      <c r="W30" s="17">
        <v>3322.2567624600001</v>
      </c>
      <c r="X30" s="17">
        <v>3602.5604996799998</v>
      </c>
      <c r="Y30" s="17">
        <v>4472.8730860200003</v>
      </c>
      <c r="Z30" s="17">
        <v>4752.0317364599996</v>
      </c>
      <c r="AA30" s="17">
        <v>4739.8328559000001</v>
      </c>
      <c r="AB30" s="73">
        <v>2394.0050000000001</v>
      </c>
      <c r="AC30" s="73">
        <v>2100.5329999999999</v>
      </c>
      <c r="AD30" s="73">
        <v>2519.9499999999998</v>
      </c>
      <c r="AE30" s="73"/>
      <c r="AF30" s="35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8">
        <v>-35.433864126779298</v>
      </c>
      <c r="AX30" s="18">
        <v>-12.571926354040514</v>
      </c>
      <c r="AY30" s="18">
        <v>35.990866816207586</v>
      </c>
      <c r="AZ30" s="18">
        <v>20.265136192491482</v>
      </c>
      <c r="BA30" s="18">
        <v>8.4371485186607345</v>
      </c>
      <c r="BB30" s="18">
        <v>24.158167126334359</v>
      </c>
      <c r="BC30" s="18">
        <v>6.2411484759652991</v>
      </c>
      <c r="BD30" s="18">
        <v>-0.25670873505333408</v>
      </c>
      <c r="BE30" s="18">
        <v>-49.491784356488118</v>
      </c>
      <c r="BF30" s="18">
        <v>-12.25862101374058</v>
      </c>
      <c r="BG30" s="18">
        <v>19.967170237268345</v>
      </c>
      <c r="BH30" s="15"/>
      <c r="BI30" s="355"/>
      <c r="BJ30" s="355"/>
      <c r="BK30" s="355"/>
      <c r="BL30" s="355"/>
      <c r="BM30" s="355"/>
      <c r="BN30" s="355"/>
      <c r="BO30" s="355"/>
    </row>
    <row r="31" spans="1:67" s="7" customFormat="1" ht="15" customHeight="1" x14ac:dyDescent="0.35">
      <c r="A31" s="355"/>
      <c r="B31" s="477" t="s">
        <v>1328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>
        <v>187.57109456000001</v>
      </c>
      <c r="T31" s="17">
        <v>177.65342684000001</v>
      </c>
      <c r="U31" s="17">
        <v>217.48726546</v>
      </c>
      <c r="V31" s="17">
        <v>360.09380580999999</v>
      </c>
      <c r="W31" s="17">
        <v>536.57266144999994</v>
      </c>
      <c r="X31" s="17">
        <v>640.34892792999995</v>
      </c>
      <c r="Y31" s="17">
        <v>897.3666070700001</v>
      </c>
      <c r="Z31" s="17">
        <v>1007.4405344600001</v>
      </c>
      <c r="AA31" s="17">
        <v>1009.13975311</v>
      </c>
      <c r="AB31" s="73">
        <v>815.20600000000002</v>
      </c>
      <c r="AC31" s="73">
        <v>1598.78</v>
      </c>
      <c r="AD31" s="73">
        <v>2244.2950000000001</v>
      </c>
      <c r="AE31" s="73"/>
      <c r="AF31" s="100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>
        <v>-5.2874179485195327</v>
      </c>
      <c r="AX31" s="18">
        <v>22.422217982811858</v>
      </c>
      <c r="AY31" s="18">
        <v>65.57006454993018</v>
      </c>
      <c r="AZ31" s="18">
        <v>49.009133951367488</v>
      </c>
      <c r="BA31" s="18">
        <v>19.340580304550286</v>
      </c>
      <c r="BB31" s="18">
        <v>40.137129606953316</v>
      </c>
      <c r="BC31" s="18">
        <v>12.266327554732996</v>
      </c>
      <c r="BD31" s="18">
        <v>0.16866689316910619</v>
      </c>
      <c r="BE31" s="18">
        <v>-19.217730003433974</v>
      </c>
      <c r="BF31" s="18">
        <v>96.119753780026144</v>
      </c>
      <c r="BG31" s="18">
        <v>40.375473798771566</v>
      </c>
      <c r="BH31" s="18"/>
      <c r="BI31" s="100"/>
      <c r="BJ31" s="355"/>
      <c r="BK31" s="355"/>
      <c r="BL31" s="355"/>
      <c r="BM31" s="355"/>
      <c r="BN31" s="355"/>
      <c r="BO31" s="355"/>
    </row>
    <row r="32" spans="1:67" s="7" customFormat="1" ht="15" customHeight="1" x14ac:dyDescent="0.35">
      <c r="A32" s="355"/>
      <c r="B32" s="477" t="s">
        <v>1329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>
        <v>442.16693229999998</v>
      </c>
      <c r="T32" s="17">
        <v>87.965067120000001</v>
      </c>
      <c r="U32" s="17">
        <v>185.88859063999999</v>
      </c>
      <c r="V32" s="17">
        <v>369.10029050999998</v>
      </c>
      <c r="W32" s="17">
        <v>493.88971448000001</v>
      </c>
      <c r="X32" s="17">
        <v>252.97059353</v>
      </c>
      <c r="Y32" s="17">
        <v>345.17332429999999</v>
      </c>
      <c r="Z32" s="17">
        <v>502.19385273</v>
      </c>
      <c r="AA32" s="17">
        <v>408.94028229000003</v>
      </c>
      <c r="AB32" s="73">
        <v>147.86000000000001</v>
      </c>
      <c r="AC32" s="73">
        <v>325.16399999999999</v>
      </c>
      <c r="AD32" s="73">
        <v>374.23899999999998</v>
      </c>
      <c r="AE32" s="73"/>
      <c r="AF32" s="100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>
        <v>-80.105914600525182</v>
      </c>
      <c r="AX32" s="18" t="s">
        <v>233</v>
      </c>
      <c r="AY32" s="18">
        <v>98.559948859269042</v>
      </c>
      <c r="AZ32" s="18">
        <v>33.809083107892889</v>
      </c>
      <c r="BA32" s="18">
        <v>-48.779942948124713</v>
      </c>
      <c r="BB32" s="18">
        <v>36.448003494550676</v>
      </c>
      <c r="BC32" s="18">
        <v>45.490342786028563</v>
      </c>
      <c r="BD32" s="18">
        <v>-18.569237742170632</v>
      </c>
      <c r="BE32" s="18">
        <v>-63.843131527173675</v>
      </c>
      <c r="BF32" s="18" t="s">
        <v>233</v>
      </c>
      <c r="BG32" s="18">
        <v>15.092384150766996</v>
      </c>
      <c r="BH32" s="18"/>
      <c r="BI32" s="100"/>
      <c r="BJ32" s="355"/>
      <c r="BK32" s="355"/>
      <c r="BL32" s="355"/>
      <c r="BM32" s="355"/>
      <c r="BN32" s="355"/>
      <c r="BO32" s="355"/>
    </row>
    <row r="33" spans="1:67" s="23" customFormat="1" ht="15" customHeight="1" x14ac:dyDescent="0.35">
      <c r="A33" s="355"/>
      <c r="B33" s="103" t="s">
        <v>1332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4">
        <v>545.75233701000002</v>
      </c>
      <c r="T33" s="14">
        <v>385.18943472999996</v>
      </c>
      <c r="U33" s="14">
        <v>399.44721259000005</v>
      </c>
      <c r="V33" s="14">
        <v>522.16180513999996</v>
      </c>
      <c r="W33" s="14">
        <v>677.84342220000008</v>
      </c>
      <c r="X33" s="14">
        <v>592.87673461999998</v>
      </c>
      <c r="Y33" s="14">
        <v>764.79083221999997</v>
      </c>
      <c r="Z33" s="14">
        <v>767.56846073999998</v>
      </c>
      <c r="AA33" s="14">
        <v>721.30600691999996</v>
      </c>
      <c r="AB33" s="72">
        <v>563.60599999999999</v>
      </c>
      <c r="AC33" s="72">
        <v>781.06999999999994</v>
      </c>
      <c r="AD33" s="72">
        <v>976.72300000000007</v>
      </c>
      <c r="AE33" s="72"/>
      <c r="AF33" s="100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5">
        <v>-29.420469944237354</v>
      </c>
      <c r="AX33" s="15">
        <v>3.7014976462150742</v>
      </c>
      <c r="AY33" s="15">
        <v>30.721103735916273</v>
      </c>
      <c r="AZ33" s="15">
        <v>29.814822824557126</v>
      </c>
      <c r="BA33" s="15">
        <v>-12.534854628261087</v>
      </c>
      <c r="BB33" s="15">
        <v>28.996600399607022</v>
      </c>
      <c r="BC33" s="15">
        <v>0.36318799899015969</v>
      </c>
      <c r="BD33" s="15">
        <v>-6.0271436603060993</v>
      </c>
      <c r="BE33" s="15">
        <v>-21.863121256037239</v>
      </c>
      <c r="BF33" s="15">
        <v>38.584401159675366</v>
      </c>
      <c r="BG33" s="15">
        <v>25.04935537147761</v>
      </c>
      <c r="BH33" s="18"/>
      <c r="BI33" s="100"/>
      <c r="BJ33" s="355"/>
      <c r="BK33" s="355"/>
      <c r="BL33" s="355"/>
      <c r="BM33" s="355"/>
      <c r="BN33" s="355"/>
      <c r="BO33" s="355"/>
    </row>
    <row r="34" spans="1:67" s="23" customFormat="1" ht="15" customHeight="1" x14ac:dyDescent="0.35">
      <c r="A34" s="355"/>
      <c r="B34" s="477" t="s">
        <v>1326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>
        <v>52.927207039999999</v>
      </c>
      <c r="T34" s="17">
        <v>61.187366359999999</v>
      </c>
      <c r="U34" s="17">
        <v>66.142604590000005</v>
      </c>
      <c r="V34" s="17">
        <v>72.059094069999986</v>
      </c>
      <c r="W34" s="17">
        <v>75.163521230000001</v>
      </c>
      <c r="X34" s="17">
        <v>80.504032819999992</v>
      </c>
      <c r="Y34" s="17">
        <v>88.06987196</v>
      </c>
      <c r="Z34" s="17">
        <v>94.545768420000002</v>
      </c>
      <c r="AA34" s="17">
        <v>99.747126080000001</v>
      </c>
      <c r="AB34" s="73">
        <v>110.559</v>
      </c>
      <c r="AC34" s="73">
        <v>117.477</v>
      </c>
      <c r="AD34" s="73">
        <v>122.093</v>
      </c>
      <c r="AE34" s="73"/>
      <c r="AF34" s="100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>
        <v>15.606641237950342</v>
      </c>
      <c r="AX34" s="18">
        <v>8.0984662762661372</v>
      </c>
      <c r="AY34" s="18">
        <v>8.9450506472714295</v>
      </c>
      <c r="AZ34" s="18">
        <v>4.3081684554406223</v>
      </c>
      <c r="BA34" s="18">
        <v>7.1051907928289353</v>
      </c>
      <c r="BB34" s="18">
        <v>9.3980871205751466</v>
      </c>
      <c r="BC34" s="18">
        <v>7.3531348642601131</v>
      </c>
      <c r="BD34" s="18">
        <v>5.5014177227837893</v>
      </c>
      <c r="BE34" s="18">
        <v>10.839283641444034</v>
      </c>
      <c r="BF34" s="18">
        <v>6.2572924863647525</v>
      </c>
      <c r="BG34" s="18">
        <v>3.9292797739131911</v>
      </c>
      <c r="BH34" s="18"/>
      <c r="BI34" s="100"/>
      <c r="BJ34" s="355"/>
      <c r="BK34" s="355"/>
      <c r="BL34" s="355"/>
      <c r="BM34" s="355"/>
      <c r="BN34" s="355"/>
      <c r="BO34" s="355"/>
    </row>
    <row r="35" spans="1:67" s="7" customFormat="1" ht="15" customHeight="1" x14ac:dyDescent="0.35">
      <c r="A35" s="355"/>
      <c r="B35" s="477" t="s">
        <v>1327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>
        <v>373.00553657</v>
      </c>
      <c r="T35" s="17">
        <v>268.08068337999998</v>
      </c>
      <c r="U35" s="17">
        <v>248.21450003000001</v>
      </c>
      <c r="V35" s="17">
        <v>296.76765993999999</v>
      </c>
      <c r="W35" s="17">
        <v>399.47761370000001</v>
      </c>
      <c r="X35" s="17">
        <v>342.47042306000003</v>
      </c>
      <c r="Y35" s="17">
        <v>440.45219621000001</v>
      </c>
      <c r="Z35" s="17">
        <v>385.90275862999999</v>
      </c>
      <c r="AA35" s="17">
        <v>352.08208869999999</v>
      </c>
      <c r="AB35" s="73">
        <v>270.00799999999998</v>
      </c>
      <c r="AC35" s="73">
        <v>297.798</v>
      </c>
      <c r="AD35" s="73">
        <v>356.77100000000002</v>
      </c>
      <c r="AE35" s="73"/>
      <c r="AF35" s="100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>
        <v>-28.129569913316644</v>
      </c>
      <c r="AX35" s="18">
        <v>-7.4105239883471796</v>
      </c>
      <c r="AY35" s="18">
        <v>19.56096839795083</v>
      </c>
      <c r="AZ35" s="18">
        <v>34.609550710736386</v>
      </c>
      <c r="BA35" s="18">
        <v>-14.270434358509831</v>
      </c>
      <c r="BB35" s="18">
        <v>28.610287648937728</v>
      </c>
      <c r="BC35" s="18">
        <v>-12.384871286688234</v>
      </c>
      <c r="BD35" s="18">
        <v>-8.7640394305724456</v>
      </c>
      <c r="BE35" s="18">
        <v>-23.311066178641429</v>
      </c>
      <c r="BF35" s="18">
        <v>10.292287635921905</v>
      </c>
      <c r="BG35" s="18">
        <v>19.80302083962955</v>
      </c>
      <c r="BH35" s="18"/>
      <c r="BI35" s="100"/>
      <c r="BJ35" s="355"/>
      <c r="BK35" s="355"/>
      <c r="BL35" s="355"/>
      <c r="BM35" s="355"/>
      <c r="BN35" s="355"/>
      <c r="BO35" s="355"/>
    </row>
    <row r="36" spans="1:67" s="7" customFormat="1" ht="15" customHeight="1" x14ac:dyDescent="0.35">
      <c r="A36" s="355"/>
      <c r="B36" s="481" t="s">
        <v>1333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>
        <v>275.15609070000005</v>
      </c>
      <c r="T36" s="17">
        <v>168.44445273999997</v>
      </c>
      <c r="U36" s="17">
        <v>131.68656347999999</v>
      </c>
      <c r="V36" s="17">
        <v>171.14618943000002</v>
      </c>
      <c r="W36" s="17">
        <v>185.87420276999998</v>
      </c>
      <c r="X36" s="17">
        <v>203.48574186000002</v>
      </c>
      <c r="Y36" s="17">
        <v>182.24096807999999</v>
      </c>
      <c r="Z36" s="17">
        <v>191.02112391</v>
      </c>
      <c r="AA36" s="17">
        <v>199.83292124000002</v>
      </c>
      <c r="AB36" s="73">
        <v>99.408154600000003</v>
      </c>
      <c r="AC36" s="73">
        <v>89.162706070000013</v>
      </c>
      <c r="AD36" s="73">
        <v>112.20887044</v>
      </c>
      <c r="AE36" s="73"/>
      <c r="AF36" s="100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>
        <v>-38.782219099175499</v>
      </c>
      <c r="AX36" s="18">
        <v>-21.821964844836472</v>
      </c>
      <c r="AY36" s="18">
        <v>29.964808031453401</v>
      </c>
      <c r="AZ36" s="18">
        <v>8.6055163653081479</v>
      </c>
      <c r="BA36" s="18">
        <v>9.4749776071897855</v>
      </c>
      <c r="BB36" s="18">
        <v>-10.440423778987238</v>
      </c>
      <c r="BC36" s="18">
        <v>4.8178825664192626</v>
      </c>
      <c r="BD36" s="18">
        <v>4.6129962747741526</v>
      </c>
      <c r="BE36" s="18">
        <v>-50.254365505366117</v>
      </c>
      <c r="BF36" s="18">
        <v>-10.306446761058764</v>
      </c>
      <c r="BG36" s="18">
        <v>25.847313732163833</v>
      </c>
      <c r="BH36" s="18"/>
      <c r="BI36" s="100"/>
      <c r="BJ36" s="355"/>
      <c r="BK36" s="355"/>
      <c r="BL36" s="355"/>
      <c r="BM36" s="355"/>
      <c r="BN36" s="355"/>
      <c r="BO36" s="355"/>
    </row>
    <row r="37" spans="1:67" s="7" customFormat="1" ht="15" customHeight="1" x14ac:dyDescent="0.35">
      <c r="A37" s="355"/>
      <c r="B37" s="481" t="s">
        <v>1334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>
        <v>14.196806830000002</v>
      </c>
      <c r="T37" s="17">
        <v>18.478598529999996</v>
      </c>
      <c r="U37" s="17">
        <v>22.571407970000003</v>
      </c>
      <c r="V37" s="17">
        <v>30.920871000000002</v>
      </c>
      <c r="W37" s="17">
        <v>36.003566290000002</v>
      </c>
      <c r="X37" s="17">
        <v>48.563853780000002</v>
      </c>
      <c r="Y37" s="17">
        <v>65.996355299999991</v>
      </c>
      <c r="Z37" s="17">
        <v>73.094082310000005</v>
      </c>
      <c r="AA37" s="17">
        <v>82.054491389999995</v>
      </c>
      <c r="AB37" s="73">
        <v>73.983552419999995</v>
      </c>
      <c r="AC37" s="73">
        <v>84.603631830000012</v>
      </c>
      <c r="AD37" s="73">
        <v>99.672981440000001</v>
      </c>
      <c r="AE37" s="73"/>
      <c r="AF37" s="100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>
        <v>30.160244844297807</v>
      </c>
      <c r="AX37" s="18">
        <v>22.148916939535937</v>
      </c>
      <c r="AY37" s="18">
        <v>36.991325667842233</v>
      </c>
      <c r="AZ37" s="18">
        <v>16.437749408805473</v>
      </c>
      <c r="BA37" s="18">
        <v>34.88623151615019</v>
      </c>
      <c r="BB37" s="18">
        <v>35.896042350698281</v>
      </c>
      <c r="BC37" s="18">
        <v>10.754725738619713</v>
      </c>
      <c r="BD37" s="18">
        <v>12.25873394510641</v>
      </c>
      <c r="BE37" s="18">
        <v>-9.8360721433752101</v>
      </c>
      <c r="BF37" s="18">
        <v>14.354649192445493</v>
      </c>
      <c r="BG37" s="18">
        <v>17.811705341775266</v>
      </c>
      <c r="BH37" s="18"/>
      <c r="BI37" s="100"/>
      <c r="BJ37" s="355"/>
      <c r="BK37" s="355"/>
      <c r="BL37" s="355"/>
      <c r="BM37" s="355"/>
      <c r="BN37" s="355"/>
      <c r="BO37" s="355"/>
    </row>
    <row r="38" spans="1:67" s="7" customFormat="1" ht="15" customHeight="1" x14ac:dyDescent="0.35">
      <c r="A38" s="355"/>
      <c r="B38" s="481" t="s">
        <v>1335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>
        <v>29.639307519999999</v>
      </c>
      <c r="T38" s="17">
        <v>44.561445849999991</v>
      </c>
      <c r="U38" s="17">
        <v>48.171948790000009</v>
      </c>
      <c r="V38" s="17">
        <v>49.892638130000002</v>
      </c>
      <c r="W38" s="17">
        <v>50.616399090000002</v>
      </c>
      <c r="X38" s="17">
        <v>48.615736049999995</v>
      </c>
      <c r="Y38" s="17">
        <v>56.686273820000004</v>
      </c>
      <c r="Z38" s="17">
        <v>58.910442980000006</v>
      </c>
      <c r="AA38" s="17">
        <v>60.264634410000006</v>
      </c>
      <c r="AB38" s="73">
        <v>54.273886709999999</v>
      </c>
      <c r="AC38" s="73">
        <v>66.801610390000008</v>
      </c>
      <c r="AD38" s="73">
        <v>65.709830249999996</v>
      </c>
      <c r="AE38" s="73"/>
      <c r="AF38" s="100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>
        <v>50.345772484498298</v>
      </c>
      <c r="AX38" s="18">
        <v>8.1023020486217519</v>
      </c>
      <c r="AY38" s="18">
        <v>3.5719736967693336</v>
      </c>
      <c r="AZ38" s="18">
        <v>1.4506367815511538</v>
      </c>
      <c r="BA38" s="18">
        <v>-3.9525985174146143</v>
      </c>
      <c r="BB38" s="18">
        <v>16.600669712579638</v>
      </c>
      <c r="BC38" s="18">
        <v>3.92364678451536</v>
      </c>
      <c r="BD38" s="18">
        <v>2.2987289884405482</v>
      </c>
      <c r="BE38" s="18">
        <v>-9.9407351569462659</v>
      </c>
      <c r="BF38" s="18">
        <v>23.082414839642887</v>
      </c>
      <c r="BG38" s="18">
        <v>-1.6343620065833737</v>
      </c>
      <c r="BH38" s="18"/>
      <c r="BI38" s="100"/>
      <c r="BJ38" s="355"/>
      <c r="BK38" s="355"/>
      <c r="BL38" s="355"/>
      <c r="BM38" s="355"/>
      <c r="BN38" s="355"/>
      <c r="BO38" s="355"/>
    </row>
    <row r="39" spans="1:67" s="33" customFormat="1" ht="15" customHeight="1" x14ac:dyDescent="0.35">
      <c r="A39" s="355"/>
      <c r="B39" s="481" t="s">
        <v>1336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>
        <v>54.013331519999952</v>
      </c>
      <c r="T39" s="17">
        <v>36.596186260000025</v>
      </c>
      <c r="U39" s="17">
        <v>45.784579790000009</v>
      </c>
      <c r="V39" s="17">
        <v>44.807961379999966</v>
      </c>
      <c r="W39" s="17">
        <v>126.98344555</v>
      </c>
      <c r="X39" s="17">
        <v>41.805091370000014</v>
      </c>
      <c r="Y39" s="17">
        <v>135.52859901000005</v>
      </c>
      <c r="Z39" s="17">
        <v>62.877109429999962</v>
      </c>
      <c r="AA39" s="17">
        <v>9.9300416599999721</v>
      </c>
      <c r="AB39" s="73">
        <v>42.342406269999969</v>
      </c>
      <c r="AC39" s="73">
        <v>57.230051709999969</v>
      </c>
      <c r="AD39" s="73">
        <v>79.179317870000034</v>
      </c>
      <c r="AE39" s="73"/>
      <c r="AF39" s="100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-32.246011808308367</v>
      </c>
      <c r="AX39" s="18">
        <v>25.107516572137968</v>
      </c>
      <c r="AY39" s="18">
        <v>-2.1330727823199283</v>
      </c>
      <c r="AZ39" s="18" t="s">
        <v>233</v>
      </c>
      <c r="BA39" s="18">
        <v>-67.078313878686515</v>
      </c>
      <c r="BB39" s="18" t="s">
        <v>233</v>
      </c>
      <c r="BC39" s="18">
        <v>-53.606021246216422</v>
      </c>
      <c r="BD39" s="18">
        <v>-84.207223025964765</v>
      </c>
      <c r="BE39" s="18" t="s">
        <v>233</v>
      </c>
      <c r="BF39" s="18">
        <v>35.160130827397147</v>
      </c>
      <c r="BG39" s="18">
        <v>38.352693216534014</v>
      </c>
      <c r="BH39" s="18"/>
      <c r="BI39" s="100"/>
      <c r="BJ39" s="355"/>
      <c r="BK39" s="355"/>
      <c r="BL39" s="355"/>
      <c r="BM39" s="355"/>
      <c r="BN39" s="355"/>
      <c r="BO39" s="355"/>
    </row>
    <row r="40" spans="1:67" s="33" customFormat="1" ht="15" customHeight="1" x14ac:dyDescent="0.35">
      <c r="A40" s="355"/>
      <c r="B40" s="477" t="s">
        <v>1328</v>
      </c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101">
        <v>35.70976778</v>
      </c>
      <c r="T40" s="101">
        <v>37.428787649999997</v>
      </c>
      <c r="U40" s="101">
        <v>46.012232170000004</v>
      </c>
      <c r="V40" s="101">
        <v>75.606137040000007</v>
      </c>
      <c r="W40" s="101">
        <v>105.98020996</v>
      </c>
      <c r="X40" s="482">
        <v>121.73643981999999</v>
      </c>
      <c r="Y40" s="482">
        <v>170.54976941999999</v>
      </c>
      <c r="Z40" s="482">
        <v>191.41300243000001</v>
      </c>
      <c r="AA40" s="482">
        <v>191.73491530999999</v>
      </c>
      <c r="AB40" s="483">
        <v>154.88900000000001</v>
      </c>
      <c r="AC40" s="361">
        <v>303.774</v>
      </c>
      <c r="AD40" s="361">
        <v>426.41199999999998</v>
      </c>
      <c r="AE40" s="361"/>
      <c r="AF40" s="100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4.8138646002698664</v>
      </c>
      <c r="AX40" s="18">
        <v>22.932734557861139</v>
      </c>
      <c r="AY40" s="18">
        <v>64.317472711735206</v>
      </c>
      <c r="AZ40" s="18">
        <v>40.174083889420729</v>
      </c>
      <c r="BA40" s="18">
        <v>14.867143465696884</v>
      </c>
      <c r="BB40" s="18">
        <v>40.097549815138017</v>
      </c>
      <c r="BC40" s="18">
        <v>12.232929473285722</v>
      </c>
      <c r="BD40" s="18">
        <v>0.16817712272065166</v>
      </c>
      <c r="BE40" s="18">
        <v>-19.217112986660219</v>
      </c>
      <c r="BF40" s="18">
        <v>96.123675664508127</v>
      </c>
      <c r="BG40" s="18">
        <v>40.371460361979622</v>
      </c>
      <c r="BH40" s="18"/>
      <c r="BI40" s="100"/>
      <c r="BJ40" s="355"/>
      <c r="BK40" s="355"/>
      <c r="BL40" s="355"/>
      <c r="BM40" s="355"/>
      <c r="BN40" s="355"/>
      <c r="BO40" s="355"/>
    </row>
    <row r="41" spans="1:67" s="7" customFormat="1" ht="15" customHeight="1" x14ac:dyDescent="0.35">
      <c r="A41" s="355"/>
      <c r="B41" s="477" t="s">
        <v>1329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232">
        <v>84.109825620000009</v>
      </c>
      <c r="T41" s="232">
        <v>18.49259734</v>
      </c>
      <c r="U41" s="232">
        <v>39.077875799999994</v>
      </c>
      <c r="V41" s="232">
        <v>77.728914090000004</v>
      </c>
      <c r="W41" s="232">
        <v>97.222077310000003</v>
      </c>
      <c r="X41" s="232">
        <v>48.165838919999999</v>
      </c>
      <c r="Y41" s="232">
        <v>65.718994629999997</v>
      </c>
      <c r="Z41" s="232">
        <v>95.706931260000005</v>
      </c>
      <c r="AA41" s="232">
        <v>77.741876829999995</v>
      </c>
      <c r="AB41" s="182">
        <v>28.15</v>
      </c>
      <c r="AC41" s="208">
        <v>62.021000000000001</v>
      </c>
      <c r="AD41" s="208">
        <v>71.447000000000003</v>
      </c>
      <c r="AE41" s="208"/>
      <c r="AF41" s="100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-78.013749043366531</v>
      </c>
      <c r="AX41" s="18" t="s">
        <v>233</v>
      </c>
      <c r="AY41" s="18">
        <v>98.90772591584934</v>
      </c>
      <c r="AZ41" s="18">
        <v>25.078393861812415</v>
      </c>
      <c r="BA41" s="18">
        <v>-50.457920409970718</v>
      </c>
      <c r="BB41" s="18">
        <v>36.443164083894665</v>
      </c>
      <c r="BC41" s="18">
        <v>45.630546843926986</v>
      </c>
      <c r="BD41" s="18">
        <v>-18.770902162974657</v>
      </c>
      <c r="BE41" s="18">
        <v>-63.790429112540892</v>
      </c>
      <c r="BF41" s="18" t="s">
        <v>233</v>
      </c>
      <c r="BG41" s="18">
        <v>15.198078070331018</v>
      </c>
      <c r="BH41" s="18"/>
      <c r="BI41" s="100"/>
      <c r="BJ41" s="355"/>
      <c r="BK41" s="355"/>
      <c r="BL41" s="355"/>
      <c r="BM41" s="355"/>
      <c r="BN41" s="355"/>
      <c r="BO41" s="355"/>
    </row>
    <row r="42" spans="1:67" s="7" customFormat="1" ht="15" customHeight="1" x14ac:dyDescent="0.35">
      <c r="A42" s="355"/>
      <c r="B42" s="481" t="s">
        <v>1337</v>
      </c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232">
        <v>7.8111987200000002</v>
      </c>
      <c r="T42" s="232">
        <v>8.2769065400000006</v>
      </c>
      <c r="U42" s="232">
        <v>5.1680907999999999</v>
      </c>
      <c r="V42" s="232">
        <v>3.8767856899999997</v>
      </c>
      <c r="W42" s="232">
        <v>26.57346355</v>
      </c>
      <c r="X42" s="232">
        <v>10.28384569</v>
      </c>
      <c r="Y42" s="232">
        <v>27.826509290000001</v>
      </c>
      <c r="Z42" s="232">
        <v>25.475061960000001</v>
      </c>
      <c r="AA42" s="232">
        <v>24.366630409999996</v>
      </c>
      <c r="AB42" s="182">
        <v>8.4800624899999999</v>
      </c>
      <c r="AC42" s="208">
        <v>21.666125179999998</v>
      </c>
      <c r="AD42" s="208">
        <v>3.4213489499999996</v>
      </c>
      <c r="AE42" s="208"/>
      <c r="AF42" s="100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5.9620531584683647</v>
      </c>
      <c r="AX42" s="18">
        <v>-37.560116511838736</v>
      </c>
      <c r="AY42" s="18">
        <v>-24.986114988536968</v>
      </c>
      <c r="AZ42" s="18" t="s">
        <v>233</v>
      </c>
      <c r="BA42" s="18">
        <v>-61.300318753518305</v>
      </c>
      <c r="BB42" s="18" t="s">
        <v>233</v>
      </c>
      <c r="BC42" s="18">
        <v>-8.4503855855360115</v>
      </c>
      <c r="BD42" s="18">
        <v>-4.3510455509015999</v>
      </c>
      <c r="BE42" s="18">
        <v>-65.198050172256046</v>
      </c>
      <c r="BF42" s="18" t="s">
        <v>233</v>
      </c>
      <c r="BG42" s="18">
        <v>-84.208764042597494</v>
      </c>
      <c r="BH42" s="18"/>
      <c r="BI42" s="100"/>
      <c r="BJ42" s="355"/>
      <c r="BK42" s="355"/>
      <c r="BL42" s="355"/>
      <c r="BM42" s="355"/>
      <c r="BN42" s="355"/>
      <c r="BO42" s="355"/>
    </row>
    <row r="43" spans="1:67" s="7" customFormat="1" ht="15" customHeight="1" x14ac:dyDescent="0.35">
      <c r="A43" s="355"/>
      <c r="B43" s="481" t="s">
        <v>1338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>
        <v>76.118839140000006</v>
      </c>
      <c r="T43" s="17">
        <v>10.123649879999999</v>
      </c>
      <c r="U43" s="17">
        <v>33.855063950000002</v>
      </c>
      <c r="V43" s="17">
        <v>73.665978799999991</v>
      </c>
      <c r="W43" s="17">
        <v>70.347093579999992</v>
      </c>
      <c r="X43" s="17">
        <v>37.610572300000001</v>
      </c>
      <c r="Y43" s="17">
        <v>37.892485339999993</v>
      </c>
      <c r="Z43" s="17">
        <v>70.2318693</v>
      </c>
      <c r="AA43" s="17">
        <v>53.375246419999996</v>
      </c>
      <c r="AB43" s="73">
        <v>19.669937509999997</v>
      </c>
      <c r="AC43" s="73">
        <v>40.354874820000006</v>
      </c>
      <c r="AD43" s="73">
        <v>68.025651050000008</v>
      </c>
      <c r="AE43" s="73"/>
      <c r="AF43" s="100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>
        <v>-86.700204582231891</v>
      </c>
      <c r="AX43" s="18" t="s">
        <v>233</v>
      </c>
      <c r="AY43" s="18" t="s">
        <v>233</v>
      </c>
      <c r="AZ43" s="18">
        <v>-4.5053161229427587</v>
      </c>
      <c r="BA43" s="18">
        <v>-46.535712584588055</v>
      </c>
      <c r="BB43" s="18">
        <v>0.74955796405148578</v>
      </c>
      <c r="BC43" s="18">
        <v>85.345111754551411</v>
      </c>
      <c r="BD43" s="18">
        <v>-24.001387187910154</v>
      </c>
      <c r="BE43" s="18">
        <v>-63.147828198822957</v>
      </c>
      <c r="BF43" s="18" t="s">
        <v>233</v>
      </c>
      <c r="BG43" s="18">
        <v>68.568608757736186</v>
      </c>
      <c r="BH43" s="18"/>
      <c r="BI43" s="100"/>
      <c r="BJ43" s="355"/>
      <c r="BK43" s="355"/>
      <c r="BL43" s="355"/>
      <c r="BM43" s="355"/>
      <c r="BN43" s="355"/>
      <c r="BO43" s="355"/>
    </row>
    <row r="44" spans="1:67" s="7" customFormat="1" ht="15" customHeight="1" x14ac:dyDescent="0.35">
      <c r="A44" s="355"/>
      <c r="B44" s="479" t="s">
        <v>1071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68">
        <v>12.268446095263332</v>
      </c>
      <c r="T44" s="68">
        <v>13.578570457381979</v>
      </c>
      <c r="U44" s="68">
        <v>14.782073112940902</v>
      </c>
      <c r="V44" s="68">
        <v>13.801357923428984</v>
      </c>
      <c r="W44" s="68">
        <v>14.374998097250613</v>
      </c>
      <c r="X44" s="68">
        <v>12.109287438394128</v>
      </c>
      <c r="Y44" s="68">
        <v>12.426769825400168</v>
      </c>
      <c r="Z44" s="68">
        <v>11.397769279871627</v>
      </c>
      <c r="AA44" s="68">
        <v>10.834280688003773</v>
      </c>
      <c r="AB44" s="74">
        <v>14.419173920095703</v>
      </c>
      <c r="AC44" s="74">
        <v>17.052731227193199</v>
      </c>
      <c r="AD44" s="74">
        <v>17.078255103990962</v>
      </c>
      <c r="AE44" s="74"/>
      <c r="AF44" s="100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5">
        <v>10.678812556583409</v>
      </c>
      <c r="AX44" s="15">
        <v>8.8632500699264796</v>
      </c>
      <c r="AY44" s="15">
        <v>-6.6344901829321543</v>
      </c>
      <c r="AZ44" s="15">
        <v>4.1564038626070783</v>
      </c>
      <c r="BA44" s="15">
        <v>-15.761467539184082</v>
      </c>
      <c r="BB44" s="15">
        <v>2.6218089926531847</v>
      </c>
      <c r="BC44" s="15">
        <v>-8.2805150492550084</v>
      </c>
      <c r="BD44" s="15">
        <v>-4.9438497835095712</v>
      </c>
      <c r="BE44" s="15">
        <v>33.088428621397021</v>
      </c>
      <c r="BF44" s="15">
        <v>18.26427312473956</v>
      </c>
      <c r="BG44" s="15">
        <v>0.14967618065228919</v>
      </c>
      <c r="BH44" s="18"/>
      <c r="BI44" s="100"/>
      <c r="BJ44" s="355"/>
      <c r="BK44" s="355"/>
      <c r="BL44" s="355"/>
      <c r="BM44" s="355"/>
      <c r="BN44" s="355"/>
      <c r="BO44" s="355"/>
    </row>
    <row r="45" spans="1:67" s="7" customFormat="1" ht="15" customHeight="1" x14ac:dyDescent="0.35">
      <c r="A45" s="355"/>
      <c r="B45" s="477" t="s">
        <v>1326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67">
        <v>24.043521606631373</v>
      </c>
      <c r="T45" s="67">
        <v>24.704252221442566</v>
      </c>
      <c r="U45" s="67">
        <v>24.724369372898938</v>
      </c>
      <c r="V45" s="67">
        <v>24.697137053215062</v>
      </c>
      <c r="W45" s="67">
        <v>20.722531722097035</v>
      </c>
      <c r="X45" s="67">
        <v>20.117473051213693</v>
      </c>
      <c r="Y45" s="67">
        <v>20.062911315318726</v>
      </c>
      <c r="Z45" s="67">
        <v>20.000868570720353</v>
      </c>
      <c r="AA45" s="67">
        <v>19.96083457554078</v>
      </c>
      <c r="AB45" s="75">
        <v>20.04133017918808</v>
      </c>
      <c r="AC45" s="75">
        <v>21.134848743804476</v>
      </c>
      <c r="AD45" s="75">
        <v>21.0280752093886</v>
      </c>
      <c r="AE45" s="75"/>
      <c r="AF45" s="100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>
        <v>2.7480608939954863</v>
      </c>
      <c r="AX45" s="18">
        <v>8.1431938421161476E-2</v>
      </c>
      <c r="AY45" s="18">
        <v>-0.11014363712639863</v>
      </c>
      <c r="AZ45" s="18">
        <v>-16.093384923742065</v>
      </c>
      <c r="BA45" s="18">
        <v>-2.9198105665735312</v>
      </c>
      <c r="BB45" s="18">
        <v>-0.27121565296033034</v>
      </c>
      <c r="BC45" s="18">
        <v>-0.30924098513559417</v>
      </c>
      <c r="BD45" s="18">
        <v>-0.20016128318637191</v>
      </c>
      <c r="BE45" s="18">
        <v>0.40326772581912118</v>
      </c>
      <c r="BF45" s="18">
        <v>5.4563172945075289</v>
      </c>
      <c r="BG45" s="18">
        <v>-0.50520131802303736</v>
      </c>
      <c r="BH45" s="18"/>
      <c r="BI45" s="100"/>
      <c r="BJ45" s="355"/>
      <c r="BK45" s="355"/>
      <c r="BL45" s="355"/>
      <c r="BM45" s="355"/>
      <c r="BN45" s="355"/>
      <c r="BO45" s="355"/>
    </row>
    <row r="46" spans="1:67" s="33" customFormat="1" ht="15" customHeight="1" x14ac:dyDescent="0.35">
      <c r="A46" s="355"/>
      <c r="B46" s="477" t="s">
        <v>1327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67">
        <v>10.365428938523049</v>
      </c>
      <c r="T46" s="67">
        <v>11.538058237020596</v>
      </c>
      <c r="U46" s="67">
        <v>12.219218859651081</v>
      </c>
      <c r="V46" s="67">
        <v>10.742939390928793</v>
      </c>
      <c r="W46" s="67">
        <v>12.024284763715933</v>
      </c>
      <c r="X46" s="67">
        <v>9.5063059479617404</v>
      </c>
      <c r="Y46" s="67">
        <v>9.8471874282915994</v>
      </c>
      <c r="Z46" s="67">
        <v>8.1207950626499006</v>
      </c>
      <c r="AA46" s="67">
        <v>7.4281541017156103</v>
      </c>
      <c r="AB46" s="75">
        <v>11.27850610169987</v>
      </c>
      <c r="AC46" s="75">
        <v>14.17725881954723</v>
      </c>
      <c r="AD46" s="75">
        <v>14.157860275005458</v>
      </c>
      <c r="AE46" s="75"/>
      <c r="AF46" s="100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>
        <v>11.31288734361469</v>
      </c>
      <c r="AX46" s="18">
        <v>5.9035984100421359</v>
      </c>
      <c r="AY46" s="18">
        <v>-12.081619010828021</v>
      </c>
      <c r="AZ46" s="18">
        <v>11.927325717476279</v>
      </c>
      <c r="BA46" s="18">
        <v>-20.940778310177393</v>
      </c>
      <c r="BB46" s="18">
        <v>3.585845881627109</v>
      </c>
      <c r="BC46" s="18">
        <v>-17.531832091279824</v>
      </c>
      <c r="BD46" s="18">
        <v>-8.5292259636000995</v>
      </c>
      <c r="BE46" s="18">
        <v>51.834573532810531</v>
      </c>
      <c r="BF46" s="18">
        <v>25.701566250963566</v>
      </c>
      <c r="BG46" s="18">
        <v>-0.13682859845251724</v>
      </c>
      <c r="BH46" s="18"/>
      <c r="BI46" s="100"/>
      <c r="BJ46" s="355"/>
      <c r="BK46" s="355"/>
      <c r="BL46" s="355"/>
      <c r="BM46" s="355"/>
      <c r="BN46" s="355"/>
      <c r="BO46" s="355"/>
    </row>
    <row r="47" spans="1:67" s="7" customFormat="1" ht="15" customHeight="1" x14ac:dyDescent="0.35">
      <c r="A47" s="355"/>
      <c r="B47" s="477" t="s">
        <v>1328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67">
        <v>19.037990828899922</v>
      </c>
      <c r="T47" s="67">
        <v>21.068429872568391</v>
      </c>
      <c r="U47" s="67">
        <v>21.156287965955652</v>
      </c>
      <c r="V47" s="67">
        <v>20.996233709138796</v>
      </c>
      <c r="W47" s="67">
        <v>19.75132495077289</v>
      </c>
      <c r="X47" s="67">
        <v>19.010953951859769</v>
      </c>
      <c r="Y47" s="67">
        <v>19.005584571155772</v>
      </c>
      <c r="Z47" s="67">
        <v>18.999930604598873</v>
      </c>
      <c r="AA47" s="67">
        <v>18.999837705243998</v>
      </c>
      <c r="AB47" s="75">
        <v>18.999982826426695</v>
      </c>
      <c r="AC47" s="75">
        <v>19.000362776617173</v>
      </c>
      <c r="AD47" s="75">
        <v>18.99981954243983</v>
      </c>
      <c r="AE47" s="75"/>
      <c r="AF47" s="100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>
        <v>10.665196038366801</v>
      </c>
      <c r="AX47" s="18">
        <v>0.41701300912629335</v>
      </c>
      <c r="AY47" s="18">
        <v>-0.75653279570788357</v>
      </c>
      <c r="AZ47" s="18">
        <v>-5.9292003299813274</v>
      </c>
      <c r="BA47" s="18">
        <v>-3.7484624487642293</v>
      </c>
      <c r="BB47" s="18">
        <v>-2.8243615326157892E-2</v>
      </c>
      <c r="BC47" s="18">
        <v>-2.9748974759134506E-2</v>
      </c>
      <c r="BD47" s="18">
        <v>-4.8894575884901386E-4</v>
      </c>
      <c r="BE47" s="18">
        <v>7.6380222267604053E-4</v>
      </c>
      <c r="BF47" s="18">
        <v>1.9997396521302083E-3</v>
      </c>
      <c r="BG47" s="18">
        <v>-2.8590726594512326E-3</v>
      </c>
      <c r="BH47" s="18"/>
      <c r="BI47" s="100"/>
      <c r="BJ47" s="355"/>
      <c r="BK47" s="355"/>
      <c r="BL47" s="355"/>
      <c r="BM47" s="355"/>
      <c r="BN47" s="355"/>
      <c r="BO47" s="355"/>
    </row>
    <row r="48" spans="1:67" s="33" customFormat="1" ht="15" customHeight="1" x14ac:dyDescent="0.35">
      <c r="A48" s="355"/>
      <c r="B48" s="477" t="s">
        <v>1329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67">
        <v>19.022188109474783</v>
      </c>
      <c r="T48" s="67">
        <v>21.022660409924779</v>
      </c>
      <c r="U48" s="67">
        <v>21.022202419986023</v>
      </c>
      <c r="V48" s="67">
        <v>21.059022734064769</v>
      </c>
      <c r="W48" s="67">
        <v>19.684977123356756</v>
      </c>
      <c r="X48" s="67">
        <v>19.040094047250584</v>
      </c>
      <c r="Y48" s="67">
        <v>19.039418750935035</v>
      </c>
      <c r="Z48" s="67">
        <v>19.057766386371117</v>
      </c>
      <c r="AA48" s="67">
        <v>19.010569561564818</v>
      </c>
      <c r="AB48" s="75">
        <v>19.038279453537125</v>
      </c>
      <c r="AC48" s="75">
        <v>19.073759702796128</v>
      </c>
      <c r="AD48" s="75">
        <v>19.091275895884717</v>
      </c>
      <c r="AE48" s="75"/>
      <c r="AF48" s="100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>
        <v>10.516520438853078</v>
      </c>
      <c r="AX48" s="18">
        <v>-2.1785536646063974E-3</v>
      </c>
      <c r="AY48" s="18">
        <v>0.1751496505605985</v>
      </c>
      <c r="AZ48" s="18">
        <v>-6.5247358724076889</v>
      </c>
      <c r="BA48" s="18">
        <v>-3.2760163858204407</v>
      </c>
      <c r="BB48" s="18">
        <v>-3.546706827567921E-3</v>
      </c>
      <c r="BC48" s="18">
        <v>9.6366573350258888E-2</v>
      </c>
      <c r="BD48" s="18">
        <v>-0.24765139759532048</v>
      </c>
      <c r="BE48" s="18">
        <v>0.14576045121936076</v>
      </c>
      <c r="BF48" s="18">
        <v>0.18636268758209987</v>
      </c>
      <c r="BG48" s="18">
        <v>9.1833982190838909E-2</v>
      </c>
      <c r="BH48" s="18"/>
      <c r="BI48" s="100"/>
      <c r="BJ48" s="355"/>
      <c r="BK48" s="355"/>
      <c r="BL48" s="355"/>
      <c r="BM48" s="355"/>
      <c r="BN48" s="355"/>
      <c r="BO48" s="355"/>
    </row>
    <row r="49" spans="1:67" s="7" customFormat="1" ht="6" customHeight="1" x14ac:dyDescent="0.35">
      <c r="A49" s="355"/>
      <c r="B49" s="33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00"/>
      <c r="BJ49" s="355"/>
      <c r="BK49" s="355"/>
      <c r="BL49" s="355"/>
      <c r="BM49" s="355"/>
      <c r="BN49" s="355"/>
      <c r="BO49" s="355"/>
    </row>
    <row r="50" spans="1:67" s="7" customFormat="1" ht="15" customHeight="1" x14ac:dyDescent="0.35">
      <c r="A50" s="355"/>
      <c r="B50" s="70" t="s">
        <v>85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00"/>
      <c r="BJ50" s="355"/>
      <c r="BK50" s="355"/>
      <c r="BL50" s="355"/>
      <c r="BM50" s="355"/>
      <c r="BN50" s="355"/>
      <c r="BO50" s="355"/>
    </row>
    <row r="51" spans="1:67" s="7" customFormat="1" ht="15" customHeight="1" x14ac:dyDescent="0.35">
      <c r="A51" s="355"/>
      <c r="B51" s="16" t="s">
        <v>1339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67">
        <v>6.2182520823761616</v>
      </c>
      <c r="T51" s="67">
        <v>5.4764746360425889</v>
      </c>
      <c r="U51" s="67">
        <v>5.303963320268589</v>
      </c>
      <c r="V51" s="67">
        <v>8.5676923085872918</v>
      </c>
      <c r="W51" s="67">
        <v>8.1165070176183072</v>
      </c>
      <c r="X51" s="67">
        <v>6.0308388217797066</v>
      </c>
      <c r="Y51" s="67">
        <v>5.4921907879488048</v>
      </c>
      <c r="Z51" s="67">
        <v>6.4538624340989097</v>
      </c>
      <c r="AA51" s="67">
        <v>4.7429917058310194</v>
      </c>
      <c r="AB51" s="75">
        <v>5.3928924262815254</v>
      </c>
      <c r="AC51" s="75">
        <v>4.5818960858366866</v>
      </c>
      <c r="AD51" s="75">
        <v>6.4440477544387322</v>
      </c>
      <c r="AE51" s="75"/>
      <c r="AF51" s="100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>
        <v>-11.929034662906744</v>
      </c>
      <c r="AX51" s="18">
        <v>-3.1500431799435802</v>
      </c>
      <c r="AY51" s="18">
        <v>61.53377750269641</v>
      </c>
      <c r="AZ51" s="18">
        <v>-5.2661238839864382</v>
      </c>
      <c r="BA51" s="18">
        <v>-25.696622836785465</v>
      </c>
      <c r="BB51" s="18">
        <v>-8.9315607620889175</v>
      </c>
      <c r="BC51" s="18">
        <v>17.509800429006312</v>
      </c>
      <c r="BD51" s="18">
        <v>-26.509253113740449</v>
      </c>
      <c r="BE51" s="18">
        <v>13.702337274836896</v>
      </c>
      <c r="BF51" s="18">
        <v>-15.038244347181093</v>
      </c>
      <c r="BG51" s="18">
        <v>40.641508094394148</v>
      </c>
      <c r="BH51" s="18"/>
      <c r="BI51" s="100"/>
      <c r="BJ51" s="355"/>
      <c r="BK51" s="355"/>
      <c r="BL51" s="355"/>
      <c r="BM51" s="355"/>
      <c r="BN51" s="355"/>
      <c r="BO51" s="355"/>
    </row>
    <row r="52" spans="1:67" ht="6" customHeight="1" thickBot="1" x14ac:dyDescent="0.4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136"/>
      <c r="Y52" s="136"/>
      <c r="Z52" s="136"/>
      <c r="AA52" s="136"/>
      <c r="AB52" s="136"/>
      <c r="AC52" s="136"/>
      <c r="AD52" s="136"/>
      <c r="AE52" s="136"/>
      <c r="AF52" s="355"/>
      <c r="AG52" s="34" t="s">
        <v>233</v>
      </c>
      <c r="AH52" s="34" t="s">
        <v>233</v>
      </c>
      <c r="AI52" s="34" t="s">
        <v>233</v>
      </c>
      <c r="AJ52" s="34" t="s">
        <v>233</v>
      </c>
      <c r="AK52" s="34" t="s">
        <v>233</v>
      </c>
      <c r="AL52" s="34" t="s">
        <v>233</v>
      </c>
      <c r="AM52" s="34" t="s">
        <v>233</v>
      </c>
      <c r="AN52" s="34" t="s">
        <v>233</v>
      </c>
      <c r="AO52" s="34" t="s">
        <v>233</v>
      </c>
      <c r="AP52" s="34" t="s">
        <v>233</v>
      </c>
      <c r="AQ52" s="34" t="s">
        <v>233</v>
      </c>
      <c r="AR52" s="34" t="s">
        <v>233</v>
      </c>
      <c r="AS52" s="34" t="s">
        <v>233</v>
      </c>
      <c r="AT52" s="34" t="s">
        <v>233</v>
      </c>
      <c r="AU52" s="34" t="s">
        <v>233</v>
      </c>
      <c r="AV52" s="34" t="s">
        <v>233</v>
      </c>
      <c r="AW52" s="34" t="s">
        <v>233</v>
      </c>
      <c r="AX52" s="34" t="s">
        <v>233</v>
      </c>
      <c r="AY52" s="34" t="s">
        <v>233</v>
      </c>
      <c r="AZ52" s="34" t="s">
        <v>233</v>
      </c>
      <c r="BA52" s="34" t="s">
        <v>233</v>
      </c>
      <c r="BB52" s="34"/>
      <c r="BC52" s="34"/>
      <c r="BD52" s="34"/>
      <c r="BE52" s="34"/>
      <c r="BF52" s="34"/>
      <c r="BG52" s="34"/>
      <c r="BH52" s="34"/>
      <c r="BI52" s="355"/>
      <c r="BJ52" s="355"/>
      <c r="BK52" s="355"/>
      <c r="BL52" s="355"/>
      <c r="BM52" s="355"/>
      <c r="BN52" s="355"/>
      <c r="BO52" s="355"/>
    </row>
    <row r="53" spans="1:67" s="55" customFormat="1" ht="6" customHeight="1" x14ac:dyDescent="0.35">
      <c r="A53" s="355"/>
      <c r="X53" s="52"/>
      <c r="Y53" s="52"/>
      <c r="Z53" s="52"/>
      <c r="AA53" s="52"/>
      <c r="AB53" s="52"/>
      <c r="AC53" s="52"/>
      <c r="AD53" s="52"/>
      <c r="AE53" s="52"/>
      <c r="AF53" s="355"/>
      <c r="BI53" s="355"/>
      <c r="BJ53" s="355"/>
      <c r="BK53" s="355"/>
      <c r="BL53" s="355"/>
      <c r="BM53" s="355"/>
      <c r="BN53" s="355"/>
      <c r="BO53" s="355"/>
    </row>
    <row r="54" spans="1:67" ht="12" customHeight="1" x14ac:dyDescent="0.35">
      <c r="B54" s="35" t="s">
        <v>824</v>
      </c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230"/>
      <c r="Y54" s="230"/>
      <c r="Z54" s="230"/>
      <c r="AA54" s="230"/>
      <c r="AB54" s="230"/>
      <c r="AC54" s="230"/>
      <c r="AD54" s="230"/>
      <c r="AE54" s="230"/>
      <c r="AF54" s="355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36"/>
      <c r="BC54" s="36"/>
      <c r="BD54" s="36"/>
      <c r="BE54" s="36"/>
      <c r="BF54" s="36"/>
      <c r="BG54" s="36"/>
      <c r="BH54" s="36"/>
      <c r="BI54" s="355"/>
      <c r="BJ54" s="355"/>
      <c r="BK54" s="355"/>
      <c r="BL54" s="355"/>
      <c r="BM54" s="355"/>
      <c r="BN54" s="355"/>
      <c r="BO54" s="355"/>
    </row>
    <row r="55" spans="1:67" ht="12" customHeight="1" x14ac:dyDescent="0.35">
      <c r="B55" s="3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230"/>
      <c r="Y55" s="230"/>
      <c r="Z55" s="230"/>
      <c r="AA55" s="230"/>
      <c r="AB55" s="230"/>
      <c r="AC55" s="230"/>
      <c r="AD55" s="230"/>
      <c r="AE55" s="230"/>
      <c r="AF55" s="355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36"/>
      <c r="BC55" s="36"/>
      <c r="BD55" s="36"/>
      <c r="BE55" s="36"/>
      <c r="BF55" s="36"/>
      <c r="BG55" s="36"/>
      <c r="BH55" s="36"/>
      <c r="BI55" s="355"/>
      <c r="BJ55" s="355"/>
      <c r="BK55" s="355"/>
      <c r="BL55" s="355"/>
      <c r="BM55" s="355"/>
      <c r="BN55" s="355"/>
      <c r="BO55" s="355"/>
    </row>
    <row r="56" spans="1:67" s="55" customFormat="1" ht="12" customHeight="1" x14ac:dyDescent="0.35">
      <c r="A56" s="355"/>
      <c r="B56" s="56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230"/>
      <c r="Y56" s="230"/>
      <c r="Z56" s="230"/>
      <c r="AA56" s="230"/>
      <c r="AB56" s="230"/>
      <c r="AC56" s="230"/>
      <c r="AD56" s="230"/>
      <c r="AE56" s="230"/>
      <c r="AF56" s="355"/>
      <c r="BI56" s="355"/>
      <c r="BJ56" s="355"/>
      <c r="BK56" s="355"/>
      <c r="BL56" s="355"/>
      <c r="BM56" s="355"/>
      <c r="BN56" s="355"/>
      <c r="BO56" s="355"/>
    </row>
    <row r="57" spans="1:67" s="55" customFormat="1" ht="12" customHeight="1" x14ac:dyDescent="0.35">
      <c r="A57" s="355"/>
      <c r="B57" s="16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230"/>
      <c r="Y57" s="230"/>
      <c r="Z57" s="230"/>
      <c r="AA57" s="230"/>
      <c r="AB57" s="230"/>
      <c r="AC57" s="230"/>
      <c r="AD57" s="230"/>
      <c r="AE57" s="230"/>
      <c r="AF57" s="355"/>
      <c r="BI57" s="355"/>
      <c r="BJ57" s="355"/>
      <c r="BK57" s="355"/>
      <c r="BL57" s="355"/>
      <c r="BM57" s="355"/>
      <c r="BN57" s="355"/>
      <c r="BO57" s="355"/>
    </row>
    <row r="58" spans="1:67" x14ac:dyDescent="0.35">
      <c r="AF58" s="355"/>
      <c r="BI58" s="355"/>
      <c r="BJ58" s="355"/>
      <c r="BK58" s="355"/>
      <c r="BL58" s="355"/>
      <c r="BM58" s="355"/>
      <c r="BN58" s="355"/>
      <c r="BO58" s="355"/>
    </row>
    <row r="59" spans="1:67" x14ac:dyDescent="0.35">
      <c r="AF59" s="355"/>
      <c r="BI59" s="355"/>
    </row>
  </sheetData>
  <mergeCells count="1">
    <mergeCell ref="BA5:BH5"/>
  </mergeCells>
  <hyperlinks>
    <hyperlink ref="B4" location="Indice!A1" display="Volver al índice" xr:uid="{00000000-0004-0000-36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BI46"/>
  <sheetViews>
    <sheetView zoomScale="90" zoomScaleNormal="90" workbookViewId="0">
      <pane xSplit="23" ySplit="6" topLeftCell="AA7" activePane="bottomRight" state="frozen"/>
      <selection pane="topRight"/>
      <selection pane="bottomLeft"/>
      <selection pane="bottomRight"/>
    </sheetView>
  </sheetViews>
  <sheetFormatPr defaultColWidth="11.453125" defaultRowHeight="14.5" x14ac:dyDescent="0.35"/>
  <cols>
    <col min="1" max="1" width="3.6328125" customWidth="1"/>
    <col min="2" max="2" width="95.453125" style="33" customWidth="1"/>
    <col min="3" max="23" width="10.54296875" style="33" hidden="1" customWidth="1"/>
    <col min="24" max="27" width="10.54296875" style="33" customWidth="1"/>
    <col min="28" max="31" width="11.453125" style="33"/>
    <col min="32" max="32" width="1.54296875" style="33" customWidth="1"/>
    <col min="33" max="55" width="6.54296875" style="33" hidden="1" customWidth="1"/>
    <col min="56" max="60" width="6.54296875" style="33" customWidth="1"/>
    <col min="61" max="61" width="1.90625" style="33" customWidth="1"/>
    <col min="62" max="16384" width="11.453125" style="33"/>
  </cols>
  <sheetData>
    <row r="1" spans="1:61" ht="15.5" x14ac:dyDescent="0.35">
      <c r="B1" s="1" t="s">
        <v>1140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Y1" s="7"/>
      <c r="Z1" s="7"/>
      <c r="AA1" s="45"/>
      <c r="AB1" s="7"/>
      <c r="AC1" s="7"/>
      <c r="AD1" s="7"/>
      <c r="AE1" s="7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</row>
    <row r="2" spans="1:61" ht="15.5" x14ac:dyDescent="0.35">
      <c r="B2" s="3" t="s">
        <v>1072</v>
      </c>
      <c r="C2" s="46"/>
      <c r="D2" s="45"/>
      <c r="E2" s="45"/>
      <c r="F2" s="45"/>
      <c r="G2" s="45"/>
      <c r="H2" s="45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7"/>
      <c r="Z2" s="7"/>
      <c r="AA2" s="2"/>
      <c r="AB2" s="7"/>
      <c r="AC2" s="7"/>
      <c r="AD2" s="7"/>
      <c r="AE2" s="7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</row>
    <row r="3" spans="1:61" x14ac:dyDescent="0.3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55"/>
      <c r="X3" s="355"/>
      <c r="Y3" s="7"/>
      <c r="Z3" s="12"/>
      <c r="AA3" s="355"/>
      <c r="AB3" s="12"/>
      <c r="AC3" s="12"/>
      <c r="AD3" s="12"/>
      <c r="AE3" s="12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</row>
    <row r="4" spans="1:61" s="362" customFormat="1" ht="15" thickBot="1" x14ac:dyDescent="0.4">
      <c r="A4"/>
      <c r="B4" s="186" t="s">
        <v>758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355"/>
      <c r="X4" s="355"/>
      <c r="Y4" s="355"/>
      <c r="Z4" s="355"/>
      <c r="AA4" s="355"/>
      <c r="AB4" s="12"/>
      <c r="AC4" s="12"/>
      <c r="AD4" s="12"/>
      <c r="AE4" s="12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</row>
    <row r="5" spans="1:61" s="363" customFormat="1" ht="12" customHeight="1" thickTop="1" thickBot="1" x14ac:dyDescent="0.4">
      <c r="A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7"/>
      <c r="Z5" s="7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61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77">
        <v>2018</v>
      </c>
      <c r="AA6" s="277">
        <v>2019</v>
      </c>
      <c r="AB6" s="277">
        <v>2020</v>
      </c>
      <c r="AC6" s="290" t="s">
        <v>1165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</row>
    <row r="7" spans="1:61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355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355"/>
    </row>
    <row r="8" spans="1:61" ht="6" customHeight="1" x14ac:dyDescent="0.35">
      <c r="Q8" s="364"/>
      <c r="R8" s="364"/>
      <c r="S8" s="364"/>
      <c r="T8" s="364"/>
      <c r="U8" s="364"/>
      <c r="V8" s="364"/>
      <c r="W8" s="364"/>
      <c r="X8" s="364"/>
      <c r="Y8" s="364"/>
      <c r="Z8" s="364"/>
      <c r="AA8" s="364"/>
    </row>
    <row r="9" spans="1:61" ht="15" customHeight="1" x14ac:dyDescent="0.35">
      <c r="B9" s="33" t="s">
        <v>1070</v>
      </c>
      <c r="Q9" s="86">
        <v>4333</v>
      </c>
      <c r="R9" s="86">
        <v>4455</v>
      </c>
      <c r="S9" s="86">
        <v>4794</v>
      </c>
      <c r="T9" s="86">
        <v>4723</v>
      </c>
      <c r="U9" s="86">
        <v>4489</v>
      </c>
      <c r="V9" s="86">
        <v>4663</v>
      </c>
      <c r="W9" s="86">
        <v>5044</v>
      </c>
      <c r="X9" s="86">
        <v>5628</v>
      </c>
      <c r="Y9" s="86">
        <v>6729</v>
      </c>
      <c r="Z9" s="237">
        <v>8147</v>
      </c>
      <c r="AA9" s="237">
        <v>9666</v>
      </c>
      <c r="AB9" s="237">
        <v>10409.5</v>
      </c>
      <c r="AC9" s="365">
        <v>11756</v>
      </c>
      <c r="AD9" s="365">
        <v>15637.5</v>
      </c>
      <c r="AT9" s="366"/>
      <c r="AU9" s="367">
        <v>2.8156012000923147</v>
      </c>
      <c r="AV9" s="367">
        <v>7.609427609427609</v>
      </c>
      <c r="AW9" s="367">
        <v>-1.4810179390905298</v>
      </c>
      <c r="AX9" s="367">
        <v>-4.9544780859623119</v>
      </c>
      <c r="AY9" s="367">
        <v>3.8761416796613943</v>
      </c>
      <c r="AZ9" s="367">
        <v>8.1707055543641438</v>
      </c>
      <c r="BA9" s="367">
        <v>11.578112609040444</v>
      </c>
      <c r="BB9" s="367">
        <v>19.562899786780385</v>
      </c>
      <c r="BC9" s="367">
        <v>21.072967751523258</v>
      </c>
      <c r="BD9" s="367">
        <v>19.6759543390205</v>
      </c>
      <c r="BE9" s="366">
        <v>4.6564102564102567</v>
      </c>
      <c r="BF9" s="366">
        <v>12.9352994860464</v>
      </c>
      <c r="BG9" s="366">
        <v>33.017182715209252</v>
      </c>
    </row>
    <row r="10" spans="1:61" ht="15" customHeight="1" x14ac:dyDescent="0.35">
      <c r="B10" s="368" t="s">
        <v>1073</v>
      </c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86">
        <v>2038</v>
      </c>
      <c r="R10" s="86">
        <v>2054</v>
      </c>
      <c r="S10" s="86">
        <v>2201</v>
      </c>
      <c r="T10" s="86">
        <v>2310</v>
      </c>
      <c r="U10" s="86">
        <v>2132</v>
      </c>
      <c r="V10" s="86">
        <v>2158</v>
      </c>
      <c r="W10" s="86">
        <v>2701</v>
      </c>
      <c r="X10" s="86">
        <v>3291</v>
      </c>
      <c r="Y10" s="86">
        <v>3845</v>
      </c>
      <c r="Z10" s="237">
        <v>4763</v>
      </c>
      <c r="AA10" s="237">
        <v>5488</v>
      </c>
      <c r="AB10" s="237">
        <v>6114.5</v>
      </c>
      <c r="AC10" s="365">
        <v>6950.5</v>
      </c>
      <c r="AD10" s="365">
        <v>9108.5</v>
      </c>
      <c r="AU10" s="367">
        <v>0.78508341511285573</v>
      </c>
      <c r="AV10" s="367">
        <v>7.1567672833495619</v>
      </c>
      <c r="AW10" s="367">
        <v>4.952294411631077</v>
      </c>
      <c r="AX10" s="367">
        <v>-7.7056277056277054</v>
      </c>
      <c r="AY10" s="367">
        <v>1.2195121951219512</v>
      </c>
      <c r="AZ10" s="367">
        <v>25.162187210379983</v>
      </c>
      <c r="BA10" s="367">
        <v>21.843761569788967</v>
      </c>
      <c r="BB10" s="367">
        <v>16.833789121847463</v>
      </c>
      <c r="BC10" s="367">
        <v>23.875162548764628</v>
      </c>
      <c r="BD10" s="367">
        <v>16.397228637413395</v>
      </c>
      <c r="BE10" s="366">
        <v>8.3152958152958156</v>
      </c>
      <c r="BF10" s="366">
        <v>13.672418022732849</v>
      </c>
      <c r="BG10" s="366">
        <v>31.048126034098267</v>
      </c>
    </row>
    <row r="11" spans="1:61" ht="15" customHeight="1" x14ac:dyDescent="0.35">
      <c r="B11" s="368" t="s">
        <v>1074</v>
      </c>
      <c r="C11" s="368"/>
      <c r="D11" s="368"/>
      <c r="E11" s="368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86">
        <v>613</v>
      </c>
      <c r="R11" s="86">
        <v>586</v>
      </c>
      <c r="S11" s="86">
        <v>604</v>
      </c>
      <c r="T11" s="86">
        <v>664</v>
      </c>
      <c r="U11" s="86">
        <v>603</v>
      </c>
      <c r="V11" s="86">
        <v>626</v>
      </c>
      <c r="W11" s="86">
        <v>1125</v>
      </c>
      <c r="X11" s="86">
        <v>1132</v>
      </c>
      <c r="Y11" s="86">
        <v>1449</v>
      </c>
      <c r="Z11" s="237">
        <v>1864</v>
      </c>
      <c r="AA11" s="237">
        <v>2401</v>
      </c>
      <c r="AB11" s="237">
        <v>2565</v>
      </c>
      <c r="AC11" s="365">
        <v>2914.5</v>
      </c>
      <c r="AD11" s="365">
        <v>4058.5</v>
      </c>
      <c r="AU11" s="367">
        <v>-4.4045676998368677</v>
      </c>
      <c r="AV11" s="367">
        <v>3.0716723549488054</v>
      </c>
      <c r="AW11" s="367">
        <v>9.9337748344370862</v>
      </c>
      <c r="AX11" s="367">
        <v>-9.1867469879518069</v>
      </c>
      <c r="AY11" s="367">
        <v>3.8142620232172471</v>
      </c>
      <c r="AZ11" s="367">
        <v>79.712460063897765</v>
      </c>
      <c r="BA11" s="367">
        <v>0.62222222222222223</v>
      </c>
      <c r="BB11" s="367">
        <v>28.003533568904594</v>
      </c>
      <c r="BC11" s="367">
        <v>28.640441683919946</v>
      </c>
      <c r="BD11" s="367">
        <v>29.721030042918454</v>
      </c>
      <c r="BE11" s="366">
        <v>3.6807278742762612</v>
      </c>
      <c r="BF11" s="366">
        <v>13.625730994152047</v>
      </c>
      <c r="BG11" s="366">
        <v>39.252015783153198</v>
      </c>
    </row>
    <row r="12" spans="1:61" ht="15" customHeight="1" x14ac:dyDescent="0.35">
      <c r="B12" s="368" t="s">
        <v>1075</v>
      </c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86">
        <v>1682</v>
      </c>
      <c r="R12" s="86">
        <v>1815</v>
      </c>
      <c r="S12" s="86">
        <v>1989</v>
      </c>
      <c r="T12" s="86">
        <v>1749</v>
      </c>
      <c r="U12" s="86">
        <v>1754</v>
      </c>
      <c r="V12" s="86">
        <v>1879</v>
      </c>
      <c r="W12" s="86">
        <v>1218</v>
      </c>
      <c r="X12" s="86">
        <v>1205</v>
      </c>
      <c r="Y12" s="86">
        <v>1435</v>
      </c>
      <c r="Z12" s="237">
        <v>1520</v>
      </c>
      <c r="AA12" s="237">
        <v>1777</v>
      </c>
      <c r="AB12" s="237">
        <v>1730</v>
      </c>
      <c r="AC12" s="365">
        <v>1891</v>
      </c>
      <c r="AD12" s="365">
        <v>2470.5</v>
      </c>
      <c r="AU12" s="367">
        <v>7.9072532699167661</v>
      </c>
      <c r="AV12" s="367">
        <v>9.5867768595041323</v>
      </c>
      <c r="AW12" s="367">
        <v>-12.066365007541478</v>
      </c>
      <c r="AX12" s="367">
        <v>0.28587764436821039</v>
      </c>
      <c r="AY12" s="367">
        <v>7.1265678449258836</v>
      </c>
      <c r="AZ12" s="367">
        <v>-35.178286322511973</v>
      </c>
      <c r="BA12" s="367">
        <v>-1.0673234811165846</v>
      </c>
      <c r="BB12" s="367">
        <v>19.087136929460581</v>
      </c>
      <c r="BC12" s="367">
        <v>5.9233449477351918</v>
      </c>
      <c r="BD12" s="367">
        <v>17.631578947368421</v>
      </c>
      <c r="BE12" s="366">
        <v>-5.3691275167785237</v>
      </c>
      <c r="BF12" s="366">
        <v>9.306358381502891</v>
      </c>
      <c r="BG12" s="366">
        <v>30.64516129032258</v>
      </c>
    </row>
    <row r="13" spans="1:61" ht="6" customHeight="1" x14ac:dyDescent="0.35">
      <c r="Q13" s="86"/>
      <c r="R13" s="86"/>
      <c r="S13" s="86"/>
      <c r="T13" s="86"/>
      <c r="U13" s="86"/>
      <c r="V13" s="86"/>
      <c r="W13" s="369"/>
      <c r="X13" s="369"/>
      <c r="Y13" s="369"/>
      <c r="Z13" s="388"/>
      <c r="AA13" s="388"/>
      <c r="AB13" s="388"/>
      <c r="AC13" s="369"/>
      <c r="AD13" s="369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366"/>
      <c r="BF13" s="366"/>
      <c r="BG13" s="366"/>
    </row>
    <row r="14" spans="1:61" ht="15" customHeight="1" x14ac:dyDescent="0.35">
      <c r="B14" s="103" t="s">
        <v>1076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86"/>
      <c r="R14" s="86"/>
      <c r="S14" s="86"/>
      <c r="T14" s="86"/>
      <c r="U14" s="86"/>
      <c r="V14" s="86"/>
      <c r="W14" s="369"/>
      <c r="X14" s="369"/>
      <c r="Y14" s="369"/>
      <c r="Z14" s="388"/>
      <c r="AA14" s="388"/>
      <c r="AB14" s="388"/>
      <c r="AC14" s="369"/>
      <c r="AD14" s="369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366"/>
      <c r="BF14" s="366"/>
      <c r="BG14" s="366"/>
    </row>
    <row r="15" spans="1:61" ht="15" customHeight="1" x14ac:dyDescent="0.35">
      <c r="B15" s="33" t="s">
        <v>1077</v>
      </c>
      <c r="Q15" s="86">
        <v>815.87671410866506</v>
      </c>
      <c r="R15" s="86">
        <v>838.07112286500001</v>
      </c>
      <c r="S15" s="86">
        <v>894.4676507333362</v>
      </c>
      <c r="T15" s="86">
        <v>841.53643476798175</v>
      </c>
      <c r="U15" s="86">
        <v>765.739724143535</v>
      </c>
      <c r="V15" s="86">
        <v>765.95268776878629</v>
      </c>
      <c r="W15" s="86">
        <v>861.39841595394034</v>
      </c>
      <c r="X15" s="86">
        <v>915.29845938000017</v>
      </c>
      <c r="Y15" s="86">
        <v>1088.7877833899995</v>
      </c>
      <c r="Z15" s="237">
        <v>1297.8078848700029</v>
      </c>
      <c r="AA15" s="237">
        <v>1521.832352889995</v>
      </c>
      <c r="AB15" s="237">
        <v>1666.396</v>
      </c>
      <c r="AC15" s="365">
        <v>1851.43</v>
      </c>
      <c r="AD15" s="365">
        <v>2398.8470000000002</v>
      </c>
      <c r="AU15" s="367">
        <v>2.7203140342817678</v>
      </c>
      <c r="AV15" s="367">
        <v>6.7293247947192167</v>
      </c>
      <c r="AW15" s="367">
        <v>-5.9176221657606503</v>
      </c>
      <c r="AX15" s="367">
        <v>-9.0069434302442897</v>
      </c>
      <c r="AY15" s="367">
        <v>2.7811489796939377E-2</v>
      </c>
      <c r="AZ15" s="367">
        <v>12.461047491482359</v>
      </c>
      <c r="BA15" s="367">
        <v>6.2572721783298357</v>
      </c>
      <c r="BB15" s="367">
        <v>18.954399216132906</v>
      </c>
      <c r="BC15" s="367">
        <v>19.197506131930322</v>
      </c>
      <c r="BD15" s="367">
        <v>18.187508018079534</v>
      </c>
      <c r="BE15" s="366">
        <v>7.0318535737291299</v>
      </c>
      <c r="BF15" s="366">
        <v>11.103843264146104</v>
      </c>
      <c r="BG15" s="366">
        <v>29.567253420329155</v>
      </c>
    </row>
    <row r="16" spans="1:61" ht="15" customHeight="1" x14ac:dyDescent="0.35">
      <c r="B16" s="33" t="s">
        <v>1078</v>
      </c>
      <c r="Q16" s="86">
        <v>812.1337563686651</v>
      </c>
      <c r="R16" s="86">
        <v>834.80308301499997</v>
      </c>
      <c r="S16" s="86">
        <v>889.58446651333622</v>
      </c>
      <c r="T16" s="86">
        <v>831.2311256479818</v>
      </c>
      <c r="U16" s="86">
        <v>761.34360415353501</v>
      </c>
      <c r="V16" s="86">
        <v>761.26433397878634</v>
      </c>
      <c r="W16" s="86">
        <v>855.77362076394036</v>
      </c>
      <c r="X16" s="86">
        <v>905.66450614000075</v>
      </c>
      <c r="Y16" s="86">
        <v>1076.5989917899997</v>
      </c>
      <c r="Z16" s="237">
        <v>1280.6208612900045</v>
      </c>
      <c r="AA16" s="237">
        <v>1506.2114423599942</v>
      </c>
      <c r="AB16" s="237">
        <v>1647.2829999999999</v>
      </c>
      <c r="AC16" s="365">
        <v>1830.2639999999999</v>
      </c>
      <c r="AD16" s="365">
        <v>2366.7510000000002</v>
      </c>
      <c r="AU16" s="367">
        <v>2.791329195291349</v>
      </c>
      <c r="AV16" s="367">
        <v>6.5621922837762119</v>
      </c>
      <c r="AW16" s="367">
        <v>-6.5596177835777905</v>
      </c>
      <c r="AX16" s="367">
        <v>-8.4077122881997894</v>
      </c>
      <c r="AY16" s="367">
        <v>-1.0411878988174415E-2</v>
      </c>
      <c r="AZ16" s="367">
        <v>12.414779277941012</v>
      </c>
      <c r="BA16" s="367">
        <v>5.8299162495244143</v>
      </c>
      <c r="BB16" s="367">
        <v>18.8739300801941</v>
      </c>
      <c r="BC16" s="367">
        <v>18.835540165324819</v>
      </c>
      <c r="BD16" s="367">
        <v>18.532650570046897</v>
      </c>
      <c r="BE16" s="366">
        <v>6.9063500636587083</v>
      </c>
      <c r="BF16" s="366">
        <v>11.108048829496814</v>
      </c>
      <c r="BG16" s="366">
        <v>29.312000891674664</v>
      </c>
    </row>
    <row r="17" spans="2:59" ht="15" customHeight="1" x14ac:dyDescent="0.35">
      <c r="B17" s="33" t="s">
        <v>1079</v>
      </c>
      <c r="Q17" s="369">
        <v>1.6651479299999998</v>
      </c>
      <c r="R17" s="369">
        <v>2.2254478300000011</v>
      </c>
      <c r="S17" s="369">
        <v>3.26281233</v>
      </c>
      <c r="T17" s="369">
        <v>2.9272872700000017</v>
      </c>
      <c r="U17" s="369">
        <v>2.3746211800000001</v>
      </c>
      <c r="V17" s="369">
        <v>1.9199463099999992</v>
      </c>
      <c r="W17" s="369">
        <v>0.87953593000000008</v>
      </c>
      <c r="X17" s="369">
        <v>0.69919341000000013</v>
      </c>
      <c r="Y17" s="369">
        <v>1.00356026</v>
      </c>
      <c r="Z17" s="388">
        <v>0.92760842000000021</v>
      </c>
      <c r="AA17" s="388">
        <v>2.1227985199999995</v>
      </c>
      <c r="AB17" s="388">
        <v>3.22</v>
      </c>
      <c r="AC17" s="370">
        <v>2.6269999999999998</v>
      </c>
      <c r="AD17" s="370">
        <v>5.4340000000000002</v>
      </c>
      <c r="AU17" s="367">
        <v>33.648656068653388</v>
      </c>
      <c r="AV17" s="367">
        <v>46.61374155870454</v>
      </c>
      <c r="AW17" s="367">
        <v>-10.283308571412636</v>
      </c>
      <c r="AX17" s="367">
        <v>-18.879803689372832</v>
      </c>
      <c r="AY17" s="367">
        <v>-19.147259100923247</v>
      </c>
      <c r="AZ17" s="367">
        <v>-54.18955595690587</v>
      </c>
      <c r="BA17" s="367">
        <v>-20.504281161089114</v>
      </c>
      <c r="BB17" s="367">
        <v>43.531138258296771</v>
      </c>
      <c r="BC17" s="367">
        <v>6.0375781145546936</v>
      </c>
      <c r="BD17" s="367" t="s">
        <v>233</v>
      </c>
      <c r="BE17" s="366">
        <v>47.969408076829929</v>
      </c>
      <c r="BF17" s="366">
        <v>-18.416149068322994</v>
      </c>
      <c r="BG17" s="366" t="s">
        <v>233</v>
      </c>
    </row>
    <row r="18" spans="2:59" ht="15" customHeight="1" x14ac:dyDescent="0.35">
      <c r="B18" s="33" t="s">
        <v>1080</v>
      </c>
      <c r="Q18" s="369">
        <v>2.0778098100000006</v>
      </c>
      <c r="R18" s="369">
        <v>1.0425920200000003</v>
      </c>
      <c r="S18" s="369">
        <v>1.6203718900000001</v>
      </c>
      <c r="T18" s="369">
        <v>7.3780218499999988</v>
      </c>
      <c r="U18" s="369">
        <v>2.0214988099999998</v>
      </c>
      <c r="V18" s="369">
        <v>2.7684074800000005</v>
      </c>
      <c r="W18" s="369">
        <v>4.7452592599999299</v>
      </c>
      <c r="X18" s="369">
        <v>8.934759829999436</v>
      </c>
      <c r="Y18" s="369">
        <v>11.185231339999877</v>
      </c>
      <c r="Z18" s="388">
        <v>16.259415159998539</v>
      </c>
      <c r="AA18" s="388">
        <v>13.498112010000856</v>
      </c>
      <c r="AB18" s="388">
        <v>15.893000000000001</v>
      </c>
      <c r="AC18" s="370">
        <v>18.54</v>
      </c>
      <c r="AD18" s="370">
        <v>26.661999999999999</v>
      </c>
      <c r="AU18" s="367">
        <v>-49.822548003082154</v>
      </c>
      <c r="AV18" s="367">
        <v>55.417637859917605</v>
      </c>
      <c r="AW18" s="367" t="s">
        <v>233</v>
      </c>
      <c r="AX18" s="367">
        <v>-72.601073145371615</v>
      </c>
      <c r="AY18" s="367">
        <v>36.948261671249796</v>
      </c>
      <c r="AZ18" s="367">
        <v>71.40754366116397</v>
      </c>
      <c r="BA18" s="367">
        <v>88.288128012621343</v>
      </c>
      <c r="BB18" s="367">
        <v>25.18782320756106</v>
      </c>
      <c r="BC18" s="367">
        <v>58.293475221930933</v>
      </c>
      <c r="BD18" s="367">
        <v>-15.408096203638214</v>
      </c>
      <c r="BE18" s="366">
        <v>14.516966369080691</v>
      </c>
      <c r="BF18" s="366">
        <v>16.655131189831991</v>
      </c>
      <c r="BG18" s="366">
        <v>43.807982740021579</v>
      </c>
    </row>
    <row r="19" spans="2:59" ht="15" customHeight="1" x14ac:dyDescent="0.35">
      <c r="B19" s="33" t="s">
        <v>1081</v>
      </c>
      <c r="Q19" s="369">
        <v>9.1397361133333384</v>
      </c>
      <c r="R19" s="369">
        <v>7.5893850278947372</v>
      </c>
      <c r="S19" s="369">
        <v>14.629107913157899</v>
      </c>
      <c r="T19" s="369">
        <v>4.8294174461904733</v>
      </c>
      <c r="U19" s="369">
        <v>4.9660838600000119</v>
      </c>
      <c r="V19" s="369">
        <v>26.776956570000003</v>
      </c>
      <c r="W19" s="369">
        <v>3.6214376900000116</v>
      </c>
      <c r="X19" s="369">
        <v>7.4368715200000004</v>
      </c>
      <c r="Y19" s="369">
        <v>3.9418054199999966</v>
      </c>
      <c r="Z19" s="388">
        <v>6.7408941000000171</v>
      </c>
      <c r="AA19" s="388">
        <v>8.4538530500000846</v>
      </c>
      <c r="AB19" s="388">
        <v>9.0340000000000007</v>
      </c>
      <c r="AC19" s="370">
        <v>6.6749999999999998</v>
      </c>
      <c r="AD19" s="370">
        <v>8.9540000000000006</v>
      </c>
      <c r="AU19" s="367">
        <v>-16.962755447358042</v>
      </c>
      <c r="AV19" s="367">
        <v>92.757487719870639</v>
      </c>
      <c r="AW19" s="367">
        <v>-66.987614864425623</v>
      </c>
      <c r="AX19" s="367">
        <v>2.8298736924749255</v>
      </c>
      <c r="AY19" s="367" t="s">
        <v>233</v>
      </c>
      <c r="AZ19" s="367">
        <v>-86.475544072632403</v>
      </c>
      <c r="BA19" s="367" t="s">
        <v>233</v>
      </c>
      <c r="BB19" s="367">
        <v>-46.996456649825298</v>
      </c>
      <c r="BC19" s="367">
        <v>71.010320950850556</v>
      </c>
      <c r="BD19" s="367">
        <v>25.409765894409155</v>
      </c>
      <c r="BE19" s="366">
        <v>6.3600191295688004</v>
      </c>
      <c r="BF19" s="366">
        <v>-26.112464024795226</v>
      </c>
      <c r="BG19" s="366">
        <v>34.14232209737829</v>
      </c>
    </row>
    <row r="20" spans="2:59" ht="15" customHeight="1" x14ac:dyDescent="0.35">
      <c r="B20" s="33" t="s">
        <v>1082</v>
      </c>
      <c r="Q20" s="369">
        <v>1.15863714</v>
      </c>
      <c r="R20" s="369">
        <v>1.9417806899999999</v>
      </c>
      <c r="S20" s="369">
        <v>0.89081086000000009</v>
      </c>
      <c r="T20" s="369">
        <v>2.5878492400000002</v>
      </c>
      <c r="U20" s="369">
        <v>0.22455069999999999</v>
      </c>
      <c r="V20" s="369">
        <v>0.85886841000000003</v>
      </c>
      <c r="W20" s="369">
        <v>0.87186468000000006</v>
      </c>
      <c r="X20" s="369">
        <v>0.72231603</v>
      </c>
      <c r="Y20" s="369">
        <v>1.1519503399999997</v>
      </c>
      <c r="Z20" s="388">
        <v>2.3863161999999996</v>
      </c>
      <c r="AA20" s="388">
        <v>1.2221719900000001</v>
      </c>
      <c r="AB20" s="388">
        <v>2.7879999999999998</v>
      </c>
      <c r="AC20" s="370">
        <v>2.9710000000000001</v>
      </c>
      <c r="AD20" s="370">
        <v>3.8450000000000002</v>
      </c>
      <c r="AU20" s="367"/>
      <c r="AV20" s="367"/>
      <c r="AW20" s="367"/>
      <c r="AX20" s="367"/>
      <c r="AY20" s="367"/>
      <c r="AZ20" s="367"/>
      <c r="BA20" s="367"/>
      <c r="BB20" s="367"/>
      <c r="BC20" s="367"/>
      <c r="BD20" s="367"/>
      <c r="BE20" s="366"/>
      <c r="BF20" s="366"/>
      <c r="BG20" s="366"/>
    </row>
    <row r="21" spans="2:59" ht="15" customHeight="1" x14ac:dyDescent="0.35">
      <c r="B21" s="33" t="s">
        <v>1083</v>
      </c>
      <c r="Q21" s="369">
        <v>3.2795831400000015</v>
      </c>
      <c r="R21" s="369">
        <v>0.97500140000000035</v>
      </c>
      <c r="S21" s="369">
        <v>0.83151971000000013</v>
      </c>
      <c r="T21" s="369">
        <v>0.43452014</v>
      </c>
      <c r="U21" s="369">
        <v>6.2337201599999998</v>
      </c>
      <c r="V21" s="369">
        <v>0.59965400999999963</v>
      </c>
      <c r="W21" s="369">
        <v>0.59328921000000012</v>
      </c>
      <c r="X21" s="369">
        <v>0.4906250299999998</v>
      </c>
      <c r="Y21" s="369">
        <v>0.80750206999999974</v>
      </c>
      <c r="Z21" s="388">
        <v>0.68830894999999959</v>
      </c>
      <c r="AA21" s="388">
        <v>1.3246871399999989</v>
      </c>
      <c r="AB21" s="388">
        <v>1.508</v>
      </c>
      <c r="AC21" s="370">
        <v>2.0179999999999998</v>
      </c>
      <c r="AD21" s="370">
        <v>1.9079999999999999</v>
      </c>
      <c r="AU21" s="367"/>
      <c r="AV21" s="367"/>
      <c r="AW21" s="367"/>
      <c r="AX21" s="367"/>
      <c r="AY21" s="367"/>
      <c r="AZ21" s="367"/>
      <c r="BA21" s="367"/>
      <c r="BB21" s="367"/>
      <c r="BC21" s="367"/>
      <c r="BD21" s="367"/>
      <c r="BE21" s="366"/>
      <c r="BF21" s="366"/>
      <c r="BG21" s="366"/>
    </row>
    <row r="22" spans="2:59" ht="15" customHeight="1" x14ac:dyDescent="0.35">
      <c r="B22" s="33" t="s">
        <v>1084</v>
      </c>
      <c r="Q22" s="369">
        <v>0.20039693</v>
      </c>
      <c r="R22" s="369">
        <v>0.33953327000000005</v>
      </c>
      <c r="S22" s="369">
        <v>0.19469155999999999</v>
      </c>
      <c r="T22" s="369">
        <v>0.37673679999999998</v>
      </c>
      <c r="U22" s="369">
        <v>6.8953429999999996E-2</v>
      </c>
      <c r="V22" s="369">
        <v>0.75288417000000007</v>
      </c>
      <c r="W22" s="369">
        <v>1.1266576499999998</v>
      </c>
      <c r="X22" s="369">
        <v>0.45754138999999999</v>
      </c>
      <c r="Y22" s="369">
        <v>1.3022328699999999</v>
      </c>
      <c r="Z22" s="388">
        <v>4.1610494300000003</v>
      </c>
      <c r="AA22" s="388">
        <v>3.2045427800000001</v>
      </c>
      <c r="AB22" s="388">
        <v>2.7160000000000002</v>
      </c>
      <c r="AC22" s="370">
        <v>5.3479999999999999</v>
      </c>
      <c r="AD22" s="370">
        <v>6.9119999999999999</v>
      </c>
      <c r="AU22" s="367"/>
      <c r="AV22" s="367"/>
      <c r="AW22" s="367"/>
      <c r="AX22" s="367"/>
      <c r="AY22" s="367"/>
      <c r="AZ22" s="367"/>
      <c r="BA22" s="367"/>
      <c r="BB22" s="367"/>
      <c r="BC22" s="367"/>
      <c r="BD22" s="367"/>
      <c r="BE22" s="366"/>
      <c r="BF22" s="366"/>
      <c r="BG22" s="366"/>
    </row>
    <row r="23" spans="2:59" ht="15" customHeight="1" x14ac:dyDescent="0.35">
      <c r="B23" s="33" t="s">
        <v>1085</v>
      </c>
      <c r="Q23" s="371">
        <v>5.7434599999999997E-3</v>
      </c>
      <c r="R23" s="371">
        <v>9.7882000000000004E-4</v>
      </c>
      <c r="S23" s="371">
        <v>0.11569773</v>
      </c>
      <c r="T23" s="371">
        <v>3.9909999999999996E-5</v>
      </c>
      <c r="U23" s="371">
        <v>9.5519999999999991E-4</v>
      </c>
      <c r="V23" s="371">
        <v>3.6805779999999996E-2</v>
      </c>
      <c r="W23" s="371">
        <v>2.5375420000000003E-2</v>
      </c>
      <c r="X23" s="371">
        <v>4.6895500000000007E-3</v>
      </c>
      <c r="Y23" s="371">
        <v>2.3053149999999998E-2</v>
      </c>
      <c r="Z23" s="389">
        <v>5.4209210000000001E-2</v>
      </c>
      <c r="AA23" s="389">
        <v>0.50994512999999997</v>
      </c>
      <c r="AB23" s="389">
        <v>0.06</v>
      </c>
      <c r="AC23" s="372">
        <v>9.2999999999999999E-2</v>
      </c>
      <c r="AD23" s="372">
        <v>8.1000000000000003E-2</v>
      </c>
      <c r="AU23" s="367"/>
      <c r="AV23" s="367"/>
      <c r="AW23" s="367"/>
      <c r="AX23" s="367"/>
      <c r="AY23" s="367"/>
      <c r="AZ23" s="367"/>
      <c r="BA23" s="367"/>
      <c r="BB23" s="367"/>
      <c r="BC23" s="367"/>
      <c r="BD23" s="367"/>
      <c r="BE23" s="366"/>
      <c r="BF23" s="366"/>
      <c r="BG23" s="366"/>
    </row>
    <row r="24" spans="2:59" ht="15" customHeight="1" x14ac:dyDescent="0.35">
      <c r="B24" s="33" t="s">
        <v>1086</v>
      </c>
      <c r="Q24" s="369">
        <v>1.4460921899999999</v>
      </c>
      <c r="R24" s="369">
        <v>7.8205069299999987</v>
      </c>
      <c r="S24" s="369">
        <v>0.21510229000000003</v>
      </c>
      <c r="T24" s="369">
        <v>0.25718357000000008</v>
      </c>
      <c r="U24" s="369">
        <v>0.48618650999999991</v>
      </c>
      <c r="V24" s="369">
        <v>1.0364001599999999</v>
      </c>
      <c r="W24" s="369">
        <v>1.1809499100000005</v>
      </c>
      <c r="X24" s="369">
        <v>1.3163528699999991</v>
      </c>
      <c r="Y24" s="369">
        <v>2.4549412899999998</v>
      </c>
      <c r="Z24" s="388">
        <v>9.9598981700000007</v>
      </c>
      <c r="AA24" s="388">
        <v>1.7363102499999998</v>
      </c>
      <c r="AB24" s="388">
        <v>3.9769999999999999</v>
      </c>
      <c r="AC24" s="370">
        <v>10.452</v>
      </c>
      <c r="AD24" s="370">
        <v>9.1069999999999993</v>
      </c>
      <c r="AU24" s="367"/>
      <c r="AV24" s="367"/>
      <c r="AW24" s="367"/>
      <c r="AX24" s="367"/>
      <c r="AY24" s="367"/>
      <c r="AZ24" s="367"/>
      <c r="BA24" s="367"/>
      <c r="BB24" s="367"/>
      <c r="BC24" s="367"/>
      <c r="BD24" s="367"/>
      <c r="BE24" s="366"/>
      <c r="BF24" s="366"/>
      <c r="BG24" s="366"/>
    </row>
    <row r="25" spans="2:59" ht="6" customHeight="1" x14ac:dyDescent="0.35">
      <c r="Q25" s="369"/>
      <c r="R25" s="369"/>
      <c r="S25" s="369"/>
      <c r="T25" s="369"/>
      <c r="U25" s="369"/>
      <c r="V25" s="369"/>
      <c r="W25" s="369"/>
      <c r="X25" s="369"/>
      <c r="Y25" s="369"/>
      <c r="Z25" s="388"/>
      <c r="AA25" s="388"/>
      <c r="AB25" s="388"/>
      <c r="AC25" s="369"/>
      <c r="AD25" s="369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366"/>
      <c r="BF25" s="366"/>
      <c r="BG25" s="366"/>
    </row>
    <row r="26" spans="2:59" ht="15" customHeight="1" x14ac:dyDescent="0.35">
      <c r="B26" s="103" t="s">
        <v>1087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20">
        <v>831.10690308199833</v>
      </c>
      <c r="R26" s="120">
        <v>856.73830900289477</v>
      </c>
      <c r="S26" s="120">
        <v>911.34458079649403</v>
      </c>
      <c r="T26" s="120">
        <v>850.02218187417225</v>
      </c>
      <c r="U26" s="120">
        <v>777.72017400353502</v>
      </c>
      <c r="V26" s="120">
        <v>796.01425686878633</v>
      </c>
      <c r="W26" s="120">
        <v>868.81799051394</v>
      </c>
      <c r="X26" s="120">
        <v>925.72685577000038</v>
      </c>
      <c r="Y26" s="120">
        <v>1098.4692685299995</v>
      </c>
      <c r="Z26" s="390">
        <v>1321.7985609300031</v>
      </c>
      <c r="AA26" s="390">
        <v>1538.2838632299949</v>
      </c>
      <c r="AB26" s="390">
        <v>1686.48</v>
      </c>
      <c r="AC26" s="373">
        <v>1878.9880000000001</v>
      </c>
      <c r="AD26" s="373">
        <v>2429.6529999999998</v>
      </c>
      <c r="AU26" s="367">
        <v>3.0840083057723811</v>
      </c>
      <c r="AV26" s="367">
        <v>6.3737399413307614</v>
      </c>
      <c r="AW26" s="367">
        <v>-6.7287829668913401</v>
      </c>
      <c r="AX26" s="367">
        <v>-8.505896600394836</v>
      </c>
      <c r="AY26" s="367">
        <v>2.3522705822426251</v>
      </c>
      <c r="AZ26" s="367">
        <v>9.1460338828019907</v>
      </c>
      <c r="BA26" s="367">
        <v>6.5501481181802585</v>
      </c>
      <c r="BB26" s="367">
        <v>18.660192440492125</v>
      </c>
      <c r="BC26" s="367">
        <v>20.330954975087174</v>
      </c>
      <c r="BD26" s="367">
        <v>17.285591059294457</v>
      </c>
      <c r="BE26" s="366">
        <v>7.1667235613187703</v>
      </c>
      <c r="BF26" s="366">
        <v>11.414781082491345</v>
      </c>
      <c r="BG26" s="366">
        <v>29.306467098246486</v>
      </c>
    </row>
    <row r="27" spans="2:59" ht="15" customHeight="1" x14ac:dyDescent="0.35">
      <c r="B27" s="368" t="s">
        <v>1088</v>
      </c>
      <c r="C27" s="368"/>
      <c r="D27" s="368"/>
      <c r="E27" s="368"/>
      <c r="F27" s="368"/>
      <c r="G27" s="368"/>
      <c r="H27" s="368"/>
      <c r="I27" s="368"/>
      <c r="J27" s="368"/>
      <c r="K27" s="368"/>
      <c r="L27" s="368"/>
      <c r="M27" s="368"/>
      <c r="N27" s="368"/>
      <c r="O27" s="368"/>
      <c r="P27" s="368"/>
      <c r="Q27" s="86">
        <v>817.04109470866501</v>
      </c>
      <c r="R27" s="86">
        <v>840.01388237499998</v>
      </c>
      <c r="S27" s="86">
        <v>895.47415932333615</v>
      </c>
      <c r="T27" s="86">
        <v>844.12432391798177</v>
      </c>
      <c r="U27" s="86">
        <v>765.96523004353503</v>
      </c>
      <c r="V27" s="86">
        <v>766.84836195878631</v>
      </c>
      <c r="W27" s="86">
        <v>862.29565605393998</v>
      </c>
      <c r="X27" s="86">
        <v>916.02546496000025</v>
      </c>
      <c r="Y27" s="86">
        <v>1089.9627868799994</v>
      </c>
      <c r="Z27" s="237">
        <v>1300.2484102800031</v>
      </c>
      <c r="AA27" s="237">
        <v>1523.5644700099949</v>
      </c>
      <c r="AB27" s="237">
        <v>1669.2449999999999</v>
      </c>
      <c r="AC27" s="365">
        <v>1854.4949999999999</v>
      </c>
      <c r="AD27" s="365">
        <v>2402.7730000000001</v>
      </c>
      <c r="AU27" s="367">
        <v>2.8117052881564604</v>
      </c>
      <c r="AV27" s="367">
        <v>6.6023048085266689</v>
      </c>
      <c r="AW27" s="367">
        <v>-5.7343737807193476</v>
      </c>
      <c r="AX27" s="367">
        <v>-9.2591922374269782</v>
      </c>
      <c r="AY27" s="367">
        <v>0.11529660624426633</v>
      </c>
      <c r="AZ27" s="367">
        <v>12.446697265069389</v>
      </c>
      <c r="BA27" s="367">
        <v>6.2310193178915032</v>
      </c>
      <c r="BB27" s="367">
        <v>18.988262725599487</v>
      </c>
      <c r="BC27" s="367">
        <v>19.292917696937423</v>
      </c>
      <c r="BD27" s="367">
        <v>18.098887889378148</v>
      </c>
      <c r="BE27" s="366">
        <v>7.0867724468915902</v>
      </c>
      <c r="BF27" s="366">
        <v>11.097831654430596</v>
      </c>
      <c r="BG27" s="366">
        <v>29.564814140776885</v>
      </c>
    </row>
    <row r="28" spans="2:59" ht="15" customHeight="1" x14ac:dyDescent="0.35">
      <c r="B28" s="368" t="s">
        <v>1089</v>
      </c>
      <c r="C28" s="368"/>
      <c r="D28" s="368"/>
      <c r="E28" s="368"/>
      <c r="F28" s="368"/>
      <c r="G28" s="368"/>
      <c r="H28" s="368"/>
      <c r="I28" s="368"/>
      <c r="J28" s="368"/>
      <c r="K28" s="368"/>
      <c r="L28" s="368"/>
      <c r="M28" s="368"/>
      <c r="N28" s="368"/>
      <c r="O28" s="368"/>
      <c r="P28" s="368"/>
      <c r="Q28" s="369">
        <v>14.06580837333334</v>
      </c>
      <c r="R28" s="369">
        <v>16.724426627894736</v>
      </c>
      <c r="S28" s="369">
        <v>15.870421473157901</v>
      </c>
      <c r="T28" s="369">
        <v>5.8978579561904736</v>
      </c>
      <c r="U28" s="369">
        <v>11.754943960000013</v>
      </c>
      <c r="V28" s="369">
        <v>29.165894910000002</v>
      </c>
      <c r="W28" s="369">
        <v>6.5223344600000015</v>
      </c>
      <c r="X28" s="369">
        <v>9.701390810000035</v>
      </c>
      <c r="Y28" s="369">
        <v>8.506481650000012</v>
      </c>
      <c r="Z28" s="388">
        <v>21.550150649999988</v>
      </c>
      <c r="AA28" s="388">
        <v>14.719393220000086</v>
      </c>
      <c r="AB28" s="388">
        <v>17.234999999999999</v>
      </c>
      <c r="AC28" s="370">
        <v>24.492999999999999</v>
      </c>
      <c r="AD28" s="370">
        <v>26.88</v>
      </c>
      <c r="AU28" s="367">
        <v>18.901283054600242</v>
      </c>
      <c r="AV28" s="367">
        <v>-5.1063344277072984</v>
      </c>
      <c r="AW28" s="367">
        <v>-62.837420756810452</v>
      </c>
      <c r="AX28" s="367">
        <v>99.308698977089819</v>
      </c>
      <c r="AY28" s="367" t="s">
        <v>233</v>
      </c>
      <c r="AZ28" s="367">
        <v>-77.637118695906324</v>
      </c>
      <c r="BA28" s="367">
        <v>48.741081425622461</v>
      </c>
      <c r="BB28" s="367">
        <v>-12.316885108559179</v>
      </c>
      <c r="BC28" s="367" t="s">
        <v>233</v>
      </c>
      <c r="BD28" s="367">
        <v>-31.785430650805726</v>
      </c>
      <c r="BE28" s="366">
        <v>15.51831439442484</v>
      </c>
      <c r="BF28" s="366">
        <v>42.111981433130254</v>
      </c>
      <c r="BG28" s="366">
        <v>9.7456416118891145</v>
      </c>
    </row>
    <row r="29" spans="2:59" ht="15" customHeight="1" x14ac:dyDescent="0.35">
      <c r="B29" s="374" t="s">
        <v>262</v>
      </c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374"/>
      <c r="P29" s="374"/>
      <c r="Q29" s="120">
        <v>198.48416776600052</v>
      </c>
      <c r="R29" s="120">
        <v>204.75607810779999</v>
      </c>
      <c r="S29" s="120">
        <v>217.71970636420019</v>
      </c>
      <c r="T29" s="120">
        <v>209.89939988637448</v>
      </c>
      <c r="U29" s="120">
        <v>191.87912378432549</v>
      </c>
      <c r="V29" s="120">
        <v>195.84119758392461</v>
      </c>
      <c r="W29" s="120">
        <v>213.5369874751002</v>
      </c>
      <c r="X29" s="120">
        <v>231.81872181679981</v>
      </c>
      <c r="Y29" s="120">
        <v>278.17317084119975</v>
      </c>
      <c r="Z29" s="390">
        <v>335.65198807679758</v>
      </c>
      <c r="AA29" s="390">
        <v>394.6338884599993</v>
      </c>
      <c r="AB29" s="390">
        <v>435.72300000000001</v>
      </c>
      <c r="AC29" s="373">
        <v>488.50299999999999</v>
      </c>
      <c r="AD29" s="373">
        <v>632.13199999999995</v>
      </c>
      <c r="AU29" s="367">
        <v>3.1599045971231465</v>
      </c>
      <c r="AV29" s="367">
        <v>6.3312544253631904</v>
      </c>
      <c r="AW29" s="367">
        <v>-3.5919148562252556</v>
      </c>
      <c r="AX29" s="367">
        <v>-8.5851965807448565</v>
      </c>
      <c r="AY29" s="367">
        <v>2.0648800773410581</v>
      </c>
      <c r="AZ29" s="367">
        <v>9.0357851716017752</v>
      </c>
      <c r="BA29" s="367">
        <v>8.5613900232770543</v>
      </c>
      <c r="BB29" s="367">
        <v>19.995990255279136</v>
      </c>
      <c r="BC29" s="367">
        <v>20.662962233841981</v>
      </c>
      <c r="BD29" s="367">
        <v>18.408120311525469</v>
      </c>
      <c r="BE29" s="366">
        <v>8.0801026452577993</v>
      </c>
      <c r="BF29" s="366">
        <v>12.113200358943635</v>
      </c>
      <c r="BG29" s="366">
        <v>29.401866518731708</v>
      </c>
    </row>
    <row r="30" spans="2:59" ht="15" customHeight="1" x14ac:dyDescent="0.35">
      <c r="B30" s="368" t="s">
        <v>1090</v>
      </c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8"/>
      <c r="P30" s="368"/>
      <c r="Q30" s="86">
        <v>195.95232225880054</v>
      </c>
      <c r="R30" s="86">
        <v>201.57843704850001</v>
      </c>
      <c r="S30" s="86">
        <v>214.70432628430018</v>
      </c>
      <c r="T30" s="86">
        <v>208.66084971557447</v>
      </c>
      <c r="U30" s="86">
        <v>189.41058555272548</v>
      </c>
      <c r="V30" s="86">
        <v>189.71635965282462</v>
      </c>
      <c r="W30" s="86">
        <v>212.1073797800002</v>
      </c>
      <c r="X30" s="86">
        <v>229.76591552999983</v>
      </c>
      <c r="Y30" s="86">
        <v>276.36609147999974</v>
      </c>
      <c r="Z30" s="237">
        <v>330.8735376999976</v>
      </c>
      <c r="AA30" s="237">
        <v>391.41741268999931</v>
      </c>
      <c r="AB30" s="237">
        <v>431.93900000000002</v>
      </c>
      <c r="AC30" s="365">
        <v>482.84199999999998</v>
      </c>
      <c r="AD30" s="365">
        <v>625.93600000000004</v>
      </c>
      <c r="AU30" s="367">
        <v>2.8711651512192238</v>
      </c>
      <c r="AV30" s="367">
        <v>6.5115542257340095</v>
      </c>
      <c r="AW30" s="367">
        <v>-2.8147903087538415</v>
      </c>
      <c r="AX30" s="367">
        <v>-9.2256233927394717</v>
      </c>
      <c r="AY30" s="367">
        <v>0.16143453609356254</v>
      </c>
      <c r="AZ30" s="367">
        <v>11.802366526613989</v>
      </c>
      <c r="BA30" s="367">
        <v>8.3252811704690473</v>
      </c>
      <c r="BB30" s="367">
        <v>20.281587824942413</v>
      </c>
      <c r="BC30" s="367">
        <v>19.722913881402302</v>
      </c>
      <c r="BD30" s="367">
        <v>19.147215268525379</v>
      </c>
      <c r="BE30" s="366">
        <v>8.015092419095339</v>
      </c>
      <c r="BF30" s="366">
        <v>11.784765904444832</v>
      </c>
      <c r="BG30" s="366">
        <v>29.635781477170596</v>
      </c>
    </row>
    <row r="31" spans="2:59" ht="15" customHeight="1" x14ac:dyDescent="0.35">
      <c r="B31" s="368" t="s">
        <v>1091</v>
      </c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8"/>
      <c r="P31" s="368"/>
      <c r="Q31" s="369">
        <v>2.5318455072000012</v>
      </c>
      <c r="R31" s="369">
        <v>3.1776410593</v>
      </c>
      <c r="S31" s="369">
        <v>3.0153800799000012</v>
      </c>
      <c r="T31" s="369">
        <v>1.2385501707999995</v>
      </c>
      <c r="U31" s="369">
        <v>2.4685382316000024</v>
      </c>
      <c r="V31" s="369">
        <v>6.1248379311000001</v>
      </c>
      <c r="W31" s="369">
        <v>1.4296076950999979</v>
      </c>
      <c r="X31" s="369">
        <v>2.0528062867999965</v>
      </c>
      <c r="Y31" s="369">
        <v>1.807079361200002</v>
      </c>
      <c r="Z31" s="388">
        <v>4.7784503767999791</v>
      </c>
      <c r="AA31" s="388">
        <v>3.2164757699999784</v>
      </c>
      <c r="AB31" s="388">
        <v>3.7839999999999998</v>
      </c>
      <c r="AC31" s="370">
        <v>5.6609999999999996</v>
      </c>
      <c r="AD31" s="370">
        <v>6.1970000000000001</v>
      </c>
      <c r="AU31" s="367">
        <v>25.50690989096692</v>
      </c>
      <c r="AV31" s="367">
        <v>-5.1063344277072975</v>
      </c>
      <c r="AW31" s="367">
        <v>-58.925570310158932</v>
      </c>
      <c r="AX31" s="367">
        <v>99.30869897708979</v>
      </c>
      <c r="AY31" s="367" t="s">
        <v>233</v>
      </c>
      <c r="AZ31" s="367">
        <v>-76.658848590247587</v>
      </c>
      <c r="BA31" s="367">
        <v>43.592280164413033</v>
      </c>
      <c r="BB31" s="367">
        <v>-11.970292919506026</v>
      </c>
      <c r="BC31" s="367" t="s">
        <v>233</v>
      </c>
      <c r="BD31" s="367">
        <v>-32.768923256007568</v>
      </c>
      <c r="BE31" s="366">
        <v>16.05766966011435</v>
      </c>
      <c r="BF31" s="366">
        <v>49.603594080338269</v>
      </c>
      <c r="BG31" s="366">
        <v>9.4682918212330076</v>
      </c>
    </row>
    <row r="32" spans="2:59" ht="15" customHeight="1" x14ac:dyDescent="0.35">
      <c r="B32" s="374" t="s">
        <v>1092</v>
      </c>
      <c r="C32" s="374"/>
      <c r="D32" s="374"/>
      <c r="E32" s="374"/>
      <c r="F32" s="374"/>
      <c r="G32" s="374"/>
      <c r="H32" s="374"/>
      <c r="I32" s="374"/>
      <c r="J32" s="374"/>
      <c r="K32" s="374"/>
      <c r="L32" s="374"/>
      <c r="M32" s="374"/>
      <c r="N32" s="374"/>
      <c r="O32" s="374"/>
      <c r="P32" s="374"/>
      <c r="Q32" s="120">
        <v>197.98429193880034</v>
      </c>
      <c r="R32" s="120">
        <v>204.5120488666004</v>
      </c>
      <c r="S32" s="120">
        <v>217.46261220639971</v>
      </c>
      <c r="T32" s="120">
        <v>208.88999970557481</v>
      </c>
      <c r="U32" s="120">
        <v>190.80856775062571</v>
      </c>
      <c r="V32" s="120">
        <v>196.0970994812246</v>
      </c>
      <c r="W32" s="120">
        <v>212.35374154999994</v>
      </c>
      <c r="X32" s="120">
        <v>230.48328952000026</v>
      </c>
      <c r="Y32" s="120">
        <v>276.5797886899997</v>
      </c>
      <c r="Z32" s="390">
        <v>335.3424183999993</v>
      </c>
      <c r="AA32" s="390">
        <v>392.20526250000017</v>
      </c>
      <c r="AB32" s="390">
        <v>433.27199999999999</v>
      </c>
      <c r="AC32" s="373">
        <v>484.96</v>
      </c>
      <c r="AD32" s="373">
        <v>627.32799999999997</v>
      </c>
      <c r="AU32" s="367">
        <v>3.2971085048595041</v>
      </c>
      <c r="AV32" s="367">
        <v>6.3324207114304256</v>
      </c>
      <c r="AW32" s="367">
        <v>-3.9421086750711898</v>
      </c>
      <c r="AX32" s="367">
        <v>-8.6559586291514279</v>
      </c>
      <c r="AY32" s="367">
        <v>2.7716426955788771</v>
      </c>
      <c r="AZ32" s="367">
        <v>8.2900981767615765</v>
      </c>
      <c r="BA32" s="367">
        <v>8.5374280846997035</v>
      </c>
      <c r="BB32" s="367">
        <v>19.999931129930964</v>
      </c>
      <c r="BC32" s="367">
        <v>21.246176370415416</v>
      </c>
      <c r="BD32" s="367">
        <v>18.500533492306008</v>
      </c>
      <c r="BE32" s="366">
        <v>7.7561428188980779</v>
      </c>
      <c r="BF32" s="366">
        <v>11.929688509758304</v>
      </c>
      <c r="BG32" s="366">
        <v>29.356647970966677</v>
      </c>
    </row>
    <row r="33" spans="2:61" ht="15" customHeight="1" x14ac:dyDescent="0.35">
      <c r="B33" s="374" t="s">
        <v>1071</v>
      </c>
      <c r="C33" s="374"/>
      <c r="D33" s="374"/>
      <c r="E33" s="374"/>
      <c r="F33" s="374"/>
      <c r="G33" s="374"/>
      <c r="H33" s="374"/>
      <c r="I33" s="374"/>
      <c r="J33" s="374"/>
      <c r="K33" s="374"/>
      <c r="L33" s="374"/>
      <c r="M33" s="374"/>
      <c r="N33" s="374"/>
      <c r="O33" s="374"/>
      <c r="P33" s="374"/>
      <c r="Q33" s="104">
        <v>23.821760017226918</v>
      </c>
      <c r="R33" s="104">
        <v>23.871005500456661</v>
      </c>
      <c r="S33" s="104">
        <v>23.861733178502302</v>
      </c>
      <c r="T33" s="104">
        <v>24.574652774943296</v>
      </c>
      <c r="U33" s="104">
        <v>24.534347202077132</v>
      </c>
      <c r="V33" s="104">
        <v>24.634872778861411</v>
      </c>
      <c r="W33" s="104">
        <v>24.441683283328921</v>
      </c>
      <c r="X33" s="104">
        <v>24.897548135652716</v>
      </c>
      <c r="Y33" s="104">
        <v>25.17865511705449</v>
      </c>
      <c r="Z33" s="391">
        <v>25.37016065171504</v>
      </c>
      <c r="AA33" s="391">
        <v>25.496286600606432</v>
      </c>
      <c r="AB33" s="391">
        <v>25.690999999999999</v>
      </c>
      <c r="AC33" s="375">
        <v>25.81</v>
      </c>
      <c r="AD33" s="375">
        <v>25.82</v>
      </c>
      <c r="AU33" s="367">
        <v>0.20672478941157582</v>
      </c>
      <c r="AV33" s="367">
        <v>-3.8843449448252014E-2</v>
      </c>
      <c r="AW33" s="367">
        <v>2.9877108720806702</v>
      </c>
      <c r="AX33" s="367">
        <v>-0.16401278681446774</v>
      </c>
      <c r="AY33" s="367">
        <v>0.40973405958715542</v>
      </c>
      <c r="AZ33" s="367">
        <v>-0.7842114601795761</v>
      </c>
      <c r="BA33" s="367">
        <v>1.8651123453298732</v>
      </c>
      <c r="BB33" s="367">
        <v>1.1290548766897843</v>
      </c>
      <c r="BC33" s="367">
        <v>0.76058682948016421</v>
      </c>
      <c r="BD33" s="367">
        <v>1.0358837961581593</v>
      </c>
      <c r="BE33" s="366">
        <v>0.5500021256524199</v>
      </c>
      <c r="BF33" s="366">
        <v>0.4631972286014549</v>
      </c>
      <c r="BG33" s="366">
        <v>3.8744672607522526E-2</v>
      </c>
    </row>
    <row r="34" spans="2:61" ht="6" customHeight="1" x14ac:dyDescent="0.35">
      <c r="B34" s="368"/>
      <c r="C34" s="368"/>
      <c r="D34" s="368"/>
      <c r="E34" s="368"/>
      <c r="F34" s="368"/>
      <c r="G34" s="368"/>
      <c r="H34" s="368"/>
      <c r="I34" s="368"/>
      <c r="J34" s="368"/>
      <c r="K34" s="368"/>
      <c r="L34" s="368"/>
      <c r="M34" s="368"/>
      <c r="N34" s="368"/>
      <c r="O34" s="368"/>
      <c r="P34" s="368"/>
      <c r="Q34" s="359"/>
      <c r="R34" s="359"/>
      <c r="S34" s="359"/>
      <c r="T34" s="359"/>
      <c r="U34" s="359"/>
      <c r="V34" s="359"/>
      <c r="W34" s="359"/>
      <c r="X34" s="359"/>
      <c r="Y34" s="359"/>
      <c r="Z34" s="360"/>
      <c r="AA34" s="360"/>
      <c r="AB34" s="360"/>
      <c r="AC34" s="359"/>
      <c r="AD34" s="359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366"/>
      <c r="BF34" s="366"/>
      <c r="BG34" s="366"/>
    </row>
    <row r="35" spans="2:61" ht="15" customHeight="1" x14ac:dyDescent="0.35">
      <c r="B35" s="103" t="s">
        <v>1093</v>
      </c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4">
        <v>1.4861840899999987</v>
      </c>
      <c r="R35" s="104">
        <v>0.90088109000001282</v>
      </c>
      <c r="S35" s="104">
        <v>0.50850153000000686</v>
      </c>
      <c r="T35" s="104">
        <v>0.67099999999999982</v>
      </c>
      <c r="U35" s="104">
        <v>2.3829999999999991</v>
      </c>
      <c r="V35" s="104">
        <v>6.4139999999999988</v>
      </c>
      <c r="W35" s="104">
        <v>5.5549999999999997</v>
      </c>
      <c r="X35" s="104">
        <v>5.2349999999999994</v>
      </c>
      <c r="Y35" s="104">
        <v>6.5020000000000007</v>
      </c>
      <c r="Z35" s="391">
        <v>10.291</v>
      </c>
      <c r="AA35" s="391">
        <v>12.357300000000002</v>
      </c>
      <c r="AB35" s="391">
        <v>13.447000000000003</v>
      </c>
      <c r="AC35" s="375">
        <v>15.075000000000001</v>
      </c>
      <c r="AD35" s="375">
        <v>20.847999999999999</v>
      </c>
      <c r="AU35" s="367">
        <v>-39.382940776871486</v>
      </c>
      <c r="AV35" s="367">
        <v>-43.555088940761358</v>
      </c>
      <c r="AW35" s="367">
        <v>31.956338459786103</v>
      </c>
      <c r="AX35" s="367" t="s">
        <v>233</v>
      </c>
      <c r="AY35" s="367" t="s">
        <v>233</v>
      </c>
      <c r="AZ35" s="367">
        <v>-13.39257873401932</v>
      </c>
      <c r="BA35" s="367">
        <v>-5.7605760576057659</v>
      </c>
      <c r="BB35" s="367">
        <v>24.20248328557787</v>
      </c>
      <c r="BC35" s="367">
        <v>58.274377114733916</v>
      </c>
      <c r="BD35" s="367">
        <v>21.504226994461188</v>
      </c>
      <c r="BE35" s="366">
        <v>6.4379398592450103</v>
      </c>
      <c r="BF35" s="366">
        <v>12.106789618502253</v>
      </c>
      <c r="BG35" s="366">
        <v>38.29519071310115</v>
      </c>
    </row>
    <row r="36" spans="2:61" ht="15" customHeight="1" x14ac:dyDescent="0.35">
      <c r="B36" s="368" t="s">
        <v>1094</v>
      </c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8"/>
      <c r="P36" s="368"/>
      <c r="Q36" s="366">
        <v>4</v>
      </c>
      <c r="R36" s="366">
        <v>5.2620000000000005</v>
      </c>
      <c r="S36" s="366">
        <v>4.4340000000000002</v>
      </c>
      <c r="T36" s="366">
        <v>3.8839999999999999</v>
      </c>
      <c r="U36" s="366">
        <v>4.9739999999999993</v>
      </c>
      <c r="V36" s="366">
        <v>9.020999999999999</v>
      </c>
      <c r="W36" s="366">
        <v>8.49</v>
      </c>
      <c r="X36" s="366">
        <v>8.5549999999999997</v>
      </c>
      <c r="Y36" s="366">
        <v>10.688000000000001</v>
      </c>
      <c r="Z36" s="392">
        <v>14.86</v>
      </c>
      <c r="AA36" s="392">
        <v>17.536300000000001</v>
      </c>
      <c r="AB36" s="392">
        <v>19.731000000000002</v>
      </c>
      <c r="AC36" s="376">
        <v>22.257000000000001</v>
      </c>
      <c r="AD36" s="376">
        <v>31.957999999999998</v>
      </c>
      <c r="AU36" s="367">
        <v>31.550000000000011</v>
      </c>
      <c r="AV36" s="367">
        <v>-15.735461801596355</v>
      </c>
      <c r="AW36" s="367">
        <v>-12.404149751917011</v>
      </c>
      <c r="AX36" s="367">
        <v>28.063851699279081</v>
      </c>
      <c r="AY36" s="367">
        <v>81.363088057901095</v>
      </c>
      <c r="AZ36" s="367">
        <v>-5.8862653807781715</v>
      </c>
      <c r="BA36" s="367">
        <v>0.76560659599528269</v>
      </c>
      <c r="BB36" s="367">
        <v>24.932787843366466</v>
      </c>
      <c r="BC36" s="367">
        <v>39.034431137724539</v>
      </c>
      <c r="BD36" s="367">
        <v>19.104979811574712</v>
      </c>
      <c r="BE36" s="366">
        <v>11.350923781004559</v>
      </c>
      <c r="BF36" s="366">
        <v>12.802189448076629</v>
      </c>
      <c r="BG36" s="366">
        <v>43.586287460124886</v>
      </c>
    </row>
    <row r="37" spans="2:61" ht="15" customHeight="1" x14ac:dyDescent="0.35">
      <c r="B37" s="368" t="s">
        <v>1095</v>
      </c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6">
        <v>-2.5138159100000013</v>
      </c>
      <c r="R37" s="366">
        <v>-4.3611189099999876</v>
      </c>
      <c r="S37" s="366">
        <v>-3.9254984699999933</v>
      </c>
      <c r="T37" s="366">
        <v>-3.2130000000000001</v>
      </c>
      <c r="U37" s="366">
        <v>-2.5910000000000002</v>
      </c>
      <c r="V37" s="366">
        <v>-2.6070000000000002</v>
      </c>
      <c r="W37" s="366">
        <v>-2.9350000000000001</v>
      </c>
      <c r="X37" s="366">
        <v>-3.32</v>
      </c>
      <c r="Y37" s="366">
        <v>-4.1859999999999999</v>
      </c>
      <c r="Z37" s="392">
        <v>-4.569</v>
      </c>
      <c r="AA37" s="392">
        <v>-5.1789999999999994</v>
      </c>
      <c r="AB37" s="392">
        <v>-6.2839999999999998</v>
      </c>
      <c r="AC37" s="376">
        <v>-7.1820000000000004</v>
      </c>
      <c r="AD37" s="376">
        <v>-11.11</v>
      </c>
      <c r="AU37" s="366"/>
      <c r="AV37" s="366"/>
      <c r="AW37" s="366"/>
      <c r="AX37" s="366"/>
      <c r="AY37" s="366"/>
      <c r="AZ37" s="366"/>
      <c r="BA37" s="366"/>
      <c r="BB37" s="366"/>
      <c r="BC37" s="366"/>
      <c r="BD37" s="366"/>
    </row>
    <row r="38" spans="2:61" ht="6" customHeight="1" thickBot="1" x14ac:dyDescent="0.4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136"/>
      <c r="Y38" s="136"/>
      <c r="Z38" s="136"/>
      <c r="AA38" s="32"/>
      <c r="AB38" s="136"/>
      <c r="AC38" s="136"/>
      <c r="AD38" s="136"/>
      <c r="AE38" s="136"/>
      <c r="AF38" s="355"/>
      <c r="AG38" s="34" t="s">
        <v>233</v>
      </c>
      <c r="AH38" s="34" t="s">
        <v>233</v>
      </c>
      <c r="AI38" s="34" t="s">
        <v>233</v>
      </c>
      <c r="AJ38" s="34" t="s">
        <v>233</v>
      </c>
      <c r="AK38" s="34" t="s">
        <v>233</v>
      </c>
      <c r="AL38" s="34" t="s">
        <v>233</v>
      </c>
      <c r="AM38" s="34" t="s">
        <v>233</v>
      </c>
      <c r="AN38" s="34" t="s">
        <v>233</v>
      </c>
      <c r="AO38" s="34" t="s">
        <v>233</v>
      </c>
      <c r="AP38" s="34" t="s">
        <v>233</v>
      </c>
      <c r="AQ38" s="34" t="s">
        <v>233</v>
      </c>
      <c r="AR38" s="34" t="s">
        <v>233</v>
      </c>
      <c r="AS38" s="34" t="s">
        <v>233</v>
      </c>
      <c r="AT38" s="34" t="s">
        <v>233</v>
      </c>
      <c r="AU38" s="34" t="s">
        <v>233</v>
      </c>
      <c r="AV38" s="34" t="s">
        <v>233</v>
      </c>
      <c r="AW38" s="34" t="s">
        <v>233</v>
      </c>
      <c r="AX38" s="34" t="s">
        <v>233</v>
      </c>
      <c r="AY38" s="34" t="s">
        <v>233</v>
      </c>
      <c r="AZ38" s="34" t="s">
        <v>233</v>
      </c>
      <c r="BA38" s="34" t="s">
        <v>233</v>
      </c>
      <c r="BB38" s="34"/>
      <c r="BC38" s="34"/>
      <c r="BD38" s="34"/>
      <c r="BE38" s="34"/>
      <c r="BF38" s="34"/>
      <c r="BG38" s="34"/>
      <c r="BH38" s="34"/>
      <c r="BI38" s="355"/>
    </row>
    <row r="39" spans="2:61" ht="6" customHeight="1" x14ac:dyDescent="0.35"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2"/>
      <c r="Y39" s="52"/>
      <c r="Z39" s="52"/>
      <c r="AA39" s="55"/>
      <c r="AB39" s="52"/>
      <c r="AC39" s="52"/>
      <c r="AD39" s="52"/>
      <c r="AE39" s="52"/>
      <c r="AF39" s="3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355"/>
    </row>
    <row r="40" spans="2:61" x14ac:dyDescent="0.35">
      <c r="B40" s="35" t="s">
        <v>824</v>
      </c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230"/>
      <c r="Y40" s="230"/>
      <c r="Z40" s="230"/>
      <c r="AA40" s="185"/>
      <c r="AB40" s="230"/>
      <c r="AC40" s="230"/>
      <c r="AD40" s="230"/>
      <c r="AE40" s="230"/>
      <c r="AF40" s="355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36"/>
      <c r="BC40" s="36"/>
      <c r="BD40" s="36"/>
      <c r="BE40" s="36"/>
      <c r="BF40" s="36"/>
      <c r="BG40" s="36"/>
      <c r="BH40" s="36"/>
      <c r="BI40" s="355"/>
    </row>
    <row r="41" spans="2:61" x14ac:dyDescent="0.35">
      <c r="AB41" s="64"/>
    </row>
    <row r="42" spans="2:61" x14ac:dyDescent="0.35">
      <c r="AB42" s="64"/>
    </row>
    <row r="43" spans="2:61" x14ac:dyDescent="0.35">
      <c r="AB43" s="64"/>
    </row>
    <row r="44" spans="2:61" x14ac:dyDescent="0.35">
      <c r="AB44" s="64"/>
    </row>
    <row r="45" spans="2:61" x14ac:dyDescent="0.35">
      <c r="B45" s="377"/>
      <c r="C45" s="378"/>
      <c r="D45" s="378"/>
      <c r="E45" s="378"/>
      <c r="F45" s="378"/>
      <c r="G45" s="378"/>
      <c r="H45" s="378"/>
      <c r="I45" s="378"/>
      <c r="J45" s="378"/>
      <c r="K45" s="378"/>
      <c r="L45" s="378"/>
      <c r="M45" s="378"/>
      <c r="N45" s="378"/>
      <c r="O45" s="378"/>
      <c r="P45" s="378"/>
      <c r="AB45" s="64"/>
    </row>
    <row r="46" spans="2:61" x14ac:dyDescent="0.35"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AB46" s="64"/>
    </row>
  </sheetData>
  <mergeCells count="1">
    <mergeCell ref="BA5:BH5"/>
  </mergeCells>
  <hyperlinks>
    <hyperlink ref="B4" location="Indice!A1" display="Volver al índice" xr:uid="{00000000-0004-0000-3700-000000000000}"/>
  </hyperlinks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62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BT53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72" ht="15" customHeight="1" x14ac:dyDescent="0.35">
      <c r="B1" s="1" t="s">
        <v>383</v>
      </c>
    </row>
    <row r="2" spans="1:72" ht="15" customHeight="1" x14ac:dyDescent="0.35">
      <c r="B2" s="3" t="s">
        <v>339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2" ht="15" customHeight="1" x14ac:dyDescent="0.35">
      <c r="B3" s="5" t="s">
        <v>340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35"/>
      <c r="AC3" s="355"/>
      <c r="AD3" s="355"/>
      <c r="AE3" s="355"/>
    </row>
    <row r="4" spans="1:72" ht="12" customHeight="1" thickBot="1" x14ac:dyDescent="0.4">
      <c r="B4" s="186" t="s">
        <v>758</v>
      </c>
      <c r="W4"/>
      <c r="X4"/>
      <c r="Z4" s="297"/>
      <c r="AA4"/>
      <c r="AB4"/>
      <c r="AC4" s="355"/>
      <c r="AD4" s="355"/>
      <c r="AE4" s="355"/>
    </row>
    <row r="5" spans="1:7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484" t="s">
        <v>1</v>
      </c>
      <c r="BB5" s="485"/>
      <c r="BC5" s="485"/>
      <c r="BD5" s="485"/>
      <c r="BE5" s="485"/>
      <c r="BF5" s="485"/>
      <c r="BG5" s="485"/>
      <c r="BH5" s="486"/>
      <c r="BI5" s="46"/>
    </row>
    <row r="6" spans="1:7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331">
        <v>15</v>
      </c>
      <c r="BA6" s="294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7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7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72" s="46" customFormat="1" ht="15" customHeight="1" x14ac:dyDescent="0.35">
      <c r="A9"/>
      <c r="B9" s="91" t="s">
        <v>333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s="12"/>
      <c r="Z9" s="12"/>
      <c r="AA9" s="12"/>
      <c r="AB9" s="335"/>
      <c r="AC9" s="355"/>
      <c r="AD9" s="355"/>
      <c r="AE9" s="355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 s="335"/>
      <c r="BF9" s="355"/>
      <c r="BG9" s="355"/>
      <c r="BH9" s="355"/>
      <c r="BI9"/>
      <c r="BJ9"/>
      <c r="BK9"/>
      <c r="BL9"/>
      <c r="BM9"/>
      <c r="BN9"/>
      <c r="BO9"/>
      <c r="BP9"/>
      <c r="BQ9"/>
      <c r="BR9"/>
      <c r="BS9"/>
      <c r="BT9"/>
    </row>
    <row r="10" spans="1:72" s="46" customFormat="1" ht="15" customHeight="1" x14ac:dyDescent="0.35">
      <c r="A10"/>
      <c r="B10" s="107" t="s">
        <v>334</v>
      </c>
      <c r="C10" s="71">
        <v>51.031178778538248</v>
      </c>
      <c r="D10" s="71">
        <v>54.023016428146676</v>
      </c>
      <c r="E10" s="71">
        <v>56.65766867161507</v>
      </c>
      <c r="F10" s="71">
        <v>52.855104273174952</v>
      </c>
      <c r="G10" s="71">
        <v>56.184964307973971</v>
      </c>
      <c r="H10" s="71">
        <v>69.387109497314341</v>
      </c>
      <c r="I10" s="71">
        <v>67.510001185787118</v>
      </c>
      <c r="J10" s="71">
        <v>66.865353661931522</v>
      </c>
      <c r="K10" s="71">
        <v>67.626518660991323</v>
      </c>
      <c r="L10" s="71">
        <v>72.774160045494639</v>
      </c>
      <c r="M10" s="71">
        <v>85.589437701823201</v>
      </c>
      <c r="N10" s="71">
        <v>91.957631294828445</v>
      </c>
      <c r="O10" s="71">
        <v>93.164110831283409</v>
      </c>
      <c r="P10" s="71">
        <v>109.42850707238782</v>
      </c>
      <c r="Q10" s="71">
        <v>87.36079029657806</v>
      </c>
      <c r="R10" s="71">
        <v>103.25362863835907</v>
      </c>
      <c r="S10" s="71">
        <v>122.06032645858797</v>
      </c>
      <c r="T10" s="71">
        <v>131.97200774397666</v>
      </c>
      <c r="U10" s="71">
        <v>130.78234890837237</v>
      </c>
      <c r="V10" s="71">
        <v>125.67440706888208</v>
      </c>
      <c r="W10" s="71">
        <v>106.72706219381433</v>
      </c>
      <c r="X10" s="71">
        <v>97.321857189153562</v>
      </c>
      <c r="Y10" s="71">
        <v>105.95165521784737</v>
      </c>
      <c r="Z10" s="71">
        <v>115.74840964079615</v>
      </c>
      <c r="AA10" s="71">
        <v>117.22578409577214</v>
      </c>
      <c r="AB10" s="71">
        <v>101.19144983299661</v>
      </c>
      <c r="AC10" s="71">
        <v>119.95853346581359</v>
      </c>
      <c r="AD10" s="76">
        <v>173.53091751369004</v>
      </c>
      <c r="AE10" s="76">
        <v>151.84039905207675</v>
      </c>
      <c r="AF10"/>
      <c r="AG10" s="18">
        <v>5.8627641399235708</v>
      </c>
      <c r="AH10" s="18">
        <v>4.8769069512669931</v>
      </c>
      <c r="AI10" s="18">
        <v>-6.7114734643947074</v>
      </c>
      <c r="AJ10" s="18">
        <v>6.2999781772996926</v>
      </c>
      <c r="AK10" s="18">
        <v>23.497648084234303</v>
      </c>
      <c r="AL10" s="18">
        <v>-2.7052695019669</v>
      </c>
      <c r="AM10" s="18">
        <v>-0.95489188643550771</v>
      </c>
      <c r="AN10" s="18">
        <v>1.1383548540073833</v>
      </c>
      <c r="AO10" s="18">
        <v>7.6118680754634287</v>
      </c>
      <c r="AP10" s="18">
        <v>17.60965382261659</v>
      </c>
      <c r="AQ10" s="18">
        <v>7.4403965769593912</v>
      </c>
      <c r="AR10" s="18">
        <v>1.3119950127758613</v>
      </c>
      <c r="AS10" s="18">
        <v>17.457791520769835</v>
      </c>
      <c r="AT10" s="18">
        <v>-20.166332673452075</v>
      </c>
      <c r="AU10" s="18">
        <v>18.192187007268341</v>
      </c>
      <c r="AV10" s="18">
        <v>18.214079319283254</v>
      </c>
      <c r="AW10" s="18">
        <v>8.1203135965325171</v>
      </c>
      <c r="AX10" s="18">
        <v>-0.90144785696691687</v>
      </c>
      <c r="AY10" s="18">
        <v>-3.9056813722385257</v>
      </c>
      <c r="AZ10" s="18">
        <v>-15.076534130519281</v>
      </c>
      <c r="BA10" s="18">
        <v>-8.8123900455360591</v>
      </c>
      <c r="BB10" s="18">
        <v>8.8672763528557041</v>
      </c>
      <c r="BC10" s="18">
        <v>9.2464382956600879</v>
      </c>
      <c r="BD10" s="18">
        <v>1.276366957922572</v>
      </c>
      <c r="BE10" s="18">
        <v>-13.678163372040796</v>
      </c>
      <c r="BF10" s="18">
        <v>18.54611596512316</v>
      </c>
      <c r="BG10" s="18">
        <v>44.659085519033788</v>
      </c>
      <c r="BH10" s="18">
        <v>-12.499512347649578</v>
      </c>
      <c r="BI10"/>
      <c r="BJ10" s="7"/>
      <c r="BK10" s="240"/>
      <c r="BL10" s="240"/>
      <c r="BM10" s="240"/>
      <c r="BO10" s="53"/>
    </row>
    <row r="11" spans="1:72" s="46" customFormat="1" ht="15" customHeight="1" x14ac:dyDescent="0.35">
      <c r="A11"/>
      <c r="B11" s="16" t="s">
        <v>325</v>
      </c>
      <c r="C11" s="71">
        <v>18.0675139214698</v>
      </c>
      <c r="D11" s="71">
        <v>20.149457311402866</v>
      </c>
      <c r="E11" s="71">
        <v>22.378543841563147</v>
      </c>
      <c r="F11" s="71">
        <v>19.201024755001772</v>
      </c>
      <c r="G11" s="71">
        <v>21.952049869435385</v>
      </c>
      <c r="H11" s="71">
        <v>33.474387932487979</v>
      </c>
      <c r="I11" s="71">
        <v>32.177597916543149</v>
      </c>
      <c r="J11" s="71">
        <v>29.500557762081502</v>
      </c>
      <c r="K11" s="71">
        <v>30.318584498320728</v>
      </c>
      <c r="L11" s="71">
        <v>34.78147981552388</v>
      </c>
      <c r="M11" s="71">
        <v>45.846170747141208</v>
      </c>
      <c r="N11" s="71">
        <v>50.91433600518387</v>
      </c>
      <c r="O11" s="71">
        <v>51.797518395061942</v>
      </c>
      <c r="P11" s="71">
        <v>66.684105647787206</v>
      </c>
      <c r="Q11" s="71">
        <v>46.721835309081101</v>
      </c>
      <c r="R11" s="71">
        <v>58.736341763638649</v>
      </c>
      <c r="S11" s="71">
        <v>73.675789157491693</v>
      </c>
      <c r="T11" s="71">
        <v>80.66555851056367</v>
      </c>
      <c r="U11" s="71">
        <v>74.767356029444443</v>
      </c>
      <c r="V11" s="71">
        <v>69.982183916121073</v>
      </c>
      <c r="W11" s="71">
        <v>54.579193042946905</v>
      </c>
      <c r="X11" s="71">
        <v>46.679217334523045</v>
      </c>
      <c r="Y11" s="71">
        <v>53.734904771326974</v>
      </c>
      <c r="Z11" s="71">
        <v>61.913859479615795</v>
      </c>
      <c r="AA11" s="71">
        <v>61.91604564478498</v>
      </c>
      <c r="AB11" s="71">
        <v>49.61816043986969</v>
      </c>
      <c r="AC11" s="71">
        <v>64.43060166597725</v>
      </c>
      <c r="AD11" s="76">
        <v>108.22553070134595</v>
      </c>
      <c r="AE11" s="76">
        <v>89.767024414579765</v>
      </c>
      <c r="AF11"/>
      <c r="AG11" s="18">
        <v>11.52313151096606</v>
      </c>
      <c r="AH11" s="18">
        <v>11.062762116669061</v>
      </c>
      <c r="AI11" s="18">
        <v>-14.19895373469226</v>
      </c>
      <c r="AJ11" s="18">
        <v>14.327491108082578</v>
      </c>
      <c r="AK11" s="18">
        <v>52.4886656671437</v>
      </c>
      <c r="AL11" s="18">
        <v>-3.873976780576927</v>
      </c>
      <c r="AM11" s="18">
        <v>-8.3195773699606299</v>
      </c>
      <c r="AN11" s="18">
        <v>2.7729195591368621</v>
      </c>
      <c r="AO11" s="18">
        <v>14.719998941409488</v>
      </c>
      <c r="AP11" s="18">
        <v>31.81201889713407</v>
      </c>
      <c r="AQ11" s="18">
        <v>11.054718803006448</v>
      </c>
      <c r="AR11" s="18">
        <v>1.7346438334934799</v>
      </c>
      <c r="AS11" s="18">
        <v>28.739962287738592</v>
      </c>
      <c r="AT11" s="18">
        <v>-29.935574819197591</v>
      </c>
      <c r="AU11" s="18">
        <v>25.714971115919209</v>
      </c>
      <c r="AV11" s="18">
        <v>25.434759716515856</v>
      </c>
      <c r="AW11" s="18">
        <v>9.4871998427196029</v>
      </c>
      <c r="AX11" s="18">
        <v>-7.3119217049080749</v>
      </c>
      <c r="AY11" s="18">
        <v>-6.4000820243515113</v>
      </c>
      <c r="AZ11" s="18">
        <v>-22.0098745298315</v>
      </c>
      <c r="BA11" s="18">
        <v>-14.474335855804208</v>
      </c>
      <c r="BB11" s="18">
        <v>15.115265078760606</v>
      </c>
      <c r="BC11" s="18">
        <v>15.220934591947248</v>
      </c>
      <c r="BD11" s="18">
        <v>3.5309786654549925E-3</v>
      </c>
      <c r="BE11" s="18">
        <v>-19.862194164447754</v>
      </c>
      <c r="BF11" s="18">
        <v>29.852862530158042</v>
      </c>
      <c r="BG11" s="18">
        <v>67.972249060177134</v>
      </c>
      <c r="BH11" s="18">
        <v>-17.055593229386329</v>
      </c>
      <c r="BI11"/>
      <c r="BJ11" s="7"/>
      <c r="BK11" s="240"/>
      <c r="BL11" s="240"/>
      <c r="BM11" s="240"/>
    </row>
    <row r="12" spans="1:72" s="54" customFormat="1" ht="15" customHeight="1" x14ac:dyDescent="0.35">
      <c r="A12"/>
      <c r="B12" s="16" t="s">
        <v>326</v>
      </c>
      <c r="C12" s="71">
        <v>7.0387832797983769</v>
      </c>
      <c r="D12" s="71">
        <v>7.4514505418133297</v>
      </c>
      <c r="E12" s="71">
        <v>7.8148508512572477</v>
      </c>
      <c r="F12" s="71">
        <v>7.2903592100930936</v>
      </c>
      <c r="G12" s="71">
        <v>7.7496502493757156</v>
      </c>
      <c r="H12" s="71">
        <v>9.5706357927330075</v>
      </c>
      <c r="I12" s="71">
        <v>9.311724301487871</v>
      </c>
      <c r="J12" s="71">
        <v>9.2228074016457242</v>
      </c>
      <c r="K12" s="71">
        <v>9.3277956773781128</v>
      </c>
      <c r="L12" s="71">
        <v>10.037815178688909</v>
      </c>
      <c r="M12" s="71">
        <v>11.805439683010086</v>
      </c>
      <c r="N12" s="71">
        <v>12.683811213079778</v>
      </c>
      <c r="O12" s="71">
        <v>12.850222183625284</v>
      </c>
      <c r="P12" s="71">
        <v>15.093587182398323</v>
      </c>
      <c r="Q12" s="71">
        <v>12.049764178838352</v>
      </c>
      <c r="R12" s="71">
        <v>15.002663990188928</v>
      </c>
      <c r="S12" s="71">
        <v>18.619371832665948</v>
      </c>
      <c r="T12" s="71">
        <v>21.071160900298793</v>
      </c>
      <c r="U12" s="71">
        <v>22.697763033684453</v>
      </c>
      <c r="V12" s="71">
        <v>21.811260730962999</v>
      </c>
      <c r="W12" s="71">
        <v>18.52287856256283</v>
      </c>
      <c r="X12" s="71">
        <v>16.890570255968797</v>
      </c>
      <c r="Y12" s="71">
        <v>18.388303798138786</v>
      </c>
      <c r="Z12" s="71">
        <v>20.088566962452219</v>
      </c>
      <c r="AA12" s="71">
        <v>20.344970793481117</v>
      </c>
      <c r="AB12" s="71">
        <v>17.56215245035478</v>
      </c>
      <c r="AC12" s="71">
        <v>20.819249609769301</v>
      </c>
      <c r="AD12" s="76">
        <v>30.116936097417266</v>
      </c>
      <c r="AE12" s="76">
        <v>26.352465951186872</v>
      </c>
      <c r="AF12"/>
      <c r="AG12" s="18">
        <v>5.8627641399235326</v>
      </c>
      <c r="AH12" s="18">
        <v>4.8769069512670162</v>
      </c>
      <c r="AI12" s="18">
        <v>-6.7114734643947065</v>
      </c>
      <c r="AJ12" s="18">
        <v>6.2999781772996757</v>
      </c>
      <c r="AK12" s="18">
        <v>23.497648084234307</v>
      </c>
      <c r="AL12" s="18">
        <v>-2.7052695019669248</v>
      </c>
      <c r="AM12" s="18">
        <v>-0.95489188643546108</v>
      </c>
      <c r="AN12" s="18">
        <v>1.1383548540074075</v>
      </c>
      <c r="AO12" s="18">
        <v>7.6118680754633656</v>
      </c>
      <c r="AP12" s="18">
        <v>17.609653822616558</v>
      </c>
      <c r="AQ12" s="18">
        <v>7.4403965769594302</v>
      </c>
      <c r="AR12" s="18">
        <v>1.3119950127758138</v>
      </c>
      <c r="AS12" s="18">
        <v>17.457791520769991</v>
      </c>
      <c r="AT12" s="18">
        <v>-20.1663326734521</v>
      </c>
      <c r="AU12" s="18">
        <v>24.505872210648096</v>
      </c>
      <c r="AV12" s="18">
        <v>24.107104210573432</v>
      </c>
      <c r="AW12" s="18">
        <v>13.167947284512628</v>
      </c>
      <c r="AX12" s="18">
        <v>7.7195658135883463</v>
      </c>
      <c r="AY12" s="18">
        <v>-3.9056813722385151</v>
      </c>
      <c r="AZ12" s="18">
        <v>-15.076534130519205</v>
      </c>
      <c r="BA12" s="18">
        <v>-8.8123900455361355</v>
      </c>
      <c r="BB12" s="18">
        <v>8.8672763528556384</v>
      </c>
      <c r="BC12" s="18">
        <v>9.2464382956601447</v>
      </c>
      <c r="BD12" s="18">
        <v>1.27636695792261</v>
      </c>
      <c r="BE12" s="18">
        <v>-13.678163372040821</v>
      </c>
      <c r="BF12" s="18">
        <v>18.546115965123185</v>
      </c>
      <c r="BG12" s="18">
        <v>44.659085519033717</v>
      </c>
      <c r="BH12" s="18">
        <v>-12.499512347649546</v>
      </c>
      <c r="BI12"/>
      <c r="BJ12" s="23"/>
      <c r="BK12" s="240"/>
      <c r="BL12" s="240"/>
      <c r="BM12" s="240"/>
    </row>
    <row r="13" spans="1:72" s="46" customFormat="1" ht="15" customHeight="1" x14ac:dyDescent="0.35">
      <c r="A13"/>
      <c r="B13" s="16" t="s">
        <v>327</v>
      </c>
      <c r="C13" s="71">
        <v>25.924881577270071</v>
      </c>
      <c r="D13" s="71">
        <v>26.42210857493048</v>
      </c>
      <c r="E13" s="71">
        <v>26.464273978794676</v>
      </c>
      <c r="F13" s="71">
        <v>26.363720308080087</v>
      </c>
      <c r="G13" s="71">
        <v>26.48326418916287</v>
      </c>
      <c r="H13" s="71">
        <v>26.342085772093352</v>
      </c>
      <c r="I13" s="71">
        <v>26.020678967756094</v>
      </c>
      <c r="J13" s="71">
        <v>28.141988498204295</v>
      </c>
      <c r="K13" s="71">
        <v>27.980138485292482</v>
      </c>
      <c r="L13" s="71">
        <v>27.954865051281853</v>
      </c>
      <c r="M13" s="71">
        <v>27.937827271671914</v>
      </c>
      <c r="N13" s="71">
        <v>28.359484076564794</v>
      </c>
      <c r="O13" s="71">
        <v>28.516370252596186</v>
      </c>
      <c r="P13" s="71">
        <v>27.650814242202284</v>
      </c>
      <c r="Q13" s="71">
        <v>28.589190808658618</v>
      </c>
      <c r="R13" s="71">
        <v>29.514622884531487</v>
      </c>
      <c r="S13" s="71">
        <v>29.765165468430329</v>
      </c>
      <c r="T13" s="71">
        <v>30.235288333114205</v>
      </c>
      <c r="U13" s="71">
        <v>33.317229845243467</v>
      </c>
      <c r="V13" s="71">
        <v>33.880962421797996</v>
      </c>
      <c r="W13" s="71">
        <v>33.624990588304605</v>
      </c>
      <c r="X13" s="71">
        <v>33.75206959866172</v>
      </c>
      <c r="Y13" s="71">
        <v>33.828446648381608</v>
      </c>
      <c r="Z13" s="71">
        <v>33.745983198728133</v>
      </c>
      <c r="AA13" s="71">
        <v>34.964767657506052</v>
      </c>
      <c r="AB13" s="71">
        <v>34.01113694277214</v>
      </c>
      <c r="AC13" s="71">
        <v>34.708682190067044</v>
      </c>
      <c r="AD13" s="76">
        <v>35.188450714926823</v>
      </c>
      <c r="AE13" s="76">
        <v>35.720908686310111</v>
      </c>
      <c r="AF13"/>
      <c r="AG13" s="18">
        <v>1.9179528214175459</v>
      </c>
      <c r="AH13" s="18">
        <v>0.15958379606464485</v>
      </c>
      <c r="AI13" s="18">
        <v>-0.37996005783178138</v>
      </c>
      <c r="AJ13" s="18">
        <v>0.4534408637545187</v>
      </c>
      <c r="AK13" s="18">
        <v>-0.53308540843424301</v>
      </c>
      <c r="AL13" s="18">
        <v>-1.2201266335475767</v>
      </c>
      <c r="AM13" s="18">
        <v>8.1523988404639738</v>
      </c>
      <c r="AN13" s="18">
        <v>-0.57511932009403199</v>
      </c>
      <c r="AO13" s="18">
        <v>-9.0326336390055439E-2</v>
      </c>
      <c r="AP13" s="18">
        <v>-6.0947457906466287E-2</v>
      </c>
      <c r="AQ13" s="18">
        <v>1.5092684223172459</v>
      </c>
      <c r="AR13" s="18">
        <v>0.55320532491998686</v>
      </c>
      <c r="AS13" s="18">
        <v>-3.0352951751112172</v>
      </c>
      <c r="AT13" s="18">
        <v>3.3936670299716858</v>
      </c>
      <c r="AU13" s="18">
        <v>3.2369998929546133</v>
      </c>
      <c r="AV13" s="18">
        <v>0.84887611432145404</v>
      </c>
      <c r="AW13" s="18">
        <v>1.5794397823270976</v>
      </c>
      <c r="AX13" s="18">
        <v>10.193193721767379</v>
      </c>
      <c r="AY13" s="18">
        <v>1.6920151500380807</v>
      </c>
      <c r="AZ13" s="18">
        <v>-0.75550343082552418</v>
      </c>
      <c r="BA13" s="18">
        <v>0.37793024810931808</v>
      </c>
      <c r="BB13" s="18">
        <v>0.22628849320373542</v>
      </c>
      <c r="BC13" s="18">
        <v>-0.24376954257052572</v>
      </c>
      <c r="BD13" s="18">
        <v>3.6116430557099712</v>
      </c>
      <c r="BE13" s="18">
        <v>-2.7274046951351361</v>
      </c>
      <c r="BF13" s="18">
        <v>2.0509318711356483</v>
      </c>
      <c r="BG13" s="18">
        <v>1.3822723727525421</v>
      </c>
      <c r="BH13" s="18">
        <v>1.5131611667046787</v>
      </c>
      <c r="BI13"/>
      <c r="BJ13" s="7"/>
      <c r="BK13" s="240"/>
      <c r="BL13" s="240"/>
      <c r="BM13" s="240"/>
      <c r="BN13" s="53"/>
      <c r="BO13" s="53"/>
    </row>
    <row r="14" spans="1:72" s="7" customFormat="1" ht="15" customHeight="1" x14ac:dyDescent="0.35">
      <c r="A14"/>
      <c r="B14" s="16" t="s">
        <v>1148</v>
      </c>
      <c r="C14" s="71">
        <v>25.924881577270071</v>
      </c>
      <c r="D14" s="71">
        <v>26.42210857493048</v>
      </c>
      <c r="E14" s="71">
        <v>26.464273978794676</v>
      </c>
      <c r="F14" s="71">
        <v>26.363720308080087</v>
      </c>
      <c r="G14" s="71">
        <v>26.48326418916287</v>
      </c>
      <c r="H14" s="71">
        <v>26.342085772093352</v>
      </c>
      <c r="I14" s="71">
        <v>26.020678967756094</v>
      </c>
      <c r="J14" s="71">
        <v>26.019331853801464</v>
      </c>
      <c r="K14" s="71">
        <v>25.766835715666669</v>
      </c>
      <c r="L14" s="71">
        <v>25.457323111789144</v>
      </c>
      <c r="M14" s="71">
        <v>25.207733691502302</v>
      </c>
      <c r="N14" s="71">
        <v>25.263657471870175</v>
      </c>
      <c r="O14" s="71">
        <v>25.438281834391024</v>
      </c>
      <c r="P14" s="71">
        <v>24.598023316164479</v>
      </c>
      <c r="Q14" s="71">
        <v>25.543992555298626</v>
      </c>
      <c r="R14" s="71">
        <v>26.327221633068277</v>
      </c>
      <c r="S14" s="71">
        <v>26.27106747027533</v>
      </c>
      <c r="T14" s="71">
        <v>25.650492776872181</v>
      </c>
      <c r="U14" s="71">
        <v>28.020310906243203</v>
      </c>
      <c r="V14" s="71">
        <v>28.313679431905062</v>
      </c>
      <c r="W14" s="71">
        <v>28.274925604771603</v>
      </c>
      <c r="X14" s="71">
        <v>28.391002883364145</v>
      </c>
      <c r="Y14" s="71">
        <v>28.459514318801933</v>
      </c>
      <c r="Z14" s="71">
        <v>28.397881187449695</v>
      </c>
      <c r="AA14" s="71">
        <v>28.617253294561063</v>
      </c>
      <c r="AB14" s="71">
        <v>27.819406232762429</v>
      </c>
      <c r="AC14" s="71">
        <v>28.413683530834117</v>
      </c>
      <c r="AD14" s="76">
        <v>28.851810637310653</v>
      </c>
      <c r="AE14" s="76">
        <v>29.306723516845246</v>
      </c>
      <c r="AF14"/>
      <c r="AG14" s="18">
        <v>1.9179528214175459</v>
      </c>
      <c r="AH14" s="18">
        <v>0.15958379606464485</v>
      </c>
      <c r="AI14" s="18">
        <v>-0.37996005783178138</v>
      </c>
      <c r="AJ14" s="18">
        <v>0.4534408637545187</v>
      </c>
      <c r="AK14" s="18">
        <v>-0.53308540843424301</v>
      </c>
      <c r="AL14" s="18">
        <v>-1.2201266335475767</v>
      </c>
      <c r="AM14" s="18">
        <v>-5.1770899456505936E-3</v>
      </c>
      <c r="AN14" s="18">
        <v>-0.97041745558083925</v>
      </c>
      <c r="AO14" s="18">
        <v>-1.2012053295676375</v>
      </c>
      <c r="AP14" s="18">
        <v>-0.98042287946315376</v>
      </c>
      <c r="AQ14" s="18">
        <v>0.22185167874383591</v>
      </c>
      <c r="AR14" s="18">
        <v>0.69120776639441106</v>
      </c>
      <c r="AS14" s="18">
        <v>-3.303126066834301</v>
      </c>
      <c r="AT14" s="18">
        <v>3.8457124256505097</v>
      </c>
      <c r="AU14" s="18">
        <v>3.0661967821752452</v>
      </c>
      <c r="AV14" s="18">
        <v>-0.21329315936024987</v>
      </c>
      <c r="AW14" s="18">
        <v>-2.3621982399660966</v>
      </c>
      <c r="AX14" s="18">
        <v>9.2388795411672344</v>
      </c>
      <c r="AY14" s="18">
        <v>1.0469852623815559</v>
      </c>
      <c r="AZ14" s="18">
        <v>-0.13687315781992276</v>
      </c>
      <c r="BA14" s="18">
        <v>0.41053080108883749</v>
      </c>
      <c r="BB14" s="18">
        <v>0.24131389693857086</v>
      </c>
      <c r="BC14" s="18">
        <v>-0.21656424161644866</v>
      </c>
      <c r="BD14" s="18">
        <v>0.77249462966384619</v>
      </c>
      <c r="BE14" s="18">
        <v>-2.7879931507971514</v>
      </c>
      <c r="BF14" s="18">
        <v>2.1361969162800398</v>
      </c>
      <c r="BG14" s="18">
        <v>1.5419581414042518</v>
      </c>
      <c r="BH14" s="18">
        <v>1.5767221172119701</v>
      </c>
      <c r="BI14"/>
      <c r="BK14" s="240"/>
      <c r="BL14" s="240"/>
      <c r="BM14" s="240"/>
    </row>
    <row r="15" spans="1:72" s="55" customFormat="1" ht="15" customHeight="1" x14ac:dyDescent="0.35">
      <c r="A15"/>
      <c r="B15" s="16" t="s">
        <v>1182</v>
      </c>
      <c r="C15" s="71"/>
      <c r="D15" s="71"/>
      <c r="E15" s="71"/>
      <c r="F15" s="71"/>
      <c r="G15" s="71"/>
      <c r="H15" s="71"/>
      <c r="I15" s="71"/>
      <c r="J15" s="71">
        <v>2.0393032583311537</v>
      </c>
      <c r="K15" s="71">
        <v>2.0349753364801786</v>
      </c>
      <c r="L15" s="71">
        <v>2.0287447181788898</v>
      </c>
      <c r="M15" s="71">
        <v>2.0346598642286398</v>
      </c>
      <c r="N15" s="71">
        <v>2.0610683657010851</v>
      </c>
      <c r="O15" s="71">
        <v>2.0557616552400044</v>
      </c>
      <c r="P15" s="71">
        <v>2.0620606684793836</v>
      </c>
      <c r="Q15" s="71">
        <v>2.0669389951224555</v>
      </c>
      <c r="R15" s="71">
        <v>2.0565844201566641</v>
      </c>
      <c r="S15" s="71">
        <v>2.0745843177788772</v>
      </c>
      <c r="T15" s="71">
        <v>2.072335358871813</v>
      </c>
      <c r="U15" s="71">
        <v>2.0678776663638239</v>
      </c>
      <c r="V15" s="71">
        <v>2.0915289550210332</v>
      </c>
      <c r="W15" s="71">
        <v>2.0914064627859097</v>
      </c>
      <c r="X15" s="71">
        <v>2.1004785011524301</v>
      </c>
      <c r="Y15" s="71">
        <v>2.1054579664466875</v>
      </c>
      <c r="Z15" s="71">
        <v>2.0982343923075817</v>
      </c>
      <c r="AA15" s="71">
        <v>6.3475143629449873</v>
      </c>
      <c r="AB15" s="71">
        <v>6.191730710009713</v>
      </c>
      <c r="AC15" s="71">
        <v>6.2949986592329248</v>
      </c>
      <c r="AD15" s="76">
        <v>6.3366400776161695</v>
      </c>
      <c r="AE15" s="76">
        <v>6.4141851694648642</v>
      </c>
      <c r="AF15"/>
      <c r="AX15" s="18"/>
      <c r="AY15" s="18">
        <v>1.1437469944147127</v>
      </c>
      <c r="AZ15" s="18">
        <v>-5.8565880634568598E-3</v>
      </c>
      <c r="BA15" s="18">
        <v>0.43377691175515165</v>
      </c>
      <c r="BB15" s="18">
        <v>0.23706337825049972</v>
      </c>
      <c r="BC15" s="18">
        <v>-0.34308802427895452</v>
      </c>
      <c r="BD15" s="18" t="s">
        <v>233</v>
      </c>
      <c r="BE15" s="18">
        <v>-2.4542465605859149</v>
      </c>
      <c r="BF15" s="18">
        <v>1.6678365720309212</v>
      </c>
      <c r="BG15" s="18">
        <v>0.66150003578108718</v>
      </c>
      <c r="BH15" s="18">
        <v>1.2237572419904101</v>
      </c>
      <c r="BI15"/>
      <c r="BJ15" s="190"/>
      <c r="BK15" s="240"/>
      <c r="BL15" s="240"/>
      <c r="BM15" s="240"/>
    </row>
    <row r="16" spans="1:72" s="46" customFormat="1" ht="15" customHeight="1" x14ac:dyDescent="0.35">
      <c r="A16"/>
      <c r="B16" s="16" t="s">
        <v>1183</v>
      </c>
      <c r="C16" s="71"/>
      <c r="D16" s="71"/>
      <c r="E16" s="71"/>
      <c r="F16" s="71"/>
      <c r="G16" s="71"/>
      <c r="H16" s="71"/>
      <c r="I16" s="71"/>
      <c r="J16" s="71">
        <v>8.3353386071676999E-2</v>
      </c>
      <c r="K16" s="71">
        <v>0.17832743314563118</v>
      </c>
      <c r="L16" s="71">
        <v>0.46879722131381957</v>
      </c>
      <c r="M16" s="71">
        <v>0.6954337159409717</v>
      </c>
      <c r="N16" s="71">
        <v>1.0347582389935315</v>
      </c>
      <c r="O16" s="71">
        <v>1.0223267629651562</v>
      </c>
      <c r="P16" s="71">
        <v>0.99073025755842326</v>
      </c>
      <c r="Q16" s="71">
        <v>0.97825925823753446</v>
      </c>
      <c r="R16" s="71">
        <v>1.1308168313065472</v>
      </c>
      <c r="S16" s="71">
        <v>1.4195136803761186</v>
      </c>
      <c r="T16" s="71">
        <v>2.5124601973702081</v>
      </c>
      <c r="U16" s="71">
        <v>3.2290412726364384</v>
      </c>
      <c r="V16" s="71">
        <v>3.4757540348719012</v>
      </c>
      <c r="W16" s="71">
        <v>3.2586585207470926</v>
      </c>
      <c r="X16" s="71">
        <v>3.2605882141451423</v>
      </c>
      <c r="Y16" s="71">
        <v>3.2634743631329841</v>
      </c>
      <c r="Z16" s="71">
        <v>3.2498676189708573</v>
      </c>
      <c r="AA16" s="71"/>
      <c r="AB16" s="71"/>
      <c r="AC16" s="71"/>
      <c r="AD16" s="76"/>
      <c r="AE16" s="76"/>
      <c r="AF16"/>
      <c r="AG16" s="18"/>
      <c r="AH16" s="18"/>
      <c r="AI16" s="18"/>
      <c r="AJ16" s="18"/>
      <c r="AK16" s="18"/>
      <c r="AL16" s="18"/>
      <c r="AM16" s="18"/>
      <c r="AN16" s="18"/>
      <c r="AO16" s="18"/>
      <c r="AP16" s="18">
        <v>48.34424871205421</v>
      </c>
      <c r="AQ16" s="18">
        <v>48.793222887307003</v>
      </c>
      <c r="AR16" s="18">
        <v>-1.201389422177189</v>
      </c>
      <c r="AS16" s="18">
        <v>-3.0906464108491578</v>
      </c>
      <c r="AT16" s="18">
        <v>-1.2587683908658038</v>
      </c>
      <c r="AU16" s="18">
        <v>15.59479982268358</v>
      </c>
      <c r="AV16" s="18">
        <v>25.529939162296575</v>
      </c>
      <c r="AW16" s="18">
        <v>76.994433523493697</v>
      </c>
      <c r="AX16" s="18">
        <v>28.521091638238712</v>
      </c>
      <c r="AY16" s="18">
        <v>7.6404338441306905</v>
      </c>
      <c r="AZ16" s="18">
        <v>-6.2459976150990677</v>
      </c>
      <c r="BA16" s="18">
        <v>5.9217416791720337E-2</v>
      </c>
      <c r="BB16" s="18">
        <v>8.8516206226871647E-2</v>
      </c>
      <c r="BC16" s="18">
        <v>-0.41694043366297928</v>
      </c>
      <c r="BD16" s="18"/>
      <c r="BE16" s="18"/>
      <c r="BF16" s="18"/>
      <c r="BG16" s="18"/>
      <c r="BH16" s="18"/>
      <c r="BI16"/>
      <c r="BJ16" s="190"/>
      <c r="BK16" s="240"/>
      <c r="BL16" s="240"/>
      <c r="BM16" s="240"/>
      <c r="BO16"/>
      <c r="BP16"/>
      <c r="BQ16"/>
      <c r="BR16"/>
    </row>
    <row r="17" spans="1:70" customFormat="1" ht="6" customHeight="1" x14ac:dyDescent="0.35"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239"/>
      <c r="Y17" s="239"/>
      <c r="Z17" s="239"/>
      <c r="AA17" s="239"/>
      <c r="AB17" s="239"/>
      <c r="AC17" s="239"/>
      <c r="AD17" s="116"/>
      <c r="AE17" s="116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</row>
    <row r="18" spans="1:70" s="46" customFormat="1" ht="15" customHeight="1" x14ac:dyDescent="0.35">
      <c r="A18"/>
      <c r="B18" s="91" t="s">
        <v>335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239"/>
      <c r="Y18" s="239"/>
      <c r="Z18" s="239"/>
      <c r="AA18" s="239"/>
      <c r="AB18" s="239"/>
      <c r="AC18" s="239"/>
      <c r="AD18" s="116"/>
      <c r="AE18" s="116"/>
      <c r="AF18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/>
      <c r="BJ18" s="7"/>
      <c r="BO18"/>
      <c r="BP18"/>
      <c r="BQ18"/>
      <c r="BR18"/>
    </row>
    <row r="19" spans="1:70" s="46" customFormat="1" ht="15" customHeight="1" x14ac:dyDescent="0.35">
      <c r="A19"/>
      <c r="B19" s="107" t="s">
        <v>652</v>
      </c>
      <c r="C19" s="71">
        <v>66.195260792176299</v>
      </c>
      <c r="D19" s="71">
        <v>68.448344987708367</v>
      </c>
      <c r="E19" s="71">
        <v>70.978928560100641</v>
      </c>
      <c r="F19" s="71">
        <v>68.267863669040381</v>
      </c>
      <c r="G19" s="71">
        <v>72.024174819742726</v>
      </c>
      <c r="H19" s="71">
        <v>84.053273520578259</v>
      </c>
      <c r="I19" s="71">
        <v>81.608516405785252</v>
      </c>
      <c r="J19" s="71">
        <v>81.269851358271069</v>
      </c>
      <c r="K19" s="71">
        <v>81.648984454814126</v>
      </c>
      <c r="L19" s="71">
        <v>87.499875580460554</v>
      </c>
      <c r="M19" s="71">
        <v>96.364358655620094</v>
      </c>
      <c r="N19" s="71">
        <v>103.60796079839672</v>
      </c>
      <c r="O19" s="71">
        <v>105.03067959343005</v>
      </c>
      <c r="P19" s="71">
        <v>112.69025690310163</v>
      </c>
      <c r="Q19" s="71">
        <v>100.63155744431104</v>
      </c>
      <c r="R19" s="71">
        <v>116.39649943328628</v>
      </c>
      <c r="S19" s="71">
        <v>131.92036656496796</v>
      </c>
      <c r="T19" s="71">
        <v>142.53415500619701</v>
      </c>
      <c r="U19" s="71">
        <v>143.09370980132593</v>
      </c>
      <c r="V19" s="71">
        <v>138.47089977352388</v>
      </c>
      <c r="W19" s="71">
        <v>123.12278310081625</v>
      </c>
      <c r="X19" s="71">
        <v>115.27904596801579</v>
      </c>
      <c r="Y19" s="71">
        <v>121.63339271581985</v>
      </c>
      <c r="Z19" s="71">
        <v>129.12639494784017</v>
      </c>
      <c r="AA19" s="71">
        <v>130.10195911684448</v>
      </c>
      <c r="AB19" s="71">
        <v>118.69670215757121</v>
      </c>
      <c r="AC19" s="71">
        <v>139.21328506664489</v>
      </c>
      <c r="AD19" s="76">
        <v>178.99797315113989</v>
      </c>
      <c r="AE19" s="76">
        <v>163.63888578479862</v>
      </c>
      <c r="AF19"/>
      <c r="AG19" s="18">
        <v>3.4036941143048765</v>
      </c>
      <c r="AH19" s="18">
        <v>3.6970705030876996</v>
      </c>
      <c r="AI19" s="18">
        <v>-3.8195348197806278</v>
      </c>
      <c r="AJ19" s="18">
        <v>5.5023124334354119</v>
      </c>
      <c r="AK19" s="18">
        <v>16.701473818951978</v>
      </c>
      <c r="AL19" s="18">
        <v>-2.9085804899608951</v>
      </c>
      <c r="AM19" s="18">
        <v>-0.41498738419679859</v>
      </c>
      <c r="AN19" s="18">
        <v>0.46651136947658761</v>
      </c>
      <c r="AO19" s="18">
        <v>7.1659080204290913</v>
      </c>
      <c r="AP19" s="18">
        <v>10.13085220562194</v>
      </c>
      <c r="AQ19" s="18">
        <v>7.5168892771478717</v>
      </c>
      <c r="AR19" s="18">
        <v>1.3731751730947579</v>
      </c>
      <c r="AS19" s="18">
        <v>7.2927047023988827</v>
      </c>
      <c r="AT19" s="18">
        <v>-10.70074715435198</v>
      </c>
      <c r="AU19" s="18">
        <v>15.666002185943979</v>
      </c>
      <c r="AV19" s="18">
        <v>13.33705670468151</v>
      </c>
      <c r="AW19" s="18">
        <v>8.0456025992028941</v>
      </c>
      <c r="AX19" s="18">
        <v>0.39257593739871666</v>
      </c>
      <c r="AY19" s="18">
        <v>-3.2306172187585638</v>
      </c>
      <c r="AZ19" s="18">
        <v>-11.08400154675838</v>
      </c>
      <c r="BA19" s="18">
        <v>-6.3706626306341638</v>
      </c>
      <c r="BB19" s="18">
        <v>5.5121437677121952</v>
      </c>
      <c r="BC19" s="18">
        <v>6.1603167228317917</v>
      </c>
      <c r="BD19" s="18">
        <v>0.7555110397052347</v>
      </c>
      <c r="BE19" s="18">
        <v>-8.7663990893712995</v>
      </c>
      <c r="BF19" s="18">
        <v>17.284880317767954</v>
      </c>
      <c r="BG19" s="18">
        <v>28.578226614973616</v>
      </c>
      <c r="BH19" s="18">
        <v>-8.5805928949667898</v>
      </c>
      <c r="BI19"/>
      <c r="BJ19" s="7"/>
      <c r="BK19" s="71"/>
      <c r="BL19" s="71"/>
      <c r="BM19" s="71"/>
      <c r="BO19"/>
      <c r="BP19"/>
      <c r="BQ19"/>
      <c r="BR19"/>
    </row>
    <row r="20" spans="1:70" s="46" customFormat="1" ht="15" customHeight="1" x14ac:dyDescent="0.35">
      <c r="A20"/>
      <c r="B20" s="16" t="s">
        <v>325</v>
      </c>
      <c r="C20" s="71">
        <v>20.324072727499672</v>
      </c>
      <c r="D20" s="71">
        <v>21.142478756264822</v>
      </c>
      <c r="E20" s="71">
        <v>23.247142037208409</v>
      </c>
      <c r="F20" s="71">
        <v>20.324157251814629</v>
      </c>
      <c r="G20" s="71">
        <v>23.088900059664589</v>
      </c>
      <c r="H20" s="71">
        <v>33.819008821661754</v>
      </c>
      <c r="I20" s="71">
        <v>32.059907467004351</v>
      </c>
      <c r="J20" s="71">
        <v>29.489285303050522</v>
      </c>
      <c r="K20" s="71">
        <v>29.841738003713708</v>
      </c>
      <c r="L20" s="71">
        <v>34.704801023949429</v>
      </c>
      <c r="M20" s="71">
        <v>42.284312327831913</v>
      </c>
      <c r="N20" s="71">
        <v>48.401174245275122</v>
      </c>
      <c r="O20" s="71">
        <v>49.632897422073491</v>
      </c>
      <c r="P20" s="71">
        <v>56.276989788916268</v>
      </c>
      <c r="Q20" s="71">
        <v>44.254736253387684</v>
      </c>
      <c r="R20" s="71">
        <v>55.553656823777025</v>
      </c>
      <c r="S20" s="71">
        <v>67.565629511805199</v>
      </c>
      <c r="T20" s="71">
        <v>73.896388636486506</v>
      </c>
      <c r="U20" s="71">
        <v>71.617527236130329</v>
      </c>
      <c r="V20" s="71">
        <v>67.639248309233324</v>
      </c>
      <c r="W20" s="71">
        <v>55.164148091364346</v>
      </c>
      <c r="X20" s="71">
        <v>48.689854816086118</v>
      </c>
      <c r="Y20" s="71">
        <v>53.951194529894629</v>
      </c>
      <c r="Z20" s="71">
        <v>60.152609298218493</v>
      </c>
      <c r="AA20" s="71">
        <v>60.078171358521239</v>
      </c>
      <c r="AB20" s="71">
        <v>50.644203381998302</v>
      </c>
      <c r="AC20" s="71">
        <v>67.614757713212256</v>
      </c>
      <c r="AD20" s="76">
        <v>100.53780489292336</v>
      </c>
      <c r="AE20" s="76">
        <v>87.8437377406172</v>
      </c>
      <c r="AF20"/>
      <c r="AG20" s="18">
        <v>4.0267816383957236</v>
      </c>
      <c r="AH20" s="18">
        <v>9.9546666462651388</v>
      </c>
      <c r="AI20" s="18">
        <v>-12.573523148417005</v>
      </c>
      <c r="AJ20" s="18">
        <v>13.603234680754651</v>
      </c>
      <c r="AK20" s="18">
        <v>46.47301835197532</v>
      </c>
      <c r="AL20" s="18">
        <v>-5.2015165906656122</v>
      </c>
      <c r="AM20" s="18">
        <v>-8.0181833543951431</v>
      </c>
      <c r="AN20" s="18">
        <v>1.1951890221860555</v>
      </c>
      <c r="AO20" s="18">
        <v>16.29617892775055</v>
      </c>
      <c r="AP20" s="18">
        <v>21.839950324601894</v>
      </c>
      <c r="AQ20" s="18">
        <v>14.466031444519995</v>
      </c>
      <c r="AR20" s="18">
        <v>2.5448208561150936</v>
      </c>
      <c r="AS20" s="18">
        <v>13.38646887837726</v>
      </c>
      <c r="AT20" s="18">
        <v>-21.362644982650373</v>
      </c>
      <c r="AU20" s="18">
        <v>25.531551031499848</v>
      </c>
      <c r="AV20" s="18">
        <v>21.62228982716946</v>
      </c>
      <c r="AW20" s="18">
        <v>9.3697922603905965</v>
      </c>
      <c r="AX20" s="18">
        <v>-3.0838603109096789</v>
      </c>
      <c r="AY20" s="18">
        <v>-5.5548956804668936</v>
      </c>
      <c r="AZ20" s="18">
        <v>-18.443581987835341</v>
      </c>
      <c r="BA20" s="18">
        <v>-11.736414862340173</v>
      </c>
      <c r="BB20" s="18">
        <v>10.805823376721742</v>
      </c>
      <c r="BC20" s="18">
        <v>11.494490200560119</v>
      </c>
      <c r="BD20" s="18">
        <v>-0.12374848001724066</v>
      </c>
      <c r="BE20" s="18">
        <v>-15.702821446120565</v>
      </c>
      <c r="BF20" s="18">
        <v>33.509371651497261</v>
      </c>
      <c r="BG20" s="18">
        <v>48.692102572272887</v>
      </c>
      <c r="BH20" s="18">
        <v>-12.626163029743719</v>
      </c>
      <c r="BI20"/>
      <c r="BJ20" s="7"/>
      <c r="BK20" s="71"/>
      <c r="BL20" s="71"/>
      <c r="BM20" s="71"/>
      <c r="BO20"/>
      <c r="BP20"/>
      <c r="BQ20"/>
      <c r="BR20"/>
    </row>
    <row r="21" spans="1:70" s="46" customFormat="1" ht="15" customHeight="1" x14ac:dyDescent="0.35">
      <c r="A21"/>
      <c r="B21" s="16" t="s">
        <v>326</v>
      </c>
      <c r="C21" s="71">
        <v>9.1303807989208643</v>
      </c>
      <c r="D21" s="71">
        <v>9.4411510327873529</v>
      </c>
      <c r="E21" s="71">
        <v>9.790197042772494</v>
      </c>
      <c r="F21" s="71">
        <v>9.4162570577986706</v>
      </c>
      <c r="G21" s="71">
        <v>9.9343689406541671</v>
      </c>
      <c r="H21" s="71">
        <v>11.593554968355619</v>
      </c>
      <c r="I21" s="71">
        <v>11.256347090453133</v>
      </c>
      <c r="J21" s="71">
        <v>11.20963467010635</v>
      </c>
      <c r="K21" s="71">
        <v>11.26192889031919</v>
      </c>
      <c r="L21" s="71">
        <v>12.068948355925592</v>
      </c>
      <c r="M21" s="71">
        <v>13.291635676637249</v>
      </c>
      <c r="N21" s="71">
        <v>14.290753213571953</v>
      </c>
      <c r="O21" s="71">
        <v>14.48699028874897</v>
      </c>
      <c r="P21" s="71">
        <v>15.543483710772612</v>
      </c>
      <c r="Q21" s="71">
        <v>13.880214819904964</v>
      </c>
      <c r="R21" s="71">
        <v>16.912311883468938</v>
      </c>
      <c r="S21" s="71">
        <v>20.123445747198488</v>
      </c>
      <c r="T21" s="71">
        <v>22.757554160653299</v>
      </c>
      <c r="U21" s="71">
        <v>24.834445502709443</v>
      </c>
      <c r="V21" s="71">
        <v>24.032139630115722</v>
      </c>
      <c r="W21" s="71">
        <v>21.368416901794554</v>
      </c>
      <c r="X21" s="71">
        <v>20.007107151473811</v>
      </c>
      <c r="Y21" s="71">
        <v>21.109927661423278</v>
      </c>
      <c r="Z21" s="71">
        <v>22.410366065327622</v>
      </c>
      <c r="AA21" s="71">
        <v>22.579678854989538</v>
      </c>
      <c r="AB21" s="71">
        <v>20.600254093462773</v>
      </c>
      <c r="AC21" s="71">
        <v>24.160983358673906</v>
      </c>
      <c r="AD21" s="76">
        <v>31.065763935321797</v>
      </c>
      <c r="AE21" s="76">
        <v>28.400137202320419</v>
      </c>
      <c r="AF21"/>
      <c r="AG21" s="18">
        <v>3.4036941143048391</v>
      </c>
      <c r="AH21" s="18">
        <v>3.6970705030877018</v>
      </c>
      <c r="AI21" s="18">
        <v>-3.8195348197805736</v>
      </c>
      <c r="AJ21" s="18">
        <v>5.5023124334354199</v>
      </c>
      <c r="AK21" s="18">
        <v>16.701473818951971</v>
      </c>
      <c r="AL21" s="18">
        <v>-2.9085804899609169</v>
      </c>
      <c r="AM21" s="18">
        <v>-0.41498738419678682</v>
      </c>
      <c r="AN21" s="18">
        <v>0.46651136947662603</v>
      </c>
      <c r="AO21" s="18">
        <v>7.1659080204290735</v>
      </c>
      <c r="AP21" s="18">
        <v>10.130852205621908</v>
      </c>
      <c r="AQ21" s="18">
        <v>7.5168892771478601</v>
      </c>
      <c r="AR21" s="18">
        <v>1.3731751730947948</v>
      </c>
      <c r="AS21" s="18">
        <v>7.2927047023987219</v>
      </c>
      <c r="AT21" s="18">
        <v>-10.70074715435188</v>
      </c>
      <c r="AU21" s="18">
        <v>21.844741618953808</v>
      </c>
      <c r="AV21" s="18">
        <v>18.986959830537991</v>
      </c>
      <c r="AW21" s="18">
        <v>13.089748378810929</v>
      </c>
      <c r="AX21" s="18">
        <v>9.1261623608348348</v>
      </c>
      <c r="AY21" s="18">
        <v>-3.2306172187584727</v>
      </c>
      <c r="AZ21" s="18">
        <v>-11.084001546758415</v>
      </c>
      <c r="BA21" s="18">
        <v>-6.3706626306341754</v>
      </c>
      <c r="BB21" s="18">
        <v>5.5121437677122076</v>
      </c>
      <c r="BC21" s="18">
        <v>6.1603167228317544</v>
      </c>
      <c r="BD21" s="18">
        <v>0.75551103970528011</v>
      </c>
      <c r="BE21" s="18">
        <v>-8.7663990893712924</v>
      </c>
      <c r="BF21" s="18">
        <v>17.28488031776795</v>
      </c>
      <c r="BG21" s="18">
        <v>28.578226614973609</v>
      </c>
      <c r="BH21" s="18">
        <v>-8.5805928949667916</v>
      </c>
      <c r="BI21"/>
      <c r="BJ21" s="7"/>
      <c r="BK21" s="71"/>
      <c r="BL21" s="71"/>
      <c r="BM21" s="71"/>
      <c r="BO21"/>
      <c r="BP21"/>
      <c r="BQ21"/>
      <c r="BR21"/>
    </row>
    <row r="22" spans="1:70" s="46" customFormat="1" ht="15" customHeight="1" x14ac:dyDescent="0.35">
      <c r="A22"/>
      <c r="B22" s="16" t="s">
        <v>327</v>
      </c>
      <c r="C22" s="71">
        <v>36.740807265755763</v>
      </c>
      <c r="D22" s="71">
        <v>37.864715198656192</v>
      </c>
      <c r="E22" s="71">
        <v>37.941589480119738</v>
      </c>
      <c r="F22" s="71">
        <v>38.527449359427081</v>
      </c>
      <c r="G22" s="71">
        <v>39.00090581942397</v>
      </c>
      <c r="H22" s="71">
        <v>38.640709730560886</v>
      </c>
      <c r="I22" s="71">
        <v>38.292261848327769</v>
      </c>
      <c r="J22" s="71">
        <v>40.570931385114193</v>
      </c>
      <c r="K22" s="71">
        <v>40.545317560781235</v>
      </c>
      <c r="L22" s="71">
        <v>40.72612620058554</v>
      </c>
      <c r="M22" s="71">
        <v>40.78841065115094</v>
      </c>
      <c r="N22" s="71">
        <v>40.916033339549635</v>
      </c>
      <c r="O22" s="71">
        <v>40.91079188260759</v>
      </c>
      <c r="P22" s="71">
        <v>40.869783403412754</v>
      </c>
      <c r="Q22" s="71">
        <v>42.496606371018395</v>
      </c>
      <c r="R22" s="71">
        <v>43.93053072604031</v>
      </c>
      <c r="S22" s="71">
        <v>44.231291305964277</v>
      </c>
      <c r="T22" s="71">
        <v>45.880212209057213</v>
      </c>
      <c r="U22" s="71">
        <v>46.64173706248615</v>
      </c>
      <c r="V22" s="71">
        <v>46.799511834174837</v>
      </c>
      <c r="W22" s="71">
        <v>46.59021810765735</v>
      </c>
      <c r="X22" s="71">
        <v>46.582084000455865</v>
      </c>
      <c r="Y22" s="71">
        <v>46.572270524501945</v>
      </c>
      <c r="Z22" s="71">
        <v>46.563419584294046</v>
      </c>
      <c r="AA22" s="71">
        <v>47.444108903333706</v>
      </c>
      <c r="AB22" s="71">
        <v>47.452244682110141</v>
      </c>
      <c r="AC22" s="71">
        <v>47.437543994758727</v>
      </c>
      <c r="AD22" s="76">
        <v>47.394404322894736</v>
      </c>
      <c r="AE22" s="76">
        <v>47.395010841860987</v>
      </c>
      <c r="AF22"/>
      <c r="AG22" s="18">
        <v>3.0590180688489315</v>
      </c>
      <c r="AH22" s="18">
        <v>0.20302353011300125</v>
      </c>
      <c r="AI22" s="18">
        <v>1.5441100052340078</v>
      </c>
      <c r="AJ22" s="18">
        <v>1.2288808832891023</v>
      </c>
      <c r="AK22" s="18">
        <v>-0.92355826434085664</v>
      </c>
      <c r="AL22" s="18">
        <v>-0.90176367013655034</v>
      </c>
      <c r="AM22" s="18">
        <v>5.9507311054437855</v>
      </c>
      <c r="AN22" s="18">
        <v>-6.3133439283958009E-2</v>
      </c>
      <c r="AO22" s="18">
        <v>0.44594209808137619</v>
      </c>
      <c r="AP22" s="18">
        <v>0.15293487590406921</v>
      </c>
      <c r="AQ22" s="18">
        <v>0.31288958398062489</v>
      </c>
      <c r="AR22" s="18">
        <v>-1.2810276349487922E-2</v>
      </c>
      <c r="AS22" s="18">
        <v>-0.10023878127929944</v>
      </c>
      <c r="AT22" s="18">
        <v>3.9805030321491648</v>
      </c>
      <c r="AU22" s="18">
        <v>3.3742090897870263</v>
      </c>
      <c r="AV22" s="18">
        <v>0.68462769502961596</v>
      </c>
      <c r="AW22" s="18">
        <v>3.7279510826096787</v>
      </c>
      <c r="AX22" s="18">
        <v>1.6598110966858284</v>
      </c>
      <c r="AY22" s="18">
        <v>0.33826950200699979</v>
      </c>
      <c r="AZ22" s="18">
        <v>-0.4472134821813511</v>
      </c>
      <c r="BA22" s="18">
        <v>-1.7458830483878383E-2</v>
      </c>
      <c r="BB22" s="18">
        <v>-2.1067060790631868E-2</v>
      </c>
      <c r="BC22" s="18">
        <v>-1.9004742754045567E-2</v>
      </c>
      <c r="BD22" s="18">
        <v>1.8913759489793129</v>
      </c>
      <c r="BE22" s="18">
        <v>1.7148132749233717E-2</v>
      </c>
      <c r="BF22" s="18">
        <v>-3.0979961959432152E-2</v>
      </c>
      <c r="BG22" s="18">
        <v>-9.0939935399599672E-2</v>
      </c>
      <c r="BH22" s="18">
        <v>1.2797269528245898E-3</v>
      </c>
      <c r="BI22"/>
      <c r="BJ22" s="7"/>
      <c r="BK22" s="71"/>
      <c r="BL22" s="71"/>
      <c r="BM22" s="71"/>
    </row>
    <row r="23" spans="1:70" s="46" customFormat="1" ht="15" customHeight="1" x14ac:dyDescent="0.35">
      <c r="A23"/>
      <c r="B23" s="16" t="s">
        <v>1148</v>
      </c>
      <c r="C23" s="71">
        <v>36.740807265755763</v>
      </c>
      <c r="D23" s="71">
        <v>37.864715198656192</v>
      </c>
      <c r="E23" s="71">
        <v>37.941589480119738</v>
      </c>
      <c r="F23" s="71">
        <v>38.527449359427081</v>
      </c>
      <c r="G23" s="71">
        <v>39.00090581942397</v>
      </c>
      <c r="H23" s="71">
        <v>38.640709730560886</v>
      </c>
      <c r="I23" s="71">
        <v>38.292261848327769</v>
      </c>
      <c r="J23" s="71">
        <v>38.08909767362421</v>
      </c>
      <c r="K23" s="71">
        <v>37.972704568139498</v>
      </c>
      <c r="L23" s="71">
        <v>37.846467908670732</v>
      </c>
      <c r="M23" s="71">
        <v>37.654936322568098</v>
      </c>
      <c r="N23" s="71">
        <v>37.471078496934872</v>
      </c>
      <c r="O23" s="71">
        <v>37.472591949952346</v>
      </c>
      <c r="P23" s="71">
        <v>37.436090222217537</v>
      </c>
      <c r="Q23" s="71">
        <v>39.064177455878415</v>
      </c>
      <c r="R23" s="71">
        <v>40.305339927113799</v>
      </c>
      <c r="S23" s="71">
        <v>40.263168707181933</v>
      </c>
      <c r="T23" s="71">
        <v>40.230175946488743</v>
      </c>
      <c r="U23" s="71">
        <v>40.214395713840702</v>
      </c>
      <c r="V23" s="71">
        <v>40.218328210778324</v>
      </c>
      <c r="W23" s="71">
        <v>40.231237157487534</v>
      </c>
      <c r="X23" s="71">
        <v>40.249093164431422</v>
      </c>
      <c r="Y23" s="71">
        <v>40.251288856248614</v>
      </c>
      <c r="Z23" s="71">
        <v>40.247458864053989</v>
      </c>
      <c r="AA23" s="71">
        <v>40.244108903333704</v>
      </c>
      <c r="AB23" s="71">
        <v>40.252244682110138</v>
      </c>
      <c r="AC23" s="71">
        <v>40.237543994758724</v>
      </c>
      <c r="AD23" s="76">
        <v>40.194404322894734</v>
      </c>
      <c r="AE23" s="76">
        <v>40.195010841860984</v>
      </c>
      <c r="AF23"/>
      <c r="AG23" s="18">
        <v>3.0590180688489315</v>
      </c>
      <c r="AH23" s="18">
        <v>0.20302353011300125</v>
      </c>
      <c r="AI23" s="18">
        <v>1.5441100052340078</v>
      </c>
      <c r="AJ23" s="18">
        <v>1.2288808832891023</v>
      </c>
      <c r="AK23" s="18">
        <v>-0.92355826434085664</v>
      </c>
      <c r="AL23" s="18">
        <v>-0.90176367013655034</v>
      </c>
      <c r="AM23" s="18">
        <v>-0.53056195924982041</v>
      </c>
      <c r="AN23" s="18">
        <v>-0.30558115732237628</v>
      </c>
      <c r="AO23" s="18">
        <v>-0.33244052775393695</v>
      </c>
      <c r="AP23" s="18">
        <v>-0.50607519455931549</v>
      </c>
      <c r="AQ23" s="18">
        <v>-0.48827018072271233</v>
      </c>
      <c r="AR23" s="18">
        <v>4.0389897440427551E-3</v>
      </c>
      <c r="AS23" s="18">
        <v>-9.7409135144853984E-2</v>
      </c>
      <c r="AT23" s="18">
        <v>4.3489777484686218</v>
      </c>
      <c r="AU23" s="18">
        <v>3.1772394865788036</v>
      </c>
      <c r="AV23" s="18">
        <v>-0.10462936178711456</v>
      </c>
      <c r="AW23" s="18">
        <v>-8.1942782330753999E-2</v>
      </c>
      <c r="AX23" s="18">
        <v>-3.9224866103072617E-2</v>
      </c>
      <c r="AY23" s="18">
        <v>9.7788288691578497E-3</v>
      </c>
      <c r="AZ23" s="18">
        <v>3.2097173809801767E-2</v>
      </c>
      <c r="BA23" s="18">
        <v>4.4383439847969261E-2</v>
      </c>
      <c r="BB23" s="18">
        <v>5.4552578569216723E-3</v>
      </c>
      <c r="BC23" s="18">
        <v>-9.5152038691307568E-3</v>
      </c>
      <c r="BD23" s="18">
        <v>-8.3234092656655351E-3</v>
      </c>
      <c r="BE23" s="18">
        <v>2.0216073850651797E-2</v>
      </c>
      <c r="BF23" s="18">
        <v>-3.6521410091566939E-2</v>
      </c>
      <c r="BG23" s="18">
        <v>-0.1072124875951911</v>
      </c>
      <c r="BH23" s="18">
        <v>1.5089636890209446E-3</v>
      </c>
      <c r="BI23"/>
      <c r="BJ23" s="7"/>
      <c r="BK23" s="71"/>
      <c r="BL23" s="71"/>
      <c r="BM23" s="71"/>
    </row>
    <row r="24" spans="1:70" s="46" customFormat="1" ht="15" customHeight="1" x14ac:dyDescent="0.35">
      <c r="A24"/>
      <c r="B24" s="16" t="s">
        <v>1182</v>
      </c>
      <c r="C24" s="71"/>
      <c r="D24" s="71"/>
      <c r="E24" s="71"/>
      <c r="F24" s="71"/>
      <c r="G24" s="71"/>
      <c r="H24" s="71"/>
      <c r="I24" s="71"/>
      <c r="J24" s="71">
        <v>2.4</v>
      </c>
      <c r="K24" s="71">
        <v>2.4</v>
      </c>
      <c r="L24" s="71">
        <v>2.4</v>
      </c>
      <c r="M24" s="71">
        <v>2.4</v>
      </c>
      <c r="N24" s="71">
        <v>2.4</v>
      </c>
      <c r="O24" s="71">
        <v>2.4</v>
      </c>
      <c r="P24" s="71">
        <v>2.4</v>
      </c>
      <c r="Q24" s="71">
        <v>2.4</v>
      </c>
      <c r="R24" s="71">
        <v>2.4</v>
      </c>
      <c r="S24" s="71">
        <v>2.4</v>
      </c>
      <c r="T24" s="71">
        <v>2.4</v>
      </c>
      <c r="U24" s="71">
        <v>2.4000377738262904</v>
      </c>
      <c r="V24" s="71">
        <v>2.3999646789547775</v>
      </c>
      <c r="W24" s="71">
        <v>2.3999809501698115</v>
      </c>
      <c r="X24" s="71">
        <v>2.3999908360244424</v>
      </c>
      <c r="Y24" s="71">
        <v>2.3999816682533348</v>
      </c>
      <c r="Z24" s="71">
        <v>2.3999607202400566</v>
      </c>
      <c r="AA24" s="71">
        <v>7.2</v>
      </c>
      <c r="AB24" s="71">
        <v>7.2</v>
      </c>
      <c r="AC24" s="71">
        <v>7.2</v>
      </c>
      <c r="AD24" s="76">
        <v>7.2</v>
      </c>
      <c r="AE24" s="76">
        <v>7.2</v>
      </c>
      <c r="AF24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18"/>
      <c r="AY24" s="18">
        <v>-3.0455717118287365E-3</v>
      </c>
      <c r="AZ24" s="18">
        <v>6.7797727094421744E-4</v>
      </c>
      <c r="BA24" s="18">
        <v>4.119138791584731E-4</v>
      </c>
      <c r="BB24" s="18">
        <v>-3.8199192138521323E-4</v>
      </c>
      <c r="BC24" s="18">
        <v>-8.7284055354798116E-4</v>
      </c>
      <c r="BD24" s="18" t="s">
        <v>233</v>
      </c>
      <c r="BE24" s="18">
        <v>0</v>
      </c>
      <c r="BF24" s="18">
        <v>0</v>
      </c>
      <c r="BG24" s="18">
        <v>0</v>
      </c>
      <c r="BH24" s="18">
        <v>0</v>
      </c>
      <c r="BI24"/>
      <c r="BJ24" s="7"/>
      <c r="BK24" s="71"/>
      <c r="BL24" s="71"/>
      <c r="BM24" s="71"/>
    </row>
    <row r="25" spans="1:70" s="55" customFormat="1" ht="15" customHeight="1" x14ac:dyDescent="0.35">
      <c r="A25"/>
      <c r="B25" s="16" t="s">
        <v>1183</v>
      </c>
      <c r="C25" s="71"/>
      <c r="D25" s="71"/>
      <c r="E25" s="71"/>
      <c r="F25" s="71"/>
      <c r="G25" s="71"/>
      <c r="H25" s="71"/>
      <c r="I25" s="71"/>
      <c r="J25" s="71">
        <v>8.1833711489984029E-2</v>
      </c>
      <c r="K25" s="71">
        <v>0.17261299264173749</v>
      </c>
      <c r="L25" s="71">
        <v>0.47965829191480597</v>
      </c>
      <c r="M25" s="71">
        <v>0.73347432858284656</v>
      </c>
      <c r="N25" s="71">
        <v>1.0449548426147626</v>
      </c>
      <c r="O25" s="71">
        <v>1.038199932655244</v>
      </c>
      <c r="P25" s="71">
        <v>1.0336931811952217</v>
      </c>
      <c r="Q25" s="71">
        <v>1.0324289151399828</v>
      </c>
      <c r="R25" s="71">
        <v>1.2251907989265109</v>
      </c>
      <c r="S25" s="71">
        <v>1.5681225987823488</v>
      </c>
      <c r="T25" s="71">
        <v>3.2500362625684733</v>
      </c>
      <c r="U25" s="71">
        <v>4.0273035748191548</v>
      </c>
      <c r="V25" s="71">
        <v>4.1812189444417376</v>
      </c>
      <c r="W25" s="71">
        <v>3.9590000000000001</v>
      </c>
      <c r="X25" s="71">
        <v>3.9329999999999998</v>
      </c>
      <c r="Y25" s="71">
        <v>3.9210000000000003</v>
      </c>
      <c r="Z25" s="71">
        <v>3.9159999999999999</v>
      </c>
      <c r="AA25" s="71"/>
      <c r="AB25" s="71"/>
      <c r="AC25" s="71"/>
      <c r="AD25" s="71"/>
      <c r="AE25" s="71"/>
      <c r="AF25"/>
      <c r="AG25" s="18"/>
      <c r="AH25" s="18"/>
      <c r="AI25" s="18"/>
      <c r="AJ25" s="18"/>
      <c r="AK25" s="18"/>
      <c r="AL25" s="18"/>
      <c r="AM25" s="18"/>
      <c r="AN25" s="18"/>
      <c r="AO25" s="18"/>
      <c r="AP25" s="18">
        <v>52.916011449484515</v>
      </c>
      <c r="AQ25" s="18">
        <v>42.466450684610976</v>
      </c>
      <c r="AR25" s="18">
        <v>-0.64643080103020722</v>
      </c>
      <c r="AS25" s="18">
        <v>-0.43409282916211572</v>
      </c>
      <c r="AT25" s="18">
        <v>-0.12230573619311856</v>
      </c>
      <c r="AU25" s="18">
        <v>18.670717272616521</v>
      </c>
      <c r="AV25" s="18">
        <v>27.99007306913407</v>
      </c>
      <c r="AW25" s="18" t="s">
        <v>233</v>
      </c>
      <c r="AX25" s="18">
        <v>23.91565045604797</v>
      </c>
      <c r="AY25" s="18">
        <v>3.8217970600712494</v>
      </c>
      <c r="AZ25" s="18">
        <v>-5.3146928537942761</v>
      </c>
      <c r="BA25" s="18">
        <v>-0.65673149785299934</v>
      </c>
      <c r="BB25" s="18">
        <v>-0.30511060259342909</v>
      </c>
      <c r="BC25" s="18">
        <v>-0.12751849018108485</v>
      </c>
      <c r="BD25" s="18"/>
      <c r="BE25" s="18"/>
      <c r="BF25" s="18"/>
      <c r="BG25" s="18"/>
      <c r="BH25" s="18"/>
      <c r="BI25"/>
      <c r="BK25" s="71"/>
      <c r="BL25" s="71"/>
      <c r="BM25" s="71"/>
    </row>
    <row r="26" spans="1:70" customFormat="1" ht="6" customHeight="1" x14ac:dyDescent="0.35"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239"/>
      <c r="Y26" s="239"/>
      <c r="Z26" s="239"/>
      <c r="AA26" s="239"/>
      <c r="AB26" s="239"/>
      <c r="AC26" s="239"/>
      <c r="AD26" s="116"/>
      <c r="AE26" s="116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K26" s="352"/>
      <c r="BL26" s="352"/>
      <c r="BM26" s="352"/>
    </row>
    <row r="27" spans="1:70" s="46" customFormat="1" ht="15" customHeight="1" x14ac:dyDescent="0.35">
      <c r="A27"/>
      <c r="B27" s="91" t="s">
        <v>336</v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239"/>
      <c r="Y27" s="239"/>
      <c r="Z27" s="239"/>
      <c r="AA27" s="239"/>
      <c r="AB27" s="239"/>
      <c r="AC27" s="239"/>
      <c r="AD27" s="116"/>
      <c r="AE27" s="116"/>
      <c r="AF27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/>
      <c r="BJ27"/>
      <c r="BK27" s="352"/>
      <c r="BL27" s="7"/>
      <c r="BM27" s="7"/>
    </row>
    <row r="28" spans="1:70" s="46" customFormat="1" ht="15" customHeight="1" x14ac:dyDescent="0.35">
      <c r="A28"/>
      <c r="B28" s="107" t="s">
        <v>652</v>
      </c>
      <c r="C28" s="71">
        <v>48.939475466636168</v>
      </c>
      <c r="D28" s="71">
        <v>53.541165184262312</v>
      </c>
      <c r="E28" s="71">
        <v>55.722508833075402</v>
      </c>
      <c r="F28" s="71">
        <v>53.406940399596728</v>
      </c>
      <c r="G28" s="71">
        <v>57.219829044622806</v>
      </c>
      <c r="H28" s="71">
        <v>70.199262531801736</v>
      </c>
      <c r="I28" s="71">
        <v>69.854867988554858</v>
      </c>
      <c r="J28" s="71">
        <v>69.530897214210725</v>
      </c>
      <c r="K28" s="71">
        <v>70.302603307931832</v>
      </c>
      <c r="L28" s="71">
        <v>75.964870760933934</v>
      </c>
      <c r="M28" s="71">
        <v>90.105504600267778</v>
      </c>
      <c r="N28" s="71">
        <v>95.774957627571098</v>
      </c>
      <c r="O28" s="71">
        <v>97.069520972418431</v>
      </c>
      <c r="P28" s="71">
        <v>114.51491662228501</v>
      </c>
      <c r="Q28" s="71">
        <v>91.221016374759444</v>
      </c>
      <c r="R28" s="71">
        <v>107.59688079769899</v>
      </c>
      <c r="S28" s="71">
        <v>126.72088380356405</v>
      </c>
      <c r="T28" s="71">
        <v>136.5079197780193</v>
      </c>
      <c r="U28" s="71">
        <v>135.82400249675169</v>
      </c>
      <c r="V28" s="71">
        <v>130.25700157353199</v>
      </c>
      <c r="W28" s="71">
        <v>111.47816510954483</v>
      </c>
      <c r="X28" s="71">
        <v>101.65962582846554</v>
      </c>
      <c r="Y28" s="71">
        <v>110.00476491341324</v>
      </c>
      <c r="Z28" s="71">
        <v>120.4225098215399</v>
      </c>
      <c r="AA28" s="71">
        <v>121.59548755177772</v>
      </c>
      <c r="AB28" s="71">
        <v>107.78306648907427</v>
      </c>
      <c r="AC28" s="71">
        <v>125.08392039360466</v>
      </c>
      <c r="AD28" s="76">
        <v>180.28481413570617</v>
      </c>
      <c r="AE28" s="76">
        <v>155.55531103176935</v>
      </c>
      <c r="AF28"/>
      <c r="AG28" s="18">
        <v>9.4028178147583219</v>
      </c>
      <c r="AH28" s="18">
        <v>4.0741430286509086</v>
      </c>
      <c r="AI28" s="18">
        <v>-4.1555351364657405</v>
      </c>
      <c r="AJ28" s="18">
        <v>7.1393130115629484</v>
      </c>
      <c r="AK28" s="18">
        <v>22.683453802451833</v>
      </c>
      <c r="AL28" s="18">
        <v>-0.49059567127341269</v>
      </c>
      <c r="AM28" s="18">
        <v>-0.46377694736637803</v>
      </c>
      <c r="AN28" s="18">
        <v>1.1098750694150197</v>
      </c>
      <c r="AO28" s="18">
        <v>8.0541362432922323</v>
      </c>
      <c r="AP28" s="18">
        <v>18.614701371421113</v>
      </c>
      <c r="AQ28" s="18">
        <v>6.292016289631289</v>
      </c>
      <c r="AR28" s="18">
        <v>1.3516720622120768</v>
      </c>
      <c r="AS28" s="18">
        <v>17.972063192547903</v>
      </c>
      <c r="AT28" s="18">
        <v>-20.341367687807839</v>
      </c>
      <c r="AU28" s="18">
        <v>17.9518548178232</v>
      </c>
      <c r="AV28" s="18">
        <v>17.773752235273012</v>
      </c>
      <c r="AW28" s="18">
        <v>7.7233015432772634</v>
      </c>
      <c r="AX28" s="18">
        <v>-0.50100923256302998</v>
      </c>
      <c r="AY28" s="18">
        <v>-4.0986871398910756</v>
      </c>
      <c r="AZ28" s="18">
        <v>-14.416757822715757</v>
      </c>
      <c r="BA28" s="18">
        <v>-8.8075896041444857</v>
      </c>
      <c r="BB28" s="18">
        <v>8.2089020266794996</v>
      </c>
      <c r="BC28" s="18">
        <v>9.4702669619144793</v>
      </c>
      <c r="BD28" s="18">
        <v>0.9740518877875175</v>
      </c>
      <c r="BE28" s="18">
        <v>-11.359320432694389</v>
      </c>
      <c r="BF28" s="18">
        <v>16.051551016396566</v>
      </c>
      <c r="BG28" s="18">
        <v>44.131087008145812</v>
      </c>
      <c r="BH28" s="18">
        <v>-13.716908560763265</v>
      </c>
      <c r="BI28"/>
      <c r="BJ28" s="7"/>
      <c r="BK28" s="71"/>
      <c r="BL28" s="71"/>
      <c r="BM28" s="71"/>
    </row>
    <row r="29" spans="1:70" s="46" customFormat="1" ht="15" customHeight="1" x14ac:dyDescent="0.35">
      <c r="A29"/>
      <c r="B29" s="16" t="s">
        <v>325</v>
      </c>
      <c r="C29" s="71">
        <v>17.127039122969663</v>
      </c>
      <c r="D29" s="71">
        <v>20.192505134018216</v>
      </c>
      <c r="E29" s="71">
        <v>22.306785802380393</v>
      </c>
      <c r="F29" s="71">
        <v>19.531668847194396</v>
      </c>
      <c r="G29" s="71">
        <v>22.341428833493481</v>
      </c>
      <c r="H29" s="71">
        <v>33.530545802345152</v>
      </c>
      <c r="I29" s="71">
        <v>33.23366805074501</v>
      </c>
      <c r="J29" s="71">
        <v>30.447297906454583</v>
      </c>
      <c r="K29" s="71">
        <v>30.990066294271166</v>
      </c>
      <c r="L29" s="71">
        <v>35.500256906408907</v>
      </c>
      <c r="M29" s="71">
        <v>47.420733434905372</v>
      </c>
      <c r="N29" s="71">
        <v>51.877289919306584</v>
      </c>
      <c r="O29" s="71">
        <v>52.186664096024359</v>
      </c>
      <c r="P29" s="71">
        <v>67.223236072283726</v>
      </c>
      <c r="Q29" s="71">
        <v>45.508498439020798</v>
      </c>
      <c r="R29" s="71">
        <v>57.359596583564297</v>
      </c>
      <c r="S29" s="71">
        <v>72.407115302942771</v>
      </c>
      <c r="T29" s="71">
        <v>78.249920215313949</v>
      </c>
      <c r="U29" s="71">
        <v>75.286878238807091</v>
      </c>
      <c r="V29" s="71">
        <v>70.411035253713919</v>
      </c>
      <c r="W29" s="71">
        <v>55.16171404150208</v>
      </c>
      <c r="X29" s="71">
        <v>47.065216125308893</v>
      </c>
      <c r="Y29" s="71">
        <v>53.970032732833566</v>
      </c>
      <c r="Z29" s="71">
        <v>62.57773842645944</v>
      </c>
      <c r="AA29" s="71">
        <v>62.592140542790503</v>
      </c>
      <c r="AB29" s="71">
        <v>51.176911459187593</v>
      </c>
      <c r="AC29" s="71">
        <v>65.475141105981052</v>
      </c>
      <c r="AD29" s="76">
        <v>111.09571582541767</v>
      </c>
      <c r="AE29" s="76">
        <v>90.658114296056894</v>
      </c>
      <c r="AF29"/>
      <c r="AG29" s="18">
        <v>17.898400237419619</v>
      </c>
      <c r="AH29" s="18">
        <v>10.470620927565143</v>
      </c>
      <c r="AI29" s="18">
        <v>-12.440684999494007</v>
      </c>
      <c r="AJ29" s="18">
        <v>14.385662629656398</v>
      </c>
      <c r="AK29" s="18">
        <v>50.082369629275199</v>
      </c>
      <c r="AL29" s="18">
        <v>-0.88539492721105229</v>
      </c>
      <c r="AM29" s="18">
        <v>-8.3841787792905507</v>
      </c>
      <c r="AN29" s="18">
        <v>1.7826487903267121</v>
      </c>
      <c r="AO29" s="18">
        <v>14.553665582094919</v>
      </c>
      <c r="AP29" s="18">
        <v>33.578564121164</v>
      </c>
      <c r="AQ29" s="18">
        <v>9.3979071211936098</v>
      </c>
      <c r="AR29" s="18">
        <v>0.59635763009015319</v>
      </c>
      <c r="AS29" s="18">
        <v>28.813054516364215</v>
      </c>
      <c r="AT29" s="18">
        <v>-32.302428300109696</v>
      </c>
      <c r="AU29" s="18">
        <v>26.041505545218989</v>
      </c>
      <c r="AV29" s="18">
        <v>26.23365507366584</v>
      </c>
      <c r="AW29" s="18">
        <v>8.0693794911253907</v>
      </c>
      <c r="AX29" s="18">
        <v>-3.7866389746515985</v>
      </c>
      <c r="AY29" s="18">
        <v>-6.4763516553670684</v>
      </c>
      <c r="AZ29" s="18">
        <v>-21.65757278992357</v>
      </c>
      <c r="BA29" s="18">
        <v>-14.677748972959062</v>
      </c>
      <c r="BB29" s="18">
        <v>14.670742378279806</v>
      </c>
      <c r="BC29" s="18">
        <v>15.949046642673672</v>
      </c>
      <c r="BD29" s="18">
        <v>2.3014760030018934E-2</v>
      </c>
      <c r="BE29" s="18">
        <v>-18.237479952932748</v>
      </c>
      <c r="BF29" s="18">
        <v>27.938828739588882</v>
      </c>
      <c r="BG29" s="18">
        <v>69.67617625381375</v>
      </c>
      <c r="BH29" s="18">
        <v>-18.396390335589199</v>
      </c>
      <c r="BI29"/>
      <c r="BJ29" s="7"/>
      <c r="BK29" s="71"/>
      <c r="BL29" s="71"/>
      <c r="BM29" s="71"/>
    </row>
    <row r="30" spans="1:70" s="7" customFormat="1" ht="15" customHeight="1" x14ac:dyDescent="0.35">
      <c r="A30"/>
      <c r="B30" s="16" t="s">
        <v>326</v>
      </c>
      <c r="C30" s="71">
        <v>6.7502724781567096</v>
      </c>
      <c r="D30" s="71">
        <v>7.3849883012775557</v>
      </c>
      <c r="E30" s="71">
        <v>7.6858632873207426</v>
      </c>
      <c r="F30" s="71">
        <v>7.3664745378754084</v>
      </c>
      <c r="G30" s="71">
        <v>7.8923902130514207</v>
      </c>
      <c r="H30" s="71">
        <v>9.6826569009381629</v>
      </c>
      <c r="I30" s="71">
        <v>9.6351542053179173</v>
      </c>
      <c r="J30" s="71">
        <v>9.5904685812704429</v>
      </c>
      <c r="K30" s="71">
        <v>9.6969108010940346</v>
      </c>
      <c r="L30" s="71">
        <v>10.477913208404672</v>
      </c>
      <c r="M30" s="71">
        <v>12.428345462105895</v>
      </c>
      <c r="N30" s="71">
        <v>13.210338983113253</v>
      </c>
      <c r="O30" s="71">
        <v>13.388899444471505</v>
      </c>
      <c r="P30" s="71">
        <v>15.795160913418613</v>
      </c>
      <c r="Q30" s="71">
        <v>12.582209155139232</v>
      </c>
      <c r="R30" s="71">
        <v>15.633734816759677</v>
      </c>
      <c r="S30" s="71">
        <v>19.330304309018246</v>
      </c>
      <c r="T30" s="71">
        <v>21.79538214943166</v>
      </c>
      <c r="U30" s="71">
        <v>23.572760763899041</v>
      </c>
      <c r="V30" s="71">
        <v>22.606587049951841</v>
      </c>
      <c r="W30" s="71">
        <v>19.347450142978857</v>
      </c>
      <c r="X30" s="71">
        <v>17.643406135518802</v>
      </c>
      <c r="Y30" s="71">
        <v>19.091736059352705</v>
      </c>
      <c r="Z30" s="71">
        <v>20.899774431837493</v>
      </c>
      <c r="AA30" s="71">
        <v>21.10334907923415</v>
      </c>
      <c r="AB30" s="71">
        <v>18.706152035293883</v>
      </c>
      <c r="AC30" s="71">
        <v>21.708779572443785</v>
      </c>
      <c r="AD30" s="76">
        <v>31.289099973965534</v>
      </c>
      <c r="AE30" s="76">
        <v>26.997202741050881</v>
      </c>
      <c r="AF30"/>
      <c r="AG30" s="18">
        <v>9.4028178147583059</v>
      </c>
      <c r="AH30" s="18">
        <v>4.0741430286509397</v>
      </c>
      <c r="AI30" s="18">
        <v>-4.1555351364657405</v>
      </c>
      <c r="AJ30" s="18">
        <v>7.1393130115629724</v>
      </c>
      <c r="AK30" s="18">
        <v>22.683453802451748</v>
      </c>
      <c r="AL30" s="18">
        <v>-0.49059567127327391</v>
      </c>
      <c r="AM30" s="18">
        <v>-0.46377694736645908</v>
      </c>
      <c r="AN30" s="18">
        <v>1.1098750694149229</v>
      </c>
      <c r="AO30" s="18">
        <v>8.0541362432922714</v>
      </c>
      <c r="AP30" s="18">
        <v>18.614701371421155</v>
      </c>
      <c r="AQ30" s="18">
        <v>6.2920162896313219</v>
      </c>
      <c r="AR30" s="18">
        <v>1.3516720622120715</v>
      </c>
      <c r="AS30" s="18">
        <v>17.972063192547854</v>
      </c>
      <c r="AT30" s="18">
        <v>-20.3413676878078</v>
      </c>
      <c r="AU30" s="18">
        <v>24.252701763219719</v>
      </c>
      <c r="AV30" s="18">
        <v>23.644826623870909</v>
      </c>
      <c r="AW30" s="18">
        <v>12.752400588248223</v>
      </c>
      <c r="AX30" s="18">
        <v>8.154840333982067</v>
      </c>
      <c r="AY30" s="18">
        <v>-4.0986871398909921</v>
      </c>
      <c r="AZ30" s="18">
        <v>-14.416757822715777</v>
      </c>
      <c r="BA30" s="18">
        <v>-8.8075896041445478</v>
      </c>
      <c r="BB30" s="18">
        <v>8.2089020266795263</v>
      </c>
      <c r="BC30" s="18">
        <v>9.4702669619144544</v>
      </c>
      <c r="BD30" s="18">
        <v>0.97405188778756946</v>
      </c>
      <c r="BE30" s="18">
        <v>-11.359320432694384</v>
      </c>
      <c r="BF30" s="18">
        <v>16.051551016396566</v>
      </c>
      <c r="BG30" s="18">
        <v>44.131087008145805</v>
      </c>
      <c r="BH30" s="18">
        <v>-13.71690856076326</v>
      </c>
      <c r="BI30"/>
      <c r="BK30" s="71"/>
      <c r="BL30" s="71"/>
      <c r="BM30" s="71"/>
    </row>
    <row r="31" spans="1:70" s="55" customFormat="1" ht="15" customHeight="1" x14ac:dyDescent="0.35">
      <c r="A31"/>
      <c r="B31" s="16" t="s">
        <v>327</v>
      </c>
      <c r="C31" s="71">
        <v>25.062163865509795</v>
      </c>
      <c r="D31" s="71">
        <v>25.96367174896654</v>
      </c>
      <c r="E31" s="71">
        <v>25.729859743374266</v>
      </c>
      <c r="F31" s="71">
        <v>26.508797014526923</v>
      </c>
      <c r="G31" s="71">
        <v>26.986009998077904</v>
      </c>
      <c r="H31" s="71">
        <v>26.986059828518421</v>
      </c>
      <c r="I31" s="71">
        <v>26.986045732491935</v>
      </c>
      <c r="J31" s="71">
        <v>29.493130726485699</v>
      </c>
      <c r="K31" s="71">
        <v>29.615626212566632</v>
      </c>
      <c r="L31" s="71">
        <v>29.986700646120358</v>
      </c>
      <c r="M31" s="71">
        <v>30.256425703256511</v>
      </c>
      <c r="N31" s="71">
        <v>30.687328725151268</v>
      </c>
      <c r="O31" s="71">
        <v>31.493957431922567</v>
      </c>
      <c r="P31" s="71">
        <v>31.496519636582669</v>
      </c>
      <c r="Q31" s="71">
        <v>33.130308780599421</v>
      </c>
      <c r="R31" s="71">
        <v>34.603549397375019</v>
      </c>
      <c r="S31" s="71">
        <v>34.983464191603041</v>
      </c>
      <c r="T31" s="71">
        <v>36.462617413273684</v>
      </c>
      <c r="U31" s="71">
        <v>36.96436349404555</v>
      </c>
      <c r="V31" s="71">
        <v>37.239379269866234</v>
      </c>
      <c r="W31" s="71">
        <v>36.969000925063895</v>
      </c>
      <c r="X31" s="71">
        <v>36.951003567637834</v>
      </c>
      <c r="Y31" s="71">
        <v>36.942996121226969</v>
      </c>
      <c r="Z31" s="71">
        <v>36.944996963242964</v>
      </c>
      <c r="AA31" s="71">
        <v>37.89999792975307</v>
      </c>
      <c r="AB31" s="71">
        <v>37.900002994592796</v>
      </c>
      <c r="AC31" s="71">
        <v>37.899999715179831</v>
      </c>
      <c r="AD31" s="76">
        <v>37.899998336322959</v>
      </c>
      <c r="AE31" s="76">
        <v>37.899993994661585</v>
      </c>
      <c r="AF31"/>
      <c r="AG31" s="18">
        <v>3.5970871800794004</v>
      </c>
      <c r="AH31" s="18">
        <v>-0.90053520878294235</v>
      </c>
      <c r="AI31" s="18">
        <v>3.0273669538880483</v>
      </c>
      <c r="AJ31" s="18">
        <v>1.8002061100300639</v>
      </c>
      <c r="AK31" s="18">
        <v>1.8465286465295876E-4</v>
      </c>
      <c r="AL31" s="18">
        <v>-5.2234474302922175E-5</v>
      </c>
      <c r="AM31" s="18">
        <v>9.2903014352160742</v>
      </c>
      <c r="AN31" s="18">
        <v>0.41533564956848779</v>
      </c>
      <c r="AO31" s="18">
        <v>1.2529683853055602</v>
      </c>
      <c r="AP31" s="18">
        <v>0.89948227488991728</v>
      </c>
      <c r="AQ31" s="18">
        <v>1.4241702774838294</v>
      </c>
      <c r="AR31" s="18">
        <v>2.6285399879403255</v>
      </c>
      <c r="AS31" s="18">
        <v>8.1355436694164427E-3</v>
      </c>
      <c r="AT31" s="18">
        <v>5.1872053257564827</v>
      </c>
      <c r="AU31" s="18">
        <v>4.4468061753722754</v>
      </c>
      <c r="AV31" s="18">
        <v>1.0979070090909266</v>
      </c>
      <c r="AW31" s="18">
        <v>4.2281496582767781</v>
      </c>
      <c r="AX31" s="18">
        <v>1.3760561264294016</v>
      </c>
      <c r="AY31" s="18">
        <v>0.74400246568559247</v>
      </c>
      <c r="AZ31" s="18">
        <v>-0.72605491848551407</v>
      </c>
      <c r="BA31" s="18">
        <v>-4.8682293207063049E-2</v>
      </c>
      <c r="BB31" s="18">
        <v>-2.1670443662531107E-2</v>
      </c>
      <c r="BC31" s="18">
        <v>5.4160252986241051E-3</v>
      </c>
      <c r="BD31" s="18">
        <v>2.5849263635350899</v>
      </c>
      <c r="BE31" s="18">
        <v>1.3363693939179517E-5</v>
      </c>
      <c r="BF31" s="18">
        <v>-8.6528039737955218E-6</v>
      </c>
      <c r="BG31" s="18">
        <v>-3.6381448089665602E-6</v>
      </c>
      <c r="BH31" s="18">
        <v>-1.1455571409271836E-5</v>
      </c>
      <c r="BI31"/>
      <c r="BK31" s="71"/>
      <c r="BL31" s="71"/>
      <c r="BM31" s="71"/>
    </row>
    <row r="32" spans="1:70" s="46" customFormat="1" ht="15" customHeight="1" x14ac:dyDescent="0.35">
      <c r="A32"/>
      <c r="B32" s="16" t="s">
        <v>1148</v>
      </c>
      <c r="C32" s="71">
        <v>25.062163865509795</v>
      </c>
      <c r="D32" s="71">
        <v>25.96367174896654</v>
      </c>
      <c r="E32" s="71">
        <v>25.729859743374266</v>
      </c>
      <c r="F32" s="71">
        <v>26.508797014526923</v>
      </c>
      <c r="G32" s="71">
        <v>26.986009998077904</v>
      </c>
      <c r="H32" s="71">
        <v>26.986059828518421</v>
      </c>
      <c r="I32" s="71">
        <v>26.986045732491935</v>
      </c>
      <c r="J32" s="71">
        <v>26.986051165915885</v>
      </c>
      <c r="K32" s="71">
        <v>26.9860487098649</v>
      </c>
      <c r="L32" s="71">
        <v>26.986220092868258</v>
      </c>
      <c r="M32" s="71">
        <v>26.981696241751909</v>
      </c>
      <c r="N32" s="71">
        <v>26.982726473656975</v>
      </c>
      <c r="O32" s="71">
        <v>27.796258872794315</v>
      </c>
      <c r="P32" s="71">
        <v>27.799011364627653</v>
      </c>
      <c r="Q32" s="71">
        <v>29.430980434434105</v>
      </c>
      <c r="R32" s="71">
        <v>30.700707475005728</v>
      </c>
      <c r="S32" s="71">
        <v>30.699998191969105</v>
      </c>
      <c r="T32" s="71">
        <v>30.70055274947401</v>
      </c>
      <c r="U32" s="71">
        <v>30.700016030004758</v>
      </c>
      <c r="V32" s="71">
        <v>30.700003876546369</v>
      </c>
      <c r="W32" s="71">
        <v>30.69999860550071</v>
      </c>
      <c r="X32" s="71">
        <v>30.700001352933995</v>
      </c>
      <c r="Y32" s="71">
        <v>30.699999856018543</v>
      </c>
      <c r="Z32" s="71">
        <v>30.69999834162914</v>
      </c>
      <c r="AA32" s="71">
        <v>30.699997929753071</v>
      </c>
      <c r="AB32" s="71">
        <v>30.700002994592797</v>
      </c>
      <c r="AC32" s="71">
        <v>30.699999715179828</v>
      </c>
      <c r="AD32" s="76">
        <v>30.699998336322956</v>
      </c>
      <c r="AE32" s="76">
        <v>30.699993994661583</v>
      </c>
      <c r="AF32"/>
      <c r="AG32" s="18">
        <v>3.5970871800794004</v>
      </c>
      <c r="AH32" s="18">
        <v>-0.90053520878294235</v>
      </c>
      <c r="AI32" s="18">
        <v>3.0273669538880483</v>
      </c>
      <c r="AJ32" s="18">
        <v>1.8002061100300639</v>
      </c>
      <c r="AK32" s="18">
        <v>1.8465286465295876E-4</v>
      </c>
      <c r="AL32" s="18">
        <v>-5.2234474302922175E-5</v>
      </c>
      <c r="AM32" s="18">
        <v>2.0134198261661311E-5</v>
      </c>
      <c r="AN32" s="18">
        <v>-9.1011870191728343E-6</v>
      </c>
      <c r="AO32" s="18">
        <v>6.3508001931411736E-4</v>
      </c>
      <c r="AP32" s="18">
        <v>-1.6763559701142471E-2</v>
      </c>
      <c r="AQ32" s="18">
        <v>3.8182621872071419E-3</v>
      </c>
      <c r="AR32" s="18">
        <v>3.0150118444538427</v>
      </c>
      <c r="AS32" s="18">
        <v>9.9023823527262921E-3</v>
      </c>
      <c r="AT32" s="18">
        <v>5.8706011102359614</v>
      </c>
      <c r="AU32" s="18">
        <v>4.3142532862617431</v>
      </c>
      <c r="AV32" s="18">
        <v>-2.3103149567528141E-3</v>
      </c>
      <c r="AW32" s="18">
        <v>1.8063763438611066E-3</v>
      </c>
      <c r="AX32" s="18">
        <v>-1.7482404099766074E-3</v>
      </c>
      <c r="AY32" s="18">
        <v>-3.9587791671281033E-5</v>
      </c>
      <c r="AZ32" s="18">
        <v>-1.7169527664600037E-5</v>
      </c>
      <c r="BA32" s="18">
        <v>8.9492944955033384E-6</v>
      </c>
      <c r="BB32" s="18">
        <v>-4.8759458829605832E-6</v>
      </c>
      <c r="BC32" s="18">
        <v>-4.9328645287118743E-6</v>
      </c>
      <c r="BD32" s="18">
        <v>-1.3416159332234728E-6</v>
      </c>
      <c r="BE32" s="18">
        <v>1.64978503838235E-5</v>
      </c>
      <c r="BF32" s="18">
        <v>-1.068212589202374E-5</v>
      </c>
      <c r="BG32" s="18">
        <v>-4.4913905049789644E-6</v>
      </c>
      <c r="BH32" s="18">
        <v>-1.4142220224140671E-5</v>
      </c>
      <c r="BI32"/>
      <c r="BJ32" s="7"/>
      <c r="BK32" s="71"/>
      <c r="BL32" s="71"/>
      <c r="BM32" s="71"/>
    </row>
    <row r="33" spans="1:71" s="46" customFormat="1" ht="15" customHeight="1" x14ac:dyDescent="0.35">
      <c r="A33"/>
      <c r="B33" s="16" t="s">
        <v>1182</v>
      </c>
      <c r="C33" s="71"/>
      <c r="D33" s="71"/>
      <c r="E33" s="71"/>
      <c r="F33" s="71"/>
      <c r="G33" s="71"/>
      <c r="H33" s="71"/>
      <c r="I33" s="71"/>
      <c r="J33" s="71">
        <v>2.4</v>
      </c>
      <c r="K33" s="71">
        <v>2.4</v>
      </c>
      <c r="L33" s="71">
        <v>2.4</v>
      </c>
      <c r="M33" s="71">
        <v>2.4</v>
      </c>
      <c r="N33" s="71">
        <v>2.4</v>
      </c>
      <c r="O33" s="71">
        <v>2.4</v>
      </c>
      <c r="P33" s="71">
        <v>2.4</v>
      </c>
      <c r="Q33" s="71">
        <v>2.4</v>
      </c>
      <c r="R33" s="71">
        <v>2.4</v>
      </c>
      <c r="S33" s="71">
        <v>2.4</v>
      </c>
      <c r="T33" s="71">
        <v>2.4</v>
      </c>
      <c r="U33" s="71">
        <v>2.3999995544408019</v>
      </c>
      <c r="V33" s="71">
        <v>2.4000001152876242</v>
      </c>
      <c r="W33" s="71">
        <v>2.4000023195631819</v>
      </c>
      <c r="X33" s="71">
        <v>2.400002214703838</v>
      </c>
      <c r="Y33" s="71">
        <v>2.399996265208423</v>
      </c>
      <c r="Z33" s="71">
        <v>2.3999986216138276</v>
      </c>
      <c r="AA33" s="71">
        <v>7.2</v>
      </c>
      <c r="AB33" s="71">
        <v>7.2</v>
      </c>
      <c r="AC33" s="71">
        <v>7.2</v>
      </c>
      <c r="AD33" s="76">
        <v>7.2</v>
      </c>
      <c r="AE33" s="76">
        <v>7.2</v>
      </c>
      <c r="AF33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18"/>
      <c r="AY33" s="18">
        <v>2.3368621934929918E-5</v>
      </c>
      <c r="AZ33" s="18">
        <v>9.184481048967556E-5</v>
      </c>
      <c r="BA33" s="18">
        <v>-4.3691351054066199E-6</v>
      </c>
      <c r="BB33" s="18">
        <v>-2.4789541353511098E-4</v>
      </c>
      <c r="BC33" s="18">
        <v>9.8183711314037963E-5</v>
      </c>
      <c r="BD33" s="18" t="s">
        <v>233</v>
      </c>
      <c r="BE33" s="18">
        <v>0</v>
      </c>
      <c r="BF33" s="18">
        <v>0</v>
      </c>
      <c r="BG33" s="18">
        <v>0</v>
      </c>
      <c r="BH33" s="18">
        <v>0</v>
      </c>
      <c r="BI33"/>
      <c r="BJ33" s="7"/>
      <c r="BK33" s="71"/>
      <c r="BL33" s="71"/>
      <c r="BM33" s="71"/>
    </row>
    <row r="34" spans="1:71" s="46" customFormat="1" ht="15" customHeight="1" x14ac:dyDescent="0.35">
      <c r="A34"/>
      <c r="B34" s="16" t="s">
        <v>1183</v>
      </c>
      <c r="C34" s="71"/>
      <c r="D34" s="71"/>
      <c r="E34" s="71"/>
      <c r="F34" s="71"/>
      <c r="G34" s="71"/>
      <c r="H34" s="71"/>
      <c r="I34" s="71"/>
      <c r="J34" s="71">
        <v>0.10707956056981555</v>
      </c>
      <c r="K34" s="71">
        <v>0.22957750270173341</v>
      </c>
      <c r="L34" s="71">
        <v>0.60048055325209992</v>
      </c>
      <c r="M34" s="71">
        <v>0.87472946150460373</v>
      </c>
      <c r="N34" s="71">
        <v>1.3046022514942948</v>
      </c>
      <c r="O34" s="71">
        <v>1.2976985591282519</v>
      </c>
      <c r="P34" s="71">
        <v>1.2975082719550184</v>
      </c>
      <c r="Q34" s="71">
        <v>1.2993283461653171</v>
      </c>
      <c r="R34" s="71">
        <v>1.5028419223692893</v>
      </c>
      <c r="S34" s="71">
        <v>1.883465999633932</v>
      </c>
      <c r="T34" s="71">
        <v>3.3620646637996709</v>
      </c>
      <c r="U34" s="71">
        <v>3.8643479095999926</v>
      </c>
      <c r="V34" s="71">
        <v>4.1393752780322375</v>
      </c>
      <c r="W34" s="71">
        <v>3.8689999999999998</v>
      </c>
      <c r="X34" s="71">
        <v>3.851</v>
      </c>
      <c r="Y34" s="71">
        <v>3.843</v>
      </c>
      <c r="Z34" s="71">
        <v>3.8449999999999998</v>
      </c>
      <c r="AA34" s="71"/>
      <c r="AB34" s="71"/>
      <c r="AC34" s="71"/>
      <c r="AD34" s="71"/>
      <c r="AE34" s="71"/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>
        <v>45.671572004658373</v>
      </c>
      <c r="AQ34" s="18">
        <v>49.143513384158332</v>
      </c>
      <c r="AR34" s="18">
        <v>-0.52917985984887861</v>
      </c>
      <c r="AS34" s="18">
        <v>-1.4663434115344785E-2</v>
      </c>
      <c r="AT34" s="18">
        <v>0.14027457470897922</v>
      </c>
      <c r="AU34" s="18">
        <v>15.662982863769415</v>
      </c>
      <c r="AV34" s="18">
        <v>25.326953660207582</v>
      </c>
      <c r="AW34" s="18">
        <v>78.50413357358812</v>
      </c>
      <c r="AX34" s="18">
        <v>14.939725913322</v>
      </c>
      <c r="AY34" s="18">
        <v>7.1170447088630153</v>
      </c>
      <c r="AZ34" s="18">
        <v>-6.5317894578712323</v>
      </c>
      <c r="BA34" s="18">
        <v>-0.46523649521839738</v>
      </c>
      <c r="BB34" s="18">
        <v>-0.20773824980524558</v>
      </c>
      <c r="BC34" s="18">
        <v>5.2042674993488934E-2</v>
      </c>
      <c r="BD34" s="18"/>
      <c r="BE34" s="18"/>
      <c r="BF34" s="18"/>
      <c r="BG34" s="18"/>
      <c r="BH34" s="18"/>
      <c r="BI34"/>
      <c r="BJ34" s="7"/>
      <c r="BK34" s="240"/>
      <c r="BL34" s="240"/>
      <c r="BM34" s="240"/>
    </row>
    <row r="35" spans="1:71" customFormat="1" ht="6" customHeight="1" x14ac:dyDescent="0.35"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239"/>
      <c r="Y35" s="239"/>
      <c r="Z35" s="239"/>
      <c r="AA35" s="239"/>
      <c r="AB35" s="239"/>
      <c r="AC35" s="239"/>
      <c r="AD35" s="116"/>
      <c r="AE35" s="116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</row>
    <row r="36" spans="1:71" customFormat="1" ht="15" customHeight="1" x14ac:dyDescent="0.35">
      <c r="B36" s="91" t="s">
        <v>337</v>
      </c>
      <c r="C36" s="71"/>
      <c r="D36" s="71"/>
      <c r="E36" s="71"/>
      <c r="F36" s="71"/>
      <c r="X36" s="12"/>
      <c r="Y36" s="12"/>
      <c r="Z36" s="12"/>
      <c r="AA36" s="12"/>
      <c r="AB36" s="12"/>
      <c r="AC36" s="12"/>
      <c r="AD36" s="355"/>
      <c r="AE36" s="355"/>
      <c r="BE36" s="335"/>
      <c r="BF36" s="355"/>
      <c r="BG36" s="355"/>
      <c r="BH36" s="355"/>
    </row>
    <row r="37" spans="1:71" s="46" customFormat="1" ht="15" customHeight="1" x14ac:dyDescent="0.35">
      <c r="A37"/>
      <c r="B37" s="107" t="s">
        <v>652</v>
      </c>
      <c r="C37" s="71">
        <v>26.752742064625533</v>
      </c>
      <c r="D37" s="71">
        <v>30.070747577088394</v>
      </c>
      <c r="E37" s="71">
        <v>33.126458408415189</v>
      </c>
      <c r="F37" s="71">
        <v>28.466871801583267</v>
      </c>
      <c r="G37" s="71">
        <v>31.755466971520015</v>
      </c>
      <c r="H37" s="71">
        <v>47.253566732168224</v>
      </c>
      <c r="I37" s="71">
        <v>43.609622053879981</v>
      </c>
      <c r="J37" s="71">
        <v>41.120124339257941</v>
      </c>
      <c r="K37" s="71">
        <v>43.574939891072738</v>
      </c>
      <c r="L37" s="71">
        <v>48.065231714612963</v>
      </c>
      <c r="M37" s="71">
        <v>61.546269824850867</v>
      </c>
      <c r="N37" s="71">
        <v>67.51843524447915</v>
      </c>
      <c r="O37" s="71">
        <v>69.094165306322211</v>
      </c>
      <c r="P37" s="71">
        <v>89.253267935088132</v>
      </c>
      <c r="Q37" s="71">
        <v>61.796363540601689</v>
      </c>
      <c r="R37" s="71">
        <v>77.023094308666742</v>
      </c>
      <c r="S37" s="71">
        <v>96.148221233797713</v>
      </c>
      <c r="T37" s="71">
        <v>106.19705308066312</v>
      </c>
      <c r="U37" s="71">
        <v>102.137803409976</v>
      </c>
      <c r="V37" s="71">
        <v>95.828380673840854</v>
      </c>
      <c r="W37" s="71">
        <v>73.161950251124452</v>
      </c>
      <c r="X37" s="71">
        <v>62.822537192667944</v>
      </c>
      <c r="Y37" s="71">
        <v>74.1126645731254</v>
      </c>
      <c r="Z37" s="71">
        <v>84.248632469989246</v>
      </c>
      <c r="AA37" s="71">
        <v>85.746966759563648</v>
      </c>
      <c r="AB37" s="71">
        <v>64.518427582917042</v>
      </c>
      <c r="AC37" s="71">
        <v>81.243141791661813</v>
      </c>
      <c r="AD37" s="76">
        <v>139.61609384929642</v>
      </c>
      <c r="AE37" s="76">
        <v>118.78451821630806</v>
      </c>
      <c r="AF37"/>
      <c r="AG37" s="18">
        <v>12.402487582198816</v>
      </c>
      <c r="AH37" s="18">
        <v>10.16173882439495</v>
      </c>
      <c r="AI37" s="18">
        <v>-14.066057256661754</v>
      </c>
      <c r="AJ37" s="18">
        <v>11.55235880099001</v>
      </c>
      <c r="AK37" s="18">
        <v>48.804509077280223</v>
      </c>
      <c r="AL37" s="18">
        <v>-7.7114701181013707</v>
      </c>
      <c r="AM37" s="18">
        <v>-5.7085973172302404</v>
      </c>
      <c r="AN37" s="18">
        <v>5.9698641267753922</v>
      </c>
      <c r="AO37" s="18">
        <v>10.304757355408672</v>
      </c>
      <c r="AP37" s="18">
        <v>28.047379840549798</v>
      </c>
      <c r="AQ37" s="18">
        <v>9.703537576889623</v>
      </c>
      <c r="AR37" s="18">
        <v>2.3337775174105575</v>
      </c>
      <c r="AS37" s="18">
        <v>29.176273480390879</v>
      </c>
      <c r="AT37" s="18">
        <v>-30.762912137239862</v>
      </c>
      <c r="AU37" s="18">
        <v>24.640172812208807</v>
      </c>
      <c r="AV37" s="18">
        <v>24.830379896823992</v>
      </c>
      <c r="AW37" s="18">
        <v>10.451396518746078</v>
      </c>
      <c r="AX37" s="18">
        <v>-3.8223750593190906</v>
      </c>
      <c r="AY37" s="18">
        <v>-6.1773628622200167</v>
      </c>
      <c r="AZ37" s="18">
        <v>-23.653149790627594</v>
      </c>
      <c r="BA37" s="18">
        <v>-14.132227234193497</v>
      </c>
      <c r="BB37" s="18">
        <v>17.971460378673044</v>
      </c>
      <c r="BC37" s="18">
        <v>13.676431626423176</v>
      </c>
      <c r="BD37" s="18">
        <v>1.7784671936462981</v>
      </c>
      <c r="BE37" s="18">
        <v>-24.757189646336865</v>
      </c>
      <c r="BF37" s="18">
        <v>25.92238347292438</v>
      </c>
      <c r="BG37" s="18">
        <v>71.849698042605198</v>
      </c>
      <c r="BH37" s="18">
        <v>-14.920611985803196</v>
      </c>
      <c r="BI37"/>
      <c r="BJ37" s="7"/>
      <c r="BK37" s="71"/>
      <c r="BL37" s="71"/>
      <c r="BM37" s="71"/>
    </row>
    <row r="38" spans="1:71" s="46" customFormat="1" ht="15" customHeight="1" x14ac:dyDescent="0.35">
      <c r="A38"/>
      <c r="B38" s="16" t="s">
        <v>325</v>
      </c>
      <c r="C38" s="71">
        <v>15.7303590478066</v>
      </c>
      <c r="D38" s="71">
        <v>18.350294589312014</v>
      </c>
      <c r="E38" s="71">
        <v>20.984532308693748</v>
      </c>
      <c r="F38" s="71">
        <v>16.80837697548683</v>
      </c>
      <c r="G38" s="71">
        <v>19.503963750314295</v>
      </c>
      <c r="H38" s="71">
        <v>32.864389084207929</v>
      </c>
      <c r="I38" s="71">
        <v>29.72303081576209</v>
      </c>
      <c r="J38" s="71">
        <v>26.955765769056693</v>
      </c>
      <c r="K38" s="71">
        <v>29.048342073133437</v>
      </c>
      <c r="L38" s="71">
        <v>32.871856658694888</v>
      </c>
      <c r="M38" s="71">
        <v>44.445168024092801</v>
      </c>
      <c r="N38" s="71">
        <v>49.574341870055065</v>
      </c>
      <c r="O38" s="71">
        <v>50.934479989829015</v>
      </c>
      <c r="P38" s="71">
        <v>68.311538462279444</v>
      </c>
      <c r="Q38" s="71">
        <v>44.64192381661671</v>
      </c>
      <c r="R38" s="71">
        <v>57.189835375991564</v>
      </c>
      <c r="S38" s="71">
        <v>72.811461335041628</v>
      </c>
      <c r="T38" s="71">
        <v>80.553616518368401</v>
      </c>
      <c r="U38" s="71">
        <v>75.655684069058935</v>
      </c>
      <c r="V38" s="71">
        <v>70.502965747150228</v>
      </c>
      <c r="W38" s="71">
        <v>51.770409417047397</v>
      </c>
      <c r="X38" s="71">
        <v>43.225458091953556</v>
      </c>
      <c r="Y38" s="71">
        <v>52.556131943719926</v>
      </c>
      <c r="Z38" s="71">
        <v>60.93096227636125</v>
      </c>
      <c r="AA38" s="71">
        <v>61.194270425387131</v>
      </c>
      <c r="AB38" s="71">
        <v>43.650036800791895</v>
      </c>
      <c r="AC38" s="71">
        <v>57.472107708745753</v>
      </c>
      <c r="AD38" s="76">
        <v>105.71417655201394</v>
      </c>
      <c r="AE38" s="76">
        <v>88.49804156383388</v>
      </c>
      <c r="AF38"/>
      <c r="AG38" s="18">
        <v>16.655281252914133</v>
      </c>
      <c r="AH38" s="18">
        <v>14.355288448153985</v>
      </c>
      <c r="AI38" s="18">
        <v>-19.901112265803349</v>
      </c>
      <c r="AJ38" s="18">
        <v>16.0371627716268</v>
      </c>
      <c r="AK38" s="18">
        <v>68.501077549830555</v>
      </c>
      <c r="AL38" s="18">
        <v>-9.5585475829073943</v>
      </c>
      <c r="AM38" s="18">
        <v>-9.3101711728466121</v>
      </c>
      <c r="AN38" s="18">
        <v>7.7630007695009455</v>
      </c>
      <c r="AO38" s="18">
        <v>13.162591434427465</v>
      </c>
      <c r="AP38" s="18">
        <v>35.207355293503547</v>
      </c>
      <c r="AQ38" s="18">
        <v>11.54045326857994</v>
      </c>
      <c r="AR38" s="18">
        <v>2.7436332353925392</v>
      </c>
      <c r="AS38" s="18">
        <v>34.116493337951837</v>
      </c>
      <c r="AT38" s="18">
        <v>-34.649511895757875</v>
      </c>
      <c r="AU38" s="18">
        <v>28.107909531229122</v>
      </c>
      <c r="AV38" s="18">
        <v>27.315388925928019</v>
      </c>
      <c r="AW38" s="18">
        <v>10.633154508053723</v>
      </c>
      <c r="AX38" s="18">
        <v>-6.0803383646873312</v>
      </c>
      <c r="AY38" s="18">
        <v>-6.8107484392121513</v>
      </c>
      <c r="AZ38" s="18">
        <v>-26.569884162440378</v>
      </c>
      <c r="BA38" s="18">
        <v>-16.505473727777954</v>
      </c>
      <c r="BB38" s="18">
        <v>21.586061232520009</v>
      </c>
      <c r="BC38" s="18">
        <v>15.935020373283111</v>
      </c>
      <c r="BD38" s="18">
        <v>0.43214178668573999</v>
      </c>
      <c r="BE38" s="18">
        <v>-28.669732480897121</v>
      </c>
      <c r="BF38" s="18">
        <v>31.665656940988189</v>
      </c>
      <c r="BG38" s="18">
        <v>83.939968041100755</v>
      </c>
      <c r="BH38" s="18">
        <v>-16.285549913647866</v>
      </c>
      <c r="BI38"/>
      <c r="BJ38" s="7"/>
      <c r="BK38" s="71"/>
      <c r="BL38" s="71"/>
      <c r="BM38" s="71"/>
    </row>
    <row r="39" spans="1:71" s="46" customFormat="1" ht="15" customHeight="1" x14ac:dyDescent="0.35">
      <c r="A39"/>
      <c r="B39" s="16" t="s">
        <v>326</v>
      </c>
      <c r="C39" s="71">
        <v>3.6900333882242062</v>
      </c>
      <c r="D39" s="71">
        <v>4.1476893209777081</v>
      </c>
      <c r="E39" s="71">
        <v>4.5691666770227854</v>
      </c>
      <c r="F39" s="71">
        <v>3.9264650760804471</v>
      </c>
      <c r="G39" s="71">
        <v>4.3800644098648256</v>
      </c>
      <c r="H39" s="71">
        <v>6.5177333423680324</v>
      </c>
      <c r="I39" s="71">
        <v>6.0151202832937862</v>
      </c>
      <c r="J39" s="71">
        <v>5.6717412881735036</v>
      </c>
      <c r="K39" s="71">
        <v>6.0103365366996861</v>
      </c>
      <c r="L39" s="71">
        <v>6.6296871330500551</v>
      </c>
      <c r="M39" s="71">
        <v>8.4891406654966701</v>
      </c>
      <c r="N39" s="71">
        <v>9.3128876199281549</v>
      </c>
      <c r="O39" s="71">
        <v>9.5302296974237493</v>
      </c>
      <c r="P39" s="71">
        <v>12.310795577253529</v>
      </c>
      <c r="Q39" s="71">
        <v>8.5236363504278145</v>
      </c>
      <c r="R39" s="71">
        <v>11.191389771344731</v>
      </c>
      <c r="S39" s="71">
        <v>14.666677815325073</v>
      </c>
      <c r="T39" s="71">
        <v>16.95583200447561</v>
      </c>
      <c r="U39" s="71">
        <v>17.726395633136335</v>
      </c>
      <c r="V39" s="71">
        <v>16.63137185248479</v>
      </c>
      <c r="W39" s="71">
        <v>12.697528555980277</v>
      </c>
      <c r="X39" s="71">
        <v>10.903084967322535</v>
      </c>
      <c r="Y39" s="71">
        <v>12.862528562277951</v>
      </c>
      <c r="Z39" s="71">
        <v>14.621663486527062</v>
      </c>
      <c r="AA39" s="71">
        <v>14.881704974800314</v>
      </c>
      <c r="AB39" s="71">
        <v>11.197413051580639</v>
      </c>
      <c r="AC39" s="71">
        <v>14.100049401858655</v>
      </c>
      <c r="AD39" s="76">
        <v>24.230892320952265</v>
      </c>
      <c r="AE39" s="76">
        <v>20.615494897045195</v>
      </c>
      <c r="AF39"/>
      <c r="AG39" s="18">
        <v>12.402487582198939</v>
      </c>
      <c r="AH39" s="18">
        <v>10.161738824395004</v>
      </c>
      <c r="AI39" s="18">
        <v>-14.066057256661843</v>
      </c>
      <c r="AJ39" s="18">
        <v>11.552358800990005</v>
      </c>
      <c r="AK39" s="18">
        <v>48.804509077280393</v>
      </c>
      <c r="AL39" s="18">
        <v>-7.7114701181014569</v>
      </c>
      <c r="AM39" s="18">
        <v>-5.7085973172302644</v>
      </c>
      <c r="AN39" s="18">
        <v>5.9698641267754624</v>
      </c>
      <c r="AO39" s="18">
        <v>10.304757355408558</v>
      </c>
      <c r="AP39" s="18">
        <v>28.047379840549951</v>
      </c>
      <c r="AQ39" s="18">
        <v>9.7035375768895946</v>
      </c>
      <c r="AR39" s="18">
        <v>2.3337775174105562</v>
      </c>
      <c r="AS39" s="18">
        <v>29.176273480390865</v>
      </c>
      <c r="AT39" s="18">
        <v>-30.762912137239866</v>
      </c>
      <c r="AU39" s="18">
        <v>31.298301701749839</v>
      </c>
      <c r="AV39" s="18">
        <v>31.05323034033475</v>
      </c>
      <c r="AW39" s="18">
        <v>15.607857607389597</v>
      </c>
      <c r="AX39" s="18">
        <v>4.5445344614014154</v>
      </c>
      <c r="AY39" s="18">
        <v>-6.1773628622199599</v>
      </c>
      <c r="AZ39" s="18">
        <v>-23.653149790627655</v>
      </c>
      <c r="BA39" s="18">
        <v>-14.132227234193508</v>
      </c>
      <c r="BB39" s="18">
        <v>17.971460378672958</v>
      </c>
      <c r="BC39" s="18">
        <v>13.676431626423289</v>
      </c>
      <c r="BD39" s="18">
        <v>1.7784671936463592</v>
      </c>
      <c r="BE39" s="18">
        <v>-24.757189646336954</v>
      </c>
      <c r="BF39" s="18">
        <v>25.922383472924366</v>
      </c>
      <c r="BG39" s="18">
        <v>71.84969804260524</v>
      </c>
      <c r="BH39" s="18">
        <v>-14.920611985803193</v>
      </c>
      <c r="BI39"/>
      <c r="BJ39" s="7"/>
      <c r="BK39" s="71"/>
      <c r="BL39" s="71"/>
      <c r="BM39" s="71"/>
    </row>
    <row r="40" spans="1:71" s="46" customFormat="1" ht="15" customHeight="1" x14ac:dyDescent="0.35">
      <c r="A40"/>
      <c r="B40" s="16" t="s">
        <v>327</v>
      </c>
      <c r="C40" s="71">
        <v>7.3323496285947263</v>
      </c>
      <c r="D40" s="71">
        <v>7.5727636667986706</v>
      </c>
      <c r="E40" s="71">
        <v>7.5727594226986561</v>
      </c>
      <c r="F40" s="71">
        <v>7.7320297500159878</v>
      </c>
      <c r="G40" s="71">
        <v>7.8714388113408935</v>
      </c>
      <c r="H40" s="71">
        <v>7.8714443055922656</v>
      </c>
      <c r="I40" s="71">
        <v>7.8714709548241029</v>
      </c>
      <c r="J40" s="71">
        <v>8.4926172820277408</v>
      </c>
      <c r="K40" s="71">
        <v>8.5162612812396112</v>
      </c>
      <c r="L40" s="71">
        <v>8.5636879228680218</v>
      </c>
      <c r="M40" s="71">
        <v>8.6119611352613941</v>
      </c>
      <c r="N40" s="71">
        <v>8.6312057544959266</v>
      </c>
      <c r="O40" s="71">
        <v>8.6294556190694429</v>
      </c>
      <c r="P40" s="71">
        <v>8.6309338955551631</v>
      </c>
      <c r="Q40" s="71">
        <v>8.6308033735571605</v>
      </c>
      <c r="R40" s="71">
        <v>8.6418691613304492</v>
      </c>
      <c r="S40" s="71">
        <v>8.6700820834310175</v>
      </c>
      <c r="T40" s="71">
        <v>8.6876045578191139</v>
      </c>
      <c r="U40" s="71">
        <v>8.7557237077807351</v>
      </c>
      <c r="V40" s="71">
        <v>8.6940430742058421</v>
      </c>
      <c r="W40" s="71">
        <v>8.6940122780967748</v>
      </c>
      <c r="X40" s="71">
        <v>8.6939941333918558</v>
      </c>
      <c r="Y40" s="71">
        <v>8.6940040671275174</v>
      </c>
      <c r="Z40" s="71">
        <v>8.6960067071009384</v>
      </c>
      <c r="AA40" s="71">
        <v>9.6709913593762096</v>
      </c>
      <c r="AB40" s="71">
        <v>9.6709777305445037</v>
      </c>
      <c r="AC40" s="71">
        <v>9.6709846810573996</v>
      </c>
      <c r="AD40" s="76">
        <v>9.671024976330207</v>
      </c>
      <c r="AE40" s="76">
        <v>9.670981755428981</v>
      </c>
      <c r="AF40"/>
      <c r="AG40" s="18">
        <v>3.2788130733206819</v>
      </c>
      <c r="AH40" s="18">
        <v>-5.6044268661733493E-5</v>
      </c>
      <c r="AI40" s="18">
        <v>2.1032006753038188</v>
      </c>
      <c r="AJ40" s="18">
        <v>1.8030073063883059</v>
      </c>
      <c r="AK40" s="18">
        <v>6.9799835884751661E-5</v>
      </c>
      <c r="AL40" s="18">
        <v>3.3855580758322044E-4</v>
      </c>
      <c r="AM40" s="18">
        <v>7.8911086729344122</v>
      </c>
      <c r="AN40" s="18">
        <v>0.27840650799025612</v>
      </c>
      <c r="AO40" s="18">
        <v>0.55689509823854599</v>
      </c>
      <c r="AP40" s="18">
        <v>0.56369653854930868</v>
      </c>
      <c r="AQ40" s="18">
        <v>0.22346384211763465</v>
      </c>
      <c r="AR40" s="18">
        <v>-2.0276835893665163E-2</v>
      </c>
      <c r="AS40" s="18">
        <v>1.7130587964940443E-2</v>
      </c>
      <c r="AT40" s="18">
        <v>-1.5122581122974587E-3</v>
      </c>
      <c r="AU40" s="18">
        <v>0.12821272011817333</v>
      </c>
      <c r="AV40" s="18">
        <v>0.3264678228040282</v>
      </c>
      <c r="AW40" s="18">
        <v>0.20210275080996948</v>
      </c>
      <c r="AX40" s="18">
        <v>0.78409588636618843</v>
      </c>
      <c r="AY40" s="18">
        <v>-0.70446071202635974</v>
      </c>
      <c r="AZ40" s="18">
        <v>-3.5422080158170155E-4</v>
      </c>
      <c r="BA40" s="18">
        <v>-2.0870346554171035E-4</v>
      </c>
      <c r="BB40" s="18">
        <v>1.1425974654677147E-4</v>
      </c>
      <c r="BC40" s="18">
        <v>2.3034725518395711E-2</v>
      </c>
      <c r="BD40" s="18">
        <v>11.211866378611731</v>
      </c>
      <c r="BE40" s="18">
        <v>-1.4092486694908677E-4</v>
      </c>
      <c r="BF40" s="18">
        <v>7.1869805613818249E-5</v>
      </c>
      <c r="BG40" s="18">
        <v>4.1666153071550526E-4</v>
      </c>
      <c r="BH40" s="18">
        <v>-4.469112770546677E-4</v>
      </c>
      <c r="BI40"/>
      <c r="BJ40" s="7"/>
      <c r="BK40" s="71"/>
      <c r="BL40" s="71"/>
      <c r="BM40" s="71"/>
    </row>
    <row r="41" spans="1:71" s="46" customFormat="1" ht="15" customHeight="1" x14ac:dyDescent="0.35">
      <c r="A41"/>
      <c r="B41" s="16" t="s">
        <v>1148</v>
      </c>
      <c r="C41" s="71">
        <v>7.3323496285947263</v>
      </c>
      <c r="D41" s="71">
        <v>7.5727636667986706</v>
      </c>
      <c r="E41" s="71">
        <v>7.5727594226986561</v>
      </c>
      <c r="F41" s="71">
        <v>7.7320297500159878</v>
      </c>
      <c r="G41" s="71">
        <v>7.8714388113408935</v>
      </c>
      <c r="H41" s="71">
        <v>7.8714443055922656</v>
      </c>
      <c r="I41" s="71">
        <v>7.8714709548241029</v>
      </c>
      <c r="J41" s="71">
        <v>7.8714463855821322</v>
      </c>
      <c r="K41" s="71">
        <v>7.8714722456663511</v>
      </c>
      <c r="L41" s="71">
        <v>7.8714586866680456</v>
      </c>
      <c r="M41" s="71">
        <v>7.8714534609833944</v>
      </c>
      <c r="N41" s="71">
        <v>7.8714480581965987</v>
      </c>
      <c r="O41" s="71">
        <v>7.8714403442908161</v>
      </c>
      <c r="P41" s="71">
        <v>7.8714499248697063</v>
      </c>
      <c r="Q41" s="71">
        <v>7.8714631198296336</v>
      </c>
      <c r="R41" s="71">
        <v>7.8714635479072417</v>
      </c>
      <c r="S41" s="71">
        <v>7.8714641501627192</v>
      </c>
      <c r="T41" s="71">
        <v>7.8710018209403065</v>
      </c>
      <c r="U41" s="71">
        <v>7.8710183823904103</v>
      </c>
      <c r="V41" s="71">
        <v>7.8709989085765519</v>
      </c>
      <c r="W41" s="71">
        <v>7.8710001974376391</v>
      </c>
      <c r="X41" s="71">
        <v>7.8709992926063022</v>
      </c>
      <c r="Y41" s="71">
        <v>7.8709995778644579</v>
      </c>
      <c r="Z41" s="71">
        <v>7.870998492774671</v>
      </c>
      <c r="AA41" s="71">
        <v>7.870991643537149</v>
      </c>
      <c r="AB41" s="71">
        <v>7.8709989044863216</v>
      </c>
      <c r="AC41" s="71">
        <v>7.8709984149918499</v>
      </c>
      <c r="AD41" s="76">
        <v>7.8710170817228411</v>
      </c>
      <c r="AE41" s="76">
        <v>7.8709638001376563</v>
      </c>
      <c r="AF41"/>
      <c r="AG41" s="18">
        <v>3.2788130733206819</v>
      </c>
      <c r="AH41" s="18">
        <v>-5.6044268661733493E-5</v>
      </c>
      <c r="AI41" s="18">
        <v>2.1032006753038188</v>
      </c>
      <c r="AJ41" s="18">
        <v>1.8030073063883059</v>
      </c>
      <c r="AK41" s="18">
        <v>6.9799835884751661E-5</v>
      </c>
      <c r="AL41" s="18">
        <v>3.3855580758322044E-4</v>
      </c>
      <c r="AM41" s="18">
        <v>-3.1213025000921915E-4</v>
      </c>
      <c r="AN41" s="18">
        <v>3.2853027197473332E-4</v>
      </c>
      <c r="AO41" s="18">
        <v>-1.7225492109087783E-4</v>
      </c>
      <c r="AP41" s="18">
        <v>-6.6387754280829554E-5</v>
      </c>
      <c r="AQ41" s="18">
        <v>-6.8637727739959047E-5</v>
      </c>
      <c r="AR41" s="18">
        <v>-9.7998560437019037E-5</v>
      </c>
      <c r="AS41" s="18">
        <v>1.2171316139328169E-4</v>
      </c>
      <c r="AT41" s="18">
        <v>1.6763061511278546E-4</v>
      </c>
      <c r="AU41" s="18">
        <v>5.4383486463840801E-6</v>
      </c>
      <c r="AV41" s="18">
        <v>7.6511245186269176E-6</v>
      </c>
      <c r="AW41" s="18">
        <v>-5.8734844444800031E-3</v>
      </c>
      <c r="AX41" s="18">
        <v>2.1041095505399822E-4</v>
      </c>
      <c r="AY41" s="18">
        <v>-2.4741161705237323E-4</v>
      </c>
      <c r="AZ41" s="18">
        <v>1.6374809629122625E-5</v>
      </c>
      <c r="BA41" s="18">
        <v>-1.1495760567533299E-5</v>
      </c>
      <c r="BB41" s="18">
        <v>3.6241669597310416E-6</v>
      </c>
      <c r="BC41" s="18">
        <v>-1.378592104061975E-5</v>
      </c>
      <c r="BD41" s="18">
        <v>-8.7018661334015246E-5</v>
      </c>
      <c r="BE41" s="18">
        <v>9.2249483945834758E-5</v>
      </c>
      <c r="BF41" s="18">
        <v>-6.2189625174984767E-6</v>
      </c>
      <c r="BG41" s="18">
        <v>2.3715836297975341E-4</v>
      </c>
      <c r="BH41" s="18">
        <v>-6.7693392901572948E-4</v>
      </c>
      <c r="BI41"/>
      <c r="BJ41" s="7"/>
      <c r="BK41" s="71"/>
      <c r="BL41" s="71"/>
      <c r="BM41" s="71"/>
    </row>
    <row r="42" spans="1:71" s="46" customFormat="1" ht="15" customHeight="1" x14ac:dyDescent="0.35">
      <c r="A42"/>
      <c r="B42" s="16" t="s">
        <v>1182</v>
      </c>
      <c r="C42" s="71"/>
      <c r="D42" s="71"/>
      <c r="E42" s="71"/>
      <c r="F42" s="71"/>
      <c r="G42" s="71"/>
      <c r="H42" s="71"/>
      <c r="I42" s="71"/>
      <c r="J42" s="71">
        <v>0.6</v>
      </c>
      <c r="K42" s="71">
        <v>0.6</v>
      </c>
      <c r="L42" s="71">
        <v>0.6</v>
      </c>
      <c r="M42" s="71">
        <v>0.6</v>
      </c>
      <c r="N42" s="71">
        <v>0.6</v>
      </c>
      <c r="O42" s="71">
        <v>0.6</v>
      </c>
      <c r="P42" s="71">
        <v>0.6</v>
      </c>
      <c r="Q42" s="71">
        <v>0.6</v>
      </c>
      <c r="R42" s="71">
        <v>0.6</v>
      </c>
      <c r="S42" s="71">
        <v>0.6</v>
      </c>
      <c r="T42" s="71">
        <v>0.6</v>
      </c>
      <c r="U42" s="71">
        <v>0.59999243402182001</v>
      </c>
      <c r="V42" s="71">
        <v>0.60000246776113098</v>
      </c>
      <c r="W42" s="71">
        <v>0.60001208065913536</v>
      </c>
      <c r="X42" s="71">
        <v>0.59999484078555232</v>
      </c>
      <c r="Y42" s="71">
        <v>0.60000448926305849</v>
      </c>
      <c r="Z42" s="71">
        <v>0.60000821432626805</v>
      </c>
      <c r="AA42" s="71">
        <v>1.7999997158390604</v>
      </c>
      <c r="AB42" s="71">
        <v>1.7999788260581819</v>
      </c>
      <c r="AC42" s="71">
        <v>1.7999862660655499</v>
      </c>
      <c r="AD42" s="76">
        <v>1.8000078946073659</v>
      </c>
      <c r="AE42" s="76">
        <v>1.8000179552913249</v>
      </c>
      <c r="AF42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18"/>
      <c r="AY42" s="18">
        <v>1.672310972941583E-3</v>
      </c>
      <c r="AZ42" s="18">
        <v>1.602143077886852E-3</v>
      </c>
      <c r="BA42" s="18">
        <v>-2.8732544124949666E-3</v>
      </c>
      <c r="BB42" s="18">
        <v>1.6080934118603528E-3</v>
      </c>
      <c r="BC42" s="18">
        <v>6.2083922307546379E-4</v>
      </c>
      <c r="BD42" s="18" t="s">
        <v>233</v>
      </c>
      <c r="BE42" s="18">
        <v>-1.1605435653473833E-3</v>
      </c>
      <c r="BF42" s="18">
        <v>4.1333860489113931E-4</v>
      </c>
      <c r="BG42" s="18">
        <v>1.2015948245679051E-3</v>
      </c>
      <c r="BH42" s="18">
        <v>5.5892443523026917E-4</v>
      </c>
      <c r="BI42"/>
      <c r="BJ42" s="7"/>
      <c r="BK42" s="71"/>
      <c r="BL42" s="71"/>
      <c r="BM42" s="71"/>
    </row>
    <row r="43" spans="1:71" s="46" customFormat="1" ht="15" customHeight="1" x14ac:dyDescent="0.35">
      <c r="A43"/>
      <c r="B43" s="16" t="s">
        <v>1183</v>
      </c>
      <c r="C43" s="71"/>
      <c r="D43" s="71"/>
      <c r="E43" s="71"/>
      <c r="F43" s="71"/>
      <c r="G43" s="71"/>
      <c r="H43" s="71"/>
      <c r="I43" s="71"/>
      <c r="J43" s="71">
        <v>2.1170896445608791E-2</v>
      </c>
      <c r="K43" s="71">
        <v>4.4789035573259077E-2</v>
      </c>
      <c r="L43" s="71">
        <v>9.222923619997743E-2</v>
      </c>
      <c r="M43" s="71">
        <v>0.14050767427800015</v>
      </c>
      <c r="N43" s="71">
        <v>0.1597576962993292</v>
      </c>
      <c r="O43" s="71">
        <v>0.15801527477862709</v>
      </c>
      <c r="P43" s="71">
        <v>0.15948397068545769</v>
      </c>
      <c r="Q43" s="71">
        <v>0.15934025372752714</v>
      </c>
      <c r="R43" s="71">
        <v>0.1704056134232084</v>
      </c>
      <c r="S43" s="71">
        <v>0.19861793326829788</v>
      </c>
      <c r="T43" s="71">
        <v>0.21660273687880727</v>
      </c>
      <c r="U43" s="71">
        <v>0.28471289136850558</v>
      </c>
      <c r="V43" s="71">
        <v>0.22304169786816019</v>
      </c>
      <c r="W43" s="71">
        <v>0.223</v>
      </c>
      <c r="X43" s="71">
        <v>0.223</v>
      </c>
      <c r="Y43" s="71">
        <v>0.223</v>
      </c>
      <c r="Z43" s="71">
        <v>0.22500000000000001</v>
      </c>
      <c r="AA43" s="71"/>
      <c r="AB43" s="71"/>
      <c r="AC43" s="71"/>
      <c r="AD43" s="71"/>
      <c r="AE43" s="71"/>
      <c r="AF43"/>
      <c r="AG43" s="18"/>
      <c r="AH43" s="18"/>
      <c r="AI43" s="18"/>
      <c r="AJ43" s="18"/>
      <c r="AK43" s="18"/>
      <c r="AL43" s="18"/>
      <c r="AM43" s="18"/>
      <c r="AN43" s="18"/>
      <c r="AO43" s="18"/>
      <c r="AP43" s="18">
        <v>52.346132384033048</v>
      </c>
      <c r="AQ43" s="18">
        <v>13.700334960524721</v>
      </c>
      <c r="AR43" s="18">
        <v>-1.0906651517041377</v>
      </c>
      <c r="AS43" s="18">
        <v>0.92946451467314495</v>
      </c>
      <c r="AT43" s="18">
        <v>-9.0113732002573596E-2</v>
      </c>
      <c r="AU43" s="18">
        <v>6.9444847970451304</v>
      </c>
      <c r="AV43" s="18">
        <v>16.555980333243589</v>
      </c>
      <c r="AW43" s="18">
        <v>9.0549747017129008</v>
      </c>
      <c r="AX43" s="18">
        <v>31.444734019130628</v>
      </c>
      <c r="AY43" s="18">
        <v>-21.660836361822476</v>
      </c>
      <c r="AZ43" s="18">
        <v>-1.8695099866410367E-2</v>
      </c>
      <c r="BA43" s="18">
        <v>0</v>
      </c>
      <c r="BB43" s="18">
        <v>0</v>
      </c>
      <c r="BC43" s="18">
        <v>0.89686098654708601</v>
      </c>
      <c r="BD43" s="18"/>
      <c r="BE43" s="18"/>
      <c r="BF43" s="18"/>
      <c r="BG43" s="18"/>
      <c r="BH43" s="18"/>
      <c r="BI43"/>
      <c r="BJ43" s="7"/>
      <c r="BK43" s="240"/>
      <c r="BL43" s="240"/>
      <c r="BM43" s="240"/>
    </row>
    <row r="44" spans="1:71" s="7" customFormat="1" ht="15" customHeight="1" x14ac:dyDescent="0.35">
      <c r="A44"/>
      <c r="B44" s="16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239"/>
      <c r="Y44" s="239"/>
      <c r="Z44" s="239"/>
      <c r="AA44" s="239"/>
      <c r="AB44" s="239"/>
      <c r="AC44" s="239"/>
      <c r="AD44" s="116"/>
      <c r="AE44" s="116"/>
      <c r="AF44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/>
      <c r="BJ44"/>
      <c r="BK44"/>
      <c r="BL44"/>
      <c r="BM44"/>
      <c r="BN44"/>
      <c r="BO44"/>
      <c r="BP44"/>
      <c r="BQ44"/>
      <c r="BR44"/>
      <c r="BS44"/>
    </row>
    <row r="45" spans="1:71" s="55" customFormat="1" ht="15" customHeight="1" x14ac:dyDescent="0.35">
      <c r="A45"/>
      <c r="B45" s="70" t="s">
        <v>85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239"/>
      <c r="Y45" s="239"/>
      <c r="Z45" s="239"/>
      <c r="AA45" s="239"/>
      <c r="AB45" s="239"/>
      <c r="AC45" s="239"/>
      <c r="AD45" s="116"/>
      <c r="AE45" s="116"/>
      <c r="AF45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/>
      <c r="BJ45"/>
      <c r="BK45"/>
      <c r="BL45"/>
      <c r="BM45"/>
      <c r="BN45"/>
      <c r="BO45"/>
      <c r="BP45"/>
      <c r="BQ45"/>
      <c r="BR45"/>
      <c r="BS45"/>
    </row>
    <row r="46" spans="1:71" s="46" customFormat="1" ht="15" customHeight="1" x14ac:dyDescent="0.35">
      <c r="A46"/>
      <c r="B46" s="107" t="s">
        <v>651</v>
      </c>
      <c r="C46" s="71">
        <v>12.989764973534491</v>
      </c>
      <c r="D46" s="71">
        <v>16.239416360899337</v>
      </c>
      <c r="E46" s="71">
        <v>16.830213867087004</v>
      </c>
      <c r="F46" s="71">
        <v>11.439077500000002</v>
      </c>
      <c r="G46" s="71">
        <v>16.884539999999998</v>
      </c>
      <c r="H46" s="71">
        <v>31.065606666666667</v>
      </c>
      <c r="I46" s="71">
        <v>27.309986666666671</v>
      </c>
      <c r="J46" s="71">
        <v>26.341489999999997</v>
      </c>
      <c r="K46" s="71">
        <v>25.547490000000007</v>
      </c>
      <c r="L46" s="71">
        <v>30.766060833333338</v>
      </c>
      <c r="M46" s="71">
        <v>43.949409166666669</v>
      </c>
      <c r="N46" s="71">
        <v>51.684854999999999</v>
      </c>
      <c r="O46" s="71">
        <v>52.988458333333334</v>
      </c>
      <c r="P46" s="71">
        <v>65.157652499999998</v>
      </c>
      <c r="Q46" s="71">
        <v>43.944735000000001</v>
      </c>
      <c r="R46" s="71">
        <v>60.280459166666667</v>
      </c>
      <c r="S46" s="71">
        <v>80.634373333333315</v>
      </c>
      <c r="T46" s="71">
        <v>87.435038333333338</v>
      </c>
      <c r="U46" s="71">
        <v>82.507973333333339</v>
      </c>
      <c r="V46" s="71">
        <v>74.494851666666676</v>
      </c>
      <c r="W46" s="71">
        <v>47.012999999999998</v>
      </c>
      <c r="X46" s="71">
        <v>39.174999999999997</v>
      </c>
      <c r="Y46" s="71">
        <v>48.075000000000003</v>
      </c>
      <c r="Z46" s="71">
        <v>60.1</v>
      </c>
      <c r="AA46" s="71">
        <v>57.923999999999999</v>
      </c>
      <c r="AB46" s="71">
        <v>36.338999999999999</v>
      </c>
      <c r="AC46" s="71">
        <v>60.222000000000001</v>
      </c>
      <c r="AD46" s="76">
        <v>98.572000000000003</v>
      </c>
      <c r="AE46" s="76">
        <v>77.524000000000001</v>
      </c>
      <c r="AF46" s="352"/>
      <c r="AG46" s="18">
        <v>25.017014503231785</v>
      </c>
      <c r="AH46" s="18">
        <v>3.6380464239476393</v>
      </c>
      <c r="AI46" s="18">
        <v>-32.032488770863779</v>
      </c>
      <c r="AJ46" s="18">
        <v>47.604035377852767</v>
      </c>
      <c r="AK46" s="18">
        <v>83.988469136065731</v>
      </c>
      <c r="AL46" s="18">
        <v>-12.089318069007065</v>
      </c>
      <c r="AM46" s="18">
        <v>-3.5463095551371211</v>
      </c>
      <c r="AN46" s="18">
        <v>-3.0142562170932243</v>
      </c>
      <c r="AO46" s="18">
        <v>20.426941485575803</v>
      </c>
      <c r="AP46" s="18">
        <v>42.850296645873811</v>
      </c>
      <c r="AQ46" s="18">
        <v>17.600795960643453</v>
      </c>
      <c r="AR46" s="18">
        <v>2.5222153246503933</v>
      </c>
      <c r="AS46" s="18">
        <v>22.965744898849824</v>
      </c>
      <c r="AT46" s="18">
        <v>-32.556294903349986</v>
      </c>
      <c r="AU46" s="18">
        <v>37.173336388686067</v>
      </c>
      <c r="AV46" s="18">
        <v>33.765360198055305</v>
      </c>
      <c r="AW46" s="18">
        <v>8.4339528154907946</v>
      </c>
      <c r="AX46" s="18">
        <v>-5.6351150453165948</v>
      </c>
      <c r="AY46" s="18">
        <v>-9.7119361231835644</v>
      </c>
      <c r="AZ46" s="18">
        <v>-36.890940852713527</v>
      </c>
      <c r="BA46" s="18">
        <v>-16.671984344755707</v>
      </c>
      <c r="BB46" s="18">
        <v>22.71857051691131</v>
      </c>
      <c r="BC46" s="18">
        <v>25.013000520020796</v>
      </c>
      <c r="BD46" s="18">
        <v>-3.6206322795341128</v>
      </c>
      <c r="BE46" s="18">
        <v>-37.26434638491817</v>
      </c>
      <c r="BF46" s="18">
        <v>65.722777181540508</v>
      </c>
      <c r="BG46" s="18">
        <v>63.681046793530605</v>
      </c>
      <c r="BH46" s="18">
        <v>-21.352919693219171</v>
      </c>
      <c r="BI46" s="352"/>
      <c r="BJ46" s="7"/>
      <c r="BK46" s="240"/>
      <c r="BL46" s="240"/>
      <c r="BM46" s="240"/>
    </row>
    <row r="47" spans="1:71" ht="6" customHeight="1" thickBot="1" x14ac:dyDescent="0.4"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136"/>
      <c r="Y47" s="136"/>
      <c r="Z47" s="136"/>
      <c r="AA47" s="136"/>
      <c r="AB47" s="32"/>
      <c r="AC47" s="136"/>
      <c r="AD47" s="32"/>
      <c r="AE47" s="32"/>
      <c r="AF47"/>
      <c r="AG47" s="34" t="s">
        <v>233</v>
      </c>
      <c r="AH47" s="34" t="s">
        <v>233</v>
      </c>
      <c r="AI47" s="34" t="s">
        <v>233</v>
      </c>
      <c r="AJ47" s="34" t="s">
        <v>233</v>
      </c>
      <c r="AK47" s="34" t="s">
        <v>233</v>
      </c>
      <c r="AL47" s="34" t="s">
        <v>233</v>
      </c>
      <c r="AM47" s="34" t="s">
        <v>233</v>
      </c>
      <c r="AN47" s="34" t="s">
        <v>233</v>
      </c>
      <c r="AO47" s="34" t="s">
        <v>233</v>
      </c>
      <c r="AP47" s="34" t="s">
        <v>233</v>
      </c>
      <c r="AQ47" s="34" t="s">
        <v>233</v>
      </c>
      <c r="AR47" s="34" t="s">
        <v>233</v>
      </c>
      <c r="AS47" s="34" t="s">
        <v>233</v>
      </c>
      <c r="AT47" s="34" t="s">
        <v>233</v>
      </c>
      <c r="AU47" s="34" t="s">
        <v>233</v>
      </c>
      <c r="AV47" s="34" t="s">
        <v>233</v>
      </c>
      <c r="AW47" s="34" t="s">
        <v>233</v>
      </c>
      <c r="AX47" s="34" t="s">
        <v>233</v>
      </c>
      <c r="AY47" s="34" t="s">
        <v>233</v>
      </c>
      <c r="AZ47" s="34" t="s">
        <v>233</v>
      </c>
      <c r="BA47" s="34" t="s">
        <v>233</v>
      </c>
      <c r="BB47" s="34"/>
      <c r="BC47" s="34"/>
      <c r="BD47" s="34"/>
      <c r="BE47" s="34"/>
      <c r="BF47" s="34"/>
      <c r="BG47" s="34"/>
      <c r="BH47" s="34"/>
      <c r="BI47"/>
      <c r="BJ47" s="2"/>
    </row>
    <row r="48" spans="1:71" s="55" customFormat="1" ht="6" customHeight="1" x14ac:dyDescent="0.35">
      <c r="A48"/>
      <c r="X48" s="52"/>
      <c r="Y48" s="52"/>
      <c r="Z48" s="52"/>
      <c r="AA48" s="52"/>
      <c r="AC48" s="52"/>
      <c r="AF48"/>
      <c r="BI48"/>
    </row>
    <row r="49" spans="1:62" ht="12" customHeight="1" x14ac:dyDescent="0.35">
      <c r="B49" s="35" t="s">
        <v>824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241"/>
      <c r="Y49" s="17"/>
      <c r="Z49" s="17"/>
      <c r="AA49" s="17"/>
      <c r="AB49" s="6"/>
      <c r="AC49" s="17"/>
      <c r="AD49" s="6"/>
      <c r="AE49" s="6"/>
      <c r="AF49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36"/>
      <c r="BC49" s="36"/>
      <c r="BD49" s="36"/>
      <c r="BE49" s="36"/>
      <c r="BF49" s="36"/>
      <c r="BG49" s="36"/>
      <c r="BH49" s="36"/>
      <c r="BI49"/>
      <c r="BJ49" s="2"/>
    </row>
    <row r="50" spans="1:62" ht="12" customHeight="1" x14ac:dyDescent="0.35">
      <c r="B50" s="35" t="s">
        <v>653</v>
      </c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230"/>
      <c r="Y50" s="230"/>
      <c r="Z50" s="230"/>
      <c r="AA50" s="230"/>
      <c r="AB50" s="185"/>
      <c r="AC50" s="230"/>
      <c r="AD50" s="185"/>
      <c r="AE50" s="185"/>
      <c r="AF50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36"/>
      <c r="BC50" s="36"/>
      <c r="BD50" s="36"/>
      <c r="BE50" s="36"/>
      <c r="BF50" s="36"/>
      <c r="BG50" s="36"/>
      <c r="BH50" s="36"/>
      <c r="BI50"/>
      <c r="BJ50" s="2"/>
    </row>
    <row r="51" spans="1:62" ht="12" customHeight="1" x14ac:dyDescent="0.35">
      <c r="B51" s="35" t="s">
        <v>1059</v>
      </c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230"/>
      <c r="Y51" s="230"/>
      <c r="Z51" s="230"/>
      <c r="AA51" s="230"/>
      <c r="AB51" s="185"/>
      <c r="AC51" s="230"/>
      <c r="AD51" s="185"/>
      <c r="AE51" s="185"/>
      <c r="AF51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36"/>
      <c r="BC51" s="36"/>
      <c r="BD51" s="36"/>
      <c r="BE51" s="36"/>
      <c r="BF51" s="36"/>
      <c r="BG51" s="36"/>
      <c r="BH51" s="36"/>
      <c r="BI51"/>
      <c r="BJ51" s="2"/>
    </row>
    <row r="52" spans="1:62" s="55" customFormat="1" ht="12" customHeight="1" x14ac:dyDescent="0.35">
      <c r="A52"/>
      <c r="B52" s="35" t="s">
        <v>1184</v>
      </c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230"/>
      <c r="Y52" s="230"/>
      <c r="Z52" s="230"/>
      <c r="AA52" s="230"/>
      <c r="AB52" s="185"/>
      <c r="AC52" s="230"/>
      <c r="AD52" s="185"/>
      <c r="AE52" s="185"/>
      <c r="AF52"/>
      <c r="BI52"/>
    </row>
    <row r="53" spans="1:62" s="55" customFormat="1" ht="12" customHeight="1" x14ac:dyDescent="0.35">
      <c r="A53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230"/>
      <c r="Y53" s="230"/>
      <c r="Z53" s="230"/>
      <c r="AA53" s="230"/>
      <c r="AB53" s="185"/>
      <c r="AC53" s="185"/>
      <c r="AD53" s="185"/>
      <c r="AE53" s="185"/>
      <c r="AF53"/>
      <c r="BI53"/>
    </row>
  </sheetData>
  <mergeCells count="1">
    <mergeCell ref="BA5:BH5"/>
  </mergeCells>
  <hyperlinks>
    <hyperlink ref="B4" location="Indice!A1" display="Volver al índice" xr:uid="{00000000-0004-0000-38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75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BV47"/>
  <sheetViews>
    <sheetView zoomScale="90" zoomScaleNormal="90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0.54296875" style="45" customWidth="1"/>
    <col min="3" max="24" width="10.54296875" style="45" customWidth="1"/>
    <col min="25" max="26" width="10.54296875" style="7" customWidth="1"/>
    <col min="27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453125" style="45" customWidth="1"/>
    <col min="62" max="264" width="11.453125" style="45"/>
    <col min="265" max="265" width="2.453125" style="45" customWidth="1"/>
    <col min="266" max="266" width="48.54296875" style="45" customWidth="1"/>
    <col min="267" max="283" width="11.453125" style="45" customWidth="1"/>
    <col min="284" max="289" width="10.54296875" style="45" customWidth="1"/>
    <col min="290" max="291" width="11.453125" style="45" customWidth="1"/>
    <col min="292" max="292" width="1.54296875" style="45" customWidth="1"/>
    <col min="293" max="308" width="11.453125" style="45" customWidth="1"/>
    <col min="309" max="314" width="6.54296875" style="45" customWidth="1"/>
    <col min="315" max="316" width="11.453125" style="45" customWidth="1"/>
    <col min="317" max="317" width="1.453125" style="45" customWidth="1"/>
    <col min="318" max="520" width="11.453125" style="45"/>
    <col min="521" max="521" width="2.453125" style="45" customWidth="1"/>
    <col min="522" max="522" width="48.54296875" style="45" customWidth="1"/>
    <col min="523" max="539" width="11.453125" style="45" customWidth="1"/>
    <col min="540" max="545" width="10.54296875" style="45" customWidth="1"/>
    <col min="546" max="547" width="11.453125" style="45" customWidth="1"/>
    <col min="548" max="548" width="1.54296875" style="45" customWidth="1"/>
    <col min="549" max="564" width="11.453125" style="45" customWidth="1"/>
    <col min="565" max="570" width="6.54296875" style="45" customWidth="1"/>
    <col min="571" max="572" width="11.453125" style="45" customWidth="1"/>
    <col min="573" max="573" width="1.453125" style="45" customWidth="1"/>
    <col min="574" max="776" width="11.453125" style="45"/>
    <col min="777" max="777" width="2.453125" style="45" customWidth="1"/>
    <col min="778" max="778" width="48.54296875" style="45" customWidth="1"/>
    <col min="779" max="795" width="11.453125" style="45" customWidth="1"/>
    <col min="796" max="801" width="10.54296875" style="45" customWidth="1"/>
    <col min="802" max="803" width="11.453125" style="45" customWidth="1"/>
    <col min="804" max="804" width="1.54296875" style="45" customWidth="1"/>
    <col min="805" max="820" width="11.453125" style="45" customWidth="1"/>
    <col min="821" max="826" width="6.54296875" style="45" customWidth="1"/>
    <col min="827" max="828" width="11.453125" style="45" customWidth="1"/>
    <col min="829" max="829" width="1.453125" style="45" customWidth="1"/>
    <col min="830" max="1032" width="11.453125" style="45"/>
    <col min="1033" max="1033" width="2.453125" style="45" customWidth="1"/>
    <col min="1034" max="1034" width="48.54296875" style="45" customWidth="1"/>
    <col min="1035" max="1051" width="11.453125" style="45" customWidth="1"/>
    <col min="1052" max="1057" width="10.54296875" style="45" customWidth="1"/>
    <col min="1058" max="1059" width="11.453125" style="45" customWidth="1"/>
    <col min="1060" max="1060" width="1.54296875" style="45" customWidth="1"/>
    <col min="1061" max="1076" width="11.453125" style="45" customWidth="1"/>
    <col min="1077" max="1082" width="6.54296875" style="45" customWidth="1"/>
    <col min="1083" max="1084" width="11.453125" style="45" customWidth="1"/>
    <col min="1085" max="1085" width="1.453125" style="45" customWidth="1"/>
    <col min="1086" max="1288" width="11.453125" style="45"/>
    <col min="1289" max="1289" width="2.453125" style="45" customWidth="1"/>
    <col min="1290" max="1290" width="48.54296875" style="45" customWidth="1"/>
    <col min="1291" max="1307" width="11.453125" style="45" customWidth="1"/>
    <col min="1308" max="1313" width="10.54296875" style="45" customWidth="1"/>
    <col min="1314" max="1315" width="11.453125" style="45" customWidth="1"/>
    <col min="1316" max="1316" width="1.54296875" style="45" customWidth="1"/>
    <col min="1317" max="1332" width="11.453125" style="45" customWidth="1"/>
    <col min="1333" max="1338" width="6.54296875" style="45" customWidth="1"/>
    <col min="1339" max="1340" width="11.453125" style="45" customWidth="1"/>
    <col min="1341" max="1341" width="1.453125" style="45" customWidth="1"/>
    <col min="1342" max="1544" width="11.453125" style="45"/>
    <col min="1545" max="1545" width="2.453125" style="45" customWidth="1"/>
    <col min="1546" max="1546" width="48.54296875" style="45" customWidth="1"/>
    <col min="1547" max="1563" width="11.453125" style="45" customWidth="1"/>
    <col min="1564" max="1569" width="10.54296875" style="45" customWidth="1"/>
    <col min="1570" max="1571" width="11.453125" style="45" customWidth="1"/>
    <col min="1572" max="1572" width="1.54296875" style="45" customWidth="1"/>
    <col min="1573" max="1588" width="11.453125" style="45" customWidth="1"/>
    <col min="1589" max="1594" width="6.54296875" style="45" customWidth="1"/>
    <col min="1595" max="1596" width="11.453125" style="45" customWidth="1"/>
    <col min="1597" max="1597" width="1.453125" style="45" customWidth="1"/>
    <col min="1598" max="1800" width="11.453125" style="45"/>
    <col min="1801" max="1801" width="2.453125" style="45" customWidth="1"/>
    <col min="1802" max="1802" width="48.54296875" style="45" customWidth="1"/>
    <col min="1803" max="1819" width="11.453125" style="45" customWidth="1"/>
    <col min="1820" max="1825" width="10.54296875" style="45" customWidth="1"/>
    <col min="1826" max="1827" width="11.453125" style="45" customWidth="1"/>
    <col min="1828" max="1828" width="1.54296875" style="45" customWidth="1"/>
    <col min="1829" max="1844" width="11.453125" style="45" customWidth="1"/>
    <col min="1845" max="1850" width="6.54296875" style="45" customWidth="1"/>
    <col min="1851" max="1852" width="11.453125" style="45" customWidth="1"/>
    <col min="1853" max="1853" width="1.453125" style="45" customWidth="1"/>
    <col min="1854" max="2056" width="11.453125" style="45"/>
    <col min="2057" max="2057" width="2.453125" style="45" customWidth="1"/>
    <col min="2058" max="2058" width="48.54296875" style="45" customWidth="1"/>
    <col min="2059" max="2075" width="11.453125" style="45" customWidth="1"/>
    <col min="2076" max="2081" width="10.54296875" style="45" customWidth="1"/>
    <col min="2082" max="2083" width="11.453125" style="45" customWidth="1"/>
    <col min="2084" max="2084" width="1.54296875" style="45" customWidth="1"/>
    <col min="2085" max="2100" width="11.453125" style="45" customWidth="1"/>
    <col min="2101" max="2106" width="6.54296875" style="45" customWidth="1"/>
    <col min="2107" max="2108" width="11.453125" style="45" customWidth="1"/>
    <col min="2109" max="2109" width="1.453125" style="45" customWidth="1"/>
    <col min="2110" max="2312" width="11.453125" style="45"/>
    <col min="2313" max="2313" width="2.453125" style="45" customWidth="1"/>
    <col min="2314" max="2314" width="48.54296875" style="45" customWidth="1"/>
    <col min="2315" max="2331" width="11.453125" style="45" customWidth="1"/>
    <col min="2332" max="2337" width="10.54296875" style="45" customWidth="1"/>
    <col min="2338" max="2339" width="11.453125" style="45" customWidth="1"/>
    <col min="2340" max="2340" width="1.54296875" style="45" customWidth="1"/>
    <col min="2341" max="2356" width="11.453125" style="45" customWidth="1"/>
    <col min="2357" max="2362" width="6.54296875" style="45" customWidth="1"/>
    <col min="2363" max="2364" width="11.453125" style="45" customWidth="1"/>
    <col min="2365" max="2365" width="1.453125" style="45" customWidth="1"/>
    <col min="2366" max="2568" width="11.453125" style="45"/>
    <col min="2569" max="2569" width="2.453125" style="45" customWidth="1"/>
    <col min="2570" max="2570" width="48.54296875" style="45" customWidth="1"/>
    <col min="2571" max="2587" width="11.453125" style="45" customWidth="1"/>
    <col min="2588" max="2593" width="10.54296875" style="45" customWidth="1"/>
    <col min="2594" max="2595" width="11.453125" style="45" customWidth="1"/>
    <col min="2596" max="2596" width="1.54296875" style="45" customWidth="1"/>
    <col min="2597" max="2612" width="11.453125" style="45" customWidth="1"/>
    <col min="2613" max="2618" width="6.54296875" style="45" customWidth="1"/>
    <col min="2619" max="2620" width="11.453125" style="45" customWidth="1"/>
    <col min="2621" max="2621" width="1.453125" style="45" customWidth="1"/>
    <col min="2622" max="2824" width="11.453125" style="45"/>
    <col min="2825" max="2825" width="2.453125" style="45" customWidth="1"/>
    <col min="2826" max="2826" width="48.54296875" style="45" customWidth="1"/>
    <col min="2827" max="2843" width="11.453125" style="45" customWidth="1"/>
    <col min="2844" max="2849" width="10.54296875" style="45" customWidth="1"/>
    <col min="2850" max="2851" width="11.453125" style="45" customWidth="1"/>
    <col min="2852" max="2852" width="1.54296875" style="45" customWidth="1"/>
    <col min="2853" max="2868" width="11.453125" style="45" customWidth="1"/>
    <col min="2869" max="2874" width="6.54296875" style="45" customWidth="1"/>
    <col min="2875" max="2876" width="11.453125" style="45" customWidth="1"/>
    <col min="2877" max="2877" width="1.453125" style="45" customWidth="1"/>
    <col min="2878" max="3080" width="11.453125" style="45"/>
    <col min="3081" max="3081" width="2.453125" style="45" customWidth="1"/>
    <col min="3082" max="3082" width="48.54296875" style="45" customWidth="1"/>
    <col min="3083" max="3099" width="11.453125" style="45" customWidth="1"/>
    <col min="3100" max="3105" width="10.54296875" style="45" customWidth="1"/>
    <col min="3106" max="3107" width="11.453125" style="45" customWidth="1"/>
    <col min="3108" max="3108" width="1.54296875" style="45" customWidth="1"/>
    <col min="3109" max="3124" width="11.453125" style="45" customWidth="1"/>
    <col min="3125" max="3130" width="6.54296875" style="45" customWidth="1"/>
    <col min="3131" max="3132" width="11.453125" style="45" customWidth="1"/>
    <col min="3133" max="3133" width="1.453125" style="45" customWidth="1"/>
    <col min="3134" max="3336" width="11.453125" style="45"/>
    <col min="3337" max="3337" width="2.453125" style="45" customWidth="1"/>
    <col min="3338" max="3338" width="48.54296875" style="45" customWidth="1"/>
    <col min="3339" max="3355" width="11.453125" style="45" customWidth="1"/>
    <col min="3356" max="3361" width="10.54296875" style="45" customWidth="1"/>
    <col min="3362" max="3363" width="11.453125" style="45" customWidth="1"/>
    <col min="3364" max="3364" width="1.54296875" style="45" customWidth="1"/>
    <col min="3365" max="3380" width="11.453125" style="45" customWidth="1"/>
    <col min="3381" max="3386" width="6.54296875" style="45" customWidth="1"/>
    <col min="3387" max="3388" width="11.453125" style="45" customWidth="1"/>
    <col min="3389" max="3389" width="1.453125" style="45" customWidth="1"/>
    <col min="3390" max="3592" width="11.453125" style="45"/>
    <col min="3593" max="3593" width="2.453125" style="45" customWidth="1"/>
    <col min="3594" max="3594" width="48.54296875" style="45" customWidth="1"/>
    <col min="3595" max="3611" width="11.453125" style="45" customWidth="1"/>
    <col min="3612" max="3617" width="10.54296875" style="45" customWidth="1"/>
    <col min="3618" max="3619" width="11.453125" style="45" customWidth="1"/>
    <col min="3620" max="3620" width="1.54296875" style="45" customWidth="1"/>
    <col min="3621" max="3636" width="11.453125" style="45" customWidth="1"/>
    <col min="3637" max="3642" width="6.54296875" style="45" customWidth="1"/>
    <col min="3643" max="3644" width="11.453125" style="45" customWidth="1"/>
    <col min="3645" max="3645" width="1.453125" style="45" customWidth="1"/>
    <col min="3646" max="3848" width="11.453125" style="45"/>
    <col min="3849" max="3849" width="2.453125" style="45" customWidth="1"/>
    <col min="3850" max="3850" width="48.54296875" style="45" customWidth="1"/>
    <col min="3851" max="3867" width="11.453125" style="45" customWidth="1"/>
    <col min="3868" max="3873" width="10.54296875" style="45" customWidth="1"/>
    <col min="3874" max="3875" width="11.453125" style="45" customWidth="1"/>
    <col min="3876" max="3876" width="1.54296875" style="45" customWidth="1"/>
    <col min="3877" max="3892" width="11.453125" style="45" customWidth="1"/>
    <col min="3893" max="3898" width="6.54296875" style="45" customWidth="1"/>
    <col min="3899" max="3900" width="11.453125" style="45" customWidth="1"/>
    <col min="3901" max="3901" width="1.453125" style="45" customWidth="1"/>
    <col min="3902" max="4104" width="11.453125" style="45"/>
    <col min="4105" max="4105" width="2.453125" style="45" customWidth="1"/>
    <col min="4106" max="4106" width="48.54296875" style="45" customWidth="1"/>
    <col min="4107" max="4123" width="11.453125" style="45" customWidth="1"/>
    <col min="4124" max="4129" width="10.54296875" style="45" customWidth="1"/>
    <col min="4130" max="4131" width="11.453125" style="45" customWidth="1"/>
    <col min="4132" max="4132" width="1.54296875" style="45" customWidth="1"/>
    <col min="4133" max="4148" width="11.453125" style="45" customWidth="1"/>
    <col min="4149" max="4154" width="6.54296875" style="45" customWidth="1"/>
    <col min="4155" max="4156" width="11.453125" style="45" customWidth="1"/>
    <col min="4157" max="4157" width="1.453125" style="45" customWidth="1"/>
    <col min="4158" max="4360" width="11.453125" style="45"/>
    <col min="4361" max="4361" width="2.453125" style="45" customWidth="1"/>
    <col min="4362" max="4362" width="48.54296875" style="45" customWidth="1"/>
    <col min="4363" max="4379" width="11.453125" style="45" customWidth="1"/>
    <col min="4380" max="4385" width="10.54296875" style="45" customWidth="1"/>
    <col min="4386" max="4387" width="11.453125" style="45" customWidth="1"/>
    <col min="4388" max="4388" width="1.54296875" style="45" customWidth="1"/>
    <col min="4389" max="4404" width="11.453125" style="45" customWidth="1"/>
    <col min="4405" max="4410" width="6.54296875" style="45" customWidth="1"/>
    <col min="4411" max="4412" width="11.453125" style="45" customWidth="1"/>
    <col min="4413" max="4413" width="1.453125" style="45" customWidth="1"/>
    <col min="4414" max="4616" width="11.453125" style="45"/>
    <col min="4617" max="4617" width="2.453125" style="45" customWidth="1"/>
    <col min="4618" max="4618" width="48.54296875" style="45" customWidth="1"/>
    <col min="4619" max="4635" width="11.453125" style="45" customWidth="1"/>
    <col min="4636" max="4641" width="10.54296875" style="45" customWidth="1"/>
    <col min="4642" max="4643" width="11.453125" style="45" customWidth="1"/>
    <col min="4644" max="4644" width="1.54296875" style="45" customWidth="1"/>
    <col min="4645" max="4660" width="11.453125" style="45" customWidth="1"/>
    <col min="4661" max="4666" width="6.54296875" style="45" customWidth="1"/>
    <col min="4667" max="4668" width="11.453125" style="45" customWidth="1"/>
    <col min="4669" max="4669" width="1.453125" style="45" customWidth="1"/>
    <col min="4670" max="4872" width="11.453125" style="45"/>
    <col min="4873" max="4873" width="2.453125" style="45" customWidth="1"/>
    <col min="4874" max="4874" width="48.54296875" style="45" customWidth="1"/>
    <col min="4875" max="4891" width="11.453125" style="45" customWidth="1"/>
    <col min="4892" max="4897" width="10.54296875" style="45" customWidth="1"/>
    <col min="4898" max="4899" width="11.453125" style="45" customWidth="1"/>
    <col min="4900" max="4900" width="1.54296875" style="45" customWidth="1"/>
    <col min="4901" max="4916" width="11.453125" style="45" customWidth="1"/>
    <col min="4917" max="4922" width="6.54296875" style="45" customWidth="1"/>
    <col min="4923" max="4924" width="11.453125" style="45" customWidth="1"/>
    <col min="4925" max="4925" width="1.453125" style="45" customWidth="1"/>
    <col min="4926" max="5128" width="11.453125" style="45"/>
    <col min="5129" max="5129" width="2.453125" style="45" customWidth="1"/>
    <col min="5130" max="5130" width="48.54296875" style="45" customWidth="1"/>
    <col min="5131" max="5147" width="11.453125" style="45" customWidth="1"/>
    <col min="5148" max="5153" width="10.54296875" style="45" customWidth="1"/>
    <col min="5154" max="5155" width="11.453125" style="45" customWidth="1"/>
    <col min="5156" max="5156" width="1.54296875" style="45" customWidth="1"/>
    <col min="5157" max="5172" width="11.453125" style="45" customWidth="1"/>
    <col min="5173" max="5178" width="6.54296875" style="45" customWidth="1"/>
    <col min="5179" max="5180" width="11.453125" style="45" customWidth="1"/>
    <col min="5181" max="5181" width="1.453125" style="45" customWidth="1"/>
    <col min="5182" max="5384" width="11.453125" style="45"/>
    <col min="5385" max="5385" width="2.453125" style="45" customWidth="1"/>
    <col min="5386" max="5386" width="48.54296875" style="45" customWidth="1"/>
    <col min="5387" max="5403" width="11.453125" style="45" customWidth="1"/>
    <col min="5404" max="5409" width="10.54296875" style="45" customWidth="1"/>
    <col min="5410" max="5411" width="11.453125" style="45" customWidth="1"/>
    <col min="5412" max="5412" width="1.54296875" style="45" customWidth="1"/>
    <col min="5413" max="5428" width="11.453125" style="45" customWidth="1"/>
    <col min="5429" max="5434" width="6.54296875" style="45" customWidth="1"/>
    <col min="5435" max="5436" width="11.453125" style="45" customWidth="1"/>
    <col min="5437" max="5437" width="1.453125" style="45" customWidth="1"/>
    <col min="5438" max="5640" width="11.453125" style="45"/>
    <col min="5641" max="5641" width="2.453125" style="45" customWidth="1"/>
    <col min="5642" max="5642" width="48.54296875" style="45" customWidth="1"/>
    <col min="5643" max="5659" width="11.453125" style="45" customWidth="1"/>
    <col min="5660" max="5665" width="10.54296875" style="45" customWidth="1"/>
    <col min="5666" max="5667" width="11.453125" style="45" customWidth="1"/>
    <col min="5668" max="5668" width="1.54296875" style="45" customWidth="1"/>
    <col min="5669" max="5684" width="11.453125" style="45" customWidth="1"/>
    <col min="5685" max="5690" width="6.54296875" style="45" customWidth="1"/>
    <col min="5691" max="5692" width="11.453125" style="45" customWidth="1"/>
    <col min="5693" max="5693" width="1.453125" style="45" customWidth="1"/>
    <col min="5694" max="5896" width="11.453125" style="45"/>
    <col min="5897" max="5897" width="2.453125" style="45" customWidth="1"/>
    <col min="5898" max="5898" width="48.54296875" style="45" customWidth="1"/>
    <col min="5899" max="5915" width="11.453125" style="45" customWidth="1"/>
    <col min="5916" max="5921" width="10.54296875" style="45" customWidth="1"/>
    <col min="5922" max="5923" width="11.453125" style="45" customWidth="1"/>
    <col min="5924" max="5924" width="1.54296875" style="45" customWidth="1"/>
    <col min="5925" max="5940" width="11.453125" style="45" customWidth="1"/>
    <col min="5941" max="5946" width="6.54296875" style="45" customWidth="1"/>
    <col min="5947" max="5948" width="11.453125" style="45" customWidth="1"/>
    <col min="5949" max="5949" width="1.453125" style="45" customWidth="1"/>
    <col min="5950" max="6152" width="11.453125" style="45"/>
    <col min="6153" max="6153" width="2.453125" style="45" customWidth="1"/>
    <col min="6154" max="6154" width="48.54296875" style="45" customWidth="1"/>
    <col min="6155" max="6171" width="11.453125" style="45" customWidth="1"/>
    <col min="6172" max="6177" width="10.54296875" style="45" customWidth="1"/>
    <col min="6178" max="6179" width="11.453125" style="45" customWidth="1"/>
    <col min="6180" max="6180" width="1.54296875" style="45" customWidth="1"/>
    <col min="6181" max="6196" width="11.453125" style="45" customWidth="1"/>
    <col min="6197" max="6202" width="6.54296875" style="45" customWidth="1"/>
    <col min="6203" max="6204" width="11.453125" style="45" customWidth="1"/>
    <col min="6205" max="6205" width="1.453125" style="45" customWidth="1"/>
    <col min="6206" max="6408" width="11.453125" style="45"/>
    <col min="6409" max="6409" width="2.453125" style="45" customWidth="1"/>
    <col min="6410" max="6410" width="48.54296875" style="45" customWidth="1"/>
    <col min="6411" max="6427" width="11.453125" style="45" customWidth="1"/>
    <col min="6428" max="6433" width="10.54296875" style="45" customWidth="1"/>
    <col min="6434" max="6435" width="11.453125" style="45" customWidth="1"/>
    <col min="6436" max="6436" width="1.54296875" style="45" customWidth="1"/>
    <col min="6437" max="6452" width="11.453125" style="45" customWidth="1"/>
    <col min="6453" max="6458" width="6.54296875" style="45" customWidth="1"/>
    <col min="6459" max="6460" width="11.453125" style="45" customWidth="1"/>
    <col min="6461" max="6461" width="1.453125" style="45" customWidth="1"/>
    <col min="6462" max="6664" width="11.453125" style="45"/>
    <col min="6665" max="6665" width="2.453125" style="45" customWidth="1"/>
    <col min="6666" max="6666" width="48.54296875" style="45" customWidth="1"/>
    <col min="6667" max="6683" width="11.453125" style="45" customWidth="1"/>
    <col min="6684" max="6689" width="10.54296875" style="45" customWidth="1"/>
    <col min="6690" max="6691" width="11.453125" style="45" customWidth="1"/>
    <col min="6692" max="6692" width="1.54296875" style="45" customWidth="1"/>
    <col min="6693" max="6708" width="11.453125" style="45" customWidth="1"/>
    <col min="6709" max="6714" width="6.54296875" style="45" customWidth="1"/>
    <col min="6715" max="6716" width="11.453125" style="45" customWidth="1"/>
    <col min="6717" max="6717" width="1.453125" style="45" customWidth="1"/>
    <col min="6718" max="6920" width="11.453125" style="45"/>
    <col min="6921" max="6921" width="2.453125" style="45" customWidth="1"/>
    <col min="6922" max="6922" width="48.54296875" style="45" customWidth="1"/>
    <col min="6923" max="6939" width="11.453125" style="45" customWidth="1"/>
    <col min="6940" max="6945" width="10.54296875" style="45" customWidth="1"/>
    <col min="6946" max="6947" width="11.453125" style="45" customWidth="1"/>
    <col min="6948" max="6948" width="1.54296875" style="45" customWidth="1"/>
    <col min="6949" max="6964" width="11.453125" style="45" customWidth="1"/>
    <col min="6965" max="6970" width="6.54296875" style="45" customWidth="1"/>
    <col min="6971" max="6972" width="11.453125" style="45" customWidth="1"/>
    <col min="6973" max="6973" width="1.453125" style="45" customWidth="1"/>
    <col min="6974" max="7176" width="11.453125" style="45"/>
    <col min="7177" max="7177" width="2.453125" style="45" customWidth="1"/>
    <col min="7178" max="7178" width="48.54296875" style="45" customWidth="1"/>
    <col min="7179" max="7195" width="11.453125" style="45" customWidth="1"/>
    <col min="7196" max="7201" width="10.54296875" style="45" customWidth="1"/>
    <col min="7202" max="7203" width="11.453125" style="45" customWidth="1"/>
    <col min="7204" max="7204" width="1.54296875" style="45" customWidth="1"/>
    <col min="7205" max="7220" width="11.453125" style="45" customWidth="1"/>
    <col min="7221" max="7226" width="6.54296875" style="45" customWidth="1"/>
    <col min="7227" max="7228" width="11.453125" style="45" customWidth="1"/>
    <col min="7229" max="7229" width="1.453125" style="45" customWidth="1"/>
    <col min="7230" max="7432" width="11.453125" style="45"/>
    <col min="7433" max="7433" width="2.453125" style="45" customWidth="1"/>
    <col min="7434" max="7434" width="48.54296875" style="45" customWidth="1"/>
    <col min="7435" max="7451" width="11.453125" style="45" customWidth="1"/>
    <col min="7452" max="7457" width="10.54296875" style="45" customWidth="1"/>
    <col min="7458" max="7459" width="11.453125" style="45" customWidth="1"/>
    <col min="7460" max="7460" width="1.54296875" style="45" customWidth="1"/>
    <col min="7461" max="7476" width="11.453125" style="45" customWidth="1"/>
    <col min="7477" max="7482" width="6.54296875" style="45" customWidth="1"/>
    <col min="7483" max="7484" width="11.453125" style="45" customWidth="1"/>
    <col min="7485" max="7485" width="1.453125" style="45" customWidth="1"/>
    <col min="7486" max="7688" width="11.453125" style="45"/>
    <col min="7689" max="7689" width="2.453125" style="45" customWidth="1"/>
    <col min="7690" max="7690" width="48.54296875" style="45" customWidth="1"/>
    <col min="7691" max="7707" width="11.453125" style="45" customWidth="1"/>
    <col min="7708" max="7713" width="10.54296875" style="45" customWidth="1"/>
    <col min="7714" max="7715" width="11.453125" style="45" customWidth="1"/>
    <col min="7716" max="7716" width="1.54296875" style="45" customWidth="1"/>
    <col min="7717" max="7732" width="11.453125" style="45" customWidth="1"/>
    <col min="7733" max="7738" width="6.54296875" style="45" customWidth="1"/>
    <col min="7739" max="7740" width="11.453125" style="45" customWidth="1"/>
    <col min="7741" max="7741" width="1.453125" style="45" customWidth="1"/>
    <col min="7742" max="7944" width="11.453125" style="45"/>
    <col min="7945" max="7945" width="2.453125" style="45" customWidth="1"/>
    <col min="7946" max="7946" width="48.54296875" style="45" customWidth="1"/>
    <col min="7947" max="7963" width="11.453125" style="45" customWidth="1"/>
    <col min="7964" max="7969" width="10.54296875" style="45" customWidth="1"/>
    <col min="7970" max="7971" width="11.453125" style="45" customWidth="1"/>
    <col min="7972" max="7972" width="1.54296875" style="45" customWidth="1"/>
    <col min="7973" max="7988" width="11.453125" style="45" customWidth="1"/>
    <col min="7989" max="7994" width="6.54296875" style="45" customWidth="1"/>
    <col min="7995" max="7996" width="11.453125" style="45" customWidth="1"/>
    <col min="7997" max="7997" width="1.453125" style="45" customWidth="1"/>
    <col min="7998" max="8200" width="11.453125" style="45"/>
    <col min="8201" max="8201" width="2.453125" style="45" customWidth="1"/>
    <col min="8202" max="8202" width="48.54296875" style="45" customWidth="1"/>
    <col min="8203" max="8219" width="11.453125" style="45" customWidth="1"/>
    <col min="8220" max="8225" width="10.54296875" style="45" customWidth="1"/>
    <col min="8226" max="8227" width="11.453125" style="45" customWidth="1"/>
    <col min="8228" max="8228" width="1.54296875" style="45" customWidth="1"/>
    <col min="8229" max="8244" width="11.453125" style="45" customWidth="1"/>
    <col min="8245" max="8250" width="6.54296875" style="45" customWidth="1"/>
    <col min="8251" max="8252" width="11.453125" style="45" customWidth="1"/>
    <col min="8253" max="8253" width="1.453125" style="45" customWidth="1"/>
    <col min="8254" max="8456" width="11.453125" style="45"/>
    <col min="8457" max="8457" width="2.453125" style="45" customWidth="1"/>
    <col min="8458" max="8458" width="48.54296875" style="45" customWidth="1"/>
    <col min="8459" max="8475" width="11.453125" style="45" customWidth="1"/>
    <col min="8476" max="8481" width="10.54296875" style="45" customWidth="1"/>
    <col min="8482" max="8483" width="11.453125" style="45" customWidth="1"/>
    <col min="8484" max="8484" width="1.54296875" style="45" customWidth="1"/>
    <col min="8485" max="8500" width="11.453125" style="45" customWidth="1"/>
    <col min="8501" max="8506" width="6.54296875" style="45" customWidth="1"/>
    <col min="8507" max="8508" width="11.453125" style="45" customWidth="1"/>
    <col min="8509" max="8509" width="1.453125" style="45" customWidth="1"/>
    <col min="8510" max="8712" width="11.453125" style="45"/>
    <col min="8713" max="8713" width="2.453125" style="45" customWidth="1"/>
    <col min="8714" max="8714" width="48.54296875" style="45" customWidth="1"/>
    <col min="8715" max="8731" width="11.453125" style="45" customWidth="1"/>
    <col min="8732" max="8737" width="10.54296875" style="45" customWidth="1"/>
    <col min="8738" max="8739" width="11.453125" style="45" customWidth="1"/>
    <col min="8740" max="8740" width="1.54296875" style="45" customWidth="1"/>
    <col min="8741" max="8756" width="11.453125" style="45" customWidth="1"/>
    <col min="8757" max="8762" width="6.54296875" style="45" customWidth="1"/>
    <col min="8763" max="8764" width="11.453125" style="45" customWidth="1"/>
    <col min="8765" max="8765" width="1.453125" style="45" customWidth="1"/>
    <col min="8766" max="8968" width="11.453125" style="45"/>
    <col min="8969" max="8969" width="2.453125" style="45" customWidth="1"/>
    <col min="8970" max="8970" width="48.54296875" style="45" customWidth="1"/>
    <col min="8971" max="8987" width="11.453125" style="45" customWidth="1"/>
    <col min="8988" max="8993" width="10.54296875" style="45" customWidth="1"/>
    <col min="8994" max="8995" width="11.453125" style="45" customWidth="1"/>
    <col min="8996" max="8996" width="1.54296875" style="45" customWidth="1"/>
    <col min="8997" max="9012" width="11.453125" style="45" customWidth="1"/>
    <col min="9013" max="9018" width="6.54296875" style="45" customWidth="1"/>
    <col min="9019" max="9020" width="11.453125" style="45" customWidth="1"/>
    <col min="9021" max="9021" width="1.453125" style="45" customWidth="1"/>
    <col min="9022" max="9224" width="11.453125" style="45"/>
    <col min="9225" max="9225" width="2.453125" style="45" customWidth="1"/>
    <col min="9226" max="9226" width="48.54296875" style="45" customWidth="1"/>
    <col min="9227" max="9243" width="11.453125" style="45" customWidth="1"/>
    <col min="9244" max="9249" width="10.54296875" style="45" customWidth="1"/>
    <col min="9250" max="9251" width="11.453125" style="45" customWidth="1"/>
    <col min="9252" max="9252" width="1.54296875" style="45" customWidth="1"/>
    <col min="9253" max="9268" width="11.453125" style="45" customWidth="1"/>
    <col min="9269" max="9274" width="6.54296875" style="45" customWidth="1"/>
    <col min="9275" max="9276" width="11.453125" style="45" customWidth="1"/>
    <col min="9277" max="9277" width="1.453125" style="45" customWidth="1"/>
    <col min="9278" max="9480" width="11.453125" style="45"/>
    <col min="9481" max="9481" width="2.453125" style="45" customWidth="1"/>
    <col min="9482" max="9482" width="48.54296875" style="45" customWidth="1"/>
    <col min="9483" max="9499" width="11.453125" style="45" customWidth="1"/>
    <col min="9500" max="9505" width="10.54296875" style="45" customWidth="1"/>
    <col min="9506" max="9507" width="11.453125" style="45" customWidth="1"/>
    <col min="9508" max="9508" width="1.54296875" style="45" customWidth="1"/>
    <col min="9509" max="9524" width="11.453125" style="45" customWidth="1"/>
    <col min="9525" max="9530" width="6.54296875" style="45" customWidth="1"/>
    <col min="9531" max="9532" width="11.453125" style="45" customWidth="1"/>
    <col min="9533" max="9533" width="1.453125" style="45" customWidth="1"/>
    <col min="9534" max="9736" width="11.453125" style="45"/>
    <col min="9737" max="9737" width="2.453125" style="45" customWidth="1"/>
    <col min="9738" max="9738" width="48.54296875" style="45" customWidth="1"/>
    <col min="9739" max="9755" width="11.453125" style="45" customWidth="1"/>
    <col min="9756" max="9761" width="10.54296875" style="45" customWidth="1"/>
    <col min="9762" max="9763" width="11.453125" style="45" customWidth="1"/>
    <col min="9764" max="9764" width="1.54296875" style="45" customWidth="1"/>
    <col min="9765" max="9780" width="11.453125" style="45" customWidth="1"/>
    <col min="9781" max="9786" width="6.54296875" style="45" customWidth="1"/>
    <col min="9787" max="9788" width="11.453125" style="45" customWidth="1"/>
    <col min="9789" max="9789" width="1.453125" style="45" customWidth="1"/>
    <col min="9790" max="9992" width="11.453125" style="45"/>
    <col min="9993" max="9993" width="2.453125" style="45" customWidth="1"/>
    <col min="9994" max="9994" width="48.54296875" style="45" customWidth="1"/>
    <col min="9995" max="10011" width="11.453125" style="45" customWidth="1"/>
    <col min="10012" max="10017" width="10.54296875" style="45" customWidth="1"/>
    <col min="10018" max="10019" width="11.453125" style="45" customWidth="1"/>
    <col min="10020" max="10020" width="1.54296875" style="45" customWidth="1"/>
    <col min="10021" max="10036" width="11.453125" style="45" customWidth="1"/>
    <col min="10037" max="10042" width="6.54296875" style="45" customWidth="1"/>
    <col min="10043" max="10044" width="11.453125" style="45" customWidth="1"/>
    <col min="10045" max="10045" width="1.453125" style="45" customWidth="1"/>
    <col min="10046" max="10248" width="11.453125" style="45"/>
    <col min="10249" max="10249" width="2.453125" style="45" customWidth="1"/>
    <col min="10250" max="10250" width="48.54296875" style="45" customWidth="1"/>
    <col min="10251" max="10267" width="11.453125" style="45" customWidth="1"/>
    <col min="10268" max="10273" width="10.54296875" style="45" customWidth="1"/>
    <col min="10274" max="10275" width="11.453125" style="45" customWidth="1"/>
    <col min="10276" max="10276" width="1.54296875" style="45" customWidth="1"/>
    <col min="10277" max="10292" width="11.453125" style="45" customWidth="1"/>
    <col min="10293" max="10298" width="6.54296875" style="45" customWidth="1"/>
    <col min="10299" max="10300" width="11.453125" style="45" customWidth="1"/>
    <col min="10301" max="10301" width="1.453125" style="45" customWidth="1"/>
    <col min="10302" max="10504" width="11.453125" style="45"/>
    <col min="10505" max="10505" width="2.453125" style="45" customWidth="1"/>
    <col min="10506" max="10506" width="48.54296875" style="45" customWidth="1"/>
    <col min="10507" max="10523" width="11.453125" style="45" customWidth="1"/>
    <col min="10524" max="10529" width="10.54296875" style="45" customWidth="1"/>
    <col min="10530" max="10531" width="11.453125" style="45" customWidth="1"/>
    <col min="10532" max="10532" width="1.54296875" style="45" customWidth="1"/>
    <col min="10533" max="10548" width="11.453125" style="45" customWidth="1"/>
    <col min="10549" max="10554" width="6.54296875" style="45" customWidth="1"/>
    <col min="10555" max="10556" width="11.453125" style="45" customWidth="1"/>
    <col min="10557" max="10557" width="1.453125" style="45" customWidth="1"/>
    <col min="10558" max="10760" width="11.453125" style="45"/>
    <col min="10761" max="10761" width="2.453125" style="45" customWidth="1"/>
    <col min="10762" max="10762" width="48.54296875" style="45" customWidth="1"/>
    <col min="10763" max="10779" width="11.453125" style="45" customWidth="1"/>
    <col min="10780" max="10785" width="10.54296875" style="45" customWidth="1"/>
    <col min="10786" max="10787" width="11.453125" style="45" customWidth="1"/>
    <col min="10788" max="10788" width="1.54296875" style="45" customWidth="1"/>
    <col min="10789" max="10804" width="11.453125" style="45" customWidth="1"/>
    <col min="10805" max="10810" width="6.54296875" style="45" customWidth="1"/>
    <col min="10811" max="10812" width="11.453125" style="45" customWidth="1"/>
    <col min="10813" max="10813" width="1.453125" style="45" customWidth="1"/>
    <col min="10814" max="11016" width="11.453125" style="45"/>
    <col min="11017" max="11017" width="2.453125" style="45" customWidth="1"/>
    <col min="11018" max="11018" width="48.54296875" style="45" customWidth="1"/>
    <col min="11019" max="11035" width="11.453125" style="45" customWidth="1"/>
    <col min="11036" max="11041" width="10.54296875" style="45" customWidth="1"/>
    <col min="11042" max="11043" width="11.453125" style="45" customWidth="1"/>
    <col min="11044" max="11044" width="1.54296875" style="45" customWidth="1"/>
    <col min="11045" max="11060" width="11.453125" style="45" customWidth="1"/>
    <col min="11061" max="11066" width="6.54296875" style="45" customWidth="1"/>
    <col min="11067" max="11068" width="11.453125" style="45" customWidth="1"/>
    <col min="11069" max="11069" width="1.453125" style="45" customWidth="1"/>
    <col min="11070" max="11272" width="11.453125" style="45"/>
    <col min="11273" max="11273" width="2.453125" style="45" customWidth="1"/>
    <col min="11274" max="11274" width="48.54296875" style="45" customWidth="1"/>
    <col min="11275" max="11291" width="11.453125" style="45" customWidth="1"/>
    <col min="11292" max="11297" width="10.54296875" style="45" customWidth="1"/>
    <col min="11298" max="11299" width="11.453125" style="45" customWidth="1"/>
    <col min="11300" max="11300" width="1.54296875" style="45" customWidth="1"/>
    <col min="11301" max="11316" width="11.453125" style="45" customWidth="1"/>
    <col min="11317" max="11322" width="6.54296875" style="45" customWidth="1"/>
    <col min="11323" max="11324" width="11.453125" style="45" customWidth="1"/>
    <col min="11325" max="11325" width="1.453125" style="45" customWidth="1"/>
    <col min="11326" max="11528" width="11.453125" style="45"/>
    <col min="11529" max="11529" width="2.453125" style="45" customWidth="1"/>
    <col min="11530" max="11530" width="48.54296875" style="45" customWidth="1"/>
    <col min="11531" max="11547" width="11.453125" style="45" customWidth="1"/>
    <col min="11548" max="11553" width="10.54296875" style="45" customWidth="1"/>
    <col min="11554" max="11555" width="11.453125" style="45" customWidth="1"/>
    <col min="11556" max="11556" width="1.54296875" style="45" customWidth="1"/>
    <col min="11557" max="11572" width="11.453125" style="45" customWidth="1"/>
    <col min="11573" max="11578" width="6.54296875" style="45" customWidth="1"/>
    <col min="11579" max="11580" width="11.453125" style="45" customWidth="1"/>
    <col min="11581" max="11581" width="1.453125" style="45" customWidth="1"/>
    <col min="11582" max="11784" width="11.453125" style="45"/>
    <col min="11785" max="11785" width="2.453125" style="45" customWidth="1"/>
    <col min="11786" max="11786" width="48.54296875" style="45" customWidth="1"/>
    <col min="11787" max="11803" width="11.453125" style="45" customWidth="1"/>
    <col min="11804" max="11809" width="10.54296875" style="45" customWidth="1"/>
    <col min="11810" max="11811" width="11.453125" style="45" customWidth="1"/>
    <col min="11812" max="11812" width="1.54296875" style="45" customWidth="1"/>
    <col min="11813" max="11828" width="11.453125" style="45" customWidth="1"/>
    <col min="11829" max="11834" width="6.54296875" style="45" customWidth="1"/>
    <col min="11835" max="11836" width="11.453125" style="45" customWidth="1"/>
    <col min="11837" max="11837" width="1.453125" style="45" customWidth="1"/>
    <col min="11838" max="12040" width="11.453125" style="45"/>
    <col min="12041" max="12041" width="2.453125" style="45" customWidth="1"/>
    <col min="12042" max="12042" width="48.54296875" style="45" customWidth="1"/>
    <col min="12043" max="12059" width="11.453125" style="45" customWidth="1"/>
    <col min="12060" max="12065" width="10.54296875" style="45" customWidth="1"/>
    <col min="12066" max="12067" width="11.453125" style="45" customWidth="1"/>
    <col min="12068" max="12068" width="1.54296875" style="45" customWidth="1"/>
    <col min="12069" max="12084" width="11.453125" style="45" customWidth="1"/>
    <col min="12085" max="12090" width="6.54296875" style="45" customWidth="1"/>
    <col min="12091" max="12092" width="11.453125" style="45" customWidth="1"/>
    <col min="12093" max="12093" width="1.453125" style="45" customWidth="1"/>
    <col min="12094" max="12296" width="11.453125" style="45"/>
    <col min="12297" max="12297" width="2.453125" style="45" customWidth="1"/>
    <col min="12298" max="12298" width="48.54296875" style="45" customWidth="1"/>
    <col min="12299" max="12315" width="11.453125" style="45" customWidth="1"/>
    <col min="12316" max="12321" width="10.54296875" style="45" customWidth="1"/>
    <col min="12322" max="12323" width="11.453125" style="45" customWidth="1"/>
    <col min="12324" max="12324" width="1.54296875" style="45" customWidth="1"/>
    <col min="12325" max="12340" width="11.453125" style="45" customWidth="1"/>
    <col min="12341" max="12346" width="6.54296875" style="45" customWidth="1"/>
    <col min="12347" max="12348" width="11.453125" style="45" customWidth="1"/>
    <col min="12349" max="12349" width="1.453125" style="45" customWidth="1"/>
    <col min="12350" max="12552" width="11.453125" style="45"/>
    <col min="12553" max="12553" width="2.453125" style="45" customWidth="1"/>
    <col min="12554" max="12554" width="48.54296875" style="45" customWidth="1"/>
    <col min="12555" max="12571" width="11.453125" style="45" customWidth="1"/>
    <col min="12572" max="12577" width="10.54296875" style="45" customWidth="1"/>
    <col min="12578" max="12579" width="11.453125" style="45" customWidth="1"/>
    <col min="12580" max="12580" width="1.54296875" style="45" customWidth="1"/>
    <col min="12581" max="12596" width="11.453125" style="45" customWidth="1"/>
    <col min="12597" max="12602" width="6.54296875" style="45" customWidth="1"/>
    <col min="12603" max="12604" width="11.453125" style="45" customWidth="1"/>
    <col min="12605" max="12605" width="1.453125" style="45" customWidth="1"/>
    <col min="12606" max="12808" width="11.453125" style="45"/>
    <col min="12809" max="12809" width="2.453125" style="45" customWidth="1"/>
    <col min="12810" max="12810" width="48.54296875" style="45" customWidth="1"/>
    <col min="12811" max="12827" width="11.453125" style="45" customWidth="1"/>
    <col min="12828" max="12833" width="10.54296875" style="45" customWidth="1"/>
    <col min="12834" max="12835" width="11.453125" style="45" customWidth="1"/>
    <col min="12836" max="12836" width="1.54296875" style="45" customWidth="1"/>
    <col min="12837" max="12852" width="11.453125" style="45" customWidth="1"/>
    <col min="12853" max="12858" width="6.54296875" style="45" customWidth="1"/>
    <col min="12859" max="12860" width="11.453125" style="45" customWidth="1"/>
    <col min="12861" max="12861" width="1.453125" style="45" customWidth="1"/>
    <col min="12862" max="13064" width="11.453125" style="45"/>
    <col min="13065" max="13065" width="2.453125" style="45" customWidth="1"/>
    <col min="13066" max="13066" width="48.54296875" style="45" customWidth="1"/>
    <col min="13067" max="13083" width="11.453125" style="45" customWidth="1"/>
    <col min="13084" max="13089" width="10.54296875" style="45" customWidth="1"/>
    <col min="13090" max="13091" width="11.453125" style="45" customWidth="1"/>
    <col min="13092" max="13092" width="1.54296875" style="45" customWidth="1"/>
    <col min="13093" max="13108" width="11.453125" style="45" customWidth="1"/>
    <col min="13109" max="13114" width="6.54296875" style="45" customWidth="1"/>
    <col min="13115" max="13116" width="11.453125" style="45" customWidth="1"/>
    <col min="13117" max="13117" width="1.453125" style="45" customWidth="1"/>
    <col min="13118" max="13320" width="11.453125" style="45"/>
    <col min="13321" max="13321" width="2.453125" style="45" customWidth="1"/>
    <col min="13322" max="13322" width="48.54296875" style="45" customWidth="1"/>
    <col min="13323" max="13339" width="11.453125" style="45" customWidth="1"/>
    <col min="13340" max="13345" width="10.54296875" style="45" customWidth="1"/>
    <col min="13346" max="13347" width="11.453125" style="45" customWidth="1"/>
    <col min="13348" max="13348" width="1.54296875" style="45" customWidth="1"/>
    <col min="13349" max="13364" width="11.453125" style="45" customWidth="1"/>
    <col min="13365" max="13370" width="6.54296875" style="45" customWidth="1"/>
    <col min="13371" max="13372" width="11.453125" style="45" customWidth="1"/>
    <col min="13373" max="13373" width="1.453125" style="45" customWidth="1"/>
    <col min="13374" max="13576" width="11.453125" style="45"/>
    <col min="13577" max="13577" width="2.453125" style="45" customWidth="1"/>
    <col min="13578" max="13578" width="48.54296875" style="45" customWidth="1"/>
    <col min="13579" max="13595" width="11.453125" style="45" customWidth="1"/>
    <col min="13596" max="13601" width="10.54296875" style="45" customWidth="1"/>
    <col min="13602" max="13603" width="11.453125" style="45" customWidth="1"/>
    <col min="13604" max="13604" width="1.54296875" style="45" customWidth="1"/>
    <col min="13605" max="13620" width="11.453125" style="45" customWidth="1"/>
    <col min="13621" max="13626" width="6.54296875" style="45" customWidth="1"/>
    <col min="13627" max="13628" width="11.453125" style="45" customWidth="1"/>
    <col min="13629" max="13629" width="1.453125" style="45" customWidth="1"/>
    <col min="13630" max="13832" width="11.453125" style="45"/>
    <col min="13833" max="13833" width="2.453125" style="45" customWidth="1"/>
    <col min="13834" max="13834" width="48.54296875" style="45" customWidth="1"/>
    <col min="13835" max="13851" width="11.453125" style="45" customWidth="1"/>
    <col min="13852" max="13857" width="10.54296875" style="45" customWidth="1"/>
    <col min="13858" max="13859" width="11.453125" style="45" customWidth="1"/>
    <col min="13860" max="13860" width="1.54296875" style="45" customWidth="1"/>
    <col min="13861" max="13876" width="11.453125" style="45" customWidth="1"/>
    <col min="13877" max="13882" width="6.54296875" style="45" customWidth="1"/>
    <col min="13883" max="13884" width="11.453125" style="45" customWidth="1"/>
    <col min="13885" max="13885" width="1.453125" style="45" customWidth="1"/>
    <col min="13886" max="14088" width="11.453125" style="45"/>
    <col min="14089" max="14089" width="2.453125" style="45" customWidth="1"/>
    <col min="14090" max="14090" width="48.54296875" style="45" customWidth="1"/>
    <col min="14091" max="14107" width="11.453125" style="45" customWidth="1"/>
    <col min="14108" max="14113" width="10.54296875" style="45" customWidth="1"/>
    <col min="14114" max="14115" width="11.453125" style="45" customWidth="1"/>
    <col min="14116" max="14116" width="1.54296875" style="45" customWidth="1"/>
    <col min="14117" max="14132" width="11.453125" style="45" customWidth="1"/>
    <col min="14133" max="14138" width="6.54296875" style="45" customWidth="1"/>
    <col min="14139" max="14140" width="11.453125" style="45" customWidth="1"/>
    <col min="14141" max="14141" width="1.453125" style="45" customWidth="1"/>
    <col min="14142" max="14344" width="11.453125" style="45"/>
    <col min="14345" max="14345" width="2.453125" style="45" customWidth="1"/>
    <col min="14346" max="14346" width="48.54296875" style="45" customWidth="1"/>
    <col min="14347" max="14363" width="11.453125" style="45" customWidth="1"/>
    <col min="14364" max="14369" width="10.54296875" style="45" customWidth="1"/>
    <col min="14370" max="14371" width="11.453125" style="45" customWidth="1"/>
    <col min="14372" max="14372" width="1.54296875" style="45" customWidth="1"/>
    <col min="14373" max="14388" width="11.453125" style="45" customWidth="1"/>
    <col min="14389" max="14394" width="6.54296875" style="45" customWidth="1"/>
    <col min="14395" max="14396" width="11.453125" style="45" customWidth="1"/>
    <col min="14397" max="14397" width="1.453125" style="45" customWidth="1"/>
    <col min="14398" max="14600" width="11.453125" style="45"/>
    <col min="14601" max="14601" width="2.453125" style="45" customWidth="1"/>
    <col min="14602" max="14602" width="48.54296875" style="45" customWidth="1"/>
    <col min="14603" max="14619" width="11.453125" style="45" customWidth="1"/>
    <col min="14620" max="14625" width="10.54296875" style="45" customWidth="1"/>
    <col min="14626" max="14627" width="11.453125" style="45" customWidth="1"/>
    <col min="14628" max="14628" width="1.54296875" style="45" customWidth="1"/>
    <col min="14629" max="14644" width="11.453125" style="45" customWidth="1"/>
    <col min="14645" max="14650" width="6.54296875" style="45" customWidth="1"/>
    <col min="14651" max="14652" width="11.453125" style="45" customWidth="1"/>
    <col min="14653" max="14653" width="1.453125" style="45" customWidth="1"/>
    <col min="14654" max="14856" width="11.453125" style="45"/>
    <col min="14857" max="14857" width="2.453125" style="45" customWidth="1"/>
    <col min="14858" max="14858" width="48.54296875" style="45" customWidth="1"/>
    <col min="14859" max="14875" width="11.453125" style="45" customWidth="1"/>
    <col min="14876" max="14881" width="10.54296875" style="45" customWidth="1"/>
    <col min="14882" max="14883" width="11.453125" style="45" customWidth="1"/>
    <col min="14884" max="14884" width="1.54296875" style="45" customWidth="1"/>
    <col min="14885" max="14900" width="11.453125" style="45" customWidth="1"/>
    <col min="14901" max="14906" width="6.54296875" style="45" customWidth="1"/>
    <col min="14907" max="14908" width="11.453125" style="45" customWidth="1"/>
    <col min="14909" max="14909" width="1.453125" style="45" customWidth="1"/>
    <col min="14910" max="15112" width="11.453125" style="45"/>
    <col min="15113" max="15113" width="2.453125" style="45" customWidth="1"/>
    <col min="15114" max="15114" width="48.54296875" style="45" customWidth="1"/>
    <col min="15115" max="15131" width="11.453125" style="45" customWidth="1"/>
    <col min="15132" max="15137" width="10.54296875" style="45" customWidth="1"/>
    <col min="15138" max="15139" width="11.453125" style="45" customWidth="1"/>
    <col min="15140" max="15140" width="1.54296875" style="45" customWidth="1"/>
    <col min="15141" max="15156" width="11.453125" style="45" customWidth="1"/>
    <col min="15157" max="15162" width="6.54296875" style="45" customWidth="1"/>
    <col min="15163" max="15164" width="11.453125" style="45" customWidth="1"/>
    <col min="15165" max="15165" width="1.453125" style="45" customWidth="1"/>
    <col min="15166" max="15368" width="11.453125" style="45"/>
    <col min="15369" max="15369" width="2.453125" style="45" customWidth="1"/>
    <col min="15370" max="15370" width="48.54296875" style="45" customWidth="1"/>
    <col min="15371" max="15387" width="11.453125" style="45" customWidth="1"/>
    <col min="15388" max="15393" width="10.54296875" style="45" customWidth="1"/>
    <col min="15394" max="15395" width="11.453125" style="45" customWidth="1"/>
    <col min="15396" max="15396" width="1.54296875" style="45" customWidth="1"/>
    <col min="15397" max="15412" width="11.453125" style="45" customWidth="1"/>
    <col min="15413" max="15418" width="6.54296875" style="45" customWidth="1"/>
    <col min="15419" max="15420" width="11.453125" style="45" customWidth="1"/>
    <col min="15421" max="15421" width="1.453125" style="45" customWidth="1"/>
    <col min="15422" max="15624" width="11.453125" style="45"/>
    <col min="15625" max="15625" width="2.453125" style="45" customWidth="1"/>
    <col min="15626" max="15626" width="48.54296875" style="45" customWidth="1"/>
    <col min="15627" max="15643" width="11.453125" style="45" customWidth="1"/>
    <col min="15644" max="15649" width="10.54296875" style="45" customWidth="1"/>
    <col min="15650" max="15651" width="11.453125" style="45" customWidth="1"/>
    <col min="15652" max="15652" width="1.54296875" style="45" customWidth="1"/>
    <col min="15653" max="15668" width="11.453125" style="45" customWidth="1"/>
    <col min="15669" max="15674" width="6.54296875" style="45" customWidth="1"/>
    <col min="15675" max="15676" width="11.453125" style="45" customWidth="1"/>
    <col min="15677" max="15677" width="1.453125" style="45" customWidth="1"/>
    <col min="15678" max="15880" width="11.453125" style="45"/>
    <col min="15881" max="15881" width="2.453125" style="45" customWidth="1"/>
    <col min="15882" max="15882" width="48.54296875" style="45" customWidth="1"/>
    <col min="15883" max="15899" width="11.453125" style="45" customWidth="1"/>
    <col min="15900" max="15905" width="10.54296875" style="45" customWidth="1"/>
    <col min="15906" max="15907" width="11.453125" style="45" customWidth="1"/>
    <col min="15908" max="15908" width="1.54296875" style="45" customWidth="1"/>
    <col min="15909" max="15924" width="11.453125" style="45" customWidth="1"/>
    <col min="15925" max="15930" width="6.54296875" style="45" customWidth="1"/>
    <col min="15931" max="15932" width="11.453125" style="45" customWidth="1"/>
    <col min="15933" max="15933" width="1.453125" style="45" customWidth="1"/>
    <col min="15934" max="16136" width="11.453125" style="45"/>
    <col min="16137" max="16137" width="2.453125" style="45" customWidth="1"/>
    <col min="16138" max="16138" width="48.54296875" style="45" customWidth="1"/>
    <col min="16139" max="16155" width="11.453125" style="45" customWidth="1"/>
    <col min="16156" max="16161" width="10.54296875" style="45" customWidth="1"/>
    <col min="16162" max="16163" width="11.453125" style="45" customWidth="1"/>
    <col min="16164" max="16164" width="1.54296875" style="45" customWidth="1"/>
    <col min="16165" max="16180" width="11.453125" style="45" customWidth="1"/>
    <col min="16181" max="16186" width="6.54296875" style="45" customWidth="1"/>
    <col min="16187" max="16188" width="11.453125" style="45" customWidth="1"/>
    <col min="16189" max="16189" width="1.453125" style="45" customWidth="1"/>
    <col min="16190" max="16384" width="11.453125" style="45"/>
  </cols>
  <sheetData>
    <row r="1" spans="1:72" ht="15" customHeight="1" x14ac:dyDescent="0.35">
      <c r="B1" s="1" t="s">
        <v>384</v>
      </c>
    </row>
    <row r="2" spans="1:72" ht="15" customHeight="1" x14ac:dyDescent="0.35">
      <c r="B2" s="3" t="s">
        <v>349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2" ht="15" customHeight="1" x14ac:dyDescent="0.35">
      <c r="B3" s="186" t="s">
        <v>758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35"/>
      <c r="AC3" s="355"/>
      <c r="AD3" s="355"/>
      <c r="AE3" s="355"/>
    </row>
    <row r="4" spans="1:72" ht="12" customHeight="1" thickBot="1" x14ac:dyDescent="0.4">
      <c r="W4"/>
      <c r="X4"/>
      <c r="Z4" s="297"/>
      <c r="AA4"/>
      <c r="AB4"/>
      <c r="AC4" s="355"/>
      <c r="AD4" s="355"/>
      <c r="AE4" s="355"/>
    </row>
    <row r="5" spans="1:72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275"/>
      <c r="BB5" s="275"/>
      <c r="BC5" s="484" t="s">
        <v>1</v>
      </c>
      <c r="BD5" s="485"/>
      <c r="BE5" s="485"/>
      <c r="BF5" s="485"/>
      <c r="BG5" s="485"/>
      <c r="BH5" s="486"/>
      <c r="BI5" s="46"/>
    </row>
    <row r="6" spans="1:72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301">
        <v>16</v>
      </c>
      <c r="BB6" s="281">
        <v>17</v>
      </c>
      <c r="BC6" s="41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  <c r="BI6" s="9"/>
      <c r="BJ6" s="49"/>
    </row>
    <row r="7" spans="1:72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/>
    </row>
    <row r="8" spans="1:72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/>
    </row>
    <row r="9" spans="1:72" s="7" customFormat="1" ht="15" customHeight="1" x14ac:dyDescent="0.35">
      <c r="A9"/>
      <c r="B9" s="91" t="s">
        <v>350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s="12"/>
      <c r="Z9" s="12"/>
      <c r="AA9"/>
      <c r="AB9" s="335"/>
      <c r="AC9" s="355"/>
      <c r="AD9" s="355"/>
      <c r="AE9" s="355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 s="335"/>
      <c r="BF9" s="355"/>
      <c r="BG9" s="355"/>
      <c r="BH9" s="355"/>
      <c r="BI9"/>
      <c r="BJ9"/>
      <c r="BK9"/>
      <c r="BL9"/>
      <c r="BM9"/>
      <c r="BN9"/>
      <c r="BO9"/>
      <c r="BP9"/>
      <c r="BQ9"/>
      <c r="BR9"/>
      <c r="BS9"/>
      <c r="BT9"/>
    </row>
    <row r="10" spans="1:72" s="7" customFormat="1" ht="15" customHeight="1" x14ac:dyDescent="0.35">
      <c r="A10"/>
      <c r="B10" s="107" t="s">
        <v>351</v>
      </c>
      <c r="C10" s="71"/>
      <c r="D10" s="71"/>
      <c r="E10" s="71"/>
      <c r="F10" s="71"/>
      <c r="G10" s="71"/>
      <c r="H10" s="71"/>
      <c r="I10" s="71"/>
      <c r="J10" s="71"/>
      <c r="K10" s="71"/>
      <c r="L10" s="71">
        <v>149.7623433517752</v>
      </c>
      <c r="M10" s="71">
        <v>153.19644747184768</v>
      </c>
      <c r="N10" s="71">
        <v>155.47240916035696</v>
      </c>
      <c r="O10" s="71">
        <v>172.31905159697709</v>
      </c>
      <c r="P10" s="71">
        <v>175.79004879460246</v>
      </c>
      <c r="Q10" s="71">
        <v>190.46515868506938</v>
      </c>
      <c r="R10" s="71">
        <v>217.95652140502958</v>
      </c>
      <c r="S10" s="71">
        <v>240.84844983560887</v>
      </c>
      <c r="T10" s="71">
        <v>252.18327077526723</v>
      </c>
      <c r="U10" s="71">
        <v>264.83248104647237</v>
      </c>
      <c r="V10" s="71">
        <v>270.31221019696073</v>
      </c>
      <c r="W10" s="71">
        <v>274.91719859164914</v>
      </c>
      <c r="X10" s="71">
        <v>278.59536884794477</v>
      </c>
      <c r="Y10" s="71">
        <v>283.6393790145305</v>
      </c>
      <c r="Z10" s="71">
        <v>285.94073072009058</v>
      </c>
      <c r="AA10" s="71">
        <v>284.93285621369915</v>
      </c>
      <c r="AB10" s="71">
        <v>282.19850674356928</v>
      </c>
      <c r="AC10" s="71">
        <v>280.2810515531674</v>
      </c>
      <c r="AD10" s="76">
        <v>286.62842588628553</v>
      </c>
      <c r="AE10" s="76">
        <v>303.80321073274473</v>
      </c>
      <c r="AF10"/>
      <c r="AG10" s="18"/>
      <c r="AH10" s="18"/>
      <c r="AI10" s="18"/>
      <c r="AJ10" s="18"/>
      <c r="AK10" s="18"/>
      <c r="AL10" s="18"/>
      <c r="AM10" s="18"/>
      <c r="AN10" s="18"/>
      <c r="AO10" s="18"/>
      <c r="AP10" s="18">
        <v>2.2930357813687148</v>
      </c>
      <c r="AQ10" s="18">
        <v>1.4856491296428584</v>
      </c>
      <c r="AR10" s="18">
        <v>10.83577628185089</v>
      </c>
      <c r="AS10" s="18">
        <v>2.0142852258399127</v>
      </c>
      <c r="AT10" s="18">
        <v>8.3480890932647149</v>
      </c>
      <c r="AU10" s="18">
        <v>14.43380138905964</v>
      </c>
      <c r="AV10" s="18">
        <v>10.50297934790358</v>
      </c>
      <c r="AW10" s="18">
        <v>4.7062046475262518</v>
      </c>
      <c r="AX10" s="18">
        <v>5.0158800115164892</v>
      </c>
      <c r="AY10" s="18">
        <v>2.0691303154490304</v>
      </c>
      <c r="AZ10" s="18">
        <v>1.703581348150355</v>
      </c>
      <c r="BA10" s="18">
        <v>1.3379192990246618</v>
      </c>
      <c r="BB10" s="18">
        <v>1.810514721563343</v>
      </c>
      <c r="BC10" s="18">
        <v>0.81136537301549538</v>
      </c>
      <c r="BD10" s="18">
        <v>-0.35247671916249201</v>
      </c>
      <c r="BE10" s="18">
        <v>-0.95964695208021689</v>
      </c>
      <c r="BF10" s="18">
        <v>-0.67947035316676996</v>
      </c>
      <c r="BG10" s="18">
        <v>2.2646462534460956</v>
      </c>
      <c r="BH10" s="18">
        <v>5.9920033378939808</v>
      </c>
      <c r="BI10"/>
      <c r="BO10" s="17"/>
    </row>
    <row r="11" spans="1:72" s="7" customFormat="1" ht="15" customHeight="1" x14ac:dyDescent="0.35">
      <c r="A11"/>
      <c r="B11" s="16" t="s">
        <v>352</v>
      </c>
      <c r="C11" s="71"/>
      <c r="D11" s="71"/>
      <c r="E11" s="71"/>
      <c r="F11" s="71"/>
      <c r="G11" s="71"/>
      <c r="H11" s="71"/>
      <c r="I11" s="71"/>
      <c r="J11" s="71"/>
      <c r="K11" s="71"/>
      <c r="L11" s="71">
        <v>45.174135284003846</v>
      </c>
      <c r="M11" s="71">
        <v>45.841743951279021</v>
      </c>
      <c r="N11" s="71">
        <v>37.338540374412304</v>
      </c>
      <c r="O11" s="71">
        <v>41.911507243979678</v>
      </c>
      <c r="P11" s="71">
        <v>43.037775819013973</v>
      </c>
      <c r="Q11" s="71">
        <v>46.010640552789397</v>
      </c>
      <c r="R11" s="71">
        <v>51.180213198766026</v>
      </c>
      <c r="S11" s="71">
        <v>53.092275112206714</v>
      </c>
      <c r="T11" s="71">
        <v>57.109095191998534</v>
      </c>
      <c r="U11" s="71">
        <v>60.479948121712134</v>
      </c>
      <c r="V11" s="71">
        <v>61.86942930387653</v>
      </c>
      <c r="W11" s="71">
        <v>63.448762213801011</v>
      </c>
      <c r="X11" s="71">
        <v>64.058195574111409</v>
      </c>
      <c r="Y11" s="71">
        <v>65.261574221027928</v>
      </c>
      <c r="Z11" s="71">
        <v>66.334051456238242</v>
      </c>
      <c r="AA11" s="71">
        <v>66.224254198245859</v>
      </c>
      <c r="AB11" s="71">
        <v>66.508029828501435</v>
      </c>
      <c r="AC11" s="71">
        <v>66.798730423293748</v>
      </c>
      <c r="AD11" s="76">
        <v>69.499139901029281</v>
      </c>
      <c r="AE11" s="76">
        <v>76.839252859526567</v>
      </c>
      <c r="AF11"/>
      <c r="AG11" s="18"/>
      <c r="AH11" s="18"/>
      <c r="AI11" s="18"/>
      <c r="AJ11" s="18"/>
      <c r="AK11" s="18"/>
      <c r="AL11" s="18"/>
      <c r="AM11" s="18"/>
      <c r="AN11" s="18"/>
      <c r="AO11" s="18"/>
      <c r="AP11" s="18">
        <v>1.4778559967512543</v>
      </c>
      <c r="AQ11" s="18">
        <v>-18.549040337348405</v>
      </c>
      <c r="AR11" s="18">
        <v>12.247310215428717</v>
      </c>
      <c r="AS11" s="18">
        <v>2.687253809503777</v>
      </c>
      <c r="AT11" s="18">
        <v>6.907570563769748</v>
      </c>
      <c r="AU11" s="18">
        <v>11.235602425585498</v>
      </c>
      <c r="AV11" s="18">
        <v>3.735939719545343</v>
      </c>
      <c r="AW11" s="18">
        <v>7.5657335672704908</v>
      </c>
      <c r="AX11" s="18">
        <v>5.9024800137017142</v>
      </c>
      <c r="AY11" s="18">
        <v>2.2974245602330066</v>
      </c>
      <c r="AZ11" s="18">
        <v>2.5526870502836947</v>
      </c>
      <c r="BA11" s="18">
        <v>0.96051260741196487</v>
      </c>
      <c r="BB11" s="18">
        <v>1.8785709402699049</v>
      </c>
      <c r="BC11" s="18">
        <v>1.6433517701826317</v>
      </c>
      <c r="BD11" s="18">
        <v>-0.16552171257746648</v>
      </c>
      <c r="BE11" s="18">
        <v>0.42850709863198833</v>
      </c>
      <c r="BF11" s="18">
        <v>0.43709097313800638</v>
      </c>
      <c r="BG11" s="18">
        <v>4.0426059905980773</v>
      </c>
      <c r="BH11" s="18">
        <v>10.561444312764193</v>
      </c>
      <c r="BI11"/>
    </row>
    <row r="12" spans="1:72" s="23" customFormat="1" ht="15" customHeight="1" x14ac:dyDescent="0.35">
      <c r="A12"/>
      <c r="B12" s="16" t="s">
        <v>326</v>
      </c>
      <c r="C12" s="71"/>
      <c r="D12" s="71"/>
      <c r="E12" s="71"/>
      <c r="F12" s="71"/>
      <c r="G12" s="71"/>
      <c r="H12" s="71"/>
      <c r="I12" s="71"/>
      <c r="J12" s="71"/>
      <c r="K12" s="71"/>
      <c r="L12" s="71">
        <v>20.651901340970376</v>
      </c>
      <c r="M12" s="71">
        <v>21.125231305641911</v>
      </c>
      <c r="N12" s="71">
        <v>21.439791923197166</v>
      </c>
      <c r="O12" s="71">
        <v>23.761948784893598</v>
      </c>
      <c r="P12" s="71">
        <v>24.240544309915762</v>
      </c>
      <c r="Q12" s="71">
        <v>26.264741013747692</v>
      </c>
      <c r="R12" s="71">
        <v>31.516879322764833</v>
      </c>
      <c r="S12" s="71">
        <v>36.335406997305689</v>
      </c>
      <c r="T12" s="71">
        <v>39.69911089026175</v>
      </c>
      <c r="U12" s="71">
        <v>44.900486492075437</v>
      </c>
      <c r="V12" s="71">
        <v>45.828499478274324</v>
      </c>
      <c r="W12" s="71">
        <v>46.60927422981721</v>
      </c>
      <c r="X12" s="71">
        <v>47.233383120154222</v>
      </c>
      <c r="Y12" s="71">
        <v>48.088835607729237</v>
      </c>
      <c r="Z12" s="71">
        <v>48.479882143694098</v>
      </c>
      <c r="AA12" s="71">
        <v>48.308978261005592</v>
      </c>
      <c r="AB12" s="71">
        <v>47.845610115340499</v>
      </c>
      <c r="AC12" s="71">
        <v>47.519230607191119</v>
      </c>
      <c r="AD12" s="76">
        <v>48.591543389759813</v>
      </c>
      <c r="AE12" s="76">
        <v>51.482397548343982</v>
      </c>
      <c r="AF12"/>
      <c r="AG12" s="18"/>
      <c r="AH12" s="18"/>
      <c r="AI12" s="18"/>
      <c r="AJ12" s="18"/>
      <c r="AK12" s="18"/>
      <c r="AL12" s="18"/>
      <c r="AM12" s="18"/>
      <c r="AN12" s="18"/>
      <c r="AO12" s="18"/>
      <c r="AP12" s="18">
        <v>2.2919437627397397</v>
      </c>
      <c r="AQ12" s="18">
        <v>1.4890280395237399</v>
      </c>
      <c r="AR12" s="18">
        <v>10.831060627896916</v>
      </c>
      <c r="AS12" s="18">
        <v>2.0141257325090551</v>
      </c>
      <c r="AT12" s="18">
        <v>8.3504589581510267</v>
      </c>
      <c r="AU12" s="18">
        <v>19.996916422164706</v>
      </c>
      <c r="AV12" s="18">
        <v>15.288720768304001</v>
      </c>
      <c r="AW12" s="18">
        <v>9.257372273841554</v>
      </c>
      <c r="AX12" s="18">
        <v>13.101995196294414</v>
      </c>
      <c r="AY12" s="18">
        <v>2.0668216732187821</v>
      </c>
      <c r="AZ12" s="18">
        <v>1.7036882298819833</v>
      </c>
      <c r="BA12" s="18">
        <v>1.3390229748262275</v>
      </c>
      <c r="BB12" s="18">
        <v>1.811118389294452</v>
      </c>
      <c r="BC12" s="18">
        <v>0.81317530570860597</v>
      </c>
      <c r="BD12" s="18">
        <v>-0.35252536749563079</v>
      </c>
      <c r="BE12" s="18">
        <v>-0.95917604210461715</v>
      </c>
      <c r="BF12" s="18">
        <v>-0.68215141862039763</v>
      </c>
      <c r="BG12" s="18">
        <v>2.2565870046019234</v>
      </c>
      <c r="BH12" s="18">
        <v>5.9492947885935807</v>
      </c>
      <c r="BI12"/>
    </row>
    <row r="13" spans="1:72" s="7" customFormat="1" ht="15" customHeight="1" x14ac:dyDescent="0.35">
      <c r="A13"/>
      <c r="B13" s="16" t="s">
        <v>327</v>
      </c>
      <c r="C13" s="71"/>
      <c r="D13" s="71"/>
      <c r="E13" s="71"/>
      <c r="F13" s="71"/>
      <c r="G13" s="71"/>
      <c r="H13" s="71"/>
      <c r="I13" s="71"/>
      <c r="J13" s="71"/>
      <c r="K13" s="71"/>
      <c r="L13" s="71">
        <v>83.936306726800979</v>
      </c>
      <c r="M13" s="71">
        <v>86.229472214926744</v>
      </c>
      <c r="N13" s="71">
        <v>96.694076862747494</v>
      </c>
      <c r="O13" s="71">
        <v>106.64559556810381</v>
      </c>
      <c r="P13" s="71">
        <v>108.51172866567272</v>
      </c>
      <c r="Q13" s="71">
        <v>118.18977711853229</v>
      </c>
      <c r="R13" s="71">
        <v>135.25942888349871</v>
      </c>
      <c r="S13" s="71">
        <v>151.42076772609647</v>
      </c>
      <c r="T13" s="71">
        <v>155.37506469300695</v>
      </c>
      <c r="U13" s="71">
        <v>159.4520464326848</v>
      </c>
      <c r="V13" s="71">
        <v>162.61428141480988</v>
      </c>
      <c r="W13" s="71">
        <v>164.85916214803092</v>
      </c>
      <c r="X13" s="71">
        <v>167.30379015367913</v>
      </c>
      <c r="Y13" s="71">
        <v>170.28896918577334</v>
      </c>
      <c r="Z13" s="71">
        <v>171.12679712015824</v>
      </c>
      <c r="AA13" s="71">
        <v>170.3996237544477</v>
      </c>
      <c r="AB13" s="71">
        <v>167.84486679972736</v>
      </c>
      <c r="AC13" s="71">
        <v>165.96309052268253</v>
      </c>
      <c r="AD13" s="76">
        <v>168.53774259549644</v>
      </c>
      <c r="AE13" s="76">
        <v>175.48156032487418</v>
      </c>
      <c r="AF13"/>
      <c r="AG13" s="18"/>
      <c r="AH13" s="18"/>
      <c r="AI13" s="18"/>
      <c r="AJ13" s="18"/>
      <c r="AK13" s="18"/>
      <c r="AL13" s="18"/>
      <c r="AM13" s="18"/>
      <c r="AN13" s="18"/>
      <c r="AO13" s="18"/>
      <c r="AP13" s="18">
        <v>2.7320304854365896</v>
      </c>
      <c r="AQ13" s="18">
        <v>12.135763305772937</v>
      </c>
      <c r="AR13" s="18">
        <v>10.291756256675384</v>
      </c>
      <c r="AS13" s="18">
        <v>1.7498454461508388</v>
      </c>
      <c r="AT13" s="18">
        <v>8.9188962076881797</v>
      </c>
      <c r="AU13" s="18">
        <v>14.442578860138896</v>
      </c>
      <c r="AV13" s="18">
        <v>11.948400918148041</v>
      </c>
      <c r="AW13" s="18">
        <v>2.6114627645154758</v>
      </c>
      <c r="AX13" s="18">
        <v>2.6239614108822589</v>
      </c>
      <c r="AY13" s="18">
        <v>1.9831887096288052</v>
      </c>
      <c r="AZ13" s="18">
        <v>1.3804942060990397</v>
      </c>
      <c r="BA13" s="18">
        <v>1.4828584434106995</v>
      </c>
      <c r="BB13" s="18">
        <v>1.7842865540297279</v>
      </c>
      <c r="BC13" s="18">
        <v>0.49200364438808297</v>
      </c>
      <c r="BD13" s="18">
        <v>-0.42493249330199878</v>
      </c>
      <c r="BE13" s="18">
        <v>-1.4992738237508363</v>
      </c>
      <c r="BF13" s="18">
        <v>-1.1211402010227447</v>
      </c>
      <c r="BG13" s="18">
        <v>1.5513401592518676</v>
      </c>
      <c r="BH13" s="18">
        <v>4.1200372227860189</v>
      </c>
      <c r="BI13"/>
      <c r="BM13" s="17"/>
      <c r="BN13" s="17"/>
      <c r="BO13" s="17"/>
    </row>
    <row r="14" spans="1:72" customFormat="1" ht="6" customHeight="1" x14ac:dyDescent="0.35"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242"/>
      <c r="Y14" s="242"/>
      <c r="Z14" s="242"/>
      <c r="AA14" s="242"/>
      <c r="AB14" s="242"/>
      <c r="AC14" s="242"/>
      <c r="AD14" s="117"/>
      <c r="AE14" s="117"/>
      <c r="BE14" s="335"/>
      <c r="BF14" s="355"/>
      <c r="BG14" s="355"/>
      <c r="BH14" s="355"/>
    </row>
    <row r="15" spans="1:72" s="33" customFormat="1" ht="15" customHeight="1" x14ac:dyDescent="0.35">
      <c r="A15"/>
      <c r="B15" s="91" t="s">
        <v>353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242"/>
      <c r="Y15" s="242"/>
      <c r="Z15" s="242"/>
      <c r="AA15" s="242"/>
      <c r="AB15" s="242"/>
      <c r="AC15" s="242"/>
      <c r="AD15" s="117"/>
      <c r="AE15" s="117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 s="335"/>
      <c r="BF15" s="355"/>
      <c r="BG15" s="355"/>
      <c r="BH15" s="355"/>
      <c r="BI15"/>
    </row>
    <row r="16" spans="1:72" s="7" customFormat="1" ht="15" customHeight="1" x14ac:dyDescent="0.35">
      <c r="A16"/>
      <c r="B16" s="107" t="s">
        <v>351</v>
      </c>
      <c r="C16" s="71">
        <v>1.1102063551713164</v>
      </c>
      <c r="D16" s="71">
        <v>1.2487830707649243</v>
      </c>
      <c r="E16" s="71">
        <v>1.4271923211769948</v>
      </c>
      <c r="F16" s="71">
        <v>1.5632688794995802</v>
      </c>
      <c r="G16" s="71">
        <v>1.6512947134137039</v>
      </c>
      <c r="H16" s="71">
        <v>1.720244334926178</v>
      </c>
      <c r="I16" s="71">
        <v>1.8230842432775827</v>
      </c>
      <c r="J16" s="71">
        <v>1.975643234117316</v>
      </c>
      <c r="K16" s="71">
        <v>2.0608526482952225</v>
      </c>
      <c r="L16" s="71">
        <v>2.1595628520710539</v>
      </c>
      <c r="M16" s="71">
        <v>2.2084739455249274</v>
      </c>
      <c r="N16" s="71">
        <v>2.2372701656399929</v>
      </c>
      <c r="O16" s="71">
        <v>2.5080502745829141</v>
      </c>
      <c r="P16" s="71">
        <v>2.5871280960816319</v>
      </c>
      <c r="Q16" s="71">
        <v>2.8737474485000312</v>
      </c>
      <c r="R16" s="71">
        <v>3.3199602401642969</v>
      </c>
      <c r="S16" s="71">
        <v>3.7556091718338735</v>
      </c>
      <c r="T16" s="71">
        <v>4.0401266754919529</v>
      </c>
      <c r="U16" s="71">
        <v>4.3046902773718019</v>
      </c>
      <c r="V16" s="71">
        <v>4.3732937440151005</v>
      </c>
      <c r="W16" s="71">
        <v>4.4366741020711045</v>
      </c>
      <c r="X16" s="71">
        <v>4.4371103558480884</v>
      </c>
      <c r="Y16" s="71">
        <v>4.5219649153353929</v>
      </c>
      <c r="Z16" s="71">
        <v>4.5560679737616061</v>
      </c>
      <c r="AA16" s="71">
        <v>4.5475670729783859</v>
      </c>
      <c r="AB16" s="71">
        <v>4.5873481941256804</v>
      </c>
      <c r="AC16" s="71">
        <v>4.5449567689203905</v>
      </c>
      <c r="AD16" s="76">
        <v>4.6045331964763152</v>
      </c>
      <c r="AE16" s="76">
        <v>4.8773614132886838</v>
      </c>
      <c r="AF16"/>
      <c r="AG16" s="18">
        <v>12.482068306321677</v>
      </c>
      <c r="AH16" s="18">
        <v>14.286648705350272</v>
      </c>
      <c r="AI16" s="18">
        <v>9.5345635135119036</v>
      </c>
      <c r="AJ16" s="18">
        <v>5.6308825096231567</v>
      </c>
      <c r="AK16" s="18">
        <v>4.1754885395312185</v>
      </c>
      <c r="AL16" s="18">
        <v>5.9782152025408593</v>
      </c>
      <c r="AM16" s="18">
        <v>8.3681810866545199</v>
      </c>
      <c r="AN16" s="18">
        <v>4.3129960261259734</v>
      </c>
      <c r="AO16" s="18">
        <v>4.7897749437586619</v>
      </c>
      <c r="AP16" s="18">
        <v>2.2648608447291529</v>
      </c>
      <c r="AQ16" s="18">
        <v>1.3038967551967673</v>
      </c>
      <c r="AR16" s="18">
        <v>12.10314753674203</v>
      </c>
      <c r="AS16" s="18">
        <v>3.1529599825054677</v>
      </c>
      <c r="AT16" s="18">
        <v>11.078668769919137</v>
      </c>
      <c r="AU16" s="18">
        <v>15.527209668238907</v>
      </c>
      <c r="AV16" s="18">
        <v>13.122112921690212</v>
      </c>
      <c r="AW16" s="18">
        <v>7.5758017046046557</v>
      </c>
      <c r="AX16" s="18">
        <v>6.5483986797922347</v>
      </c>
      <c r="AY16" s="18">
        <v>1.5936911188226996</v>
      </c>
      <c r="AZ16" s="18">
        <v>1.4492591114589697</v>
      </c>
      <c r="BA16" s="18">
        <v>9.8329011089709085E-3</v>
      </c>
      <c r="BB16" s="18">
        <v>1.9123833459644879</v>
      </c>
      <c r="BC16" s="18">
        <v>0.75416459580566608</v>
      </c>
      <c r="BD16" s="18">
        <v>-0.18658415177685833</v>
      </c>
      <c r="BE16" s="18">
        <v>0.87477810681833912</v>
      </c>
      <c r="BF16" s="18">
        <v>-0.92409434408258329</v>
      </c>
      <c r="BG16" s="18">
        <v>1.310824955769085</v>
      </c>
      <c r="BH16" s="18">
        <v>5.9252090314204766</v>
      </c>
      <c r="BI16"/>
    </row>
    <row r="17" spans="1:74" s="7" customFormat="1" ht="15" customHeight="1" x14ac:dyDescent="0.35">
      <c r="A17"/>
      <c r="B17" s="16" t="s">
        <v>325</v>
      </c>
      <c r="C17" s="71">
        <v>0.24770573796875373</v>
      </c>
      <c r="D17" s="71">
        <v>0.24962157714709909</v>
      </c>
      <c r="E17" s="71">
        <v>0.27644428668364762</v>
      </c>
      <c r="F17" s="71">
        <v>0.31022448487525922</v>
      </c>
      <c r="G17" s="71">
        <v>0.33189316372982458</v>
      </c>
      <c r="H17" s="71">
        <v>0.34779283106874215</v>
      </c>
      <c r="I17" s="71">
        <v>0.37217718557883761</v>
      </c>
      <c r="J17" s="71">
        <v>0.39025281679818336</v>
      </c>
      <c r="K17" s="71">
        <v>0.41045696413069943</v>
      </c>
      <c r="L17" s="71">
        <v>0.43376780795562198</v>
      </c>
      <c r="M17" s="71">
        <v>0.43811726823904751</v>
      </c>
      <c r="N17" s="71">
        <v>0.30896114815467413</v>
      </c>
      <c r="O17" s="71">
        <v>0.35381530899758418</v>
      </c>
      <c r="P17" s="71">
        <v>0.37080493683496751</v>
      </c>
      <c r="Q17" s="71">
        <v>0.4043380588306873</v>
      </c>
      <c r="R17" s="71">
        <v>0.45256152260909799</v>
      </c>
      <c r="S17" s="71">
        <v>0.44760217390869084</v>
      </c>
      <c r="T17" s="71">
        <v>0.49260451428821606</v>
      </c>
      <c r="U17" s="71">
        <v>0.53099210245955408</v>
      </c>
      <c r="V17" s="71">
        <v>0.5405293828424016</v>
      </c>
      <c r="W17" s="71">
        <v>0.55685720809919337</v>
      </c>
      <c r="X17" s="71">
        <v>0.55507764433054962</v>
      </c>
      <c r="Y17" s="71">
        <v>0.56446330972848102</v>
      </c>
      <c r="Z17" s="71">
        <v>0.57231977448200411</v>
      </c>
      <c r="AA17" s="71">
        <v>0.56795927815319303</v>
      </c>
      <c r="AB17" s="71">
        <v>0.58005521622999279</v>
      </c>
      <c r="AC17" s="71">
        <v>0.57742210983591402</v>
      </c>
      <c r="AD17" s="76">
        <v>0.59317108139886132</v>
      </c>
      <c r="AE17" s="76">
        <v>0.66506183685243281</v>
      </c>
      <c r="AF17"/>
      <c r="AG17" s="18">
        <v>0.77343350786126641</v>
      </c>
      <c r="AH17" s="18">
        <v>10.745348957050382</v>
      </c>
      <c r="AI17" s="18">
        <v>12.219532042732494</v>
      </c>
      <c r="AJ17" s="18">
        <v>6.9848383706006638</v>
      </c>
      <c r="AK17" s="18">
        <v>4.7905980226397746</v>
      </c>
      <c r="AL17" s="18">
        <v>7.011172264581794</v>
      </c>
      <c r="AM17" s="18">
        <v>4.856727365282528</v>
      </c>
      <c r="AN17" s="18">
        <v>5.1771944910687262</v>
      </c>
      <c r="AO17" s="18">
        <v>5.6792418845401311</v>
      </c>
      <c r="AP17" s="18">
        <v>1.0027162467230666</v>
      </c>
      <c r="AQ17" s="18">
        <v>-29.47980585277973</v>
      </c>
      <c r="AR17" s="18">
        <v>14.517735032643934</v>
      </c>
      <c r="AS17" s="18">
        <v>4.8018351397845649</v>
      </c>
      <c r="AT17" s="18">
        <v>9.0433321308891355</v>
      </c>
      <c r="AU17" s="18">
        <v>11.92652106949047</v>
      </c>
      <c r="AV17" s="18">
        <v>-1.0958396709944807</v>
      </c>
      <c r="AW17" s="18">
        <v>10.054093345110859</v>
      </c>
      <c r="AX17" s="18">
        <v>7.7927804268716026</v>
      </c>
      <c r="AY17" s="18">
        <v>1.7961247142228396</v>
      </c>
      <c r="AZ17" s="18">
        <v>3.0207100252221375</v>
      </c>
      <c r="BA17" s="18">
        <v>-0.31957272757915867</v>
      </c>
      <c r="BB17" s="18">
        <v>1.6908743297076867</v>
      </c>
      <c r="BC17" s="18">
        <v>1.3918468424993315</v>
      </c>
      <c r="BD17" s="18">
        <v>-0.76189859641975233</v>
      </c>
      <c r="BE17" s="18">
        <v>2.1297192496144381</v>
      </c>
      <c r="BF17" s="18">
        <v>-0.45394064571858533</v>
      </c>
      <c r="BG17" s="18">
        <v>2.7274625087395221</v>
      </c>
      <c r="BH17" s="18">
        <v>12.11973370044157</v>
      </c>
      <c r="BI17"/>
    </row>
    <row r="18" spans="1:74" s="7" customFormat="1" ht="15" customHeight="1" x14ac:dyDescent="0.35">
      <c r="A18"/>
      <c r="B18" s="16" t="s">
        <v>326</v>
      </c>
      <c r="C18" s="71">
        <v>0.16930646916362563</v>
      </c>
      <c r="D18" s="71">
        <v>0.19043941829165084</v>
      </c>
      <c r="E18" s="71">
        <v>0.19685254595597346</v>
      </c>
      <c r="F18" s="71">
        <v>0.21562157697811085</v>
      </c>
      <c r="G18" s="71">
        <v>0.22776297464314479</v>
      </c>
      <c r="H18" s="71">
        <v>0.23727319154666479</v>
      </c>
      <c r="I18" s="71">
        <v>0.25145789355526132</v>
      </c>
      <c r="J18" s="71">
        <v>0.27250034544465263</v>
      </c>
      <c r="K18" s="71">
        <v>0.28425327451485993</v>
      </c>
      <c r="L18" s="71">
        <v>0.29786836663438643</v>
      </c>
      <c r="M18" s="71">
        <v>0.30461467063912273</v>
      </c>
      <c r="N18" s="71">
        <v>0.30858653144543968</v>
      </c>
      <c r="O18" s="71">
        <v>0.34593521462479648</v>
      </c>
      <c r="P18" s="71">
        <v>0.35684241350731066</v>
      </c>
      <c r="Q18" s="71">
        <v>0.39637580253037041</v>
      </c>
      <c r="R18" s="71">
        <v>0.47964688732900002</v>
      </c>
      <c r="S18" s="71">
        <v>0.56675200205847953</v>
      </c>
      <c r="T18" s="71">
        <v>0.63525345832347058</v>
      </c>
      <c r="U18" s="71">
        <v>0.73000007320847859</v>
      </c>
      <c r="V18" s="71">
        <v>0.74163401954260189</v>
      </c>
      <c r="W18" s="71">
        <v>0.75238221814450246</v>
      </c>
      <c r="X18" s="71">
        <v>0.75245619914397333</v>
      </c>
      <c r="Y18" s="71">
        <v>0.7668460461820803</v>
      </c>
      <c r="Z18" s="71">
        <v>0.77262932756672131</v>
      </c>
      <c r="AA18" s="71">
        <v>0.77118772368950173</v>
      </c>
      <c r="AB18" s="71">
        <v>0.77793390505880877</v>
      </c>
      <c r="AC18" s="71">
        <v>0.77074506184145908</v>
      </c>
      <c r="AD18" s="76">
        <v>0.78084818045743498</v>
      </c>
      <c r="AE18" s="76">
        <v>0.82711506736758111</v>
      </c>
      <c r="AF18"/>
      <c r="AG18" s="18">
        <v>12.482068306321686</v>
      </c>
      <c r="AH18" s="18">
        <v>3.3675421411449338</v>
      </c>
      <c r="AI18" s="18">
        <v>9.5345635135118521</v>
      </c>
      <c r="AJ18" s="18">
        <v>5.6308825096230963</v>
      </c>
      <c r="AK18" s="18">
        <v>4.1754885395312584</v>
      </c>
      <c r="AL18" s="18">
        <v>5.9782152025408282</v>
      </c>
      <c r="AM18" s="18">
        <v>8.3681810866545465</v>
      </c>
      <c r="AN18" s="18">
        <v>4.3129960261259326</v>
      </c>
      <c r="AO18" s="18">
        <v>4.7897749437587347</v>
      </c>
      <c r="AP18" s="18">
        <v>2.2648608447290886</v>
      </c>
      <c r="AQ18" s="18">
        <v>1.3038967551968035</v>
      </c>
      <c r="AR18" s="18">
        <v>12.103147536742158</v>
      </c>
      <c r="AS18" s="18">
        <v>3.1529599825054517</v>
      </c>
      <c r="AT18" s="18">
        <v>11.07866876991903</v>
      </c>
      <c r="AU18" s="18">
        <v>21.008115093566882</v>
      </c>
      <c r="AV18" s="18">
        <v>18.160258521542801</v>
      </c>
      <c r="AW18" s="18">
        <v>12.086672127524803</v>
      </c>
      <c r="AX18" s="18">
        <v>14.914773566925332</v>
      </c>
      <c r="AY18" s="18">
        <v>1.5936911188227767</v>
      </c>
      <c r="AZ18" s="18">
        <v>1.4492591114589721</v>
      </c>
      <c r="BA18" s="18">
        <v>9.8329011088695972E-3</v>
      </c>
      <c r="BB18" s="18">
        <v>1.9123833459645205</v>
      </c>
      <c r="BC18" s="18">
        <v>0.75416459580569184</v>
      </c>
      <c r="BD18" s="18">
        <v>-0.18658415177685536</v>
      </c>
      <c r="BE18" s="18">
        <v>0.87477810681841428</v>
      </c>
      <c r="BF18" s="18">
        <v>-0.92409434408264357</v>
      </c>
      <c r="BG18" s="18">
        <v>1.3108249557691098</v>
      </c>
      <c r="BH18" s="18">
        <v>5.9252090314204429</v>
      </c>
      <c r="BI18"/>
    </row>
    <row r="19" spans="1:74" s="7" customFormat="1" ht="15" customHeight="1" x14ac:dyDescent="0.35">
      <c r="A19"/>
      <c r="B19" s="16" t="s">
        <v>327</v>
      </c>
      <c r="C19" s="71">
        <v>0.59882660784937514</v>
      </c>
      <c r="D19" s="71">
        <v>0.70257551431115584</v>
      </c>
      <c r="E19" s="71">
        <v>0.83258414123732916</v>
      </c>
      <c r="F19" s="71">
        <v>0.90454496288874575</v>
      </c>
      <c r="G19" s="71">
        <v>0.9512785244005697</v>
      </c>
      <c r="H19" s="71">
        <v>0.98895754384204593</v>
      </c>
      <c r="I19" s="71">
        <v>1.0444870034648892</v>
      </c>
      <c r="J19" s="71">
        <v>1.1449603969745081</v>
      </c>
      <c r="K19" s="71">
        <v>1.1909699345445692</v>
      </c>
      <c r="L19" s="71">
        <v>1.2443638350550059</v>
      </c>
      <c r="M19" s="71">
        <v>1.2780217212771383</v>
      </c>
      <c r="N19" s="71">
        <v>1.4295545219604797</v>
      </c>
      <c r="O19" s="71">
        <v>1.5951154776209857</v>
      </c>
      <c r="P19" s="71">
        <v>1.6395748575724149</v>
      </c>
      <c r="Q19" s="71">
        <v>1.8287650540164708</v>
      </c>
      <c r="R19" s="71">
        <v>2.1055552098122337</v>
      </c>
      <c r="S19" s="71">
        <v>2.422028216260824</v>
      </c>
      <c r="T19" s="71">
        <v>2.5688579354634502</v>
      </c>
      <c r="U19" s="71">
        <v>2.677799428127166</v>
      </c>
      <c r="V19" s="71">
        <v>2.7194003733888135</v>
      </c>
      <c r="W19" s="71">
        <v>2.7503173771513647</v>
      </c>
      <c r="X19" s="71">
        <v>2.7524221321264779</v>
      </c>
      <c r="Y19" s="71">
        <v>2.8062885416213232</v>
      </c>
      <c r="Z19" s="71">
        <v>2.8238530939431441</v>
      </c>
      <c r="AA19" s="71">
        <v>2.8218768699325283</v>
      </c>
      <c r="AB19" s="71">
        <v>2.8394344763361961</v>
      </c>
      <c r="AC19" s="71">
        <v>2.8104682718847842</v>
      </c>
      <c r="AD19" s="76">
        <v>2.8391286129195321</v>
      </c>
      <c r="AE19" s="76">
        <v>2.9706087889391317</v>
      </c>
      <c r="AF19"/>
      <c r="AG19" s="18">
        <v>17.325366826030717</v>
      </c>
      <c r="AH19" s="18">
        <v>18.504576985385125</v>
      </c>
      <c r="AI19" s="18">
        <v>8.6430689809288683</v>
      </c>
      <c r="AJ19" s="18">
        <v>5.1665271964564496</v>
      </c>
      <c r="AK19" s="18">
        <v>3.960881957807147</v>
      </c>
      <c r="AL19" s="18">
        <v>5.6149487881061475</v>
      </c>
      <c r="AM19" s="18">
        <v>9.6194010242652457</v>
      </c>
      <c r="AN19" s="18">
        <v>4.0184392134119795</v>
      </c>
      <c r="AO19" s="18">
        <v>4.4832282462994906</v>
      </c>
      <c r="AP19" s="18">
        <v>2.7048267776638317</v>
      </c>
      <c r="AQ19" s="18">
        <v>11.856825135328165</v>
      </c>
      <c r="AR19" s="18">
        <v>11.581297048639811</v>
      </c>
      <c r="AS19" s="18">
        <v>2.7872201464521931</v>
      </c>
      <c r="AT19" s="18">
        <v>11.538978874326872</v>
      </c>
      <c r="AU19" s="18">
        <v>15.135358978336532</v>
      </c>
      <c r="AV19" s="18">
        <v>15.030382721563132</v>
      </c>
      <c r="AW19" s="18">
        <v>6.0622629504005081</v>
      </c>
      <c r="AX19" s="18">
        <v>4.2408531495557984</v>
      </c>
      <c r="AY19" s="18">
        <v>1.5535497104330509</v>
      </c>
      <c r="AZ19" s="18">
        <v>1.1369051819325762</v>
      </c>
      <c r="BA19" s="18">
        <v>7.6527712495973621E-2</v>
      </c>
      <c r="BB19" s="18">
        <v>1.9570548015187264</v>
      </c>
      <c r="BC19" s="18">
        <v>0.62589972703494701</v>
      </c>
      <c r="BD19" s="18">
        <v>-6.9983244342795195E-2</v>
      </c>
      <c r="BE19" s="18">
        <v>0.62219604940053874</v>
      </c>
      <c r="BF19" s="18">
        <v>-1.020139914930799</v>
      </c>
      <c r="BG19" s="18">
        <v>1.0197710225537406</v>
      </c>
      <c r="BH19" s="18">
        <v>4.6310045772951423</v>
      </c>
      <c r="BI19"/>
    </row>
    <row r="20" spans="1:74" s="7" customFormat="1" ht="15" customHeight="1" x14ac:dyDescent="0.35">
      <c r="A20"/>
      <c r="B20" s="16" t="s">
        <v>354</v>
      </c>
      <c r="C20" s="71">
        <v>9.4367540189561894E-2</v>
      </c>
      <c r="D20" s="71">
        <v>0.10614656101501857</v>
      </c>
      <c r="E20" s="71">
        <v>0.12131134730004457</v>
      </c>
      <c r="F20" s="71">
        <v>0.13287785475746433</v>
      </c>
      <c r="G20" s="71">
        <v>0.14036005064016485</v>
      </c>
      <c r="H20" s="71">
        <v>0.14622076846872514</v>
      </c>
      <c r="I20" s="71">
        <v>0.15496216067859453</v>
      </c>
      <c r="J20" s="71">
        <v>0.16792967489997188</v>
      </c>
      <c r="K20" s="71">
        <v>0.17517247510509393</v>
      </c>
      <c r="L20" s="71">
        <v>0.1835628424260396</v>
      </c>
      <c r="M20" s="71">
        <v>0.18772028536961885</v>
      </c>
      <c r="N20" s="71">
        <v>0.1901679640793994</v>
      </c>
      <c r="O20" s="71">
        <v>0.2131842733395477</v>
      </c>
      <c r="P20" s="71">
        <v>0.21990588816693873</v>
      </c>
      <c r="Q20" s="71">
        <v>0.24426853312250266</v>
      </c>
      <c r="R20" s="71">
        <v>0.28219662041396526</v>
      </c>
      <c r="S20" s="71">
        <v>0.31922677960587925</v>
      </c>
      <c r="T20" s="71">
        <v>0.34341076741681603</v>
      </c>
      <c r="U20" s="71">
        <v>0.36589867357660316</v>
      </c>
      <c r="V20" s="71">
        <v>0.37172996824128357</v>
      </c>
      <c r="W20" s="71">
        <v>0.37711729867604393</v>
      </c>
      <c r="X20" s="71">
        <v>0.37715438024708753</v>
      </c>
      <c r="Y20" s="71">
        <v>0.3843670178035084</v>
      </c>
      <c r="Z20" s="71">
        <v>0.38726577776973653</v>
      </c>
      <c r="AA20" s="71">
        <v>0.38654320120316282</v>
      </c>
      <c r="AB20" s="71">
        <v>0.38992459650068284</v>
      </c>
      <c r="AC20" s="71">
        <v>0.38632132535823321</v>
      </c>
      <c r="AD20" s="76">
        <v>0.39138532170048684</v>
      </c>
      <c r="AE20" s="76">
        <v>0.41457572012953814</v>
      </c>
      <c r="AF20"/>
      <c r="AG20" s="18">
        <v>12.482068306321677</v>
      </c>
      <c r="AH20" s="18">
        <v>14.286648705350286</v>
      </c>
      <c r="AI20" s="18">
        <v>9.5345635135119053</v>
      </c>
      <c r="AJ20" s="18">
        <v>5.6308825096231567</v>
      </c>
      <c r="AK20" s="18">
        <v>4.175488539531214</v>
      </c>
      <c r="AL20" s="18">
        <v>5.9782152025408513</v>
      </c>
      <c r="AM20" s="18">
        <v>8.368181086654527</v>
      </c>
      <c r="AN20" s="18">
        <v>4.3129960261259725</v>
      </c>
      <c r="AO20" s="18">
        <v>4.7897749437586619</v>
      </c>
      <c r="AP20" s="18">
        <v>2.2648608447291578</v>
      </c>
      <c r="AQ20" s="18">
        <v>1.3038967551967549</v>
      </c>
      <c r="AR20" s="18">
        <v>12.103147536742034</v>
      </c>
      <c r="AS20" s="18">
        <v>3.152959982505477</v>
      </c>
      <c r="AT20" s="18">
        <v>11.078668769919128</v>
      </c>
      <c r="AU20" s="18">
        <v>15.527209668238912</v>
      </c>
      <c r="AV20" s="18">
        <v>13.122112921690205</v>
      </c>
      <c r="AW20" s="18">
        <v>7.5758017046046655</v>
      </c>
      <c r="AX20" s="18">
        <v>6.5483986797922249</v>
      </c>
      <c r="AY20" s="18">
        <v>1.5936911188227063</v>
      </c>
      <c r="AZ20" s="18">
        <v>1.4492591114589766</v>
      </c>
      <c r="BA20" s="18">
        <v>9.8329011089597195E-3</v>
      </c>
      <c r="BB20" s="18">
        <v>1.9123833459644868</v>
      </c>
      <c r="BC20" s="18">
        <v>0.75416459580566719</v>
      </c>
      <c r="BD20" s="18">
        <v>-0.18658415177685603</v>
      </c>
      <c r="BE20" s="18">
        <v>0.87477810681833568</v>
      </c>
      <c r="BF20" s="18">
        <v>-0.92409434408257873</v>
      </c>
      <c r="BG20" s="18">
        <v>1.3108249557690916</v>
      </c>
      <c r="BH20" s="18">
        <v>5.9252090314204677</v>
      </c>
      <c r="BI20"/>
    </row>
    <row r="21" spans="1:74" customFormat="1" ht="6" customHeight="1" x14ac:dyDescent="0.35"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242"/>
      <c r="Y21" s="242"/>
      <c r="Z21" s="242"/>
      <c r="AA21" s="242"/>
      <c r="AB21" s="242"/>
      <c r="AC21" s="242"/>
      <c r="AD21" s="117"/>
      <c r="AE21" s="117"/>
      <c r="BE21" s="335"/>
      <c r="BF21" s="355"/>
      <c r="BG21" s="355"/>
      <c r="BH21" s="355"/>
    </row>
    <row r="22" spans="1:74" s="7" customFormat="1" ht="15" customHeight="1" x14ac:dyDescent="0.35">
      <c r="A22"/>
      <c r="B22" s="13" t="s">
        <v>679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 s="12"/>
      <c r="Y22" s="12"/>
      <c r="Z22" s="12"/>
      <c r="AA22" s="12"/>
      <c r="AB22" s="12"/>
      <c r="AC22" s="12"/>
      <c r="AD22" s="355"/>
      <c r="AE22" s="355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 s="335"/>
      <c r="BF22" s="355"/>
      <c r="BG22" s="355"/>
      <c r="BH22" s="355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</row>
    <row r="23" spans="1:74" s="7" customFormat="1" ht="15" customHeight="1" x14ac:dyDescent="0.35">
      <c r="A23"/>
      <c r="B23" s="107" t="s">
        <v>351</v>
      </c>
      <c r="C23" s="71">
        <v>1.1102063551713164</v>
      </c>
      <c r="D23" s="71">
        <v>1.2487830707649243</v>
      </c>
      <c r="E23" s="71">
        <v>1.4271923211769948</v>
      </c>
      <c r="F23" s="71">
        <v>1.5632688794995802</v>
      </c>
      <c r="G23" s="71">
        <v>1.6512947134137039</v>
      </c>
      <c r="H23" s="71">
        <v>1.720244334926178</v>
      </c>
      <c r="I23" s="71">
        <v>1.8230842432775827</v>
      </c>
      <c r="J23" s="71">
        <v>1.975643234117316</v>
      </c>
      <c r="K23" s="71">
        <v>2.0608526482952225</v>
      </c>
      <c r="L23" s="71">
        <v>2.1595628520710539</v>
      </c>
      <c r="M23" s="71">
        <v>2.2084739455249269</v>
      </c>
      <c r="N23" s="71">
        <v>2.247564241731884</v>
      </c>
      <c r="O23" s="71">
        <v>2.5241178294384832</v>
      </c>
      <c r="P23" s="71">
        <v>2.599421667398818</v>
      </c>
      <c r="Q23" s="71">
        <v>2.8950888526991179</v>
      </c>
      <c r="R23" s="71">
        <v>3.3325568907803111</v>
      </c>
      <c r="S23" s="71">
        <v>3.9089267916135539</v>
      </c>
      <c r="T23" s="71">
        <v>4.0762282168295885</v>
      </c>
      <c r="U23" s="71">
        <v>4.3406800340427605</v>
      </c>
      <c r="V23" s="71">
        <v>4.4299321113983288</v>
      </c>
      <c r="W23" s="71">
        <v>4.4877380240665961</v>
      </c>
      <c r="X23" s="71">
        <v>4.4943503430860261</v>
      </c>
      <c r="Y23" s="71">
        <v>4.5775568424785549</v>
      </c>
      <c r="Z23" s="71">
        <v>4.6205542158626969</v>
      </c>
      <c r="AA23" s="71">
        <v>4.6266525058514603</v>
      </c>
      <c r="AB23" s="71">
        <v>4.6916661543199742</v>
      </c>
      <c r="AC23" s="71">
        <v>4.6323877790871979</v>
      </c>
      <c r="AD23" s="76">
        <v>4.6755068904315786</v>
      </c>
      <c r="AE23" s="76">
        <v>4.8925698668164097</v>
      </c>
      <c r="AF23"/>
      <c r="AG23" s="18">
        <v>12.482068306321677</v>
      </c>
      <c r="AH23" s="18">
        <v>14.286648705350272</v>
      </c>
      <c r="AI23" s="18">
        <v>9.5345635135119036</v>
      </c>
      <c r="AJ23" s="18">
        <v>5.6308825096231567</v>
      </c>
      <c r="AK23" s="18">
        <v>4.1754885395312185</v>
      </c>
      <c r="AL23" s="18">
        <v>5.9782152025408593</v>
      </c>
      <c r="AM23" s="18">
        <v>8.3681810866545199</v>
      </c>
      <c r="AN23" s="18">
        <v>4.3129960261259734</v>
      </c>
      <c r="AO23" s="18">
        <v>4.7897749437586619</v>
      </c>
      <c r="AP23" s="18">
        <v>2.2648608447291321</v>
      </c>
      <c r="AQ23" s="18">
        <v>1.7700139178081067</v>
      </c>
      <c r="AR23" s="18">
        <v>12.304591013313951</v>
      </c>
      <c r="AS23" s="18">
        <v>2.9833725304767937</v>
      </c>
      <c r="AT23" s="18">
        <v>11.374344878650154</v>
      </c>
      <c r="AU23" s="18">
        <v>15.110694708845905</v>
      </c>
      <c r="AV23" s="18">
        <v>17.295125626446154</v>
      </c>
      <c r="AW23" s="18">
        <v>4.2799835897406178</v>
      </c>
      <c r="AX23" s="18">
        <v>6.4876597468543489</v>
      </c>
      <c r="AY23" s="18">
        <v>2.0561772960823825</v>
      </c>
      <c r="AZ23" s="18">
        <v>1.3048938722905301</v>
      </c>
      <c r="BA23" s="18">
        <v>0.14734191220543319</v>
      </c>
      <c r="BB23" s="18">
        <v>1.8513576610806757</v>
      </c>
      <c r="BC23" s="18">
        <v>0.93930834424899745</v>
      </c>
      <c r="BD23" s="18">
        <v>0.13198178625039206</v>
      </c>
      <c r="BE23" s="18">
        <v>1.4051984320475626</v>
      </c>
      <c r="BF23" s="18">
        <v>-1.2634823809489137</v>
      </c>
      <c r="BG23" s="18">
        <v>0.93081826048848748</v>
      </c>
      <c r="BH23" s="18">
        <v>4.6425549458402102</v>
      </c>
      <c r="BI23"/>
    </row>
    <row r="24" spans="1:74" s="7" customFormat="1" ht="15" customHeight="1" x14ac:dyDescent="0.35">
      <c r="A24"/>
      <c r="B24" s="16" t="s">
        <v>325</v>
      </c>
      <c r="C24" s="71">
        <v>0.24770573796875373</v>
      </c>
      <c r="D24" s="71">
        <v>0.24962157714709909</v>
      </c>
      <c r="E24" s="71">
        <v>0.27644428668364762</v>
      </c>
      <c r="F24" s="71">
        <v>0.31022448487525922</v>
      </c>
      <c r="G24" s="71">
        <v>0.33189316372982458</v>
      </c>
      <c r="H24" s="71">
        <v>0.34779283106874215</v>
      </c>
      <c r="I24" s="71">
        <v>0.37217718557883739</v>
      </c>
      <c r="J24" s="71">
        <v>0.39025281679818336</v>
      </c>
      <c r="K24" s="71">
        <v>0.41045696413069943</v>
      </c>
      <c r="L24" s="71">
        <v>0.43376780795562198</v>
      </c>
      <c r="M24" s="71">
        <v>0.43811726823904729</v>
      </c>
      <c r="N24" s="71">
        <v>0.31405486032269048</v>
      </c>
      <c r="O24" s="71">
        <v>0.35866983646229667</v>
      </c>
      <c r="P24" s="71">
        <v>0.37429062618891251</v>
      </c>
      <c r="Q24" s="71">
        <v>0.41401385108679367</v>
      </c>
      <c r="R24" s="71">
        <v>0.46170172952060362</v>
      </c>
      <c r="S24" s="71">
        <v>0.50469157373061124</v>
      </c>
      <c r="T24" s="71">
        <v>0.50400496197863021</v>
      </c>
      <c r="U24" s="71">
        <v>0.54497465265574307</v>
      </c>
      <c r="V24" s="71">
        <v>0.56088368651453324</v>
      </c>
      <c r="W24" s="71">
        <v>0.57449192358325085</v>
      </c>
      <c r="X24" s="71">
        <v>0.57501267584939431</v>
      </c>
      <c r="Y24" s="71">
        <v>0.58363773554534237</v>
      </c>
      <c r="Z24" s="71">
        <v>0.59375880566964545</v>
      </c>
      <c r="AA24" s="71">
        <v>0.59453813746581918</v>
      </c>
      <c r="AB24" s="71">
        <v>0.61535223600068623</v>
      </c>
      <c r="AC24" s="71">
        <v>0.60931084131884861</v>
      </c>
      <c r="AD24" s="76">
        <v>0.61929296505159437</v>
      </c>
      <c r="AE24" s="76">
        <v>0.6702680472088085</v>
      </c>
      <c r="AF24"/>
      <c r="AG24" s="18">
        <v>0.77343350786126641</v>
      </c>
      <c r="AH24" s="18">
        <v>10.745348957050382</v>
      </c>
      <c r="AI24" s="18">
        <v>12.219532042732494</v>
      </c>
      <c r="AJ24" s="18">
        <v>6.9848383706006638</v>
      </c>
      <c r="AK24" s="18">
        <v>4.7905980226397746</v>
      </c>
      <c r="AL24" s="18">
        <v>7.01117226458173</v>
      </c>
      <c r="AM24" s="18">
        <v>4.8567273652825902</v>
      </c>
      <c r="AN24" s="18">
        <v>5.1771944910687262</v>
      </c>
      <c r="AO24" s="18">
        <v>5.6792418845401311</v>
      </c>
      <c r="AP24" s="18">
        <v>1.0027162467230155</v>
      </c>
      <c r="AQ24" s="18">
        <v>-28.31716914857266</v>
      </c>
      <c r="AR24" s="18">
        <v>14.206109115383352</v>
      </c>
      <c r="AS24" s="18">
        <v>4.3552002813199771</v>
      </c>
      <c r="AT24" s="18">
        <v>10.612936076532142</v>
      </c>
      <c r="AU24" s="18">
        <v>11.518425847016573</v>
      </c>
      <c r="AV24" s="18">
        <v>9.3111724434398475</v>
      </c>
      <c r="AW24" s="18">
        <v>-0.13604581247626074</v>
      </c>
      <c r="AX24" s="18">
        <v>8.1288268504884247</v>
      </c>
      <c r="AY24" s="18">
        <v>2.919224551318683</v>
      </c>
      <c r="AZ24" s="18">
        <v>2.4262137401931732</v>
      </c>
      <c r="BA24" s="18">
        <v>9.0645707061535477E-2</v>
      </c>
      <c r="BB24" s="18">
        <v>1.4999773149708997</v>
      </c>
      <c r="BC24" s="18">
        <v>1.7341356646252664</v>
      </c>
      <c r="BD24" s="18">
        <v>0.13125393488603446</v>
      </c>
      <c r="BE24" s="18">
        <v>3.5008853466635137</v>
      </c>
      <c r="BF24" s="18">
        <v>-0.98177829353510015</v>
      </c>
      <c r="BG24" s="18">
        <v>1.6382645861247984</v>
      </c>
      <c r="BH24" s="18">
        <v>8.2311741023842107</v>
      </c>
      <c r="BI24"/>
    </row>
    <row r="25" spans="1:74" s="33" customFormat="1" ht="15" customHeight="1" x14ac:dyDescent="0.35">
      <c r="A25"/>
      <c r="B25" s="16" t="s">
        <v>326</v>
      </c>
      <c r="C25" s="71">
        <v>0.16930646916362563</v>
      </c>
      <c r="D25" s="71">
        <v>0.19043941829165084</v>
      </c>
      <c r="E25" s="71">
        <v>0.19685254595597346</v>
      </c>
      <c r="F25" s="71">
        <v>0.21562157697811085</v>
      </c>
      <c r="G25" s="71">
        <v>0.22776297464314479</v>
      </c>
      <c r="H25" s="71">
        <v>0.23727319154666479</v>
      </c>
      <c r="I25" s="71">
        <v>0.25145789355526132</v>
      </c>
      <c r="J25" s="71">
        <v>0.27250034544465263</v>
      </c>
      <c r="K25" s="71">
        <v>0.28425327451485993</v>
      </c>
      <c r="L25" s="71">
        <v>0.29786836663438643</v>
      </c>
      <c r="M25" s="71">
        <v>0.30461467063912273</v>
      </c>
      <c r="N25" s="71">
        <v>0.31000639270512065</v>
      </c>
      <c r="O25" s="71">
        <v>0.34815141144261358</v>
      </c>
      <c r="P25" s="71">
        <v>0.35853806501606</v>
      </c>
      <c r="Q25" s="71">
        <v>0.39931942105222551</v>
      </c>
      <c r="R25" s="71">
        <v>0.48146677185220788</v>
      </c>
      <c r="S25" s="71">
        <v>0.58988887918953181</v>
      </c>
      <c r="T25" s="71">
        <v>0.64092992117416814</v>
      </c>
      <c r="U25" s="71">
        <v>0.73610330556939019</v>
      </c>
      <c r="V25" s="71">
        <v>0.75123889461422011</v>
      </c>
      <c r="W25" s="71">
        <v>0.76104176491630371</v>
      </c>
      <c r="X25" s="71">
        <v>0.76216309840541319</v>
      </c>
      <c r="Y25" s="71">
        <v>0.77627346331767222</v>
      </c>
      <c r="Z25" s="71">
        <v>0.78356506473280574</v>
      </c>
      <c r="AA25" s="71">
        <v>0.78459922790167402</v>
      </c>
      <c r="AB25" s="71">
        <v>0.79562440395000567</v>
      </c>
      <c r="AC25" s="71">
        <v>0.78557182978756779</v>
      </c>
      <c r="AD25" s="76">
        <v>0.79288407582848364</v>
      </c>
      <c r="AE25" s="76">
        <v>0.82969415470563823</v>
      </c>
      <c r="AF25"/>
      <c r="AG25" s="18">
        <v>12.482068306321686</v>
      </c>
      <c r="AH25" s="18">
        <v>3.3675421411449338</v>
      </c>
      <c r="AI25" s="18">
        <v>9.5345635135118521</v>
      </c>
      <c r="AJ25" s="18">
        <v>5.6308825096230963</v>
      </c>
      <c r="AK25" s="18">
        <v>4.1754885395312584</v>
      </c>
      <c r="AL25" s="18">
        <v>5.9782152025408282</v>
      </c>
      <c r="AM25" s="18">
        <v>8.3681810866545465</v>
      </c>
      <c r="AN25" s="18">
        <v>4.3129960261259326</v>
      </c>
      <c r="AO25" s="18">
        <v>4.7897749437587347</v>
      </c>
      <c r="AP25" s="18">
        <v>2.2648608447290886</v>
      </c>
      <c r="AQ25" s="18">
        <v>1.7700139178081462</v>
      </c>
      <c r="AR25" s="18">
        <v>12.304591013313919</v>
      </c>
      <c r="AS25" s="18">
        <v>2.9833725304768657</v>
      </c>
      <c r="AT25" s="18">
        <v>11.374344878650131</v>
      </c>
      <c r="AU25" s="18">
        <v>20.571839602371512</v>
      </c>
      <c r="AV25" s="18">
        <v>22.519125654346389</v>
      </c>
      <c r="AW25" s="18">
        <v>8.6526537090787894</v>
      </c>
      <c r="AX25" s="18">
        <v>14.849265302026581</v>
      </c>
      <c r="AY25" s="18">
        <v>2.0561772960824092</v>
      </c>
      <c r="AZ25" s="18">
        <v>1.3048938722904673</v>
      </c>
      <c r="BA25" s="18">
        <v>0.14734191220540926</v>
      </c>
      <c r="BB25" s="18">
        <v>1.8513576610807501</v>
      </c>
      <c r="BC25" s="18">
        <v>0.93930834424899023</v>
      </c>
      <c r="BD25" s="18">
        <v>0.13198178625037768</v>
      </c>
      <c r="BE25" s="18">
        <v>1.4051984320475672</v>
      </c>
      <c r="BF25" s="18">
        <v>-1.2634823809488813</v>
      </c>
      <c r="BG25" s="18">
        <v>0.93081826048844019</v>
      </c>
      <c r="BH25" s="18">
        <v>4.642554945840196</v>
      </c>
      <c r="BI25"/>
    </row>
    <row r="26" spans="1:74" s="7" customFormat="1" ht="15" customHeight="1" x14ac:dyDescent="0.35">
      <c r="A26"/>
      <c r="B26" s="16" t="s">
        <v>327</v>
      </c>
      <c r="C26" s="71">
        <v>0.59882660784937514</v>
      </c>
      <c r="D26" s="71">
        <v>0.70257551431115584</v>
      </c>
      <c r="E26" s="71">
        <v>0.83258414123732916</v>
      </c>
      <c r="F26" s="71">
        <v>0.90454496288874575</v>
      </c>
      <c r="G26" s="71">
        <v>0.9512785244005697</v>
      </c>
      <c r="H26" s="71">
        <v>0.98895754384204593</v>
      </c>
      <c r="I26" s="71">
        <v>1.0444870034648894</v>
      </c>
      <c r="J26" s="71">
        <v>1.1449603969745081</v>
      </c>
      <c r="K26" s="71">
        <v>1.1909699345445692</v>
      </c>
      <c r="L26" s="71">
        <v>1.2443638350550059</v>
      </c>
      <c r="M26" s="71">
        <v>1.2780217212771381</v>
      </c>
      <c r="N26" s="71">
        <v>1.4324600281568627</v>
      </c>
      <c r="O26" s="71">
        <v>1.6027465660313018</v>
      </c>
      <c r="P26" s="71">
        <v>1.6456421344649459</v>
      </c>
      <c r="Q26" s="71">
        <v>1.8356730280806737</v>
      </c>
      <c r="R26" s="71">
        <v>2.1061210536911732</v>
      </c>
      <c r="S26" s="71">
        <v>2.4820875614062587</v>
      </c>
      <c r="T26" s="71">
        <v>2.5848139352462751</v>
      </c>
      <c r="U26" s="71">
        <v>2.6906442729239926</v>
      </c>
      <c r="V26" s="71">
        <v>2.7412653008007175</v>
      </c>
      <c r="W26" s="71">
        <v>2.7707466035213808</v>
      </c>
      <c r="X26" s="71">
        <v>2.7751547896689064</v>
      </c>
      <c r="Y26" s="71">
        <v>2.8285533120048632</v>
      </c>
      <c r="Z26" s="71">
        <v>2.8504832371119164</v>
      </c>
      <c r="AA26" s="71">
        <v>2.8542496774865929</v>
      </c>
      <c r="AB26" s="71">
        <v>2.8818978912520845</v>
      </c>
      <c r="AC26" s="71">
        <v>2.8437521467583697</v>
      </c>
      <c r="AD26" s="76">
        <v>2.8659117638648164</v>
      </c>
      <c r="AE26" s="76">
        <v>2.976739226222568</v>
      </c>
      <c r="AF26"/>
      <c r="AG26" s="18">
        <v>17.325366826030717</v>
      </c>
      <c r="AH26" s="18">
        <v>18.504576985385125</v>
      </c>
      <c r="AI26" s="18">
        <v>8.6430689809288683</v>
      </c>
      <c r="AJ26" s="18">
        <v>5.1665271964564496</v>
      </c>
      <c r="AK26" s="18">
        <v>3.960881957807147</v>
      </c>
      <c r="AL26" s="18">
        <v>5.6149487881061697</v>
      </c>
      <c r="AM26" s="18">
        <v>9.6194010242652226</v>
      </c>
      <c r="AN26" s="18">
        <v>4.0184392134119795</v>
      </c>
      <c r="AO26" s="18">
        <v>4.4832282462994906</v>
      </c>
      <c r="AP26" s="18">
        <v>2.704826777663814</v>
      </c>
      <c r="AQ26" s="18">
        <v>12.084169174010052</v>
      </c>
      <c r="AR26" s="18">
        <v>11.887699099956441</v>
      </c>
      <c r="AS26" s="18">
        <v>2.6763787452598606</v>
      </c>
      <c r="AT26" s="18">
        <v>11.547522370500877</v>
      </c>
      <c r="AU26" s="18">
        <v>14.732908392366156</v>
      </c>
      <c r="AV26" s="18">
        <v>17.851134770063158</v>
      </c>
      <c r="AW26" s="18">
        <v>4.1387086997775135</v>
      </c>
      <c r="AX26" s="18">
        <v>4.0943116343743391</v>
      </c>
      <c r="AY26" s="18">
        <v>1.8813719965186546</v>
      </c>
      <c r="AZ26" s="18">
        <v>1.0754633165951457</v>
      </c>
      <c r="BA26" s="18">
        <v>0.1590974122975792</v>
      </c>
      <c r="BB26" s="18">
        <v>1.9241637451987876</v>
      </c>
      <c r="BC26" s="18">
        <v>0.77530534828454267</v>
      </c>
      <c r="BD26" s="18">
        <v>0.13213339849325204</v>
      </c>
      <c r="BE26" s="18">
        <v>0.96866836785765098</v>
      </c>
      <c r="BF26" s="18">
        <v>-1.3236327563688168</v>
      </c>
      <c r="BG26" s="18">
        <v>0.77923869461361772</v>
      </c>
      <c r="BH26" s="18">
        <v>3.8670926214523651</v>
      </c>
      <c r="BI26"/>
    </row>
    <row r="27" spans="1:74" s="7" customFormat="1" ht="15" customHeight="1" x14ac:dyDescent="0.35">
      <c r="A27"/>
      <c r="B27" s="16" t="s">
        <v>355</v>
      </c>
      <c r="C27" s="71">
        <v>4.808096835070258E-2</v>
      </c>
      <c r="D27" s="71">
        <v>5.4211291815417166E-2</v>
      </c>
      <c r="E27" s="71">
        <v>6.0101210438378232E-2</v>
      </c>
      <c r="F27" s="71">
        <v>6.0101210438378232E-2</v>
      </c>
      <c r="G27" s="71">
        <v>6.0101210438378232E-2</v>
      </c>
      <c r="H27" s="71">
        <v>6.0101210438378232E-2</v>
      </c>
      <c r="I27" s="71">
        <v>6.0101210438378232E-2</v>
      </c>
      <c r="J27" s="71">
        <v>7.8200000000000019E-2</v>
      </c>
      <c r="K27" s="71">
        <v>7.8200000000000019E-2</v>
      </c>
      <c r="L27" s="71">
        <v>7.8200000000000019E-2</v>
      </c>
      <c r="M27" s="71">
        <v>8.0849999999999991E-2</v>
      </c>
      <c r="N27" s="71">
        <v>0.1573333333333333</v>
      </c>
      <c r="O27" s="71">
        <v>0.16399999999999995</v>
      </c>
      <c r="P27" s="71">
        <v>0.16399999999999995</v>
      </c>
      <c r="Q27" s="71">
        <v>0.18399999999999997</v>
      </c>
      <c r="R27" s="71">
        <v>0.20816666666666669</v>
      </c>
      <c r="S27" s="71">
        <v>0.254</v>
      </c>
      <c r="T27" s="71">
        <v>0.34916666666666663</v>
      </c>
      <c r="U27" s="71">
        <v>0.43200000000000011</v>
      </c>
      <c r="V27" s="71">
        <v>0.48200000000000015</v>
      </c>
      <c r="W27" s="71">
        <v>0.48199999999999998</v>
      </c>
      <c r="X27" s="71">
        <v>0.48299999999999998</v>
      </c>
      <c r="Y27" s="71">
        <v>0.49399999999999999</v>
      </c>
      <c r="Z27" s="71">
        <v>0.49399999999999999</v>
      </c>
      <c r="AA27" s="71">
        <v>0.49399999999999999</v>
      </c>
      <c r="AB27" s="71">
        <v>0.49399999999999999</v>
      </c>
      <c r="AC27" s="71">
        <v>0.49399999999999999</v>
      </c>
      <c r="AD27" s="76">
        <v>0.49399999999999999</v>
      </c>
      <c r="AE27" s="76">
        <v>0.49399999999999999</v>
      </c>
      <c r="AF27"/>
      <c r="AG27" s="18">
        <v>12.750000000000016</v>
      </c>
      <c r="AH27" s="18">
        <v>10.864745011086471</v>
      </c>
      <c r="AI27" s="18">
        <v>0</v>
      </c>
      <c r="AJ27" s="18">
        <v>0</v>
      </c>
      <c r="AK27" s="18">
        <v>0</v>
      </c>
      <c r="AL27" s="18">
        <v>0</v>
      </c>
      <c r="AM27" s="18">
        <v>30.113852000000026</v>
      </c>
      <c r="AN27" s="18">
        <v>0</v>
      </c>
      <c r="AO27" s="18">
        <v>0</v>
      </c>
      <c r="AP27" s="18">
        <v>3.3887468030690169</v>
      </c>
      <c r="AQ27" s="18">
        <v>94.599051741908866</v>
      </c>
      <c r="AR27" s="18">
        <v>4.2372881355932135</v>
      </c>
      <c r="AS27" s="18">
        <v>0</v>
      </c>
      <c r="AT27" s="18">
        <v>12.195121951219527</v>
      </c>
      <c r="AU27" s="18">
        <v>13.134057971014526</v>
      </c>
      <c r="AV27" s="18">
        <v>22.017614091273007</v>
      </c>
      <c r="AW27" s="18">
        <v>37.467191601049848</v>
      </c>
      <c r="AX27" s="18">
        <v>23.723150357995269</v>
      </c>
      <c r="AY27" s="18">
        <v>11.574074074074082</v>
      </c>
      <c r="AZ27" s="18">
        <v>-3.455050906509822E-14</v>
      </c>
      <c r="BA27" s="18">
        <v>0.20746887966804997</v>
      </c>
      <c r="BB27" s="18">
        <v>2.2774327122153228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/>
    </row>
    <row r="28" spans="1:74" s="7" customFormat="1" ht="15" customHeight="1" x14ac:dyDescent="0.35">
      <c r="A28"/>
      <c r="B28" s="16" t="s">
        <v>356</v>
      </c>
      <c r="C28" s="71">
        <v>0.5507456394986725</v>
      </c>
      <c r="D28" s="71">
        <v>0.64836422249573866</v>
      </c>
      <c r="E28" s="71">
        <v>0.77248293079895092</v>
      </c>
      <c r="F28" s="71">
        <v>0.84444375245036751</v>
      </c>
      <c r="G28" s="71">
        <v>0.89117731396219146</v>
      </c>
      <c r="H28" s="71">
        <v>0.92885633340366769</v>
      </c>
      <c r="I28" s="71">
        <v>0.98438579302651119</v>
      </c>
      <c r="J28" s="71">
        <v>1.0667603969745081</v>
      </c>
      <c r="K28" s="71">
        <v>1.1127699345445692</v>
      </c>
      <c r="L28" s="71">
        <v>1.1661638350550059</v>
      </c>
      <c r="M28" s="71">
        <v>1.197171721277138</v>
      </c>
      <c r="N28" s="71">
        <v>1.2751266948235294</v>
      </c>
      <c r="O28" s="71">
        <v>1.4387465660313019</v>
      </c>
      <c r="P28" s="71">
        <v>1.481642134464946</v>
      </c>
      <c r="Q28" s="71">
        <v>1.6516730280806737</v>
      </c>
      <c r="R28" s="71">
        <v>1.8979543870245066</v>
      </c>
      <c r="S28" s="71">
        <v>2.2280875614062587</v>
      </c>
      <c r="T28" s="71">
        <v>2.2356472685796085</v>
      </c>
      <c r="U28" s="71">
        <v>2.2586442729239926</v>
      </c>
      <c r="V28" s="71">
        <v>2.2592653008007173</v>
      </c>
      <c r="W28" s="71">
        <v>2.288746603521381</v>
      </c>
      <c r="X28" s="71">
        <v>2.2921547896689063</v>
      </c>
      <c r="Y28" s="71">
        <v>2.3345533120048634</v>
      </c>
      <c r="Z28" s="71">
        <v>2.3564832371119167</v>
      </c>
      <c r="AA28" s="71">
        <v>2.3602496774865926</v>
      </c>
      <c r="AB28" s="71">
        <v>2.3878978912520843</v>
      </c>
      <c r="AC28" s="71">
        <v>2.3497521467583695</v>
      </c>
      <c r="AD28" s="76">
        <v>2.3719117638648166</v>
      </c>
      <c r="AE28" s="76">
        <v>2.4827392262225683</v>
      </c>
      <c r="AF28"/>
      <c r="AG28" s="18">
        <v>17.72480361096013</v>
      </c>
      <c r="AH28" s="18">
        <v>19.14336170886234</v>
      </c>
      <c r="AI28" s="18">
        <v>9.3155225549113609</v>
      </c>
      <c r="AJ28" s="18">
        <v>5.534242082579766</v>
      </c>
      <c r="AK28" s="18">
        <v>4.2280047809963408</v>
      </c>
      <c r="AL28" s="18">
        <v>5.9782613980101047</v>
      </c>
      <c r="AM28" s="18">
        <v>8.3681219834283418</v>
      </c>
      <c r="AN28" s="18">
        <v>4.3130151532200696</v>
      </c>
      <c r="AO28" s="18">
        <v>4.7982874853901913</v>
      </c>
      <c r="AP28" s="18">
        <v>2.6589648289572918</v>
      </c>
      <c r="AQ28" s="18">
        <v>6.5115949667796453</v>
      </c>
      <c r="AR28" s="18">
        <v>12.831656012849503</v>
      </c>
      <c r="AS28" s="18">
        <v>2.9814540966703378</v>
      </c>
      <c r="AT28" s="18">
        <v>11.475840870111981</v>
      </c>
      <c r="AU28" s="18">
        <v>14.911023838054923</v>
      </c>
      <c r="AV28" s="18">
        <v>17.394157448605188</v>
      </c>
      <c r="AW28" s="18">
        <v>0.33929129645957168</v>
      </c>
      <c r="AX28" s="18">
        <v>1.028650837168736</v>
      </c>
      <c r="AY28" s="18">
        <v>2.7495603631319934E-2</v>
      </c>
      <c r="AZ28" s="18">
        <v>1.3049066309394972</v>
      </c>
      <c r="BA28" s="18">
        <v>0.14891059334753529</v>
      </c>
      <c r="BB28" s="18">
        <v>1.8497233488355036</v>
      </c>
      <c r="BC28" s="18">
        <v>0.93936278920185945</v>
      </c>
      <c r="BD28" s="18">
        <v>0.15983310703674294</v>
      </c>
      <c r="BE28" s="18">
        <v>1.1714105515707121</v>
      </c>
      <c r="BF28" s="18">
        <v>-1.5974612915175033</v>
      </c>
      <c r="BG28" s="18">
        <v>0.94306189429458231</v>
      </c>
      <c r="BH28" s="18">
        <v>4.672495159649964</v>
      </c>
      <c r="BI28"/>
    </row>
    <row r="29" spans="1:74" s="7" customFormat="1" ht="15" customHeight="1" x14ac:dyDescent="0.35">
      <c r="A29"/>
      <c r="B29" s="16" t="s">
        <v>354</v>
      </c>
      <c r="C29" s="71">
        <v>9.4367540189561894E-2</v>
      </c>
      <c r="D29" s="71">
        <v>0.10614656101501857</v>
      </c>
      <c r="E29" s="71">
        <v>0.12131134730004457</v>
      </c>
      <c r="F29" s="71">
        <v>0.13287785475746433</v>
      </c>
      <c r="G29" s="71">
        <v>0.14036005064016485</v>
      </c>
      <c r="H29" s="71">
        <v>0.14622076846872514</v>
      </c>
      <c r="I29" s="71">
        <v>0.15496216067859453</v>
      </c>
      <c r="J29" s="71">
        <v>0.16792967489997188</v>
      </c>
      <c r="K29" s="71">
        <v>0.17517247510509393</v>
      </c>
      <c r="L29" s="71">
        <v>0.1835628424260396</v>
      </c>
      <c r="M29" s="71">
        <v>0.18772028536961879</v>
      </c>
      <c r="N29" s="71">
        <v>0.19104296054721015</v>
      </c>
      <c r="O29" s="71">
        <v>0.2145500155022711</v>
      </c>
      <c r="P29" s="71">
        <v>0.22095084172889953</v>
      </c>
      <c r="Q29" s="71">
        <v>0.24608255247942504</v>
      </c>
      <c r="R29" s="71">
        <v>0.28326733571632645</v>
      </c>
      <c r="S29" s="71">
        <v>0.33225877728715209</v>
      </c>
      <c r="T29" s="71">
        <v>0.34647939843051506</v>
      </c>
      <c r="U29" s="71">
        <v>0.36895780289363467</v>
      </c>
      <c r="V29" s="71">
        <v>0.37654422946885796</v>
      </c>
      <c r="W29" s="71">
        <v>0.38145773204566069</v>
      </c>
      <c r="X29" s="71">
        <v>0.38201977916231222</v>
      </c>
      <c r="Y29" s="71">
        <v>0.38909233161067719</v>
      </c>
      <c r="Z29" s="71">
        <v>0.39274710834832927</v>
      </c>
      <c r="AA29" s="71">
        <v>0.39326546299737414</v>
      </c>
      <c r="AB29" s="71">
        <v>0.39879162311719785</v>
      </c>
      <c r="AC29" s="71">
        <v>0.39375296122241182</v>
      </c>
      <c r="AD29" s="76">
        <v>0.39741808568668419</v>
      </c>
      <c r="AE29" s="76">
        <v>0.41586843867939488</v>
      </c>
      <c r="AF29"/>
      <c r="AG29" s="18">
        <v>12.482068306321677</v>
      </c>
      <c r="AH29" s="18">
        <v>14.286648705350286</v>
      </c>
      <c r="AI29" s="18">
        <v>9.5345635135119053</v>
      </c>
      <c r="AJ29" s="18">
        <v>5.6308825096231567</v>
      </c>
      <c r="AK29" s="18">
        <v>4.175488539531214</v>
      </c>
      <c r="AL29" s="18">
        <v>5.9782152025408513</v>
      </c>
      <c r="AM29" s="18">
        <v>8.368181086654527</v>
      </c>
      <c r="AN29" s="18">
        <v>4.3129960261259725</v>
      </c>
      <c r="AO29" s="18">
        <v>4.7897749437586619</v>
      </c>
      <c r="AP29" s="18">
        <v>2.2648608447291276</v>
      </c>
      <c r="AQ29" s="18">
        <v>1.7700139178081109</v>
      </c>
      <c r="AR29" s="18">
        <v>12.304591013313955</v>
      </c>
      <c r="AS29" s="18">
        <v>2.9833725304767835</v>
      </c>
      <c r="AT29" s="18">
        <v>11.374344878650161</v>
      </c>
      <c r="AU29" s="18">
        <v>15.1106947088459</v>
      </c>
      <c r="AV29" s="18">
        <v>17.295125626446154</v>
      </c>
      <c r="AW29" s="18">
        <v>4.2799835897406302</v>
      </c>
      <c r="AX29" s="18">
        <v>6.4876597468543444</v>
      </c>
      <c r="AY29" s="18">
        <v>2.0561772960823794</v>
      </c>
      <c r="AZ29" s="18">
        <v>1.304893872290533</v>
      </c>
      <c r="BA29" s="18">
        <v>0.14734191220542736</v>
      </c>
      <c r="BB29" s="18">
        <v>1.851357661080681</v>
      </c>
      <c r="BC29" s="18">
        <v>0.93930834424899912</v>
      </c>
      <c r="BD29" s="18">
        <v>0.13198178625038809</v>
      </c>
      <c r="BE29" s="18">
        <v>1.4051984320475677</v>
      </c>
      <c r="BF29" s="18">
        <v>-1.263482380948922</v>
      </c>
      <c r="BG29" s="18">
        <v>0.93081826048848748</v>
      </c>
      <c r="BH29" s="18">
        <v>4.6425549458402235</v>
      </c>
      <c r="BI29"/>
    </row>
    <row r="30" spans="1:74" customFormat="1" ht="6" customHeight="1" x14ac:dyDescent="0.35"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242"/>
      <c r="Y30" s="242"/>
      <c r="Z30" s="242"/>
      <c r="AA30" s="242"/>
      <c r="AB30" s="242"/>
      <c r="AC30" s="242"/>
      <c r="AD30" s="117"/>
      <c r="AE30" s="117"/>
      <c r="BE30" s="335"/>
      <c r="BF30" s="355"/>
      <c r="BG30" s="355"/>
      <c r="BH30" s="355"/>
    </row>
    <row r="31" spans="1:74" s="33" customFormat="1" ht="15" customHeight="1" x14ac:dyDescent="0.35">
      <c r="A31"/>
      <c r="B31" s="13" t="s">
        <v>680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s="12"/>
      <c r="Y31" s="12"/>
      <c r="Z31" s="12"/>
      <c r="AA31" s="12"/>
      <c r="AB31" s="12"/>
      <c r="AC31" s="12"/>
      <c r="AD31" s="355"/>
      <c r="AE31" s="355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 s="335"/>
      <c r="BF31" s="355"/>
      <c r="BG31" s="355"/>
      <c r="BH31" s="355"/>
      <c r="BI31"/>
      <c r="BJ31"/>
      <c r="BK31"/>
      <c r="BL31"/>
    </row>
    <row r="32" spans="1:74" s="7" customFormat="1" ht="15" customHeight="1" x14ac:dyDescent="0.35">
      <c r="A32"/>
      <c r="B32" s="107" t="s">
        <v>351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>
        <v>1.8321534170933955</v>
      </c>
      <c r="O32" s="71">
        <v>2.1010136068850702</v>
      </c>
      <c r="P32" s="71">
        <v>2.0975810728898319</v>
      </c>
      <c r="Q32" s="71">
        <v>2.6203530162914759</v>
      </c>
      <c r="R32" s="71">
        <v>3.131060757597607</v>
      </c>
      <c r="S32" s="71">
        <v>3.5301744794361967</v>
      </c>
      <c r="T32" s="71">
        <v>3.55013900088532</v>
      </c>
      <c r="U32" s="71">
        <v>3.9083182832253263</v>
      </c>
      <c r="V32" s="71">
        <v>3.994055024599898</v>
      </c>
      <c r="W32" s="71">
        <v>3.9934651444261791</v>
      </c>
      <c r="X32" s="71">
        <v>4.0008136759856567</v>
      </c>
      <c r="Y32" s="71">
        <v>4.0815954175095657</v>
      </c>
      <c r="Z32" s="71">
        <v>4.0866394399066506</v>
      </c>
      <c r="AA32" s="71">
        <v>4.0787856374394833</v>
      </c>
      <c r="AB32" s="71">
        <v>4.0728424701580748</v>
      </c>
      <c r="AC32" s="71">
        <v>4.0708413966489685</v>
      </c>
      <c r="AD32" s="76">
        <v>4.0503745714648494</v>
      </c>
      <c r="AE32" s="76">
        <v>4.0322196380963167</v>
      </c>
      <c r="AF32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>
        <v>14.674545662131598</v>
      </c>
      <c r="AS32" s="18">
        <v>-0.16337514350168214</v>
      </c>
      <c r="AT32" s="18">
        <v>24.922609674458137</v>
      </c>
      <c r="AU32" s="18">
        <v>19.490035813148712</v>
      </c>
      <c r="AV32" s="18">
        <v>12.746917186775406</v>
      </c>
      <c r="AW32" s="18">
        <v>0.56553922661385947</v>
      </c>
      <c r="AX32" s="18">
        <v>10.089162206062493</v>
      </c>
      <c r="AY32" s="18">
        <v>2.1936990583023297</v>
      </c>
      <c r="AZ32" s="18">
        <v>-1.4768954610936077E-2</v>
      </c>
      <c r="BA32" s="18">
        <v>0.18401391507659168</v>
      </c>
      <c r="BB32" s="18">
        <v>2.0191328081282669</v>
      </c>
      <c r="BC32" s="18">
        <v>0.12357967611014647</v>
      </c>
      <c r="BD32" s="18">
        <v>-0.1921824174277208</v>
      </c>
      <c r="BE32" s="18">
        <v>-0.14570923332807076</v>
      </c>
      <c r="BF32" s="18">
        <v>-4.9132111633785128E-2</v>
      </c>
      <c r="BG32" s="18">
        <v>-0.50276646004845571</v>
      </c>
      <c r="BH32" s="18">
        <v>-0.44822850450512325</v>
      </c>
      <c r="BI32"/>
    </row>
    <row r="33" spans="1:73" s="7" customFormat="1" ht="15" customHeight="1" x14ac:dyDescent="0.35">
      <c r="A33"/>
      <c r="B33" s="16" t="s">
        <v>325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>
        <v>0.10850137953450756</v>
      </c>
      <c r="O33" s="71">
        <v>0.23083638032760367</v>
      </c>
      <c r="P33" s="71">
        <v>0.23199996283938074</v>
      </c>
      <c r="Q33" s="71">
        <v>0.28945377745762735</v>
      </c>
      <c r="R33" s="71">
        <v>0.31549489999904479</v>
      </c>
      <c r="S33" s="71">
        <v>0.3636592369747822</v>
      </c>
      <c r="T33" s="71">
        <v>0.33787209438800003</v>
      </c>
      <c r="U33" s="71">
        <v>0.37727294514054943</v>
      </c>
      <c r="V33" s="71">
        <v>0.40424120195297109</v>
      </c>
      <c r="W33" s="71">
        <v>0.40379996723360545</v>
      </c>
      <c r="X33" s="71">
        <v>0.40313394696983584</v>
      </c>
      <c r="Y33" s="71">
        <v>0.41249948641847167</v>
      </c>
      <c r="Z33" s="71">
        <v>0.4162540362752698</v>
      </c>
      <c r="AA33" s="71">
        <v>0.41040901367158567</v>
      </c>
      <c r="AB33" s="71">
        <v>0.40596511317646744</v>
      </c>
      <c r="AC33" s="71">
        <v>0.4044991389529291</v>
      </c>
      <c r="AD33" s="76">
        <v>0.38921633979282699</v>
      </c>
      <c r="AE33" s="76">
        <v>0.37573082170312944</v>
      </c>
      <c r="AF33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 t="s">
        <v>233</v>
      </c>
      <c r="AS33" s="18">
        <v>0.50407241273048109</v>
      </c>
      <c r="AT33" s="18">
        <v>24.764579233154144</v>
      </c>
      <c r="AU33" s="18">
        <v>8.9966428388482704</v>
      </c>
      <c r="AV33" s="18">
        <v>15.266280683422533</v>
      </c>
      <c r="AW33" s="18">
        <v>-7.0910181744043976</v>
      </c>
      <c r="AX33" s="18">
        <v>11.661469356893054</v>
      </c>
      <c r="AY33" s="18">
        <v>7.1482085211211972</v>
      </c>
      <c r="AZ33" s="18">
        <v>-0.10915134757019841</v>
      </c>
      <c r="BA33" s="18">
        <v>-0.16493816686822615</v>
      </c>
      <c r="BB33" s="18">
        <v>2.3231830311071762</v>
      </c>
      <c r="BC33" s="18">
        <v>0.91019503791314305</v>
      </c>
      <c r="BD33" s="18">
        <v>-1.4041960183705722</v>
      </c>
      <c r="BE33" s="18">
        <v>-1.0827979764290188</v>
      </c>
      <c r="BF33" s="18">
        <v>-0.36110842433425966</v>
      </c>
      <c r="BG33" s="18">
        <v>-3.7782031377526728</v>
      </c>
      <c r="BH33" s="18">
        <v>-3.4647872432271627</v>
      </c>
      <c r="BI33"/>
    </row>
    <row r="34" spans="1:73" s="7" customFormat="1" ht="15" customHeight="1" x14ac:dyDescent="0.35">
      <c r="A34"/>
      <c r="B34" s="16" t="s">
        <v>326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>
        <v>0.25270880412202229</v>
      </c>
      <c r="O34" s="71">
        <v>0.28979267297513495</v>
      </c>
      <c r="P34" s="71">
        <v>0.28931922377980446</v>
      </c>
      <c r="Q34" s="71">
        <v>0.36142512463561727</v>
      </c>
      <c r="R34" s="71">
        <v>0.4523558831371281</v>
      </c>
      <c r="S34" s="71">
        <v>0.53273207149487556</v>
      </c>
      <c r="T34" s="71">
        <v>0.55820974414541513</v>
      </c>
      <c r="U34" s="71">
        <v>0.66278232556569605</v>
      </c>
      <c r="V34" s="71">
        <v>0.67732177520022507</v>
      </c>
      <c r="W34" s="71">
        <v>0.67722174185467565</v>
      </c>
      <c r="X34" s="71">
        <v>0.67846792409561241</v>
      </c>
      <c r="Y34" s="71">
        <v>0.69216709254365394</v>
      </c>
      <c r="Z34" s="71">
        <v>0.69302247039476028</v>
      </c>
      <c r="AA34" s="71">
        <v>0.69169060305783825</v>
      </c>
      <c r="AB34" s="71">
        <v>0.69068274598312041</v>
      </c>
      <c r="AC34" s="71">
        <v>0.6903433989653287</v>
      </c>
      <c r="AD34" s="76">
        <v>0.68687258389617234</v>
      </c>
      <c r="AE34" s="76">
        <v>0.68379382518551901</v>
      </c>
      <c r="AF34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>
        <v>14.674545662131518</v>
      </c>
      <c r="AS34" s="18">
        <v>-0.16337514350168267</v>
      </c>
      <c r="AT34" s="18">
        <v>24.922609674458162</v>
      </c>
      <c r="AU34" s="18">
        <v>25.158947816144682</v>
      </c>
      <c r="AV34" s="18">
        <v>17.768352607759066</v>
      </c>
      <c r="AW34" s="18">
        <v>4.7824551991112187</v>
      </c>
      <c r="AX34" s="18">
        <v>18.733564312886571</v>
      </c>
      <c r="AY34" s="18">
        <v>2.1936990583023399</v>
      </c>
      <c r="AZ34" s="18">
        <v>-1.4768954610952916E-2</v>
      </c>
      <c r="BA34" s="18">
        <v>0.18401391507660309</v>
      </c>
      <c r="BB34" s="18">
        <v>2.0191328081283015</v>
      </c>
      <c r="BC34" s="18">
        <v>0.12357967611012874</v>
      </c>
      <c r="BD34" s="18">
        <v>-0.19218241742773109</v>
      </c>
      <c r="BE34" s="18">
        <v>-0.14570923332806479</v>
      </c>
      <c r="BF34" s="18">
        <v>-4.9132111633782685E-2</v>
      </c>
      <c r="BG34" s="18">
        <v>-0.50276646004848358</v>
      </c>
      <c r="BH34" s="18">
        <v>-0.44822850450509666</v>
      </c>
      <c r="BI34"/>
    </row>
    <row r="35" spans="1:73" s="7" customFormat="1" ht="15" customHeight="1" x14ac:dyDescent="0.35">
      <c r="A35"/>
      <c r="B35" s="16" t="s">
        <v>327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>
        <v>1.3152101929839271</v>
      </c>
      <c r="O35" s="71">
        <v>1.4017983969971006</v>
      </c>
      <c r="P35" s="71">
        <v>1.3979674950750109</v>
      </c>
      <c r="Q35" s="71">
        <v>1.7467441078134558</v>
      </c>
      <c r="R35" s="71">
        <v>2.0970698100656375</v>
      </c>
      <c r="S35" s="71">
        <v>2.3337183402144621</v>
      </c>
      <c r="T35" s="71">
        <v>2.3522953472766526</v>
      </c>
      <c r="U35" s="71">
        <v>2.536055958444928</v>
      </c>
      <c r="V35" s="71">
        <v>2.5729973703557105</v>
      </c>
      <c r="W35" s="71">
        <v>2.5729988980616727</v>
      </c>
      <c r="X35" s="71">
        <v>2.5791426424614277</v>
      </c>
      <c r="Y35" s="71">
        <v>2.6299932280591269</v>
      </c>
      <c r="Z35" s="71">
        <v>2.6299985808445552</v>
      </c>
      <c r="AA35" s="71">
        <v>2.6299892415277033</v>
      </c>
      <c r="AB35" s="71">
        <v>2.6300030010350506</v>
      </c>
      <c r="AC35" s="71">
        <v>2.6299773400155484</v>
      </c>
      <c r="AD35" s="76">
        <v>2.6300038092013378</v>
      </c>
      <c r="AE35" s="76">
        <v>2.6299563219694813</v>
      </c>
      <c r="AF35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>
        <v>6.5836019577010489</v>
      </c>
      <c r="AS35" s="18">
        <v>-0.27328479832022545</v>
      </c>
      <c r="AT35" s="18">
        <v>24.948835646549167</v>
      </c>
      <c r="AU35" s="18">
        <v>20.055925804193116</v>
      </c>
      <c r="AV35" s="18">
        <v>11.284723522934012</v>
      </c>
      <c r="AW35" s="18">
        <v>0.79602609886860975</v>
      </c>
      <c r="AX35" s="18">
        <v>7.811970183974668</v>
      </c>
      <c r="AY35" s="18">
        <v>1.4566481385306029</v>
      </c>
      <c r="AZ35" s="18">
        <v>5.937456368125125E-5</v>
      </c>
      <c r="BA35" s="18">
        <v>0.23877757601774524</v>
      </c>
      <c r="BB35" s="18">
        <v>1.9716081135074242</v>
      </c>
      <c r="BC35" s="18">
        <v>2.035284871127483E-4</v>
      </c>
      <c r="BD35" s="18">
        <v>-3.5510729625093905E-4</v>
      </c>
      <c r="BE35" s="18">
        <v>5.2317732445493882E-4</v>
      </c>
      <c r="BF35" s="18">
        <v>-9.7570305022803318E-4</v>
      </c>
      <c r="BG35" s="18">
        <v>1.0064415912137226E-3</v>
      </c>
      <c r="BH35" s="18">
        <v>-1.8055955542880865E-3</v>
      </c>
      <c r="BI35"/>
    </row>
    <row r="36" spans="1:73" s="7" customFormat="1" ht="15" customHeight="1" x14ac:dyDescent="0.35">
      <c r="A36"/>
      <c r="B36" s="16" t="s">
        <v>354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>
        <v>0.15573304045293862</v>
      </c>
      <c r="O36" s="71">
        <v>0.17858615658523097</v>
      </c>
      <c r="P36" s="71">
        <v>0.17829439119563573</v>
      </c>
      <c r="Q36" s="71">
        <v>0.22273000638477547</v>
      </c>
      <c r="R36" s="71">
        <v>0.26614016439579663</v>
      </c>
      <c r="S36" s="71">
        <v>0.30006483075207674</v>
      </c>
      <c r="T36" s="71">
        <v>0.30176181507525224</v>
      </c>
      <c r="U36" s="71">
        <v>0.33220705407415274</v>
      </c>
      <c r="V36" s="71">
        <v>0.33949467709099135</v>
      </c>
      <c r="W36" s="71">
        <v>0.33944453727622526</v>
      </c>
      <c r="X36" s="71">
        <v>0.34006916245878083</v>
      </c>
      <c r="Y36" s="71">
        <v>0.34693561048831312</v>
      </c>
      <c r="Z36" s="71">
        <v>0.34736435239206531</v>
      </c>
      <c r="AA36" s="71">
        <v>0.34669677918235609</v>
      </c>
      <c r="AB36" s="71">
        <v>0.3461916099634364</v>
      </c>
      <c r="AC36" s="71">
        <v>0.34602151871516235</v>
      </c>
      <c r="AD36" s="76">
        <v>0.34428183857451222</v>
      </c>
      <c r="AE36" s="76">
        <v>0.34273866923818697</v>
      </c>
      <c r="AF3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>
        <v>14.674545662131598</v>
      </c>
      <c r="AS36" s="18">
        <v>-0.16337514350167345</v>
      </c>
      <c r="AT36" s="18">
        <v>24.922609674458133</v>
      </c>
      <c r="AU36" s="18">
        <v>19.490035813148715</v>
      </c>
      <c r="AV36" s="18">
        <v>12.746917186775402</v>
      </c>
      <c r="AW36" s="18">
        <v>0.56553922661386535</v>
      </c>
      <c r="AX36" s="18">
        <v>10.089162206062481</v>
      </c>
      <c r="AY36" s="18">
        <v>2.1936990583023319</v>
      </c>
      <c r="AZ36" s="18">
        <v>-1.4768954610930191E-2</v>
      </c>
      <c r="BA36" s="18">
        <v>0.18401391507658249</v>
      </c>
      <c r="BB36" s="18">
        <v>2.0191328081282762</v>
      </c>
      <c r="BC36" s="18">
        <v>0.12357967611014006</v>
      </c>
      <c r="BD36" s="18">
        <v>-0.19218241742772335</v>
      </c>
      <c r="BE36" s="18">
        <v>-0.14570923332805985</v>
      </c>
      <c r="BF36" s="18">
        <v>-4.9132111633790256E-2</v>
      </c>
      <c r="BG36" s="18">
        <v>-0.50276646004845493</v>
      </c>
      <c r="BH36" s="18">
        <v>-0.44822850450511675</v>
      </c>
      <c r="BI36"/>
    </row>
    <row r="37" spans="1:73" customFormat="1" ht="6" customHeight="1" x14ac:dyDescent="0.35"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242"/>
      <c r="Y37" s="242"/>
      <c r="Z37" s="242"/>
      <c r="AA37" s="242"/>
      <c r="AB37" s="242"/>
      <c r="AC37" s="242"/>
      <c r="AD37" s="117"/>
      <c r="AE37" s="117"/>
      <c r="BE37" s="335"/>
      <c r="BF37" s="355"/>
      <c r="BG37" s="355"/>
      <c r="BH37" s="355"/>
    </row>
    <row r="38" spans="1:73" s="7" customFormat="1" ht="15" customHeight="1" x14ac:dyDescent="0.35">
      <c r="A38"/>
      <c r="B38" s="91" t="s">
        <v>357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 s="12"/>
      <c r="Y38" s="12"/>
      <c r="Z38" s="12"/>
      <c r="AA38" s="12"/>
      <c r="AB38" s="12"/>
      <c r="AC38" s="12"/>
      <c r="AD38" s="355"/>
      <c r="AE38" s="355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 s="335"/>
      <c r="BF38" s="355"/>
      <c r="BG38" s="355"/>
      <c r="BH38" s="355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 spans="1:73" s="7" customFormat="1" ht="15" customHeight="1" x14ac:dyDescent="0.35">
      <c r="A39"/>
      <c r="B39" s="107" t="s">
        <v>351</v>
      </c>
      <c r="C39" s="71"/>
      <c r="D39" s="71"/>
      <c r="E39" s="71"/>
      <c r="F39" s="71"/>
      <c r="G39" s="71"/>
      <c r="H39" s="71"/>
      <c r="I39" s="71"/>
      <c r="J39" s="71"/>
      <c r="K39" s="71"/>
      <c r="L39" s="71">
        <v>91.280553355034016</v>
      </c>
      <c r="M39" s="71">
        <v>93.988448061952369</v>
      </c>
      <c r="N39" s="71">
        <v>97.430482629393751</v>
      </c>
      <c r="O39" s="71">
        <v>95.86580626217399</v>
      </c>
      <c r="P39" s="71">
        <v>87.074645113088366</v>
      </c>
      <c r="Q39" s="71">
        <v>87.265367009358982</v>
      </c>
      <c r="R39" s="71">
        <v>99.815838832625943</v>
      </c>
      <c r="S39" s="71">
        <v>113.62625364313909</v>
      </c>
      <c r="T39" s="71">
        <v>124.92972116722099</v>
      </c>
      <c r="U39" s="71">
        <v>141.72945039437138</v>
      </c>
      <c r="V39" s="71">
        <v>142.59676210991725</v>
      </c>
      <c r="W39" s="71">
        <v>146.57158119745185</v>
      </c>
      <c r="X39" s="71">
        <v>152.78390869873374</v>
      </c>
      <c r="Y39" s="71">
        <v>155.71966873301506</v>
      </c>
      <c r="Z39" s="71">
        <v>159.20027957886796</v>
      </c>
      <c r="AA39" s="71">
        <v>161.78002577039649</v>
      </c>
      <c r="AB39" s="71">
        <v>159.01232293731798</v>
      </c>
      <c r="AC39" s="71">
        <v>160.70815844768583</v>
      </c>
      <c r="AD39" s="76">
        <v>170.15525583023978</v>
      </c>
      <c r="AE39" s="76">
        <v>185.12724939543153</v>
      </c>
      <c r="AF39"/>
      <c r="AG39" s="18"/>
      <c r="AH39" s="18"/>
      <c r="AI39" s="18"/>
      <c r="AJ39" s="18"/>
      <c r="AK39" s="18"/>
      <c r="AL39" s="18"/>
      <c r="AM39" s="18"/>
      <c r="AN39" s="18"/>
      <c r="AO39" s="18"/>
      <c r="AP39" s="18">
        <v>2.9665625452401088</v>
      </c>
      <c r="AQ39" s="18">
        <v>3.6621889587671133</v>
      </c>
      <c r="AR39" s="18">
        <v>-1.6059413080929503</v>
      </c>
      <c r="AS39" s="18">
        <v>-9.1702782168686294</v>
      </c>
      <c r="AT39" s="18">
        <v>0.21903264265150471</v>
      </c>
      <c r="AU39" s="18">
        <v>14.38196188634714</v>
      </c>
      <c r="AV39" s="18">
        <v>13.835895156550105</v>
      </c>
      <c r="AW39" s="18">
        <v>9.9479364686106706</v>
      </c>
      <c r="AX39" s="18">
        <v>13.447343890781292</v>
      </c>
      <c r="AY39" s="18">
        <v>0.61194883147610879</v>
      </c>
      <c r="AZ39" s="18">
        <v>2.7874539566829055</v>
      </c>
      <c r="BA39" s="18">
        <v>4.2384256555935229</v>
      </c>
      <c r="BB39" s="18">
        <v>1.9215112764723024</v>
      </c>
      <c r="BC39" s="18">
        <v>2.2351774019122113</v>
      </c>
      <c r="BD39" s="18">
        <v>1.6204407419086972</v>
      </c>
      <c r="BE39" s="18">
        <v>-1.7107815503791122</v>
      </c>
      <c r="BF39" s="18">
        <v>1.0664805588912432</v>
      </c>
      <c r="BG39" s="18">
        <v>5.8784180428706696</v>
      </c>
      <c r="BH39" s="18">
        <v>8.799019161728971</v>
      </c>
      <c r="BI39"/>
    </row>
    <row r="40" spans="1:73" s="7" customFormat="1" ht="15" customHeight="1" x14ac:dyDescent="0.35">
      <c r="A40"/>
      <c r="B40" s="16" t="s">
        <v>352</v>
      </c>
      <c r="C40" s="71"/>
      <c r="D40" s="71"/>
      <c r="E40" s="71"/>
      <c r="F40" s="71"/>
      <c r="G40" s="71"/>
      <c r="H40" s="71"/>
      <c r="I40" s="71"/>
      <c r="J40" s="71"/>
      <c r="K40" s="71"/>
      <c r="L40" s="71">
        <v>59.222396178142567</v>
      </c>
      <c r="M40" s="71">
        <v>60.656429734289375</v>
      </c>
      <c r="N40" s="71">
        <v>59.938964673117248</v>
      </c>
      <c r="O40" s="71">
        <v>57.715731888193204</v>
      </c>
      <c r="P40" s="71">
        <v>51.352149175283088</v>
      </c>
      <c r="Q40" s="71">
        <v>43.784525453079333</v>
      </c>
      <c r="R40" s="71">
        <v>43.334161436017084</v>
      </c>
      <c r="S40" s="71">
        <v>45.259842530714202</v>
      </c>
      <c r="T40" s="71">
        <v>48.141266203752437</v>
      </c>
      <c r="U40" s="71">
        <v>50.134932154480047</v>
      </c>
      <c r="V40" s="71">
        <v>51.87484524775401</v>
      </c>
      <c r="W40" s="71">
        <v>53.472486510758401</v>
      </c>
      <c r="X40" s="71">
        <v>55.757224138009676</v>
      </c>
      <c r="Y40" s="71">
        <v>57.096249975718756</v>
      </c>
      <c r="Z40" s="71">
        <v>59.24876058025275</v>
      </c>
      <c r="AA40" s="71">
        <v>60.190708638818606</v>
      </c>
      <c r="AB40" s="71">
        <v>58.98662975586079</v>
      </c>
      <c r="AC40" s="71">
        <v>61.299229293281471</v>
      </c>
      <c r="AD40" s="76">
        <v>67.222067679673358</v>
      </c>
      <c r="AE40" s="76">
        <v>76.099983785392922</v>
      </c>
      <c r="AF40"/>
      <c r="AG40" s="18"/>
      <c r="AH40" s="18"/>
      <c r="AI40" s="18"/>
      <c r="AJ40" s="18"/>
      <c r="AK40" s="18"/>
      <c r="AL40" s="18"/>
      <c r="AM40" s="18"/>
      <c r="AN40" s="18"/>
      <c r="AO40" s="18"/>
      <c r="AP40" s="18">
        <v>2.4214379165496722</v>
      </c>
      <c r="AQ40" s="18">
        <v>-1.1828343084402495</v>
      </c>
      <c r="AR40" s="18">
        <v>-3.7091611392499879</v>
      </c>
      <c r="AS40" s="18">
        <v>-11.025733374113031</v>
      </c>
      <c r="AT40" s="18">
        <v>-14.736722500888471</v>
      </c>
      <c r="AU40" s="18">
        <v>-1.0285917510853715</v>
      </c>
      <c r="AV40" s="18">
        <v>4.4437945281123943</v>
      </c>
      <c r="AW40" s="18">
        <v>6.3664023379728834</v>
      </c>
      <c r="AX40" s="18">
        <v>4.1412827454301802</v>
      </c>
      <c r="AY40" s="18">
        <v>3.4704606518919645</v>
      </c>
      <c r="AZ40" s="18">
        <v>3.0797995740981281</v>
      </c>
      <c r="BA40" s="18">
        <v>4.2727349639736625</v>
      </c>
      <c r="BB40" s="18">
        <v>2.401528875244467</v>
      </c>
      <c r="BC40" s="18">
        <v>3.7699684400453428</v>
      </c>
      <c r="BD40" s="18">
        <v>1.5898190094457465</v>
      </c>
      <c r="BE40" s="18">
        <v>-2.0004397857865945</v>
      </c>
      <c r="BF40" s="18">
        <v>3.9205486853415383</v>
      </c>
      <c r="BG40" s="18">
        <v>9.662174312265039</v>
      </c>
      <c r="BH40" s="18">
        <v>13.206847709631033</v>
      </c>
      <c r="BI40"/>
    </row>
    <row r="41" spans="1:73" s="33" customFormat="1" ht="15" customHeight="1" x14ac:dyDescent="0.35">
      <c r="A41"/>
      <c r="B41" s="16" t="s">
        <v>326</v>
      </c>
      <c r="C41" s="71"/>
      <c r="D41" s="71"/>
      <c r="E41" s="71"/>
      <c r="F41" s="71"/>
      <c r="G41" s="71"/>
      <c r="H41" s="71"/>
      <c r="I41" s="71"/>
      <c r="J41" s="71"/>
      <c r="K41" s="71"/>
      <c r="L41" s="71">
        <v>12.522949040927196</v>
      </c>
      <c r="M41" s="71">
        <v>12.893876721804784</v>
      </c>
      <c r="N41" s="71">
        <v>13.366019981792912</v>
      </c>
      <c r="O41" s="71">
        <v>13.151670403099361</v>
      </c>
      <c r="P41" s="71">
        <v>11.94543205554888</v>
      </c>
      <c r="Q41" s="71">
        <v>11.994119659953711</v>
      </c>
      <c r="R41" s="71">
        <v>14.445061612630621</v>
      </c>
      <c r="S41" s="71">
        <v>17.116348518541386</v>
      </c>
      <c r="T41" s="71">
        <v>19.709576649395164</v>
      </c>
      <c r="U41" s="71">
        <v>23.994294560285219</v>
      </c>
      <c r="V41" s="71">
        <v>24.134577632690526</v>
      </c>
      <c r="W41" s="71">
        <v>24.807899019549513</v>
      </c>
      <c r="X41" s="71">
        <v>25.859918570820643</v>
      </c>
      <c r="Y41" s="71">
        <v>26.359612438691947</v>
      </c>
      <c r="Z41" s="71">
        <v>26.952795526738118</v>
      </c>
      <c r="AA41" s="71">
        <v>27.391506598674713</v>
      </c>
      <c r="AB41" s="71">
        <v>26.927393186991413</v>
      </c>
      <c r="AC41" s="71">
        <v>27.210957213063583</v>
      </c>
      <c r="AD41" s="76">
        <v>28.796715529962331</v>
      </c>
      <c r="AE41" s="76">
        <v>31.257682516087581</v>
      </c>
      <c r="AF41"/>
      <c r="AG41" s="18"/>
      <c r="AH41" s="18"/>
      <c r="AI41" s="18"/>
      <c r="AJ41" s="18"/>
      <c r="AK41" s="18"/>
      <c r="AL41" s="18"/>
      <c r="AM41" s="18"/>
      <c r="AN41" s="18"/>
      <c r="AO41" s="18"/>
      <c r="AP41" s="18">
        <v>2.9619834726255805</v>
      </c>
      <c r="AQ41" s="18">
        <v>3.6617634104542685</v>
      </c>
      <c r="AR41" s="18">
        <v>-1.6036903953872255</v>
      </c>
      <c r="AS41" s="18">
        <v>-9.1717501319544628</v>
      </c>
      <c r="AT41" s="18">
        <v>0.40758345264050039</v>
      </c>
      <c r="AU41" s="18">
        <v>20.434529770952519</v>
      </c>
      <c r="AV41" s="18">
        <v>18.492734593634534</v>
      </c>
      <c r="AW41" s="18">
        <v>15.1505920088309</v>
      </c>
      <c r="AX41" s="18">
        <v>21.739269123375831</v>
      </c>
      <c r="AY41" s="18">
        <v>0.58465178900279058</v>
      </c>
      <c r="AZ41" s="18">
        <v>2.7898619031433416</v>
      </c>
      <c r="BA41" s="18">
        <v>4.2406636307335042</v>
      </c>
      <c r="BB41" s="18">
        <v>1.9323102913214121</v>
      </c>
      <c r="BC41" s="18">
        <v>2.250348291067692</v>
      </c>
      <c r="BD41" s="18">
        <v>1.6277015551183855</v>
      </c>
      <c r="BE41" s="18">
        <v>-1.6943697857997901</v>
      </c>
      <c r="BF41" s="18">
        <v>1.0530689848178834</v>
      </c>
      <c r="BG41" s="18">
        <v>5.8276462106134508</v>
      </c>
      <c r="BH41" s="18">
        <v>8.5459988781174339</v>
      </c>
      <c r="BI41"/>
    </row>
    <row r="42" spans="1:73" s="7" customFormat="1" ht="15" customHeight="1" x14ac:dyDescent="0.35">
      <c r="A42"/>
      <c r="B42" s="16" t="s">
        <v>327</v>
      </c>
      <c r="C42" s="71"/>
      <c r="D42" s="71"/>
      <c r="E42" s="71"/>
      <c r="F42" s="71"/>
      <c r="G42" s="71"/>
      <c r="H42" s="71"/>
      <c r="I42" s="71"/>
      <c r="J42" s="71"/>
      <c r="K42" s="71"/>
      <c r="L42" s="71">
        <v>19.535208135964258</v>
      </c>
      <c r="M42" s="71">
        <v>20.438141605858203</v>
      </c>
      <c r="N42" s="71">
        <v>24.125497974483586</v>
      </c>
      <c r="O42" s="71">
        <v>24.998403970881419</v>
      </c>
      <c r="P42" s="71">
        <v>23.777063882256403</v>
      </c>
      <c r="Q42" s="71">
        <v>31.486721896325939</v>
      </c>
      <c r="R42" s="71">
        <v>42.036615783978242</v>
      </c>
      <c r="S42" s="71">
        <v>51.250062593883506</v>
      </c>
      <c r="T42" s="71">
        <v>57.078878314073393</v>
      </c>
      <c r="U42" s="71">
        <v>67.600223679606117</v>
      </c>
      <c r="V42" s="71">
        <v>66.587339229472718</v>
      </c>
      <c r="W42" s="71">
        <v>68.291195667143938</v>
      </c>
      <c r="X42" s="71">
        <v>71.166765989903425</v>
      </c>
      <c r="Y42" s="71">
        <v>72.263806318604352</v>
      </c>
      <c r="Z42" s="71">
        <v>72.998723471877099</v>
      </c>
      <c r="AA42" s="71">
        <v>74.197810532903176</v>
      </c>
      <c r="AB42" s="71">
        <v>73.098299994465776</v>
      </c>
      <c r="AC42" s="71">
        <v>72.197971941340782</v>
      </c>
      <c r="AD42" s="76">
        <v>74.136472620604096</v>
      </c>
      <c r="AE42" s="76">
        <v>77.769583093951027</v>
      </c>
      <c r="AF42"/>
      <c r="AG42" s="18"/>
      <c r="AH42" s="18"/>
      <c r="AI42" s="18"/>
      <c r="AJ42" s="18"/>
      <c r="AK42" s="18"/>
      <c r="AL42" s="18"/>
      <c r="AM42" s="18"/>
      <c r="AN42" s="18"/>
      <c r="AO42" s="18"/>
      <c r="AP42" s="18">
        <v>4.6220826704766322</v>
      </c>
      <c r="AQ42" s="18">
        <v>18.041544283891614</v>
      </c>
      <c r="AR42" s="18">
        <v>3.6181885129213285</v>
      </c>
      <c r="AS42" s="18">
        <v>-4.8856722615077937</v>
      </c>
      <c r="AT42" s="18">
        <v>32.424768895973131</v>
      </c>
      <c r="AU42" s="18">
        <v>33.505850251382718</v>
      </c>
      <c r="AV42" s="18">
        <v>21.917670197934584</v>
      </c>
      <c r="AW42" s="18">
        <v>11.373285075529903</v>
      </c>
      <c r="AX42" s="18">
        <v>18.432992511940405</v>
      </c>
      <c r="AY42" s="18">
        <v>-1.4983448204757484</v>
      </c>
      <c r="AZ42" s="18">
        <v>2.5588294372289075</v>
      </c>
      <c r="BA42" s="18">
        <v>4.210748244583705</v>
      </c>
      <c r="BB42" s="18">
        <v>1.541506507203892</v>
      </c>
      <c r="BC42" s="18">
        <v>1.0169920333736171</v>
      </c>
      <c r="BD42" s="18">
        <v>1.6426137389758984</v>
      </c>
      <c r="BE42" s="18">
        <v>-1.4818638589744095</v>
      </c>
      <c r="BF42" s="18">
        <v>-1.2316675670886428</v>
      </c>
      <c r="BG42" s="18">
        <v>2.6849794075078748</v>
      </c>
      <c r="BH42" s="18">
        <v>4.9005709941711109</v>
      </c>
      <c r="BI42"/>
    </row>
    <row r="43" spans="1:73" ht="6" customHeight="1" thickBot="1" x14ac:dyDescent="0.4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136"/>
      <c r="Y43" s="136"/>
      <c r="Z43" s="136"/>
      <c r="AA43" s="32"/>
      <c r="AB43" s="32"/>
      <c r="AC43" s="136"/>
      <c r="AD43" s="32"/>
      <c r="AE43" s="32"/>
      <c r="AF43"/>
      <c r="AG43" s="34" t="s">
        <v>233</v>
      </c>
      <c r="AH43" s="34" t="s">
        <v>233</v>
      </c>
      <c r="AI43" s="34" t="s">
        <v>233</v>
      </c>
      <c r="AJ43" s="34" t="s">
        <v>233</v>
      </c>
      <c r="AK43" s="34" t="s">
        <v>233</v>
      </c>
      <c r="AL43" s="34" t="s">
        <v>233</v>
      </c>
      <c r="AM43" s="34" t="s">
        <v>233</v>
      </c>
      <c r="AN43" s="34" t="s">
        <v>233</v>
      </c>
      <c r="AO43" s="34" t="s">
        <v>233</v>
      </c>
      <c r="AP43" s="34" t="s">
        <v>233</v>
      </c>
      <c r="AQ43" s="34" t="s">
        <v>233</v>
      </c>
      <c r="AR43" s="34" t="s">
        <v>233</v>
      </c>
      <c r="AS43" s="34" t="s">
        <v>233</v>
      </c>
      <c r="AT43" s="34" t="s">
        <v>233</v>
      </c>
      <c r="AU43" s="34" t="s">
        <v>233</v>
      </c>
      <c r="AV43" s="34" t="s">
        <v>233</v>
      </c>
      <c r="AW43" s="34" t="s">
        <v>233</v>
      </c>
      <c r="AX43" s="34" t="s">
        <v>233</v>
      </c>
      <c r="AY43" s="34" t="s">
        <v>233</v>
      </c>
      <c r="AZ43" s="34" t="s">
        <v>233</v>
      </c>
      <c r="BA43" s="34" t="s">
        <v>233</v>
      </c>
      <c r="BB43" s="34"/>
      <c r="BC43" s="34"/>
      <c r="BD43" s="34"/>
      <c r="BE43" s="34"/>
      <c r="BF43" s="34"/>
      <c r="BG43" s="34"/>
      <c r="BH43" s="34"/>
      <c r="BI43"/>
      <c r="BJ43" s="2"/>
    </row>
    <row r="44" spans="1:73" s="55" customFormat="1" ht="6" customHeight="1" x14ac:dyDescent="0.35">
      <c r="A44"/>
      <c r="X44" s="52"/>
      <c r="Y44" s="52"/>
      <c r="Z44" s="52"/>
      <c r="AC44" s="52"/>
      <c r="AF44"/>
      <c r="BI44"/>
    </row>
    <row r="45" spans="1:73" ht="12" customHeight="1" x14ac:dyDescent="0.35">
      <c r="B45" s="35" t="s">
        <v>824</v>
      </c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230"/>
      <c r="Y45" s="230"/>
      <c r="Z45" s="230"/>
      <c r="AA45" s="185"/>
      <c r="AB45" s="185"/>
      <c r="AC45" s="230"/>
      <c r="AD45" s="185"/>
      <c r="AE45" s="185"/>
      <c r="AF45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36"/>
      <c r="BC45" s="36"/>
      <c r="BD45" s="36"/>
      <c r="BE45" s="36"/>
      <c r="BF45" s="36"/>
      <c r="BG45" s="36"/>
      <c r="BH45" s="36"/>
      <c r="BI45"/>
      <c r="BJ45" s="2"/>
    </row>
    <row r="46" spans="1:73" s="55" customFormat="1" ht="12" customHeight="1" x14ac:dyDescent="0.35">
      <c r="A46"/>
      <c r="B46" s="56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230"/>
      <c r="Y46" s="230"/>
      <c r="Z46" s="230"/>
      <c r="AA46" s="185"/>
      <c r="AB46" s="185"/>
      <c r="AC46" s="185"/>
      <c r="AD46" s="185"/>
      <c r="AE46" s="185"/>
      <c r="AF46"/>
      <c r="BI46"/>
    </row>
    <row r="47" spans="1:73" s="55" customFormat="1" ht="12" customHeight="1" x14ac:dyDescent="0.35">
      <c r="A47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230"/>
      <c r="Y47" s="230"/>
      <c r="Z47" s="230"/>
      <c r="AA47" s="185"/>
      <c r="AB47" s="185"/>
      <c r="AC47" s="185"/>
      <c r="AD47" s="185"/>
      <c r="AE47" s="185"/>
      <c r="AF47"/>
      <c r="BI47"/>
    </row>
  </sheetData>
  <mergeCells count="1">
    <mergeCell ref="BC5:BH5"/>
  </mergeCells>
  <hyperlinks>
    <hyperlink ref="B3" location="Indice!A1" display="Volver al índice" xr:uid="{00000000-0004-0000-39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88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BS44"/>
  <sheetViews>
    <sheetView zoomScale="90" zoomScaleNormal="90" zoomScaleSheetLayoutView="93" workbookViewId="0">
      <pane xSplit="2" ySplit="7" topLeftCell="AA8" activePane="bottomRight" state="frozen"/>
      <selection pane="topRight"/>
      <selection pane="bottomLeft"/>
      <selection pane="bottomRight"/>
    </sheetView>
  </sheetViews>
  <sheetFormatPr defaultColWidth="10.90625" defaultRowHeight="14.5" x14ac:dyDescent="0.35"/>
  <cols>
    <col min="1" max="1" width="3.6328125" customWidth="1"/>
    <col min="2" max="2" width="56" style="45" customWidth="1"/>
    <col min="3" max="24" width="10.54296875" style="45" customWidth="1"/>
    <col min="25" max="27" width="10.54296875" style="7" customWidth="1"/>
    <col min="28" max="31" width="10.54296875" style="2" customWidth="1"/>
    <col min="32" max="32" width="1.54296875" style="45" customWidth="1"/>
    <col min="33" max="55" width="6.54296875" style="45" hidden="1" customWidth="1"/>
    <col min="56" max="60" width="6.54296875" style="45" customWidth="1"/>
    <col min="61" max="61" width="1.54296875" style="45" customWidth="1"/>
    <col min="62" max="261" width="11.453125" style="45"/>
    <col min="262" max="262" width="2.453125" style="45" customWidth="1"/>
    <col min="263" max="263" width="48.54296875" style="45" customWidth="1"/>
    <col min="264" max="280" width="11.453125" style="45" customWidth="1"/>
    <col min="281" max="286" width="10.54296875" style="45" customWidth="1"/>
    <col min="287" max="288" width="11.453125" style="45" customWidth="1"/>
    <col min="289" max="289" width="1.54296875" style="45" customWidth="1"/>
    <col min="290" max="305" width="11.453125" style="45" customWidth="1"/>
    <col min="306" max="311" width="6.54296875" style="45" customWidth="1"/>
    <col min="312" max="313" width="11.453125" style="45" customWidth="1"/>
    <col min="314" max="314" width="1.453125" style="45" customWidth="1"/>
    <col min="315" max="517" width="11.453125" style="45"/>
    <col min="518" max="518" width="2.453125" style="45" customWidth="1"/>
    <col min="519" max="519" width="48.54296875" style="45" customWidth="1"/>
    <col min="520" max="536" width="11.453125" style="45" customWidth="1"/>
    <col min="537" max="542" width="10.54296875" style="45" customWidth="1"/>
    <col min="543" max="544" width="11.453125" style="45" customWidth="1"/>
    <col min="545" max="545" width="1.54296875" style="45" customWidth="1"/>
    <col min="546" max="561" width="11.453125" style="45" customWidth="1"/>
    <col min="562" max="567" width="6.54296875" style="45" customWidth="1"/>
    <col min="568" max="569" width="11.453125" style="45" customWidth="1"/>
    <col min="570" max="570" width="1.453125" style="45" customWidth="1"/>
    <col min="571" max="773" width="11.453125" style="45"/>
    <col min="774" max="774" width="2.453125" style="45" customWidth="1"/>
    <col min="775" max="775" width="48.54296875" style="45" customWidth="1"/>
    <col min="776" max="792" width="11.453125" style="45" customWidth="1"/>
    <col min="793" max="798" width="10.54296875" style="45" customWidth="1"/>
    <col min="799" max="800" width="11.453125" style="45" customWidth="1"/>
    <col min="801" max="801" width="1.54296875" style="45" customWidth="1"/>
    <col min="802" max="817" width="11.453125" style="45" customWidth="1"/>
    <col min="818" max="823" width="6.54296875" style="45" customWidth="1"/>
    <col min="824" max="825" width="11.453125" style="45" customWidth="1"/>
    <col min="826" max="826" width="1.453125" style="45" customWidth="1"/>
    <col min="827" max="1029" width="11.453125" style="45"/>
    <col min="1030" max="1030" width="2.453125" style="45" customWidth="1"/>
    <col min="1031" max="1031" width="48.54296875" style="45" customWidth="1"/>
    <col min="1032" max="1048" width="11.453125" style="45" customWidth="1"/>
    <col min="1049" max="1054" width="10.54296875" style="45" customWidth="1"/>
    <col min="1055" max="1056" width="11.453125" style="45" customWidth="1"/>
    <col min="1057" max="1057" width="1.54296875" style="45" customWidth="1"/>
    <col min="1058" max="1073" width="11.453125" style="45" customWidth="1"/>
    <col min="1074" max="1079" width="6.54296875" style="45" customWidth="1"/>
    <col min="1080" max="1081" width="11.453125" style="45" customWidth="1"/>
    <col min="1082" max="1082" width="1.453125" style="45" customWidth="1"/>
    <col min="1083" max="1285" width="11.453125" style="45"/>
    <col min="1286" max="1286" width="2.453125" style="45" customWidth="1"/>
    <col min="1287" max="1287" width="48.54296875" style="45" customWidth="1"/>
    <col min="1288" max="1304" width="11.453125" style="45" customWidth="1"/>
    <col min="1305" max="1310" width="10.54296875" style="45" customWidth="1"/>
    <col min="1311" max="1312" width="11.453125" style="45" customWidth="1"/>
    <col min="1313" max="1313" width="1.54296875" style="45" customWidth="1"/>
    <col min="1314" max="1329" width="11.453125" style="45" customWidth="1"/>
    <col min="1330" max="1335" width="6.54296875" style="45" customWidth="1"/>
    <col min="1336" max="1337" width="11.453125" style="45" customWidth="1"/>
    <col min="1338" max="1338" width="1.453125" style="45" customWidth="1"/>
    <col min="1339" max="1541" width="11.453125" style="45"/>
    <col min="1542" max="1542" width="2.453125" style="45" customWidth="1"/>
    <col min="1543" max="1543" width="48.54296875" style="45" customWidth="1"/>
    <col min="1544" max="1560" width="11.453125" style="45" customWidth="1"/>
    <col min="1561" max="1566" width="10.54296875" style="45" customWidth="1"/>
    <col min="1567" max="1568" width="11.453125" style="45" customWidth="1"/>
    <col min="1569" max="1569" width="1.54296875" style="45" customWidth="1"/>
    <col min="1570" max="1585" width="11.453125" style="45" customWidth="1"/>
    <col min="1586" max="1591" width="6.54296875" style="45" customWidth="1"/>
    <col min="1592" max="1593" width="11.453125" style="45" customWidth="1"/>
    <col min="1594" max="1594" width="1.453125" style="45" customWidth="1"/>
    <col min="1595" max="1797" width="11.453125" style="45"/>
    <col min="1798" max="1798" width="2.453125" style="45" customWidth="1"/>
    <col min="1799" max="1799" width="48.54296875" style="45" customWidth="1"/>
    <col min="1800" max="1816" width="11.453125" style="45" customWidth="1"/>
    <col min="1817" max="1822" width="10.54296875" style="45" customWidth="1"/>
    <col min="1823" max="1824" width="11.453125" style="45" customWidth="1"/>
    <col min="1825" max="1825" width="1.54296875" style="45" customWidth="1"/>
    <col min="1826" max="1841" width="11.453125" style="45" customWidth="1"/>
    <col min="1842" max="1847" width="6.54296875" style="45" customWidth="1"/>
    <col min="1848" max="1849" width="11.453125" style="45" customWidth="1"/>
    <col min="1850" max="1850" width="1.453125" style="45" customWidth="1"/>
    <col min="1851" max="2053" width="11.453125" style="45"/>
    <col min="2054" max="2054" width="2.453125" style="45" customWidth="1"/>
    <col min="2055" max="2055" width="48.54296875" style="45" customWidth="1"/>
    <col min="2056" max="2072" width="11.453125" style="45" customWidth="1"/>
    <col min="2073" max="2078" width="10.54296875" style="45" customWidth="1"/>
    <col min="2079" max="2080" width="11.453125" style="45" customWidth="1"/>
    <col min="2081" max="2081" width="1.54296875" style="45" customWidth="1"/>
    <col min="2082" max="2097" width="11.453125" style="45" customWidth="1"/>
    <col min="2098" max="2103" width="6.54296875" style="45" customWidth="1"/>
    <col min="2104" max="2105" width="11.453125" style="45" customWidth="1"/>
    <col min="2106" max="2106" width="1.453125" style="45" customWidth="1"/>
    <col min="2107" max="2309" width="11.453125" style="45"/>
    <col min="2310" max="2310" width="2.453125" style="45" customWidth="1"/>
    <col min="2311" max="2311" width="48.54296875" style="45" customWidth="1"/>
    <col min="2312" max="2328" width="11.453125" style="45" customWidth="1"/>
    <col min="2329" max="2334" width="10.54296875" style="45" customWidth="1"/>
    <col min="2335" max="2336" width="11.453125" style="45" customWidth="1"/>
    <col min="2337" max="2337" width="1.54296875" style="45" customWidth="1"/>
    <col min="2338" max="2353" width="11.453125" style="45" customWidth="1"/>
    <col min="2354" max="2359" width="6.54296875" style="45" customWidth="1"/>
    <col min="2360" max="2361" width="11.453125" style="45" customWidth="1"/>
    <col min="2362" max="2362" width="1.453125" style="45" customWidth="1"/>
    <col min="2363" max="2565" width="11.453125" style="45"/>
    <col min="2566" max="2566" width="2.453125" style="45" customWidth="1"/>
    <col min="2567" max="2567" width="48.54296875" style="45" customWidth="1"/>
    <col min="2568" max="2584" width="11.453125" style="45" customWidth="1"/>
    <col min="2585" max="2590" width="10.54296875" style="45" customWidth="1"/>
    <col min="2591" max="2592" width="11.453125" style="45" customWidth="1"/>
    <col min="2593" max="2593" width="1.54296875" style="45" customWidth="1"/>
    <col min="2594" max="2609" width="11.453125" style="45" customWidth="1"/>
    <col min="2610" max="2615" width="6.54296875" style="45" customWidth="1"/>
    <col min="2616" max="2617" width="11.453125" style="45" customWidth="1"/>
    <col min="2618" max="2618" width="1.453125" style="45" customWidth="1"/>
    <col min="2619" max="2821" width="11.453125" style="45"/>
    <col min="2822" max="2822" width="2.453125" style="45" customWidth="1"/>
    <col min="2823" max="2823" width="48.54296875" style="45" customWidth="1"/>
    <col min="2824" max="2840" width="11.453125" style="45" customWidth="1"/>
    <col min="2841" max="2846" width="10.54296875" style="45" customWidth="1"/>
    <col min="2847" max="2848" width="11.453125" style="45" customWidth="1"/>
    <col min="2849" max="2849" width="1.54296875" style="45" customWidth="1"/>
    <col min="2850" max="2865" width="11.453125" style="45" customWidth="1"/>
    <col min="2866" max="2871" width="6.54296875" style="45" customWidth="1"/>
    <col min="2872" max="2873" width="11.453125" style="45" customWidth="1"/>
    <col min="2874" max="2874" width="1.453125" style="45" customWidth="1"/>
    <col min="2875" max="3077" width="11.453125" style="45"/>
    <col min="3078" max="3078" width="2.453125" style="45" customWidth="1"/>
    <col min="3079" max="3079" width="48.54296875" style="45" customWidth="1"/>
    <col min="3080" max="3096" width="11.453125" style="45" customWidth="1"/>
    <col min="3097" max="3102" width="10.54296875" style="45" customWidth="1"/>
    <col min="3103" max="3104" width="11.453125" style="45" customWidth="1"/>
    <col min="3105" max="3105" width="1.54296875" style="45" customWidth="1"/>
    <col min="3106" max="3121" width="11.453125" style="45" customWidth="1"/>
    <col min="3122" max="3127" width="6.54296875" style="45" customWidth="1"/>
    <col min="3128" max="3129" width="11.453125" style="45" customWidth="1"/>
    <col min="3130" max="3130" width="1.453125" style="45" customWidth="1"/>
    <col min="3131" max="3333" width="11.453125" style="45"/>
    <col min="3334" max="3334" width="2.453125" style="45" customWidth="1"/>
    <col min="3335" max="3335" width="48.54296875" style="45" customWidth="1"/>
    <col min="3336" max="3352" width="11.453125" style="45" customWidth="1"/>
    <col min="3353" max="3358" width="10.54296875" style="45" customWidth="1"/>
    <col min="3359" max="3360" width="11.453125" style="45" customWidth="1"/>
    <col min="3361" max="3361" width="1.54296875" style="45" customWidth="1"/>
    <col min="3362" max="3377" width="11.453125" style="45" customWidth="1"/>
    <col min="3378" max="3383" width="6.54296875" style="45" customWidth="1"/>
    <col min="3384" max="3385" width="11.453125" style="45" customWidth="1"/>
    <col min="3386" max="3386" width="1.453125" style="45" customWidth="1"/>
    <col min="3387" max="3589" width="11.453125" style="45"/>
    <col min="3590" max="3590" width="2.453125" style="45" customWidth="1"/>
    <col min="3591" max="3591" width="48.54296875" style="45" customWidth="1"/>
    <col min="3592" max="3608" width="11.453125" style="45" customWidth="1"/>
    <col min="3609" max="3614" width="10.54296875" style="45" customWidth="1"/>
    <col min="3615" max="3616" width="11.453125" style="45" customWidth="1"/>
    <col min="3617" max="3617" width="1.54296875" style="45" customWidth="1"/>
    <col min="3618" max="3633" width="11.453125" style="45" customWidth="1"/>
    <col min="3634" max="3639" width="6.54296875" style="45" customWidth="1"/>
    <col min="3640" max="3641" width="11.453125" style="45" customWidth="1"/>
    <col min="3642" max="3642" width="1.453125" style="45" customWidth="1"/>
    <col min="3643" max="3845" width="11.453125" style="45"/>
    <col min="3846" max="3846" width="2.453125" style="45" customWidth="1"/>
    <col min="3847" max="3847" width="48.54296875" style="45" customWidth="1"/>
    <col min="3848" max="3864" width="11.453125" style="45" customWidth="1"/>
    <col min="3865" max="3870" width="10.54296875" style="45" customWidth="1"/>
    <col min="3871" max="3872" width="11.453125" style="45" customWidth="1"/>
    <col min="3873" max="3873" width="1.54296875" style="45" customWidth="1"/>
    <col min="3874" max="3889" width="11.453125" style="45" customWidth="1"/>
    <col min="3890" max="3895" width="6.54296875" style="45" customWidth="1"/>
    <col min="3896" max="3897" width="11.453125" style="45" customWidth="1"/>
    <col min="3898" max="3898" width="1.453125" style="45" customWidth="1"/>
    <col min="3899" max="4101" width="11.453125" style="45"/>
    <col min="4102" max="4102" width="2.453125" style="45" customWidth="1"/>
    <col min="4103" max="4103" width="48.54296875" style="45" customWidth="1"/>
    <col min="4104" max="4120" width="11.453125" style="45" customWidth="1"/>
    <col min="4121" max="4126" width="10.54296875" style="45" customWidth="1"/>
    <col min="4127" max="4128" width="11.453125" style="45" customWidth="1"/>
    <col min="4129" max="4129" width="1.54296875" style="45" customWidth="1"/>
    <col min="4130" max="4145" width="11.453125" style="45" customWidth="1"/>
    <col min="4146" max="4151" width="6.54296875" style="45" customWidth="1"/>
    <col min="4152" max="4153" width="11.453125" style="45" customWidth="1"/>
    <col min="4154" max="4154" width="1.453125" style="45" customWidth="1"/>
    <col min="4155" max="4357" width="11.453125" style="45"/>
    <col min="4358" max="4358" width="2.453125" style="45" customWidth="1"/>
    <col min="4359" max="4359" width="48.54296875" style="45" customWidth="1"/>
    <col min="4360" max="4376" width="11.453125" style="45" customWidth="1"/>
    <col min="4377" max="4382" width="10.54296875" style="45" customWidth="1"/>
    <col min="4383" max="4384" width="11.453125" style="45" customWidth="1"/>
    <col min="4385" max="4385" width="1.54296875" style="45" customWidth="1"/>
    <col min="4386" max="4401" width="11.453125" style="45" customWidth="1"/>
    <col min="4402" max="4407" width="6.54296875" style="45" customWidth="1"/>
    <col min="4408" max="4409" width="11.453125" style="45" customWidth="1"/>
    <col min="4410" max="4410" width="1.453125" style="45" customWidth="1"/>
    <col min="4411" max="4613" width="11.453125" style="45"/>
    <col min="4614" max="4614" width="2.453125" style="45" customWidth="1"/>
    <col min="4615" max="4615" width="48.54296875" style="45" customWidth="1"/>
    <col min="4616" max="4632" width="11.453125" style="45" customWidth="1"/>
    <col min="4633" max="4638" width="10.54296875" style="45" customWidth="1"/>
    <col min="4639" max="4640" width="11.453125" style="45" customWidth="1"/>
    <col min="4641" max="4641" width="1.54296875" style="45" customWidth="1"/>
    <col min="4642" max="4657" width="11.453125" style="45" customWidth="1"/>
    <col min="4658" max="4663" width="6.54296875" style="45" customWidth="1"/>
    <col min="4664" max="4665" width="11.453125" style="45" customWidth="1"/>
    <col min="4666" max="4666" width="1.453125" style="45" customWidth="1"/>
    <col min="4667" max="4869" width="11.453125" style="45"/>
    <col min="4870" max="4870" width="2.453125" style="45" customWidth="1"/>
    <col min="4871" max="4871" width="48.54296875" style="45" customWidth="1"/>
    <col min="4872" max="4888" width="11.453125" style="45" customWidth="1"/>
    <col min="4889" max="4894" width="10.54296875" style="45" customWidth="1"/>
    <col min="4895" max="4896" width="11.453125" style="45" customWidth="1"/>
    <col min="4897" max="4897" width="1.54296875" style="45" customWidth="1"/>
    <col min="4898" max="4913" width="11.453125" style="45" customWidth="1"/>
    <col min="4914" max="4919" width="6.54296875" style="45" customWidth="1"/>
    <col min="4920" max="4921" width="11.453125" style="45" customWidth="1"/>
    <col min="4922" max="4922" width="1.453125" style="45" customWidth="1"/>
    <col min="4923" max="5125" width="11.453125" style="45"/>
    <col min="5126" max="5126" width="2.453125" style="45" customWidth="1"/>
    <col min="5127" max="5127" width="48.54296875" style="45" customWidth="1"/>
    <col min="5128" max="5144" width="11.453125" style="45" customWidth="1"/>
    <col min="5145" max="5150" width="10.54296875" style="45" customWidth="1"/>
    <col min="5151" max="5152" width="11.453125" style="45" customWidth="1"/>
    <col min="5153" max="5153" width="1.54296875" style="45" customWidth="1"/>
    <col min="5154" max="5169" width="11.453125" style="45" customWidth="1"/>
    <col min="5170" max="5175" width="6.54296875" style="45" customWidth="1"/>
    <col min="5176" max="5177" width="11.453125" style="45" customWidth="1"/>
    <col min="5178" max="5178" width="1.453125" style="45" customWidth="1"/>
    <col min="5179" max="5381" width="11.453125" style="45"/>
    <col min="5382" max="5382" width="2.453125" style="45" customWidth="1"/>
    <col min="5383" max="5383" width="48.54296875" style="45" customWidth="1"/>
    <col min="5384" max="5400" width="11.453125" style="45" customWidth="1"/>
    <col min="5401" max="5406" width="10.54296875" style="45" customWidth="1"/>
    <col min="5407" max="5408" width="11.453125" style="45" customWidth="1"/>
    <col min="5409" max="5409" width="1.54296875" style="45" customWidth="1"/>
    <col min="5410" max="5425" width="11.453125" style="45" customWidth="1"/>
    <col min="5426" max="5431" width="6.54296875" style="45" customWidth="1"/>
    <col min="5432" max="5433" width="11.453125" style="45" customWidth="1"/>
    <col min="5434" max="5434" width="1.453125" style="45" customWidth="1"/>
    <col min="5435" max="5637" width="11.453125" style="45"/>
    <col min="5638" max="5638" width="2.453125" style="45" customWidth="1"/>
    <col min="5639" max="5639" width="48.54296875" style="45" customWidth="1"/>
    <col min="5640" max="5656" width="11.453125" style="45" customWidth="1"/>
    <col min="5657" max="5662" width="10.54296875" style="45" customWidth="1"/>
    <col min="5663" max="5664" width="11.453125" style="45" customWidth="1"/>
    <col min="5665" max="5665" width="1.54296875" style="45" customWidth="1"/>
    <col min="5666" max="5681" width="11.453125" style="45" customWidth="1"/>
    <col min="5682" max="5687" width="6.54296875" style="45" customWidth="1"/>
    <col min="5688" max="5689" width="11.453125" style="45" customWidth="1"/>
    <col min="5690" max="5690" width="1.453125" style="45" customWidth="1"/>
    <col min="5691" max="5893" width="11.453125" style="45"/>
    <col min="5894" max="5894" width="2.453125" style="45" customWidth="1"/>
    <col min="5895" max="5895" width="48.54296875" style="45" customWidth="1"/>
    <col min="5896" max="5912" width="11.453125" style="45" customWidth="1"/>
    <col min="5913" max="5918" width="10.54296875" style="45" customWidth="1"/>
    <col min="5919" max="5920" width="11.453125" style="45" customWidth="1"/>
    <col min="5921" max="5921" width="1.54296875" style="45" customWidth="1"/>
    <col min="5922" max="5937" width="11.453125" style="45" customWidth="1"/>
    <col min="5938" max="5943" width="6.54296875" style="45" customWidth="1"/>
    <col min="5944" max="5945" width="11.453125" style="45" customWidth="1"/>
    <col min="5946" max="5946" width="1.453125" style="45" customWidth="1"/>
    <col min="5947" max="6149" width="11.453125" style="45"/>
    <col min="6150" max="6150" width="2.453125" style="45" customWidth="1"/>
    <col min="6151" max="6151" width="48.54296875" style="45" customWidth="1"/>
    <col min="6152" max="6168" width="11.453125" style="45" customWidth="1"/>
    <col min="6169" max="6174" width="10.54296875" style="45" customWidth="1"/>
    <col min="6175" max="6176" width="11.453125" style="45" customWidth="1"/>
    <col min="6177" max="6177" width="1.54296875" style="45" customWidth="1"/>
    <col min="6178" max="6193" width="11.453125" style="45" customWidth="1"/>
    <col min="6194" max="6199" width="6.54296875" style="45" customWidth="1"/>
    <col min="6200" max="6201" width="11.453125" style="45" customWidth="1"/>
    <col min="6202" max="6202" width="1.453125" style="45" customWidth="1"/>
    <col min="6203" max="6405" width="11.453125" style="45"/>
    <col min="6406" max="6406" width="2.453125" style="45" customWidth="1"/>
    <col min="6407" max="6407" width="48.54296875" style="45" customWidth="1"/>
    <col min="6408" max="6424" width="11.453125" style="45" customWidth="1"/>
    <col min="6425" max="6430" width="10.54296875" style="45" customWidth="1"/>
    <col min="6431" max="6432" width="11.453125" style="45" customWidth="1"/>
    <col min="6433" max="6433" width="1.54296875" style="45" customWidth="1"/>
    <col min="6434" max="6449" width="11.453125" style="45" customWidth="1"/>
    <col min="6450" max="6455" width="6.54296875" style="45" customWidth="1"/>
    <col min="6456" max="6457" width="11.453125" style="45" customWidth="1"/>
    <col min="6458" max="6458" width="1.453125" style="45" customWidth="1"/>
    <col min="6459" max="6661" width="11.453125" style="45"/>
    <col min="6662" max="6662" width="2.453125" style="45" customWidth="1"/>
    <col min="6663" max="6663" width="48.54296875" style="45" customWidth="1"/>
    <col min="6664" max="6680" width="11.453125" style="45" customWidth="1"/>
    <col min="6681" max="6686" width="10.54296875" style="45" customWidth="1"/>
    <col min="6687" max="6688" width="11.453125" style="45" customWidth="1"/>
    <col min="6689" max="6689" width="1.54296875" style="45" customWidth="1"/>
    <col min="6690" max="6705" width="11.453125" style="45" customWidth="1"/>
    <col min="6706" max="6711" width="6.54296875" style="45" customWidth="1"/>
    <col min="6712" max="6713" width="11.453125" style="45" customWidth="1"/>
    <col min="6714" max="6714" width="1.453125" style="45" customWidth="1"/>
    <col min="6715" max="6917" width="11.453125" style="45"/>
    <col min="6918" max="6918" width="2.453125" style="45" customWidth="1"/>
    <col min="6919" max="6919" width="48.54296875" style="45" customWidth="1"/>
    <col min="6920" max="6936" width="11.453125" style="45" customWidth="1"/>
    <col min="6937" max="6942" width="10.54296875" style="45" customWidth="1"/>
    <col min="6943" max="6944" width="11.453125" style="45" customWidth="1"/>
    <col min="6945" max="6945" width="1.54296875" style="45" customWidth="1"/>
    <col min="6946" max="6961" width="11.453125" style="45" customWidth="1"/>
    <col min="6962" max="6967" width="6.54296875" style="45" customWidth="1"/>
    <col min="6968" max="6969" width="11.453125" style="45" customWidth="1"/>
    <col min="6970" max="6970" width="1.453125" style="45" customWidth="1"/>
    <col min="6971" max="7173" width="11.453125" style="45"/>
    <col min="7174" max="7174" width="2.453125" style="45" customWidth="1"/>
    <col min="7175" max="7175" width="48.54296875" style="45" customWidth="1"/>
    <col min="7176" max="7192" width="11.453125" style="45" customWidth="1"/>
    <col min="7193" max="7198" width="10.54296875" style="45" customWidth="1"/>
    <col min="7199" max="7200" width="11.453125" style="45" customWidth="1"/>
    <col min="7201" max="7201" width="1.54296875" style="45" customWidth="1"/>
    <col min="7202" max="7217" width="11.453125" style="45" customWidth="1"/>
    <col min="7218" max="7223" width="6.54296875" style="45" customWidth="1"/>
    <col min="7224" max="7225" width="11.453125" style="45" customWidth="1"/>
    <col min="7226" max="7226" width="1.453125" style="45" customWidth="1"/>
    <col min="7227" max="7429" width="11.453125" style="45"/>
    <col min="7430" max="7430" width="2.453125" style="45" customWidth="1"/>
    <col min="7431" max="7431" width="48.54296875" style="45" customWidth="1"/>
    <col min="7432" max="7448" width="11.453125" style="45" customWidth="1"/>
    <col min="7449" max="7454" width="10.54296875" style="45" customWidth="1"/>
    <col min="7455" max="7456" width="11.453125" style="45" customWidth="1"/>
    <col min="7457" max="7457" width="1.54296875" style="45" customWidth="1"/>
    <col min="7458" max="7473" width="11.453125" style="45" customWidth="1"/>
    <col min="7474" max="7479" width="6.54296875" style="45" customWidth="1"/>
    <col min="7480" max="7481" width="11.453125" style="45" customWidth="1"/>
    <col min="7482" max="7482" width="1.453125" style="45" customWidth="1"/>
    <col min="7483" max="7685" width="11.453125" style="45"/>
    <col min="7686" max="7686" width="2.453125" style="45" customWidth="1"/>
    <col min="7687" max="7687" width="48.54296875" style="45" customWidth="1"/>
    <col min="7688" max="7704" width="11.453125" style="45" customWidth="1"/>
    <col min="7705" max="7710" width="10.54296875" style="45" customWidth="1"/>
    <col min="7711" max="7712" width="11.453125" style="45" customWidth="1"/>
    <col min="7713" max="7713" width="1.54296875" style="45" customWidth="1"/>
    <col min="7714" max="7729" width="11.453125" style="45" customWidth="1"/>
    <col min="7730" max="7735" width="6.54296875" style="45" customWidth="1"/>
    <col min="7736" max="7737" width="11.453125" style="45" customWidth="1"/>
    <col min="7738" max="7738" width="1.453125" style="45" customWidth="1"/>
    <col min="7739" max="7941" width="11.453125" style="45"/>
    <col min="7942" max="7942" width="2.453125" style="45" customWidth="1"/>
    <col min="7943" max="7943" width="48.54296875" style="45" customWidth="1"/>
    <col min="7944" max="7960" width="11.453125" style="45" customWidth="1"/>
    <col min="7961" max="7966" width="10.54296875" style="45" customWidth="1"/>
    <col min="7967" max="7968" width="11.453125" style="45" customWidth="1"/>
    <col min="7969" max="7969" width="1.54296875" style="45" customWidth="1"/>
    <col min="7970" max="7985" width="11.453125" style="45" customWidth="1"/>
    <col min="7986" max="7991" width="6.54296875" style="45" customWidth="1"/>
    <col min="7992" max="7993" width="11.453125" style="45" customWidth="1"/>
    <col min="7994" max="7994" width="1.453125" style="45" customWidth="1"/>
    <col min="7995" max="8197" width="11.453125" style="45"/>
    <col min="8198" max="8198" width="2.453125" style="45" customWidth="1"/>
    <col min="8199" max="8199" width="48.54296875" style="45" customWidth="1"/>
    <col min="8200" max="8216" width="11.453125" style="45" customWidth="1"/>
    <col min="8217" max="8222" width="10.54296875" style="45" customWidth="1"/>
    <col min="8223" max="8224" width="11.453125" style="45" customWidth="1"/>
    <col min="8225" max="8225" width="1.54296875" style="45" customWidth="1"/>
    <col min="8226" max="8241" width="11.453125" style="45" customWidth="1"/>
    <col min="8242" max="8247" width="6.54296875" style="45" customWidth="1"/>
    <col min="8248" max="8249" width="11.453125" style="45" customWidth="1"/>
    <col min="8250" max="8250" width="1.453125" style="45" customWidth="1"/>
    <col min="8251" max="8453" width="11.453125" style="45"/>
    <col min="8454" max="8454" width="2.453125" style="45" customWidth="1"/>
    <col min="8455" max="8455" width="48.54296875" style="45" customWidth="1"/>
    <col min="8456" max="8472" width="11.453125" style="45" customWidth="1"/>
    <col min="8473" max="8478" width="10.54296875" style="45" customWidth="1"/>
    <col min="8479" max="8480" width="11.453125" style="45" customWidth="1"/>
    <col min="8481" max="8481" width="1.54296875" style="45" customWidth="1"/>
    <col min="8482" max="8497" width="11.453125" style="45" customWidth="1"/>
    <col min="8498" max="8503" width="6.54296875" style="45" customWidth="1"/>
    <col min="8504" max="8505" width="11.453125" style="45" customWidth="1"/>
    <col min="8506" max="8506" width="1.453125" style="45" customWidth="1"/>
    <col min="8507" max="8709" width="11.453125" style="45"/>
    <col min="8710" max="8710" width="2.453125" style="45" customWidth="1"/>
    <col min="8711" max="8711" width="48.54296875" style="45" customWidth="1"/>
    <col min="8712" max="8728" width="11.453125" style="45" customWidth="1"/>
    <col min="8729" max="8734" width="10.54296875" style="45" customWidth="1"/>
    <col min="8735" max="8736" width="11.453125" style="45" customWidth="1"/>
    <col min="8737" max="8737" width="1.54296875" style="45" customWidth="1"/>
    <col min="8738" max="8753" width="11.453125" style="45" customWidth="1"/>
    <col min="8754" max="8759" width="6.54296875" style="45" customWidth="1"/>
    <col min="8760" max="8761" width="11.453125" style="45" customWidth="1"/>
    <col min="8762" max="8762" width="1.453125" style="45" customWidth="1"/>
    <col min="8763" max="8965" width="11.453125" style="45"/>
    <col min="8966" max="8966" width="2.453125" style="45" customWidth="1"/>
    <col min="8967" max="8967" width="48.54296875" style="45" customWidth="1"/>
    <col min="8968" max="8984" width="11.453125" style="45" customWidth="1"/>
    <col min="8985" max="8990" width="10.54296875" style="45" customWidth="1"/>
    <col min="8991" max="8992" width="11.453125" style="45" customWidth="1"/>
    <col min="8993" max="8993" width="1.54296875" style="45" customWidth="1"/>
    <col min="8994" max="9009" width="11.453125" style="45" customWidth="1"/>
    <col min="9010" max="9015" width="6.54296875" style="45" customWidth="1"/>
    <col min="9016" max="9017" width="11.453125" style="45" customWidth="1"/>
    <col min="9018" max="9018" width="1.453125" style="45" customWidth="1"/>
    <col min="9019" max="9221" width="11.453125" style="45"/>
    <col min="9222" max="9222" width="2.453125" style="45" customWidth="1"/>
    <col min="9223" max="9223" width="48.54296875" style="45" customWidth="1"/>
    <col min="9224" max="9240" width="11.453125" style="45" customWidth="1"/>
    <col min="9241" max="9246" width="10.54296875" style="45" customWidth="1"/>
    <col min="9247" max="9248" width="11.453125" style="45" customWidth="1"/>
    <col min="9249" max="9249" width="1.54296875" style="45" customWidth="1"/>
    <col min="9250" max="9265" width="11.453125" style="45" customWidth="1"/>
    <col min="9266" max="9271" width="6.54296875" style="45" customWidth="1"/>
    <col min="9272" max="9273" width="11.453125" style="45" customWidth="1"/>
    <col min="9274" max="9274" width="1.453125" style="45" customWidth="1"/>
    <col min="9275" max="9477" width="11.453125" style="45"/>
    <col min="9478" max="9478" width="2.453125" style="45" customWidth="1"/>
    <col min="9479" max="9479" width="48.54296875" style="45" customWidth="1"/>
    <col min="9480" max="9496" width="11.453125" style="45" customWidth="1"/>
    <col min="9497" max="9502" width="10.54296875" style="45" customWidth="1"/>
    <col min="9503" max="9504" width="11.453125" style="45" customWidth="1"/>
    <col min="9505" max="9505" width="1.54296875" style="45" customWidth="1"/>
    <col min="9506" max="9521" width="11.453125" style="45" customWidth="1"/>
    <col min="9522" max="9527" width="6.54296875" style="45" customWidth="1"/>
    <col min="9528" max="9529" width="11.453125" style="45" customWidth="1"/>
    <col min="9530" max="9530" width="1.453125" style="45" customWidth="1"/>
    <col min="9531" max="9733" width="11.453125" style="45"/>
    <col min="9734" max="9734" width="2.453125" style="45" customWidth="1"/>
    <col min="9735" max="9735" width="48.54296875" style="45" customWidth="1"/>
    <col min="9736" max="9752" width="11.453125" style="45" customWidth="1"/>
    <col min="9753" max="9758" width="10.54296875" style="45" customWidth="1"/>
    <col min="9759" max="9760" width="11.453125" style="45" customWidth="1"/>
    <col min="9761" max="9761" width="1.54296875" style="45" customWidth="1"/>
    <col min="9762" max="9777" width="11.453125" style="45" customWidth="1"/>
    <col min="9778" max="9783" width="6.54296875" style="45" customWidth="1"/>
    <col min="9784" max="9785" width="11.453125" style="45" customWidth="1"/>
    <col min="9786" max="9786" width="1.453125" style="45" customWidth="1"/>
    <col min="9787" max="9989" width="11.453125" style="45"/>
    <col min="9990" max="9990" width="2.453125" style="45" customWidth="1"/>
    <col min="9991" max="9991" width="48.54296875" style="45" customWidth="1"/>
    <col min="9992" max="10008" width="11.453125" style="45" customWidth="1"/>
    <col min="10009" max="10014" width="10.54296875" style="45" customWidth="1"/>
    <col min="10015" max="10016" width="11.453125" style="45" customWidth="1"/>
    <col min="10017" max="10017" width="1.54296875" style="45" customWidth="1"/>
    <col min="10018" max="10033" width="11.453125" style="45" customWidth="1"/>
    <col min="10034" max="10039" width="6.54296875" style="45" customWidth="1"/>
    <col min="10040" max="10041" width="11.453125" style="45" customWidth="1"/>
    <col min="10042" max="10042" width="1.453125" style="45" customWidth="1"/>
    <col min="10043" max="10245" width="11.453125" style="45"/>
    <col min="10246" max="10246" width="2.453125" style="45" customWidth="1"/>
    <col min="10247" max="10247" width="48.54296875" style="45" customWidth="1"/>
    <col min="10248" max="10264" width="11.453125" style="45" customWidth="1"/>
    <col min="10265" max="10270" width="10.54296875" style="45" customWidth="1"/>
    <col min="10271" max="10272" width="11.453125" style="45" customWidth="1"/>
    <col min="10273" max="10273" width="1.54296875" style="45" customWidth="1"/>
    <col min="10274" max="10289" width="11.453125" style="45" customWidth="1"/>
    <col min="10290" max="10295" width="6.54296875" style="45" customWidth="1"/>
    <col min="10296" max="10297" width="11.453125" style="45" customWidth="1"/>
    <col min="10298" max="10298" width="1.453125" style="45" customWidth="1"/>
    <col min="10299" max="10501" width="11.453125" style="45"/>
    <col min="10502" max="10502" width="2.453125" style="45" customWidth="1"/>
    <col min="10503" max="10503" width="48.54296875" style="45" customWidth="1"/>
    <col min="10504" max="10520" width="11.453125" style="45" customWidth="1"/>
    <col min="10521" max="10526" width="10.54296875" style="45" customWidth="1"/>
    <col min="10527" max="10528" width="11.453125" style="45" customWidth="1"/>
    <col min="10529" max="10529" width="1.54296875" style="45" customWidth="1"/>
    <col min="10530" max="10545" width="11.453125" style="45" customWidth="1"/>
    <col min="10546" max="10551" width="6.54296875" style="45" customWidth="1"/>
    <col min="10552" max="10553" width="11.453125" style="45" customWidth="1"/>
    <col min="10554" max="10554" width="1.453125" style="45" customWidth="1"/>
    <col min="10555" max="10757" width="11.453125" style="45"/>
    <col min="10758" max="10758" width="2.453125" style="45" customWidth="1"/>
    <col min="10759" max="10759" width="48.54296875" style="45" customWidth="1"/>
    <col min="10760" max="10776" width="11.453125" style="45" customWidth="1"/>
    <col min="10777" max="10782" width="10.54296875" style="45" customWidth="1"/>
    <col min="10783" max="10784" width="11.453125" style="45" customWidth="1"/>
    <col min="10785" max="10785" width="1.54296875" style="45" customWidth="1"/>
    <col min="10786" max="10801" width="11.453125" style="45" customWidth="1"/>
    <col min="10802" max="10807" width="6.54296875" style="45" customWidth="1"/>
    <col min="10808" max="10809" width="11.453125" style="45" customWidth="1"/>
    <col min="10810" max="10810" width="1.453125" style="45" customWidth="1"/>
    <col min="10811" max="11013" width="11.453125" style="45"/>
    <col min="11014" max="11014" width="2.453125" style="45" customWidth="1"/>
    <col min="11015" max="11015" width="48.54296875" style="45" customWidth="1"/>
    <col min="11016" max="11032" width="11.453125" style="45" customWidth="1"/>
    <col min="11033" max="11038" width="10.54296875" style="45" customWidth="1"/>
    <col min="11039" max="11040" width="11.453125" style="45" customWidth="1"/>
    <col min="11041" max="11041" width="1.54296875" style="45" customWidth="1"/>
    <col min="11042" max="11057" width="11.453125" style="45" customWidth="1"/>
    <col min="11058" max="11063" width="6.54296875" style="45" customWidth="1"/>
    <col min="11064" max="11065" width="11.453125" style="45" customWidth="1"/>
    <col min="11066" max="11066" width="1.453125" style="45" customWidth="1"/>
    <col min="11067" max="11269" width="11.453125" style="45"/>
    <col min="11270" max="11270" width="2.453125" style="45" customWidth="1"/>
    <col min="11271" max="11271" width="48.54296875" style="45" customWidth="1"/>
    <col min="11272" max="11288" width="11.453125" style="45" customWidth="1"/>
    <col min="11289" max="11294" width="10.54296875" style="45" customWidth="1"/>
    <col min="11295" max="11296" width="11.453125" style="45" customWidth="1"/>
    <col min="11297" max="11297" width="1.54296875" style="45" customWidth="1"/>
    <col min="11298" max="11313" width="11.453125" style="45" customWidth="1"/>
    <col min="11314" max="11319" width="6.54296875" style="45" customWidth="1"/>
    <col min="11320" max="11321" width="11.453125" style="45" customWidth="1"/>
    <col min="11322" max="11322" width="1.453125" style="45" customWidth="1"/>
    <col min="11323" max="11525" width="11.453125" style="45"/>
    <col min="11526" max="11526" width="2.453125" style="45" customWidth="1"/>
    <col min="11527" max="11527" width="48.54296875" style="45" customWidth="1"/>
    <col min="11528" max="11544" width="11.453125" style="45" customWidth="1"/>
    <col min="11545" max="11550" width="10.54296875" style="45" customWidth="1"/>
    <col min="11551" max="11552" width="11.453125" style="45" customWidth="1"/>
    <col min="11553" max="11553" width="1.54296875" style="45" customWidth="1"/>
    <col min="11554" max="11569" width="11.453125" style="45" customWidth="1"/>
    <col min="11570" max="11575" width="6.54296875" style="45" customWidth="1"/>
    <col min="11576" max="11577" width="11.453125" style="45" customWidth="1"/>
    <col min="11578" max="11578" width="1.453125" style="45" customWidth="1"/>
    <col min="11579" max="11781" width="11.453125" style="45"/>
    <col min="11782" max="11782" width="2.453125" style="45" customWidth="1"/>
    <col min="11783" max="11783" width="48.54296875" style="45" customWidth="1"/>
    <col min="11784" max="11800" width="11.453125" style="45" customWidth="1"/>
    <col min="11801" max="11806" width="10.54296875" style="45" customWidth="1"/>
    <col min="11807" max="11808" width="11.453125" style="45" customWidth="1"/>
    <col min="11809" max="11809" width="1.54296875" style="45" customWidth="1"/>
    <col min="11810" max="11825" width="11.453125" style="45" customWidth="1"/>
    <col min="11826" max="11831" width="6.54296875" style="45" customWidth="1"/>
    <col min="11832" max="11833" width="11.453125" style="45" customWidth="1"/>
    <col min="11834" max="11834" width="1.453125" style="45" customWidth="1"/>
    <col min="11835" max="12037" width="11.453125" style="45"/>
    <col min="12038" max="12038" width="2.453125" style="45" customWidth="1"/>
    <col min="12039" max="12039" width="48.54296875" style="45" customWidth="1"/>
    <col min="12040" max="12056" width="11.453125" style="45" customWidth="1"/>
    <col min="12057" max="12062" width="10.54296875" style="45" customWidth="1"/>
    <col min="12063" max="12064" width="11.453125" style="45" customWidth="1"/>
    <col min="12065" max="12065" width="1.54296875" style="45" customWidth="1"/>
    <col min="12066" max="12081" width="11.453125" style="45" customWidth="1"/>
    <col min="12082" max="12087" width="6.54296875" style="45" customWidth="1"/>
    <col min="12088" max="12089" width="11.453125" style="45" customWidth="1"/>
    <col min="12090" max="12090" width="1.453125" style="45" customWidth="1"/>
    <col min="12091" max="12293" width="11.453125" style="45"/>
    <col min="12294" max="12294" width="2.453125" style="45" customWidth="1"/>
    <col min="12295" max="12295" width="48.54296875" style="45" customWidth="1"/>
    <col min="12296" max="12312" width="11.453125" style="45" customWidth="1"/>
    <col min="12313" max="12318" width="10.54296875" style="45" customWidth="1"/>
    <col min="12319" max="12320" width="11.453125" style="45" customWidth="1"/>
    <col min="12321" max="12321" width="1.54296875" style="45" customWidth="1"/>
    <col min="12322" max="12337" width="11.453125" style="45" customWidth="1"/>
    <col min="12338" max="12343" width="6.54296875" style="45" customWidth="1"/>
    <col min="12344" max="12345" width="11.453125" style="45" customWidth="1"/>
    <col min="12346" max="12346" width="1.453125" style="45" customWidth="1"/>
    <col min="12347" max="12549" width="11.453125" style="45"/>
    <col min="12550" max="12550" width="2.453125" style="45" customWidth="1"/>
    <col min="12551" max="12551" width="48.54296875" style="45" customWidth="1"/>
    <col min="12552" max="12568" width="11.453125" style="45" customWidth="1"/>
    <col min="12569" max="12574" width="10.54296875" style="45" customWidth="1"/>
    <col min="12575" max="12576" width="11.453125" style="45" customWidth="1"/>
    <col min="12577" max="12577" width="1.54296875" style="45" customWidth="1"/>
    <col min="12578" max="12593" width="11.453125" style="45" customWidth="1"/>
    <col min="12594" max="12599" width="6.54296875" style="45" customWidth="1"/>
    <col min="12600" max="12601" width="11.453125" style="45" customWidth="1"/>
    <col min="12602" max="12602" width="1.453125" style="45" customWidth="1"/>
    <col min="12603" max="12805" width="11.453125" style="45"/>
    <col min="12806" max="12806" width="2.453125" style="45" customWidth="1"/>
    <col min="12807" max="12807" width="48.54296875" style="45" customWidth="1"/>
    <col min="12808" max="12824" width="11.453125" style="45" customWidth="1"/>
    <col min="12825" max="12830" width="10.54296875" style="45" customWidth="1"/>
    <col min="12831" max="12832" width="11.453125" style="45" customWidth="1"/>
    <col min="12833" max="12833" width="1.54296875" style="45" customWidth="1"/>
    <col min="12834" max="12849" width="11.453125" style="45" customWidth="1"/>
    <col min="12850" max="12855" width="6.54296875" style="45" customWidth="1"/>
    <col min="12856" max="12857" width="11.453125" style="45" customWidth="1"/>
    <col min="12858" max="12858" width="1.453125" style="45" customWidth="1"/>
    <col min="12859" max="13061" width="11.453125" style="45"/>
    <col min="13062" max="13062" width="2.453125" style="45" customWidth="1"/>
    <col min="13063" max="13063" width="48.54296875" style="45" customWidth="1"/>
    <col min="13064" max="13080" width="11.453125" style="45" customWidth="1"/>
    <col min="13081" max="13086" width="10.54296875" style="45" customWidth="1"/>
    <col min="13087" max="13088" width="11.453125" style="45" customWidth="1"/>
    <col min="13089" max="13089" width="1.54296875" style="45" customWidth="1"/>
    <col min="13090" max="13105" width="11.453125" style="45" customWidth="1"/>
    <col min="13106" max="13111" width="6.54296875" style="45" customWidth="1"/>
    <col min="13112" max="13113" width="11.453125" style="45" customWidth="1"/>
    <col min="13114" max="13114" width="1.453125" style="45" customWidth="1"/>
    <col min="13115" max="13317" width="11.453125" style="45"/>
    <col min="13318" max="13318" width="2.453125" style="45" customWidth="1"/>
    <col min="13319" max="13319" width="48.54296875" style="45" customWidth="1"/>
    <col min="13320" max="13336" width="11.453125" style="45" customWidth="1"/>
    <col min="13337" max="13342" width="10.54296875" style="45" customWidth="1"/>
    <col min="13343" max="13344" width="11.453125" style="45" customWidth="1"/>
    <col min="13345" max="13345" width="1.54296875" style="45" customWidth="1"/>
    <col min="13346" max="13361" width="11.453125" style="45" customWidth="1"/>
    <col min="13362" max="13367" width="6.54296875" style="45" customWidth="1"/>
    <col min="13368" max="13369" width="11.453125" style="45" customWidth="1"/>
    <col min="13370" max="13370" width="1.453125" style="45" customWidth="1"/>
    <col min="13371" max="13573" width="11.453125" style="45"/>
    <col min="13574" max="13574" width="2.453125" style="45" customWidth="1"/>
    <col min="13575" max="13575" width="48.54296875" style="45" customWidth="1"/>
    <col min="13576" max="13592" width="11.453125" style="45" customWidth="1"/>
    <col min="13593" max="13598" width="10.54296875" style="45" customWidth="1"/>
    <col min="13599" max="13600" width="11.453125" style="45" customWidth="1"/>
    <col min="13601" max="13601" width="1.54296875" style="45" customWidth="1"/>
    <col min="13602" max="13617" width="11.453125" style="45" customWidth="1"/>
    <col min="13618" max="13623" width="6.54296875" style="45" customWidth="1"/>
    <col min="13624" max="13625" width="11.453125" style="45" customWidth="1"/>
    <col min="13626" max="13626" width="1.453125" style="45" customWidth="1"/>
    <col min="13627" max="13829" width="11.453125" style="45"/>
    <col min="13830" max="13830" width="2.453125" style="45" customWidth="1"/>
    <col min="13831" max="13831" width="48.54296875" style="45" customWidth="1"/>
    <col min="13832" max="13848" width="11.453125" style="45" customWidth="1"/>
    <col min="13849" max="13854" width="10.54296875" style="45" customWidth="1"/>
    <col min="13855" max="13856" width="11.453125" style="45" customWidth="1"/>
    <col min="13857" max="13857" width="1.54296875" style="45" customWidth="1"/>
    <col min="13858" max="13873" width="11.453125" style="45" customWidth="1"/>
    <col min="13874" max="13879" width="6.54296875" style="45" customWidth="1"/>
    <col min="13880" max="13881" width="11.453125" style="45" customWidth="1"/>
    <col min="13882" max="13882" width="1.453125" style="45" customWidth="1"/>
    <col min="13883" max="14085" width="11.453125" style="45"/>
    <col min="14086" max="14086" width="2.453125" style="45" customWidth="1"/>
    <col min="14087" max="14087" width="48.54296875" style="45" customWidth="1"/>
    <col min="14088" max="14104" width="11.453125" style="45" customWidth="1"/>
    <col min="14105" max="14110" width="10.54296875" style="45" customWidth="1"/>
    <col min="14111" max="14112" width="11.453125" style="45" customWidth="1"/>
    <col min="14113" max="14113" width="1.54296875" style="45" customWidth="1"/>
    <col min="14114" max="14129" width="11.453125" style="45" customWidth="1"/>
    <col min="14130" max="14135" width="6.54296875" style="45" customWidth="1"/>
    <col min="14136" max="14137" width="11.453125" style="45" customWidth="1"/>
    <col min="14138" max="14138" width="1.453125" style="45" customWidth="1"/>
    <col min="14139" max="14341" width="11.453125" style="45"/>
    <col min="14342" max="14342" width="2.453125" style="45" customWidth="1"/>
    <col min="14343" max="14343" width="48.54296875" style="45" customWidth="1"/>
    <col min="14344" max="14360" width="11.453125" style="45" customWidth="1"/>
    <col min="14361" max="14366" width="10.54296875" style="45" customWidth="1"/>
    <col min="14367" max="14368" width="11.453125" style="45" customWidth="1"/>
    <col min="14369" max="14369" width="1.54296875" style="45" customWidth="1"/>
    <col min="14370" max="14385" width="11.453125" style="45" customWidth="1"/>
    <col min="14386" max="14391" width="6.54296875" style="45" customWidth="1"/>
    <col min="14392" max="14393" width="11.453125" style="45" customWidth="1"/>
    <col min="14394" max="14394" width="1.453125" style="45" customWidth="1"/>
    <col min="14395" max="14597" width="11.453125" style="45"/>
    <col min="14598" max="14598" width="2.453125" style="45" customWidth="1"/>
    <col min="14599" max="14599" width="48.54296875" style="45" customWidth="1"/>
    <col min="14600" max="14616" width="11.453125" style="45" customWidth="1"/>
    <col min="14617" max="14622" width="10.54296875" style="45" customWidth="1"/>
    <col min="14623" max="14624" width="11.453125" style="45" customWidth="1"/>
    <col min="14625" max="14625" width="1.54296875" style="45" customWidth="1"/>
    <col min="14626" max="14641" width="11.453125" style="45" customWidth="1"/>
    <col min="14642" max="14647" width="6.54296875" style="45" customWidth="1"/>
    <col min="14648" max="14649" width="11.453125" style="45" customWidth="1"/>
    <col min="14650" max="14650" width="1.453125" style="45" customWidth="1"/>
    <col min="14651" max="14853" width="11.453125" style="45"/>
    <col min="14854" max="14854" width="2.453125" style="45" customWidth="1"/>
    <col min="14855" max="14855" width="48.54296875" style="45" customWidth="1"/>
    <col min="14856" max="14872" width="11.453125" style="45" customWidth="1"/>
    <col min="14873" max="14878" width="10.54296875" style="45" customWidth="1"/>
    <col min="14879" max="14880" width="11.453125" style="45" customWidth="1"/>
    <col min="14881" max="14881" width="1.54296875" style="45" customWidth="1"/>
    <col min="14882" max="14897" width="11.453125" style="45" customWidth="1"/>
    <col min="14898" max="14903" width="6.54296875" style="45" customWidth="1"/>
    <col min="14904" max="14905" width="11.453125" style="45" customWidth="1"/>
    <col min="14906" max="14906" width="1.453125" style="45" customWidth="1"/>
    <col min="14907" max="15109" width="11.453125" style="45"/>
    <col min="15110" max="15110" width="2.453125" style="45" customWidth="1"/>
    <col min="15111" max="15111" width="48.54296875" style="45" customWidth="1"/>
    <col min="15112" max="15128" width="11.453125" style="45" customWidth="1"/>
    <col min="15129" max="15134" width="10.54296875" style="45" customWidth="1"/>
    <col min="15135" max="15136" width="11.453125" style="45" customWidth="1"/>
    <col min="15137" max="15137" width="1.54296875" style="45" customWidth="1"/>
    <col min="15138" max="15153" width="11.453125" style="45" customWidth="1"/>
    <col min="15154" max="15159" width="6.54296875" style="45" customWidth="1"/>
    <col min="15160" max="15161" width="11.453125" style="45" customWidth="1"/>
    <col min="15162" max="15162" width="1.453125" style="45" customWidth="1"/>
    <col min="15163" max="15365" width="11.453125" style="45"/>
    <col min="15366" max="15366" width="2.453125" style="45" customWidth="1"/>
    <col min="15367" max="15367" width="48.54296875" style="45" customWidth="1"/>
    <col min="15368" max="15384" width="11.453125" style="45" customWidth="1"/>
    <col min="15385" max="15390" width="10.54296875" style="45" customWidth="1"/>
    <col min="15391" max="15392" width="11.453125" style="45" customWidth="1"/>
    <col min="15393" max="15393" width="1.54296875" style="45" customWidth="1"/>
    <col min="15394" max="15409" width="11.453125" style="45" customWidth="1"/>
    <col min="15410" max="15415" width="6.54296875" style="45" customWidth="1"/>
    <col min="15416" max="15417" width="11.453125" style="45" customWidth="1"/>
    <col min="15418" max="15418" width="1.453125" style="45" customWidth="1"/>
    <col min="15419" max="15621" width="11.453125" style="45"/>
    <col min="15622" max="15622" width="2.453125" style="45" customWidth="1"/>
    <col min="15623" max="15623" width="48.54296875" style="45" customWidth="1"/>
    <col min="15624" max="15640" width="11.453125" style="45" customWidth="1"/>
    <col min="15641" max="15646" width="10.54296875" style="45" customWidth="1"/>
    <col min="15647" max="15648" width="11.453125" style="45" customWidth="1"/>
    <col min="15649" max="15649" width="1.54296875" style="45" customWidth="1"/>
    <col min="15650" max="15665" width="11.453125" style="45" customWidth="1"/>
    <col min="15666" max="15671" width="6.54296875" style="45" customWidth="1"/>
    <col min="15672" max="15673" width="11.453125" style="45" customWidth="1"/>
    <col min="15674" max="15674" width="1.453125" style="45" customWidth="1"/>
    <col min="15675" max="15877" width="11.453125" style="45"/>
    <col min="15878" max="15878" width="2.453125" style="45" customWidth="1"/>
    <col min="15879" max="15879" width="48.54296875" style="45" customWidth="1"/>
    <col min="15880" max="15896" width="11.453125" style="45" customWidth="1"/>
    <col min="15897" max="15902" width="10.54296875" style="45" customWidth="1"/>
    <col min="15903" max="15904" width="11.453125" style="45" customWidth="1"/>
    <col min="15905" max="15905" width="1.54296875" style="45" customWidth="1"/>
    <col min="15906" max="15921" width="11.453125" style="45" customWidth="1"/>
    <col min="15922" max="15927" width="6.54296875" style="45" customWidth="1"/>
    <col min="15928" max="15929" width="11.453125" style="45" customWidth="1"/>
    <col min="15930" max="15930" width="1.453125" style="45" customWidth="1"/>
    <col min="15931" max="16133" width="11.453125" style="45"/>
    <col min="16134" max="16134" width="2.453125" style="45" customWidth="1"/>
    <col min="16135" max="16135" width="48.54296875" style="45" customWidth="1"/>
    <col min="16136" max="16152" width="11.453125" style="45" customWidth="1"/>
    <col min="16153" max="16158" width="10.54296875" style="45" customWidth="1"/>
    <col min="16159" max="16160" width="11.453125" style="45" customWidth="1"/>
    <col min="16161" max="16161" width="1.54296875" style="45" customWidth="1"/>
    <col min="16162" max="16177" width="11.453125" style="45" customWidth="1"/>
    <col min="16178" max="16183" width="6.54296875" style="45" customWidth="1"/>
    <col min="16184" max="16185" width="11.453125" style="45" customWidth="1"/>
    <col min="16186" max="16186" width="1.453125" style="45" customWidth="1"/>
    <col min="16187" max="16383" width="11.453125" style="45"/>
    <col min="16384" max="16384" width="11.453125" style="45" customWidth="1"/>
  </cols>
  <sheetData>
    <row r="1" spans="1:69" ht="15" customHeight="1" x14ac:dyDescent="0.35">
      <c r="B1" s="1" t="s">
        <v>1006</v>
      </c>
    </row>
    <row r="2" spans="1:69" ht="15" customHeight="1" x14ac:dyDescent="0.35">
      <c r="B2" s="3" t="s">
        <v>1025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9" ht="15" customHeight="1" x14ac:dyDescent="0.35">
      <c r="B3" s="186" t="s">
        <v>758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16"/>
      <c r="X3" s="316"/>
      <c r="Z3" s="12"/>
      <c r="AA3" s="12"/>
      <c r="AB3" s="335"/>
      <c r="AC3" s="355"/>
      <c r="AD3" s="355"/>
      <c r="AE3" s="355"/>
    </row>
    <row r="4" spans="1:69" ht="12" customHeight="1" thickBot="1" x14ac:dyDescent="0.4">
      <c r="W4" s="316"/>
      <c r="X4" s="316"/>
      <c r="Z4" s="297"/>
      <c r="AA4"/>
      <c r="AB4"/>
      <c r="AC4" s="355"/>
      <c r="AD4" s="355"/>
      <c r="AE4" s="355"/>
    </row>
    <row r="5" spans="1:69" ht="12" customHeight="1" thickTop="1" thickBot="1" x14ac:dyDescent="0.4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D5" s="7"/>
      <c r="AE5" s="7"/>
      <c r="AF5" s="380"/>
      <c r="AG5" s="274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275"/>
      <c r="BB5" s="275"/>
      <c r="BC5" s="484" t="s">
        <v>1</v>
      </c>
      <c r="BD5" s="485"/>
      <c r="BE5" s="485"/>
      <c r="BF5" s="485"/>
      <c r="BG5" s="485"/>
      <c r="BH5" s="486"/>
    </row>
    <row r="6" spans="1:69" ht="24" customHeight="1" thickTop="1" thickBot="1" x14ac:dyDescent="0.4">
      <c r="B6" s="276"/>
      <c r="C6" s="277">
        <v>1995</v>
      </c>
      <c r="D6" s="277">
        <v>1996</v>
      </c>
      <c r="E6" s="277">
        <v>1997</v>
      </c>
      <c r="F6" s="277">
        <v>1998</v>
      </c>
      <c r="G6" s="277">
        <v>1999</v>
      </c>
      <c r="H6" s="277">
        <v>2000</v>
      </c>
      <c r="I6" s="277">
        <v>2001</v>
      </c>
      <c r="J6" s="277">
        <v>2002</v>
      </c>
      <c r="K6" s="277">
        <v>2003</v>
      </c>
      <c r="L6" s="277">
        <v>2004</v>
      </c>
      <c r="M6" s="277">
        <v>2005</v>
      </c>
      <c r="N6" s="277">
        <v>2006</v>
      </c>
      <c r="O6" s="277">
        <v>2007</v>
      </c>
      <c r="P6" s="277">
        <v>2008</v>
      </c>
      <c r="Q6" s="289">
        <v>2009</v>
      </c>
      <c r="R6" s="290">
        <v>2010</v>
      </c>
      <c r="S6" s="277">
        <v>2011</v>
      </c>
      <c r="T6" s="289">
        <v>2012</v>
      </c>
      <c r="U6" s="290">
        <v>2013</v>
      </c>
      <c r="V6" s="290">
        <v>2014</v>
      </c>
      <c r="W6" s="290">
        <v>2015</v>
      </c>
      <c r="X6" s="291">
        <v>2016</v>
      </c>
      <c r="Y6" s="290">
        <v>2017</v>
      </c>
      <c r="Z6" s="290">
        <v>2018</v>
      </c>
      <c r="AA6" s="290">
        <v>2019</v>
      </c>
      <c r="AB6" s="290">
        <v>2020</v>
      </c>
      <c r="AC6" s="290">
        <v>2021</v>
      </c>
      <c r="AD6" s="290" t="s">
        <v>1190</v>
      </c>
      <c r="AE6" s="279" t="s">
        <v>1235</v>
      </c>
      <c r="AF6" s="8"/>
      <c r="AG6" s="280" t="s">
        <v>2</v>
      </c>
      <c r="AH6" s="249" t="s">
        <v>3</v>
      </c>
      <c r="AI6" s="249" t="s">
        <v>4</v>
      </c>
      <c r="AJ6" s="249" t="s">
        <v>5</v>
      </c>
      <c r="AK6" s="249" t="s">
        <v>6</v>
      </c>
      <c r="AL6" s="249" t="s">
        <v>7</v>
      </c>
      <c r="AM6" s="249" t="s">
        <v>8</v>
      </c>
      <c r="AN6" s="249" t="s">
        <v>9</v>
      </c>
      <c r="AO6" s="249" t="s">
        <v>10</v>
      </c>
      <c r="AP6" s="249" t="s">
        <v>11</v>
      </c>
      <c r="AQ6" s="249" t="s">
        <v>12</v>
      </c>
      <c r="AR6" s="249" t="s">
        <v>13</v>
      </c>
      <c r="AS6" s="249" t="s">
        <v>14</v>
      </c>
      <c r="AT6" s="281" t="s">
        <v>15</v>
      </c>
      <c r="AU6" s="249" t="s">
        <v>16</v>
      </c>
      <c r="AV6" s="281" t="s">
        <v>17</v>
      </c>
      <c r="AW6" s="249" t="s">
        <v>18</v>
      </c>
      <c r="AX6" s="281">
        <v>13</v>
      </c>
      <c r="AY6" s="299">
        <v>14</v>
      </c>
      <c r="AZ6" s="299">
        <v>15</v>
      </c>
      <c r="BA6" s="301">
        <v>16</v>
      </c>
      <c r="BB6" s="294">
        <v>17</v>
      </c>
      <c r="BC6" s="281">
        <v>18</v>
      </c>
      <c r="BD6" s="299">
        <v>19</v>
      </c>
      <c r="BE6" s="299">
        <v>20</v>
      </c>
      <c r="BF6" s="330">
        <v>21</v>
      </c>
      <c r="BG6" s="330">
        <v>22</v>
      </c>
      <c r="BH6" s="282">
        <v>23</v>
      </c>
    </row>
    <row r="7" spans="1:69" ht="6" customHeight="1" thickTop="1" thickBo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316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</row>
    <row r="8" spans="1:69" ht="6" customHeight="1" x14ac:dyDescent="0.35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316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</row>
    <row r="9" spans="1:69" ht="15" customHeight="1" x14ac:dyDescent="0.35">
      <c r="B9" s="87" t="s">
        <v>1023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316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 spans="1:69" ht="15" customHeight="1" x14ac:dyDescent="0.35">
      <c r="B10" s="320" t="s">
        <v>1020</v>
      </c>
      <c r="C10" s="6">
        <v>290.988</v>
      </c>
      <c r="D10" s="6">
        <v>281.245</v>
      </c>
      <c r="E10" s="6">
        <v>314.24799999999999</v>
      </c>
      <c r="F10" s="6">
        <v>309.34199999999998</v>
      </c>
      <c r="G10" s="6">
        <v>334.90699999999998</v>
      </c>
      <c r="H10" s="6">
        <v>380.39299999999997</v>
      </c>
      <c r="I10" s="6">
        <v>439.64100000000002</v>
      </c>
      <c r="J10" s="6">
        <v>292.78199999999998</v>
      </c>
      <c r="K10" s="6">
        <v>364.03500000000003</v>
      </c>
      <c r="L10" s="6">
        <v>404.80399999999997</v>
      </c>
      <c r="M10" s="6">
        <v>354.09500000000003</v>
      </c>
      <c r="N10" s="6">
        <v>356.69799999999998</v>
      </c>
      <c r="O10" s="6">
        <v>350.84399999999999</v>
      </c>
      <c r="P10" s="6">
        <v>321.15499999999997</v>
      </c>
      <c r="Q10" s="6">
        <v>315.60399999999998</v>
      </c>
      <c r="R10" s="6">
        <v>315.43299999999999</v>
      </c>
      <c r="S10" s="6">
        <v>298.46699999999998</v>
      </c>
      <c r="T10" s="6">
        <v>271.14299999999997</v>
      </c>
      <c r="U10" s="6">
        <v>264.44</v>
      </c>
      <c r="V10" s="6">
        <v>257.14699999999999</v>
      </c>
      <c r="W10" s="6">
        <v>263.51499999999999</v>
      </c>
      <c r="X10" s="6">
        <v>281.37599999999998</v>
      </c>
      <c r="Y10" s="17">
        <v>264.10500000000002</v>
      </c>
      <c r="Z10" s="17">
        <v>265.61</v>
      </c>
      <c r="AA10" s="17">
        <v>295.83699999999999</v>
      </c>
      <c r="AB10" s="17">
        <v>205.90600000000001</v>
      </c>
      <c r="AC10" s="17">
        <v>255.70699999999999</v>
      </c>
      <c r="AD10" s="73">
        <v>294.64999999999998</v>
      </c>
      <c r="AE10" s="73">
        <v>280.07900000000001</v>
      </c>
      <c r="AF10" s="316"/>
      <c r="AG10" s="18">
        <v>-3.3482480377197668</v>
      </c>
      <c r="AH10" s="18">
        <v>11.734608615264266</v>
      </c>
      <c r="AI10" s="18">
        <v>-1.5611873424810996</v>
      </c>
      <c r="AJ10" s="18">
        <v>8.2643158704605266</v>
      </c>
      <c r="AK10" s="18">
        <v>13.581680884544063</v>
      </c>
      <c r="AL10" s="18">
        <v>15.57547063168882</v>
      </c>
      <c r="AM10" s="18">
        <v>-33.404300326857602</v>
      </c>
      <c r="AN10" s="18">
        <v>24.336537082197694</v>
      </c>
      <c r="AO10" s="18">
        <v>11.199197879324776</v>
      </c>
      <c r="AP10" s="18">
        <v>-12.526803094831065</v>
      </c>
      <c r="AQ10" s="18">
        <v>0.73511345825271512</v>
      </c>
      <c r="AR10" s="18">
        <v>-1.6411642341700781</v>
      </c>
      <c r="AS10" s="18">
        <v>-8.4621655208582798</v>
      </c>
      <c r="AT10" s="18">
        <v>-1.7284488798243802</v>
      </c>
      <c r="AU10" s="18">
        <v>-5.4181822790583221E-2</v>
      </c>
      <c r="AV10" s="18">
        <v>-5.3786382528143877</v>
      </c>
      <c r="AW10" s="18">
        <v>-9.1547809305551429</v>
      </c>
      <c r="AX10" s="18">
        <v>-2.4721272538844725</v>
      </c>
      <c r="AY10" s="18">
        <v>-2.7579034941763751</v>
      </c>
      <c r="AZ10" s="18">
        <v>2.4764045468156328</v>
      </c>
      <c r="BA10" s="18">
        <v>6.7779822780486843</v>
      </c>
      <c r="BB10" s="18">
        <v>-6.1380501535312035</v>
      </c>
      <c r="BC10" s="18">
        <v>0.56984911304215946</v>
      </c>
      <c r="BD10" s="18">
        <v>11.380219118256081</v>
      </c>
      <c r="BE10" s="18">
        <v>-30.398834493318951</v>
      </c>
      <c r="BF10" s="18">
        <v>24.186279175934644</v>
      </c>
      <c r="BG10" s="18">
        <v>15.229540059521243</v>
      </c>
      <c r="BH10" s="18">
        <v>-4.9451892075343524</v>
      </c>
    </row>
    <row r="11" spans="1:69" ht="15" customHeight="1" x14ac:dyDescent="0.35">
      <c r="B11" s="320" t="s">
        <v>1015</v>
      </c>
      <c r="C11" s="71">
        <v>34.690398331390895</v>
      </c>
      <c r="D11" s="71">
        <v>35.262447416337046</v>
      </c>
      <c r="E11" s="71">
        <v>35.625321302582826</v>
      </c>
      <c r="F11" s="71">
        <v>35.471151495981488</v>
      </c>
      <c r="G11" s="71">
        <v>34.681913774973708</v>
      </c>
      <c r="H11" s="71">
        <v>31.719293175458446</v>
      </c>
      <c r="I11" s="71">
        <v>33.224138813533287</v>
      </c>
      <c r="J11" s="71">
        <v>33.76304825052641</v>
      </c>
      <c r="K11" s="71">
        <v>33.540171473573167</v>
      </c>
      <c r="L11" s="71">
        <v>33.123214866284584</v>
      </c>
      <c r="M11" s="71">
        <v>33.63081057968359</v>
      </c>
      <c r="N11" s="71">
        <v>33.906847071668096</v>
      </c>
      <c r="O11" s="71">
        <v>34.431873345265792</v>
      </c>
      <c r="P11" s="71">
        <v>33.965271049008116</v>
      </c>
      <c r="Q11" s="71">
        <v>33.963401086656475</v>
      </c>
      <c r="R11" s="71">
        <v>33.52532146456619</v>
      </c>
      <c r="S11" s="71">
        <v>33.51129348744611</v>
      </c>
      <c r="T11" s="71">
        <v>33.492978005389986</v>
      </c>
      <c r="U11" s="71">
        <v>34.097358743435208</v>
      </c>
      <c r="V11" s="71">
        <v>34.706599641648417</v>
      </c>
      <c r="W11" s="71">
        <v>34.752922401099035</v>
      </c>
      <c r="X11" s="71">
        <v>34.699805097907856</v>
      </c>
      <c r="Y11" s="71">
        <v>34.609302005767745</v>
      </c>
      <c r="Z11" s="71">
        <v>34.522744354174868</v>
      </c>
      <c r="AA11" s="71">
        <v>31.346978613054439</v>
      </c>
      <c r="AB11" s="71">
        <v>31.57220833545885</v>
      </c>
      <c r="AC11" s="71">
        <v>33.841506901036205</v>
      </c>
      <c r="AD11" s="76">
        <v>34.168980159148873</v>
      </c>
      <c r="AE11" s="76">
        <v>34.105693242298798</v>
      </c>
      <c r="AF11" s="316"/>
      <c r="AG11" s="18">
        <v>1.6490127310775542</v>
      </c>
      <c r="AH11" s="18">
        <v>1.0290660825704923</v>
      </c>
      <c r="AI11" s="18">
        <v>-0.43275344885145189</v>
      </c>
      <c r="AJ11" s="18">
        <v>-2.225012968911348</v>
      </c>
      <c r="AK11" s="18">
        <v>-8.5422638979428918</v>
      </c>
      <c r="AL11" s="18">
        <v>4.7442596836904158</v>
      </c>
      <c r="AM11" s="18">
        <v>1.6220418534177545</v>
      </c>
      <c r="AN11" s="18">
        <v>-0.66012042307159735</v>
      </c>
      <c r="AO11" s="18">
        <v>-1.2431558604794539</v>
      </c>
      <c r="AP11" s="18">
        <v>1.5324470026479124</v>
      </c>
      <c r="AQ11" s="18">
        <v>0.82078453426055664</v>
      </c>
      <c r="AR11" s="18">
        <v>1.5484373185391154</v>
      </c>
      <c r="AS11" s="18">
        <v>-1.3551464121014245</v>
      </c>
      <c r="AT11" s="18">
        <v>-5.505512819088107E-3</v>
      </c>
      <c r="AU11" s="18">
        <v>-1.2898579296359036</v>
      </c>
      <c r="AV11" s="18">
        <v>-4.1842930976533875E-2</v>
      </c>
      <c r="AW11" s="18">
        <v>-5.4654655640151567E-2</v>
      </c>
      <c r="AX11" s="18">
        <v>1.8044998505297436</v>
      </c>
      <c r="AY11" s="18">
        <v>1.7867685963520741</v>
      </c>
      <c r="AZ11" s="18">
        <v>0.13346959923734489</v>
      </c>
      <c r="BA11" s="18">
        <v>-0.15284269500598699</v>
      </c>
      <c r="BB11" s="18">
        <v>-0.26081729244515939</v>
      </c>
      <c r="BC11" s="18">
        <v>-0.25009938535729914</v>
      </c>
      <c r="BD11" s="18">
        <v>-9.1990535530422886</v>
      </c>
      <c r="BE11" s="18">
        <v>0.71850536278036625</v>
      </c>
      <c r="BF11" s="18">
        <v>7.1876459874639123</v>
      </c>
      <c r="BG11" s="18">
        <v>0.96766748321908047</v>
      </c>
      <c r="BH11" s="18">
        <v>-0.1852174590968276</v>
      </c>
    </row>
    <row r="12" spans="1:69" ht="15" customHeight="1" x14ac:dyDescent="0.35">
      <c r="B12" s="320" t="s">
        <v>1001</v>
      </c>
      <c r="C12" s="6">
        <v>100.94499999999999</v>
      </c>
      <c r="D12" s="6">
        <v>99.174000000000007</v>
      </c>
      <c r="E12" s="6">
        <v>111.952</v>
      </c>
      <c r="F12" s="6">
        <v>109.727</v>
      </c>
      <c r="G12" s="6">
        <v>116.152</v>
      </c>
      <c r="H12" s="6">
        <v>120.658</v>
      </c>
      <c r="I12" s="6">
        <v>146.06700000000001</v>
      </c>
      <c r="J12" s="6">
        <v>98.852000000000004</v>
      </c>
      <c r="K12" s="6">
        <v>122.098</v>
      </c>
      <c r="L12" s="6">
        <v>134.084</v>
      </c>
      <c r="M12" s="6">
        <v>119.08499999999999</v>
      </c>
      <c r="N12" s="6">
        <v>120.94499999999999</v>
      </c>
      <c r="O12" s="6">
        <v>120.80200000000001</v>
      </c>
      <c r="P12" s="6">
        <v>109.081</v>
      </c>
      <c r="Q12" s="6">
        <v>107.19</v>
      </c>
      <c r="R12" s="6">
        <v>105.75</v>
      </c>
      <c r="S12" s="6">
        <v>100.02</v>
      </c>
      <c r="T12" s="6">
        <v>90.813999999999993</v>
      </c>
      <c r="U12" s="6">
        <v>90.167000000000002</v>
      </c>
      <c r="V12" s="6">
        <v>89.247</v>
      </c>
      <c r="W12" s="6">
        <v>91.578999999999994</v>
      </c>
      <c r="X12" s="6">
        <v>97.637</v>
      </c>
      <c r="Y12" s="17">
        <v>91.405000000000001</v>
      </c>
      <c r="Z12" s="17">
        <v>91.695999999999998</v>
      </c>
      <c r="AA12" s="17">
        <v>92.736000000000004</v>
      </c>
      <c r="AB12" s="17">
        <v>65.009</v>
      </c>
      <c r="AC12" s="17">
        <v>86.534999999999997</v>
      </c>
      <c r="AD12" s="73">
        <v>100.679</v>
      </c>
      <c r="AE12" s="73">
        <v>95.522999999999996</v>
      </c>
      <c r="AF12" s="316"/>
      <c r="AG12" s="18">
        <v>-1.7544207241567058</v>
      </c>
      <c r="AH12" s="18">
        <v>12.884425353419235</v>
      </c>
      <c r="AI12" s="18">
        <v>-1.9874589109618357</v>
      </c>
      <c r="AJ12" s="18">
        <v>5.8554412314197943</v>
      </c>
      <c r="AK12" s="18">
        <v>3.8793994076727047</v>
      </c>
      <c r="AL12" s="18">
        <v>21.05869482338511</v>
      </c>
      <c r="AM12" s="18">
        <v>-32.324207384282552</v>
      </c>
      <c r="AN12" s="18">
        <v>23.515963258204177</v>
      </c>
      <c r="AO12" s="18">
        <v>9.8167046143262002</v>
      </c>
      <c r="AP12" s="18">
        <v>-11.186271292622543</v>
      </c>
      <c r="AQ12" s="18">
        <v>1.5619095603980346</v>
      </c>
      <c r="AR12" s="18">
        <v>-0.11823556161890651</v>
      </c>
      <c r="AS12" s="18">
        <v>-9.7026539295707046</v>
      </c>
      <c r="AT12" s="18">
        <v>-1.7335741329837508</v>
      </c>
      <c r="AU12" s="18">
        <v>-1.3434089000839609</v>
      </c>
      <c r="AV12" s="18">
        <v>-5.4184397163120614</v>
      </c>
      <c r="AW12" s="18">
        <v>-9.2041591681663704</v>
      </c>
      <c r="AX12" s="18">
        <v>-0.7124452176977023</v>
      </c>
      <c r="AY12" s="18">
        <v>-1.0203289451795021</v>
      </c>
      <c r="AZ12" s="18">
        <v>2.6129729850863264</v>
      </c>
      <c r="BA12" s="18">
        <v>6.6150536695093924</v>
      </c>
      <c r="BB12" s="18">
        <v>-6.3828261826971326</v>
      </c>
      <c r="BC12" s="18">
        <v>0.31836332804550826</v>
      </c>
      <c r="BD12" s="18">
        <v>1.1341825161402965</v>
      </c>
      <c r="BE12" s="18">
        <v>-29.898852657004831</v>
      </c>
      <c r="BF12" s="18">
        <v>33.11233829162115</v>
      </c>
      <c r="BG12" s="18">
        <v>16.344831571040626</v>
      </c>
      <c r="BH12" s="18">
        <v>-5.1212268695557226</v>
      </c>
    </row>
    <row r="13" spans="1:69" ht="6" customHeight="1" x14ac:dyDescent="0.35">
      <c r="B13" s="7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316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 spans="1:69" s="7" customFormat="1" ht="15" customHeight="1" x14ac:dyDescent="0.35">
      <c r="A14"/>
      <c r="B14" s="87" t="s">
        <v>1021</v>
      </c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316"/>
      <c r="O14" s="316"/>
      <c r="P14" s="316"/>
      <c r="Q14" s="316"/>
      <c r="R14" s="316"/>
      <c r="S14" s="316"/>
      <c r="T14" s="316"/>
      <c r="U14" s="316"/>
      <c r="V14" s="316"/>
      <c r="W14" s="316"/>
      <c r="X14" s="316"/>
      <c r="Y14" s="12"/>
      <c r="Z14" s="12"/>
      <c r="AA14" s="12"/>
      <c r="AB14" s="12"/>
      <c r="AC14" s="12"/>
      <c r="AD14" s="355"/>
      <c r="AE14" s="355"/>
      <c r="AF14" s="316"/>
      <c r="AG14" s="316"/>
      <c r="AH14" s="316"/>
      <c r="AI14" s="316"/>
      <c r="AJ14" s="316"/>
      <c r="AK14" s="316"/>
      <c r="AL14" s="316"/>
      <c r="AM14" s="316"/>
      <c r="AN14" s="316"/>
      <c r="AO14" s="316"/>
      <c r="AP14" s="316"/>
      <c r="AQ14" s="316"/>
      <c r="AR14" s="316"/>
      <c r="AS14" s="316"/>
      <c r="AT14" s="316"/>
      <c r="AU14" s="316"/>
      <c r="AV14" s="316"/>
      <c r="AW14" s="316"/>
      <c r="AX14" s="316"/>
      <c r="AY14" s="316"/>
      <c r="AZ14" s="316"/>
      <c r="BA14" s="316"/>
      <c r="BB14" s="316"/>
      <c r="BC14" s="316"/>
      <c r="BD14" s="316"/>
      <c r="BE14" s="335"/>
      <c r="BF14" s="355"/>
      <c r="BG14" s="355"/>
      <c r="BH14" s="355"/>
      <c r="BI14" s="316"/>
      <c r="BJ14" s="316"/>
      <c r="BK14" s="316"/>
      <c r="BL14" s="316"/>
      <c r="BM14" s="316"/>
      <c r="BN14" s="316"/>
      <c r="BO14" s="316"/>
      <c r="BP14" s="316"/>
      <c r="BQ14" s="316"/>
    </row>
    <row r="15" spans="1:69" s="7" customFormat="1" ht="15" customHeight="1" x14ac:dyDescent="0.35">
      <c r="A15"/>
      <c r="B15" s="16" t="s">
        <v>1020</v>
      </c>
      <c r="C15" s="17">
        <v>2488.3910000000001</v>
      </c>
      <c r="D15" s="17">
        <v>2428.8420000000001</v>
      </c>
      <c r="E15" s="17">
        <v>2439.1089999999999</v>
      </c>
      <c r="F15" s="17">
        <v>2434.7429999999999</v>
      </c>
      <c r="G15" s="17">
        <v>2541.335</v>
      </c>
      <c r="H15" s="17">
        <v>2679.826</v>
      </c>
      <c r="I15" s="17">
        <v>2808.9929999999999</v>
      </c>
      <c r="J15" s="17">
        <v>2796.143</v>
      </c>
      <c r="K15" s="17">
        <v>3048.05</v>
      </c>
      <c r="L15" s="17">
        <v>3088.2939999999999</v>
      </c>
      <c r="M15" s="17">
        <v>3177.768</v>
      </c>
      <c r="N15" s="17">
        <v>3336.5549999999998</v>
      </c>
      <c r="O15" s="17">
        <v>3389.8240000000001</v>
      </c>
      <c r="P15" s="17">
        <v>3294.1149999999998</v>
      </c>
      <c r="Q15" s="17">
        <v>3301.8020000000001</v>
      </c>
      <c r="R15" s="17">
        <v>3269.3040000000001</v>
      </c>
      <c r="S15" s="17">
        <v>3290.2370000000001</v>
      </c>
      <c r="T15" s="17">
        <v>3301.3110000000001</v>
      </c>
      <c r="U15" s="17">
        <v>3293.6909999999998</v>
      </c>
      <c r="V15" s="17">
        <v>3428.3829999999998</v>
      </c>
      <c r="W15" s="17">
        <v>3537.0920000000001</v>
      </c>
      <c r="X15" s="17">
        <v>3651.5729999999999</v>
      </c>
      <c r="Y15" s="17">
        <v>3793.2660000000001</v>
      </c>
      <c r="Z15" s="17">
        <v>3827.6749999999997</v>
      </c>
      <c r="AA15" s="17">
        <v>3988.4060000000004</v>
      </c>
      <c r="AB15" s="17">
        <v>3562.8449999999998</v>
      </c>
      <c r="AC15" s="17">
        <v>3822.6790000000001</v>
      </c>
      <c r="AD15" s="73">
        <v>4052.3920000000003</v>
      </c>
      <c r="AE15" s="73">
        <v>4050.9090000000001</v>
      </c>
      <c r="AF15" s="316"/>
      <c r="AG15" s="18">
        <v>-2.3930724713278573</v>
      </c>
      <c r="AH15" s="18">
        <v>0.42271172846977384</v>
      </c>
      <c r="AI15" s="18">
        <v>-0.17899979049726705</v>
      </c>
      <c r="AJ15" s="18">
        <v>4.377956934263703</v>
      </c>
      <c r="AK15" s="18">
        <v>5.4495373494639621</v>
      </c>
      <c r="AL15" s="18">
        <v>4.8199771179173538</v>
      </c>
      <c r="AM15" s="18">
        <v>-0.45745931015135705</v>
      </c>
      <c r="AN15" s="18">
        <v>9.0090885909626284</v>
      </c>
      <c r="AO15" s="18">
        <v>1.3203195485638255</v>
      </c>
      <c r="AP15" s="18">
        <v>2.8971982589740537</v>
      </c>
      <c r="AQ15" s="18">
        <v>4.9968090810908725</v>
      </c>
      <c r="AR15" s="18">
        <v>1.59652695669636</v>
      </c>
      <c r="AS15" s="18">
        <v>-2.8234209209681769</v>
      </c>
      <c r="AT15" s="18">
        <v>0.23335554466071626</v>
      </c>
      <c r="AU15" s="18">
        <v>-0.98425041840788896</v>
      </c>
      <c r="AV15" s="18">
        <v>0.64028918693397718</v>
      </c>
      <c r="AW15" s="18">
        <v>0.33657149925674257</v>
      </c>
      <c r="AX15" s="18">
        <v>-0.23081739345370203</v>
      </c>
      <c r="AY15" s="18">
        <v>4.0893939352537929</v>
      </c>
      <c r="AZ15" s="18">
        <v>3.1708534314865142</v>
      </c>
      <c r="BA15" s="18">
        <v>3.2365853079309153</v>
      </c>
      <c r="BB15" s="18">
        <v>3.8803277382103607</v>
      </c>
      <c r="BC15" s="18">
        <v>0.90710748995719392</v>
      </c>
      <c r="BD15" s="18">
        <v>4.1991809649461018</v>
      </c>
      <c r="BE15" s="18">
        <v>-10.669951855453046</v>
      </c>
      <c r="BF15" s="18">
        <v>7.2928797070880247</v>
      </c>
      <c r="BG15" s="18">
        <v>6.0092150034046847</v>
      </c>
      <c r="BH15" s="18">
        <v>-3.6595669915451774E-2</v>
      </c>
      <c r="BL15" s="17"/>
    </row>
    <row r="16" spans="1:69" s="7" customFormat="1" ht="15" customHeight="1" x14ac:dyDescent="0.35">
      <c r="A16"/>
      <c r="B16" s="320" t="s">
        <v>1015</v>
      </c>
      <c r="C16" s="71">
        <v>4.91</v>
      </c>
      <c r="D16" s="71">
        <v>4.82</v>
      </c>
      <c r="E16" s="71">
        <v>4.7300000000000004</v>
      </c>
      <c r="F16" s="71">
        <v>4.72</v>
      </c>
      <c r="G16" s="71">
        <v>4.72</v>
      </c>
      <c r="H16" s="71">
        <v>4.7300000000000004</v>
      </c>
      <c r="I16" s="71">
        <v>4.71</v>
      </c>
      <c r="J16" s="71">
        <v>4.6900000000000004</v>
      </c>
      <c r="K16" s="71">
        <v>4.6900000000000004</v>
      </c>
      <c r="L16" s="71">
        <v>4.71</v>
      </c>
      <c r="M16" s="71">
        <v>4.6900000000000004</v>
      </c>
      <c r="N16" s="71">
        <v>4.68</v>
      </c>
      <c r="O16" s="71">
        <v>4.6500000000000004</v>
      </c>
      <c r="P16" s="71">
        <v>4.6900000000000004</v>
      </c>
      <c r="Q16" s="71">
        <v>4.68</v>
      </c>
      <c r="R16" s="71">
        <v>4.68</v>
      </c>
      <c r="S16" s="71">
        <v>4.6900000000000004</v>
      </c>
      <c r="T16" s="71">
        <v>4.7</v>
      </c>
      <c r="U16" s="71">
        <v>4.71</v>
      </c>
      <c r="V16" s="71">
        <v>4.7</v>
      </c>
      <c r="W16" s="71">
        <v>4.68</v>
      </c>
      <c r="X16" s="71">
        <v>4.6900000000000004</v>
      </c>
      <c r="Y16" s="71">
        <v>4.72</v>
      </c>
      <c r="Z16" s="71">
        <v>4.76</v>
      </c>
      <c r="AA16" s="71">
        <v>4.75</v>
      </c>
      <c r="AB16" s="71">
        <v>4.7699999999999996</v>
      </c>
      <c r="AC16" s="71">
        <v>4.8099999999999996</v>
      </c>
      <c r="AD16" s="76">
        <v>4.8099999999999996</v>
      </c>
      <c r="AE16" s="76">
        <v>4.82</v>
      </c>
      <c r="AF16" s="316"/>
      <c r="AG16" s="18">
        <v>-1.8329938900203637</v>
      </c>
      <c r="AH16" s="18">
        <v>-1.8672199170124451</v>
      </c>
      <c r="AI16" s="18">
        <v>-0.21141649048627217</v>
      </c>
      <c r="AJ16" s="18">
        <v>0</v>
      </c>
      <c r="AK16" s="18">
        <v>0.21186440677967533</v>
      </c>
      <c r="AL16" s="18">
        <v>-0.42283298097252559</v>
      </c>
      <c r="AM16" s="18">
        <v>-0.42462845010614808</v>
      </c>
      <c r="AN16" s="18">
        <v>0</v>
      </c>
      <c r="AO16" s="18">
        <v>0.42643923240937254</v>
      </c>
      <c r="AP16" s="18">
        <v>-0.42462845010614808</v>
      </c>
      <c r="AQ16" s="18">
        <v>-0.2132196162047052</v>
      </c>
      <c r="AR16" s="18">
        <v>-0.64102564102562742</v>
      </c>
      <c r="AS16" s="18">
        <v>0.86021505376344154</v>
      </c>
      <c r="AT16" s="18">
        <v>-0.2132196162047052</v>
      </c>
      <c r="AU16" s="18">
        <v>0</v>
      </c>
      <c r="AV16" s="18">
        <v>0.2136752136752281</v>
      </c>
      <c r="AW16" s="18">
        <v>0.21321961620468627</v>
      </c>
      <c r="AX16" s="18">
        <v>0.21276595744680396</v>
      </c>
      <c r="AY16" s="18">
        <v>-0.21231422505307404</v>
      </c>
      <c r="AZ16" s="18">
        <v>-0.42553191489362685</v>
      </c>
      <c r="BA16" s="18">
        <v>0.2136752136752281</v>
      </c>
      <c r="BB16" s="18">
        <v>0.63965884861405886</v>
      </c>
      <c r="BC16" s="18">
        <v>0.84745762711864492</v>
      </c>
      <c r="BD16" s="18">
        <v>-0.21008403361344091</v>
      </c>
      <c r="BE16" s="18">
        <v>0.42105263157893841</v>
      </c>
      <c r="BF16" s="18">
        <v>0.83857442348008471</v>
      </c>
      <c r="BG16" s="18">
        <v>0</v>
      </c>
      <c r="BH16" s="18">
        <v>0.20790020790022196</v>
      </c>
    </row>
    <row r="17" spans="1:71" s="23" customFormat="1" ht="15" customHeight="1" x14ac:dyDescent="0.35">
      <c r="A17"/>
      <c r="B17" s="320" t="s">
        <v>1001</v>
      </c>
      <c r="C17" s="17">
        <v>122.18</v>
      </c>
      <c r="D17" s="17">
        <v>117.07</v>
      </c>
      <c r="E17" s="17">
        <v>115.37</v>
      </c>
      <c r="F17" s="17">
        <v>114.92</v>
      </c>
      <c r="G17" s="17">
        <v>119.95099999999999</v>
      </c>
      <c r="H17" s="17">
        <v>126.756</v>
      </c>
      <c r="I17" s="17">
        <v>132.304</v>
      </c>
      <c r="J17" s="17">
        <v>131.13900000000001</v>
      </c>
      <c r="K17" s="17">
        <v>142.95400000000001</v>
      </c>
      <c r="L17" s="17">
        <v>145.459</v>
      </c>
      <c r="M17" s="17">
        <v>149.03700000000001</v>
      </c>
      <c r="N17" s="17">
        <v>156.15100000000001</v>
      </c>
      <c r="O17" s="17">
        <v>157.62700000000001</v>
      </c>
      <c r="P17" s="17">
        <v>154.494</v>
      </c>
      <c r="Q17" s="17">
        <v>154.524</v>
      </c>
      <c r="R17" s="17">
        <v>153.00299999999999</v>
      </c>
      <c r="S17" s="17">
        <v>154.31200000000001</v>
      </c>
      <c r="T17" s="17">
        <v>155.16200000000001</v>
      </c>
      <c r="U17" s="17">
        <v>155.13300000000001</v>
      </c>
      <c r="V17" s="17">
        <v>161.13399999999999</v>
      </c>
      <c r="W17" s="17">
        <v>165.536</v>
      </c>
      <c r="X17" s="17">
        <v>171.25899999999999</v>
      </c>
      <c r="Y17" s="17">
        <v>179.042</v>
      </c>
      <c r="Z17" s="17">
        <v>182.197</v>
      </c>
      <c r="AA17" s="17">
        <v>189.44900000000001</v>
      </c>
      <c r="AB17" s="17">
        <v>169.94800000000001</v>
      </c>
      <c r="AC17" s="17">
        <v>183.87100000000001</v>
      </c>
      <c r="AD17" s="73">
        <v>194.92</v>
      </c>
      <c r="AE17" s="73">
        <v>195.25399999999999</v>
      </c>
      <c r="AF17" s="316"/>
      <c r="AG17" s="18">
        <v>-4.1823539040759643</v>
      </c>
      <c r="AH17" s="18">
        <v>-1.4521226616554102</v>
      </c>
      <c r="AI17" s="18">
        <v>-0.39004940625812845</v>
      </c>
      <c r="AJ17" s="18">
        <v>4.377828054298635</v>
      </c>
      <c r="AK17" s="18">
        <v>5.6731498695300644</v>
      </c>
      <c r="AL17" s="18">
        <v>4.3769131244280368</v>
      </c>
      <c r="AM17" s="18">
        <v>-0.88054782924174024</v>
      </c>
      <c r="AN17" s="18">
        <v>9.009524245266471</v>
      </c>
      <c r="AO17" s="18">
        <v>1.7523119325097551</v>
      </c>
      <c r="AP17" s="18">
        <v>2.4597996686351502</v>
      </c>
      <c r="AQ17" s="18">
        <v>4.7733113253755803</v>
      </c>
      <c r="AR17" s="18">
        <v>0.94523890336917404</v>
      </c>
      <c r="AS17" s="18">
        <v>-1.9876036465833959</v>
      </c>
      <c r="AT17" s="18">
        <v>1.9418229834169052E-2</v>
      </c>
      <c r="AU17" s="18">
        <v>-0.98431311640911123</v>
      </c>
      <c r="AV17" s="18">
        <v>0.85553878028537089</v>
      </c>
      <c r="AW17" s="18">
        <v>0.55083208046036225</v>
      </c>
      <c r="AX17" s="18">
        <v>-1.8690143205163868E-2</v>
      </c>
      <c r="AY17" s="18">
        <v>3.8682936577001517</v>
      </c>
      <c r="AZ17" s="18">
        <v>2.7318877456030481</v>
      </c>
      <c r="BA17" s="18">
        <v>3.4572540112120533</v>
      </c>
      <c r="BB17" s="18">
        <v>4.5445786790767295</v>
      </c>
      <c r="BC17" s="18">
        <v>1.762156365545515</v>
      </c>
      <c r="BD17" s="18">
        <v>3.9803070303023702</v>
      </c>
      <c r="BE17" s="18">
        <v>-10.293535463370091</v>
      </c>
      <c r="BF17" s="18">
        <v>8.1925059429943285</v>
      </c>
      <c r="BG17" s="18">
        <v>6.0091042089290738</v>
      </c>
      <c r="BH17" s="18">
        <v>0.17135234968192242</v>
      </c>
      <c r="BJ17" s="45"/>
    </row>
    <row r="18" spans="1:71" s="7" customFormat="1" ht="6" customHeight="1" x14ac:dyDescent="0.35">
      <c r="A18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AF18" s="316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J18" s="17"/>
      <c r="BK18" s="17"/>
      <c r="BL18" s="17"/>
    </row>
    <row r="19" spans="1:71" s="7" customFormat="1" ht="15" customHeight="1" x14ac:dyDescent="0.35">
      <c r="A19"/>
      <c r="B19" s="87" t="s">
        <v>1022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AF19" s="316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J19" s="17"/>
      <c r="BK19" s="17"/>
      <c r="BL19" s="17"/>
    </row>
    <row r="20" spans="1:71" s="7" customFormat="1" ht="15" customHeight="1" x14ac:dyDescent="0.35">
      <c r="A20"/>
      <c r="B20" s="16" t="s">
        <v>1020</v>
      </c>
      <c r="C20" s="71"/>
      <c r="D20" s="71"/>
      <c r="E20" s="71"/>
      <c r="F20" s="17">
        <v>58.347999999999999</v>
      </c>
      <c r="G20" s="17">
        <v>56.180000000000007</v>
      </c>
      <c r="H20" s="17">
        <v>59.907999999999994</v>
      </c>
      <c r="I20" s="17">
        <v>58.823999999999998</v>
      </c>
      <c r="J20" s="17">
        <v>51.372999999999998</v>
      </c>
      <c r="K20" s="17">
        <v>54.448999999999998</v>
      </c>
      <c r="L20" s="17">
        <v>56.965000000000003</v>
      </c>
      <c r="M20" s="17">
        <v>56.874999999999993</v>
      </c>
      <c r="N20" s="17">
        <v>57.111999999999995</v>
      </c>
      <c r="O20" s="17">
        <v>56.871000000000002</v>
      </c>
      <c r="P20" s="17">
        <v>51.567</v>
      </c>
      <c r="Q20" s="17">
        <v>49.022000000000006</v>
      </c>
      <c r="R20" s="17">
        <v>47.713000000000008</v>
      </c>
      <c r="S20" s="17">
        <v>48.007999999999996</v>
      </c>
      <c r="T20" s="17">
        <v>47.872</v>
      </c>
      <c r="U20" s="17">
        <v>46.192</v>
      </c>
      <c r="V20" s="17">
        <v>47.609000000000002</v>
      </c>
      <c r="W20" s="17">
        <v>49.599999999999994</v>
      </c>
      <c r="X20" s="17">
        <v>52.358000000000004</v>
      </c>
      <c r="Y20" s="17">
        <v>51.271000000000001</v>
      </c>
      <c r="Z20" s="17">
        <v>51.372999999999998</v>
      </c>
      <c r="AA20" s="17">
        <v>53.434000000000005</v>
      </c>
      <c r="AB20" s="17">
        <v>46.268000000000001</v>
      </c>
      <c r="AC20" s="17">
        <v>56.274000000000001</v>
      </c>
      <c r="AD20" s="73">
        <v>56.500999999999998</v>
      </c>
      <c r="AE20" s="73">
        <v>53.33</v>
      </c>
      <c r="AF20" s="316"/>
      <c r="AG20" s="18"/>
      <c r="AH20" s="18"/>
      <c r="AI20" s="18"/>
      <c r="AJ20" s="18">
        <v>-3.7156372112154523</v>
      </c>
      <c r="AK20" s="18">
        <v>6.6358134567461491</v>
      </c>
      <c r="AL20" s="18">
        <v>-1.8094411430860589</v>
      </c>
      <c r="AM20" s="18">
        <v>-12.666598667210662</v>
      </c>
      <c r="AN20" s="18">
        <v>5.9875810250520711</v>
      </c>
      <c r="AO20" s="18">
        <v>4.6208378482616856</v>
      </c>
      <c r="AP20" s="18">
        <v>-0.15799174931977619</v>
      </c>
      <c r="AQ20" s="18">
        <v>0.41670329670330003</v>
      </c>
      <c r="AR20" s="18">
        <v>-0.42197786804873333</v>
      </c>
      <c r="AS20" s="18">
        <v>-9.3263702062562679</v>
      </c>
      <c r="AT20" s="18">
        <v>-4.9353268563228321</v>
      </c>
      <c r="AU20" s="18">
        <v>-2.6702296927909863</v>
      </c>
      <c r="AV20" s="18">
        <v>0.61828013329697873</v>
      </c>
      <c r="AW20" s="18">
        <v>-0.28328611898016098</v>
      </c>
      <c r="AX20" s="18">
        <v>-3.509358288770053</v>
      </c>
      <c r="AY20" s="18">
        <v>3.0676307585729163</v>
      </c>
      <c r="AZ20" s="18">
        <v>4.1819823982860225</v>
      </c>
      <c r="BA20" s="18">
        <v>5.5604838709677624</v>
      </c>
      <c r="BB20" s="18">
        <v>-2.0760915237404087</v>
      </c>
      <c r="BC20" s="18">
        <v>0.1989428721889504</v>
      </c>
      <c r="BD20" s="18">
        <v>4.0118350106086993</v>
      </c>
      <c r="BE20" s="18">
        <v>-13.410936856683016</v>
      </c>
      <c r="BF20" s="18">
        <v>21.62617791994467</v>
      </c>
      <c r="BG20" s="18">
        <v>0.4033834452855613</v>
      </c>
      <c r="BH20" s="18">
        <v>-5.6122900479637519</v>
      </c>
      <c r="BJ20" s="17"/>
      <c r="BK20" s="17"/>
      <c r="BL20" s="17"/>
    </row>
    <row r="21" spans="1:71" s="7" customFormat="1" ht="15" customHeight="1" x14ac:dyDescent="0.35">
      <c r="A21"/>
      <c r="B21" s="320" t="s">
        <v>1015</v>
      </c>
      <c r="C21" s="71"/>
      <c r="D21" s="71"/>
      <c r="E21" s="71"/>
      <c r="F21" s="71">
        <v>15.151127716459861</v>
      </c>
      <c r="G21" s="71">
        <v>14.545105019579921</v>
      </c>
      <c r="H21" s="71">
        <v>14.280062762903118</v>
      </c>
      <c r="I21" s="71">
        <v>14.272541819665445</v>
      </c>
      <c r="J21" s="71">
        <v>14.291787514842426</v>
      </c>
      <c r="K21" s="71">
        <v>14.278572609230658</v>
      </c>
      <c r="L21" s="71">
        <v>14.25675414728342</v>
      </c>
      <c r="M21" s="71">
        <v>14.284835164835165</v>
      </c>
      <c r="N21" s="71">
        <v>14.285299061493205</v>
      </c>
      <c r="O21" s="71">
        <v>14.278700919625116</v>
      </c>
      <c r="P21" s="71">
        <v>14.288944479996896</v>
      </c>
      <c r="Q21" s="71">
        <v>14.300966912814655</v>
      </c>
      <c r="R21" s="71">
        <v>14.305283675308617</v>
      </c>
      <c r="S21" s="71">
        <v>14.278703549408432</v>
      </c>
      <c r="T21" s="71">
        <v>14.265875668449198</v>
      </c>
      <c r="U21" s="71">
        <v>14.245107377900936</v>
      </c>
      <c r="V21" s="71">
        <v>14.263269549875023</v>
      </c>
      <c r="W21" s="71">
        <v>14.257741935483871</v>
      </c>
      <c r="X21" s="71">
        <v>14.274685816876122</v>
      </c>
      <c r="Y21" s="71">
        <v>14.28152366835053</v>
      </c>
      <c r="Z21" s="71">
        <v>14.287933350203414</v>
      </c>
      <c r="AA21" s="71">
        <v>14.299846539656397</v>
      </c>
      <c r="AB21" s="71">
        <v>14.297095184576813</v>
      </c>
      <c r="AC21" s="71">
        <v>14.294949710345808</v>
      </c>
      <c r="AD21" s="76">
        <v>14.292278012778535</v>
      </c>
      <c r="AE21" s="76">
        <v>14.294430901931371</v>
      </c>
      <c r="AF21" s="316"/>
      <c r="AG21" s="18"/>
      <c r="AH21" s="18"/>
      <c r="AI21" s="18"/>
      <c r="AJ21" s="18">
        <v>-3.9998520784797407</v>
      </c>
      <c r="AK21" s="18">
        <v>-1.8222093021674057</v>
      </c>
      <c r="AL21" s="18">
        <v>-5.2667438249713872E-2</v>
      </c>
      <c r="AM21" s="18">
        <v>0.1348442023863114</v>
      </c>
      <c r="AN21" s="18">
        <v>-9.2465029990435058E-2</v>
      </c>
      <c r="AO21" s="18">
        <v>-0.15280562381377324</v>
      </c>
      <c r="AP21" s="18">
        <v>0.19696641508751794</v>
      </c>
      <c r="AQ21" s="18">
        <v>3.2474764509856668E-3</v>
      </c>
      <c r="AR21" s="18">
        <v>-4.6188335572720389E-2</v>
      </c>
      <c r="AS21" s="18">
        <v>7.1740142394193615E-2</v>
      </c>
      <c r="AT21" s="18">
        <v>8.4138004977125577E-2</v>
      </c>
      <c r="AU21" s="18">
        <v>3.0185109302604447E-2</v>
      </c>
      <c r="AV21" s="18">
        <v>-0.18580635311737015</v>
      </c>
      <c r="AW21" s="18">
        <v>-8.9839255467738952E-2</v>
      </c>
      <c r="AX21" s="18">
        <v>-0.14558020153079751</v>
      </c>
      <c r="AY21" s="18">
        <v>0.12749761368778828</v>
      </c>
      <c r="AZ21" s="18">
        <v>-3.8754188664971614E-2</v>
      </c>
      <c r="BA21" s="18">
        <v>0.11883986587021982</v>
      </c>
      <c r="BB21" s="18">
        <v>4.7901940274750608E-2</v>
      </c>
      <c r="BC21" s="18">
        <v>4.4880938488991426E-2</v>
      </c>
      <c r="BD21" s="18">
        <v>8.3379374476248616E-2</v>
      </c>
      <c r="BE21" s="18">
        <v>-1.9240451790537696E-2</v>
      </c>
      <c r="BF21" s="18">
        <v>-1.5006364602787672E-2</v>
      </c>
      <c r="BG21" s="18">
        <v>-1.8689800393904783E-2</v>
      </c>
      <c r="BH21" s="18">
        <v>1.5063303071145437E-2</v>
      </c>
      <c r="BJ21" s="17"/>
      <c r="BK21" s="17"/>
      <c r="BL21" s="17"/>
    </row>
    <row r="22" spans="1:71" s="7" customFormat="1" ht="15" customHeight="1" x14ac:dyDescent="0.35">
      <c r="A22"/>
      <c r="B22" s="320" t="s">
        <v>1001</v>
      </c>
      <c r="C22" s="71"/>
      <c r="D22" s="71"/>
      <c r="E22" s="71"/>
      <c r="F22" s="67">
        <v>8.84</v>
      </c>
      <c r="G22" s="67">
        <v>8.1709999999999994</v>
      </c>
      <c r="H22" s="67">
        <v>8.5549999999999997</v>
      </c>
      <c r="I22" s="67">
        <v>8.3960000000000008</v>
      </c>
      <c r="J22" s="67">
        <v>7.3419999999999996</v>
      </c>
      <c r="K22" s="67">
        <v>7.7750000000000004</v>
      </c>
      <c r="L22" s="67">
        <v>8.1210000000000004</v>
      </c>
      <c r="M22" s="67">
        <v>8.125</v>
      </c>
      <c r="N22" s="67">
        <v>8.1590000000000007</v>
      </c>
      <c r="O22" s="67">
        <v>8.1199999999999992</v>
      </c>
      <c r="P22" s="67">
        <v>7.3680000000000003</v>
      </c>
      <c r="Q22" s="67">
        <v>7.0110000000000001</v>
      </c>
      <c r="R22" s="67">
        <v>6.8250000000000002</v>
      </c>
      <c r="S22" s="67">
        <v>6.8550000000000004</v>
      </c>
      <c r="T22" s="67">
        <v>6.8289999999999997</v>
      </c>
      <c r="U22" s="67">
        <v>6.58</v>
      </c>
      <c r="V22" s="67">
        <v>6.7910000000000004</v>
      </c>
      <c r="W22" s="67">
        <v>7.0720000000000001</v>
      </c>
      <c r="X22" s="67">
        <v>7.4740000000000002</v>
      </c>
      <c r="Y22" s="67">
        <v>7.3220000000000001</v>
      </c>
      <c r="Z22" s="67">
        <v>7.34</v>
      </c>
      <c r="AA22" s="67">
        <v>7.641</v>
      </c>
      <c r="AB22" s="67">
        <v>6.6150000000000002</v>
      </c>
      <c r="AC22" s="67">
        <v>8.0440000000000005</v>
      </c>
      <c r="AD22" s="75">
        <v>8.0749999999999993</v>
      </c>
      <c r="AE22" s="75">
        <v>7.6230000000000002</v>
      </c>
      <c r="AF22" s="316"/>
      <c r="AG22" s="18"/>
      <c r="AH22" s="18"/>
      <c r="AI22" s="18"/>
      <c r="AJ22" s="18">
        <v>-7.5678733031674268</v>
      </c>
      <c r="AK22" s="18">
        <v>4.6995471790478565</v>
      </c>
      <c r="AL22" s="18">
        <v>-1.8585622443015655</v>
      </c>
      <c r="AM22" s="18">
        <v>-12.553596950929027</v>
      </c>
      <c r="AN22" s="18">
        <v>5.8975755924816227</v>
      </c>
      <c r="AO22" s="18">
        <v>4.4501607717041809</v>
      </c>
      <c r="AP22" s="18">
        <v>4.9255017854938542E-2</v>
      </c>
      <c r="AQ22" s="18">
        <v>0.41846153846154704</v>
      </c>
      <c r="AR22" s="18">
        <v>-0.47799975487193863</v>
      </c>
      <c r="AS22" s="18">
        <v>-9.2610837438423523</v>
      </c>
      <c r="AT22" s="18">
        <v>-4.8452768729641713</v>
      </c>
      <c r="AU22" s="18">
        <v>-2.6529738981600333</v>
      </c>
      <c r="AV22" s="18">
        <v>0.43956043956044322</v>
      </c>
      <c r="AW22" s="18">
        <v>-0.37928519328957971</v>
      </c>
      <c r="AX22" s="18">
        <v>-3.6462146727192808</v>
      </c>
      <c r="AY22" s="18">
        <v>3.2066869300911898</v>
      </c>
      <c r="AZ22" s="18">
        <v>4.1378294801943705</v>
      </c>
      <c r="BA22" s="18">
        <v>5.6843891402714952</v>
      </c>
      <c r="BB22" s="18">
        <v>-2.0337168852020353</v>
      </c>
      <c r="BC22" s="18">
        <v>0.24583447145588355</v>
      </c>
      <c r="BD22" s="18">
        <v>4.1008174386921006</v>
      </c>
      <c r="BE22" s="18">
        <v>-13.427561837455828</v>
      </c>
      <c r="BF22" s="18">
        <v>21.602418745275891</v>
      </c>
      <c r="BG22" s="18">
        <v>0.3853804077573198</v>
      </c>
      <c r="BH22" s="18">
        <v>-5.5975232198142297</v>
      </c>
      <c r="BJ22" s="45"/>
      <c r="BK22" s="17"/>
      <c r="BL22" s="17"/>
    </row>
    <row r="23" spans="1:71" s="7" customFormat="1" ht="6" customHeight="1" x14ac:dyDescent="0.35">
      <c r="A23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AF23" s="316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J23" s="17"/>
      <c r="BK23" s="17"/>
      <c r="BL23" s="17"/>
    </row>
    <row r="24" spans="1:71" s="316" customFormat="1" ht="15" customHeight="1" x14ac:dyDescent="0.35">
      <c r="A24"/>
      <c r="B24" s="87" t="s">
        <v>1024</v>
      </c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Y24" s="12"/>
      <c r="Z24" s="12"/>
      <c r="AA24" s="12"/>
      <c r="AB24" s="12"/>
      <c r="AC24" s="12"/>
      <c r="AD24" s="355"/>
      <c r="AE24" s="355"/>
      <c r="BE24" s="335"/>
      <c r="BF24" s="355"/>
      <c r="BG24" s="355"/>
      <c r="BH24" s="355"/>
    </row>
    <row r="25" spans="1:71" s="33" customFormat="1" ht="15" customHeight="1" x14ac:dyDescent="0.35">
      <c r="A25"/>
      <c r="B25" s="322" t="s">
        <v>1010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323">
        <v>1221.9570000000001</v>
      </c>
      <c r="X25" s="323">
        <v>1276.1790000000001</v>
      </c>
      <c r="Y25" s="14">
        <v>1286.58</v>
      </c>
      <c r="Z25" s="14">
        <v>1112.1699999999998</v>
      </c>
      <c r="AA25" s="14">
        <v>1186.596</v>
      </c>
      <c r="AB25" s="14">
        <v>941.39800000000014</v>
      </c>
      <c r="AC25" s="14">
        <v>1229.2860000000001</v>
      </c>
      <c r="AD25" s="72">
        <v>1350.4360000000001</v>
      </c>
      <c r="AE25" s="72">
        <v>1270.7339999999999</v>
      </c>
      <c r="AF25" s="316"/>
      <c r="AG25" s="316"/>
      <c r="AH25" s="316"/>
      <c r="AI25" s="316"/>
      <c r="AJ25" s="316"/>
      <c r="AK25" s="316"/>
      <c r="AL25" s="316"/>
      <c r="AM25" s="316"/>
      <c r="AN25" s="316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6"/>
      <c r="AZ25" s="316"/>
      <c r="BA25" s="18">
        <v>4.4373083504575019</v>
      </c>
      <c r="BB25" s="18">
        <v>0.81501106036064219</v>
      </c>
      <c r="BC25" s="18">
        <v>-13.556094451957911</v>
      </c>
      <c r="BD25" s="18">
        <v>6.6919625596806398</v>
      </c>
      <c r="BE25" s="18">
        <v>-20.663983360806871</v>
      </c>
      <c r="BF25" s="18">
        <v>30.580902020186986</v>
      </c>
      <c r="BG25" s="18">
        <v>9.8553143857491321</v>
      </c>
      <c r="BH25" s="18">
        <v>-5.9019457419677952</v>
      </c>
    </row>
    <row r="26" spans="1:71" s="7" customFormat="1" ht="15" customHeight="1" x14ac:dyDescent="0.35">
      <c r="A26"/>
      <c r="B26" s="320" t="s">
        <v>1011</v>
      </c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6">
        <v>1052.2760000000001</v>
      </c>
      <c r="X26" s="6">
        <v>1092.174</v>
      </c>
      <c r="Y26" s="17">
        <v>1115.404</v>
      </c>
      <c r="Z26" s="17">
        <v>937.60699999999997</v>
      </c>
      <c r="AA26" s="17">
        <v>995.50599999999997</v>
      </c>
      <c r="AB26" s="17">
        <v>793.41800000000001</v>
      </c>
      <c r="AC26" s="17">
        <v>1077.723</v>
      </c>
      <c r="AD26" s="73">
        <v>1174.4449999999999</v>
      </c>
      <c r="AE26" s="73">
        <v>1099.787</v>
      </c>
      <c r="AF26" s="316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>
        <v>3.791590799372019</v>
      </c>
      <c r="BB26" s="18">
        <v>2.1269504675994866</v>
      </c>
      <c r="BC26" s="18">
        <v>-15.940143660951552</v>
      </c>
      <c r="BD26" s="18">
        <v>6.1751885384814749</v>
      </c>
      <c r="BE26" s="18">
        <v>-20.300028327302897</v>
      </c>
      <c r="BF26" s="18">
        <v>35.832940518112771</v>
      </c>
      <c r="BG26" s="18">
        <v>8.974662320466388</v>
      </c>
      <c r="BH26" s="18">
        <v>-6.3568749494441974</v>
      </c>
      <c r="BI26"/>
      <c r="BJ26"/>
    </row>
    <row r="27" spans="1:71" s="7" customFormat="1" ht="15" customHeight="1" x14ac:dyDescent="0.35">
      <c r="A27"/>
      <c r="B27" s="320" t="s">
        <v>1012</v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6">
        <v>73.972999999999999</v>
      </c>
      <c r="X27" s="6">
        <v>79.722999999999999</v>
      </c>
      <c r="Y27" s="17">
        <v>74.463999999999999</v>
      </c>
      <c r="Z27" s="17">
        <v>72.363</v>
      </c>
      <c r="AA27" s="17">
        <v>81.67</v>
      </c>
      <c r="AB27" s="17">
        <v>61.557000000000002</v>
      </c>
      <c r="AC27" s="17">
        <v>80.343000000000004</v>
      </c>
      <c r="AD27" s="73">
        <v>101.43899999999999</v>
      </c>
      <c r="AE27" s="73">
        <v>89.257000000000005</v>
      </c>
      <c r="AF27" s="316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>
        <v>7.7731064036878319</v>
      </c>
      <c r="BB27" s="18">
        <v>-6.5965906952824165</v>
      </c>
      <c r="BC27" s="18">
        <v>-2.8214976364417694</v>
      </c>
      <c r="BD27" s="18">
        <v>12.861545264845297</v>
      </c>
      <c r="BE27" s="18">
        <v>-24.627158075180603</v>
      </c>
      <c r="BF27" s="18">
        <v>30.518056435498806</v>
      </c>
      <c r="BG27" s="18">
        <v>26.257421306149869</v>
      </c>
      <c r="BH27" s="18">
        <v>-12.00918778773449</v>
      </c>
      <c r="BI27"/>
      <c r="BJ27"/>
    </row>
    <row r="28" spans="1:71" s="7" customFormat="1" ht="15" customHeight="1" x14ac:dyDescent="0.35">
      <c r="A28"/>
      <c r="B28" s="320" t="s">
        <v>1013</v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6">
        <v>73.900000000000006</v>
      </c>
      <c r="X28" s="6">
        <v>81.622</v>
      </c>
      <c r="Y28" s="17">
        <v>70.739999999999995</v>
      </c>
      <c r="Z28" s="17">
        <v>80.475999999999999</v>
      </c>
      <c r="AA28" s="17">
        <v>90.834999999999994</v>
      </c>
      <c r="AB28" s="17">
        <v>70.387</v>
      </c>
      <c r="AC28" s="17">
        <v>56.290999999999997</v>
      </c>
      <c r="AD28" s="73">
        <v>60.332999999999998</v>
      </c>
      <c r="AE28" s="73">
        <v>69.061999999999998</v>
      </c>
      <c r="AF28" s="316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>
        <v>10.449255751014876</v>
      </c>
      <c r="BB28" s="18">
        <v>-13.332189850775533</v>
      </c>
      <c r="BC28" s="18">
        <v>13.763076053152394</v>
      </c>
      <c r="BD28" s="18">
        <v>12.872160644167199</v>
      </c>
      <c r="BE28" s="18">
        <v>-22.511146584466335</v>
      </c>
      <c r="BF28" s="18">
        <v>-20.026425334223653</v>
      </c>
      <c r="BG28" s="18">
        <v>7.180543959069837</v>
      </c>
      <c r="BH28" s="18">
        <v>14.468035735004058</v>
      </c>
      <c r="BI28"/>
      <c r="BJ28"/>
    </row>
    <row r="29" spans="1:71" s="7" customFormat="1" ht="15" customHeight="1" x14ac:dyDescent="0.35">
      <c r="A29"/>
      <c r="B29" s="320" t="s">
        <v>1014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6">
        <v>21.808</v>
      </c>
      <c r="X29" s="6">
        <v>22.66</v>
      </c>
      <c r="Y29" s="17">
        <v>25.972000000000001</v>
      </c>
      <c r="Z29" s="17">
        <v>21.724</v>
      </c>
      <c r="AA29" s="17">
        <v>18.585000000000001</v>
      </c>
      <c r="AB29" s="17">
        <v>16.036000000000001</v>
      </c>
      <c r="AC29" s="17">
        <v>14.929</v>
      </c>
      <c r="AD29" s="73">
        <v>14.218999999999999</v>
      </c>
      <c r="AE29" s="73">
        <v>12.628</v>
      </c>
      <c r="AF29" s="316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>
        <v>3.9068231841526062</v>
      </c>
      <c r="BB29" s="18">
        <v>14.616063548102387</v>
      </c>
      <c r="BC29" s="18">
        <v>-16.356075773910369</v>
      </c>
      <c r="BD29" s="18">
        <v>-14.449456821948072</v>
      </c>
      <c r="BE29" s="18">
        <v>-13.715361850955068</v>
      </c>
      <c r="BF29" s="18">
        <v>-6.9032177600399161</v>
      </c>
      <c r="BG29" s="18">
        <v>-4.7558443298278572</v>
      </c>
      <c r="BH29" s="18">
        <v>-11.189253815317528</v>
      </c>
      <c r="BI29"/>
      <c r="BJ29"/>
    </row>
    <row r="30" spans="1:71" s="7" customFormat="1" ht="15" customHeight="1" x14ac:dyDescent="0.35">
      <c r="A30"/>
      <c r="B30" s="322" t="s">
        <v>1015</v>
      </c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324">
        <v>12.027755477484069</v>
      </c>
      <c r="X30" s="324">
        <v>12.013753556515191</v>
      </c>
      <c r="Y30" s="88">
        <v>11.960935192525925</v>
      </c>
      <c r="Z30" s="88">
        <v>11.94736416195366</v>
      </c>
      <c r="AA30" s="88">
        <v>11.831238264750599</v>
      </c>
      <c r="AB30" s="88">
        <v>11.759850775123807</v>
      </c>
      <c r="AC30" s="88">
        <v>12.0033092380455</v>
      </c>
      <c r="AD30" s="106">
        <v>13.069778945466497</v>
      </c>
      <c r="AE30" s="106">
        <v>12.952986226857865</v>
      </c>
      <c r="AF30" s="316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>
        <v>-0.11641341557940704</v>
      </c>
      <c r="BB30" s="18">
        <v>-0.43964913830466973</v>
      </c>
      <c r="BC30" s="18">
        <v>-0.11346128336808954</v>
      </c>
      <c r="BD30" s="18">
        <v>-0.9719792217672838</v>
      </c>
      <c r="BE30" s="18">
        <v>-0.60338138772405936</v>
      </c>
      <c r="BF30" s="18">
        <v>2.0702512946566651</v>
      </c>
      <c r="BG30" s="18">
        <v>8.8847974027090171</v>
      </c>
      <c r="BH30" s="18">
        <v>-0.89360898218668172</v>
      </c>
      <c r="BI30"/>
      <c r="BJ30"/>
    </row>
    <row r="31" spans="1:71" s="316" customFormat="1" ht="15" customHeight="1" x14ac:dyDescent="0.35">
      <c r="A31"/>
      <c r="B31" s="320" t="s">
        <v>1011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325">
        <v>12.692012361775809</v>
      </c>
      <c r="X31" s="325">
        <v>12.699350103554929</v>
      </c>
      <c r="Y31" s="71">
        <v>12.560292055613932</v>
      </c>
      <c r="Z31" s="71">
        <v>12.71076261162726</v>
      </c>
      <c r="AA31" s="71">
        <v>12.602837150152787</v>
      </c>
      <c r="AB31" s="71">
        <v>12.547232354194133</v>
      </c>
      <c r="AC31" s="71">
        <v>12.516852660655845</v>
      </c>
      <c r="AD31" s="76">
        <v>13.740873348688105</v>
      </c>
      <c r="AE31" s="76">
        <v>13.6771938566286</v>
      </c>
      <c r="BA31" s="18">
        <v>5.7813856226759511E-2</v>
      </c>
      <c r="BB31" s="18">
        <v>-1.0950012938226719</v>
      </c>
      <c r="BC31" s="18">
        <v>1.1979861244235481</v>
      </c>
      <c r="BD31" s="18">
        <v>-0.84908722452063656</v>
      </c>
      <c r="BE31" s="18">
        <v>-0.44120855721745317</v>
      </c>
      <c r="BF31" s="18">
        <v>-0.2421226664231903</v>
      </c>
      <c r="BG31" s="18">
        <v>9.7789813559100018</v>
      </c>
      <c r="BH31" s="18">
        <v>-0.46343118405632105</v>
      </c>
      <c r="BI31"/>
      <c r="BJ31"/>
    </row>
    <row r="32" spans="1:71" s="7" customFormat="1" ht="15" customHeight="1" x14ac:dyDescent="0.35">
      <c r="A32"/>
      <c r="B32" s="320" t="s">
        <v>1012</v>
      </c>
      <c r="C32" s="316"/>
      <c r="D32" s="316"/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71"/>
      <c r="S32" s="71"/>
      <c r="T32" s="71"/>
      <c r="U32" s="71"/>
      <c r="V32" s="71"/>
      <c r="W32" s="325">
        <v>11.23653224825274</v>
      </c>
      <c r="X32" s="325">
        <v>11.176197584135068</v>
      </c>
      <c r="Y32" s="71">
        <v>11.151697464546627</v>
      </c>
      <c r="Z32" s="71">
        <v>11.098213175241492</v>
      </c>
      <c r="AA32" s="71">
        <v>11.148524550018367</v>
      </c>
      <c r="AB32" s="71">
        <v>10.663287684585018</v>
      </c>
      <c r="AC32" s="71">
        <v>11.033941973787387</v>
      </c>
      <c r="AD32" s="76">
        <v>10.914934098325102</v>
      </c>
      <c r="AE32" s="76">
        <v>10.826041654996246</v>
      </c>
      <c r="AF32" s="316"/>
      <c r="AG32" s="316"/>
      <c r="AH32" s="316"/>
      <c r="AI32" s="316"/>
      <c r="AJ32" s="316"/>
      <c r="AK32" s="316"/>
      <c r="AL32" s="316"/>
      <c r="AM32" s="316"/>
      <c r="AN32" s="316"/>
      <c r="AO32" s="316"/>
      <c r="AP32" s="316"/>
      <c r="AQ32" s="316"/>
      <c r="AR32" s="316"/>
      <c r="AS32" s="316"/>
      <c r="AT32" s="316"/>
      <c r="AU32" s="316"/>
      <c r="AV32" s="316"/>
      <c r="AW32" s="316"/>
      <c r="AX32" s="316"/>
      <c r="AY32" s="316"/>
      <c r="AZ32" s="316"/>
      <c r="BA32" s="18">
        <v>-0.53695092742740103</v>
      </c>
      <c r="BB32" s="18">
        <v>-0.21921695106051856</v>
      </c>
      <c r="BC32" s="18">
        <v>-0.4796067098768797</v>
      </c>
      <c r="BD32" s="18">
        <v>0.45332860328464841</v>
      </c>
      <c r="BE32" s="18">
        <v>-4.3524760900539894</v>
      </c>
      <c r="BF32" s="18">
        <v>3.4759850823324521</v>
      </c>
      <c r="BG32" s="18">
        <v>-1.0785617302048973</v>
      </c>
      <c r="BH32" s="18">
        <v>-0.81441117764051718</v>
      </c>
      <c r="BI32"/>
      <c r="BJ32"/>
      <c r="BK32" s="316"/>
      <c r="BL32" s="316"/>
      <c r="BM32" s="316"/>
      <c r="BN32" s="316"/>
      <c r="BO32" s="316"/>
      <c r="BP32" s="316"/>
      <c r="BQ32" s="316"/>
      <c r="BR32" s="316"/>
      <c r="BS32" s="316"/>
    </row>
    <row r="33" spans="1:62" s="7" customFormat="1" ht="15" customHeight="1" x14ac:dyDescent="0.35">
      <c r="A33"/>
      <c r="B33" s="320" t="s">
        <v>1013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325">
        <v>5.6874154262516914</v>
      </c>
      <c r="X33" s="325">
        <v>5.7239469750802474</v>
      </c>
      <c r="Y33" s="71">
        <v>6.0757704269154651</v>
      </c>
      <c r="Z33" s="71">
        <v>5.8588896068393064</v>
      </c>
      <c r="AA33" s="71">
        <v>5.509990642373535</v>
      </c>
      <c r="AB33" s="71">
        <v>5.5109608308352396</v>
      </c>
      <c r="AC33" s="71">
        <v>5.6794158924161948</v>
      </c>
      <c r="AD33" s="76">
        <v>5.7398107171862831</v>
      </c>
      <c r="AE33" s="76">
        <v>5.7788653673510764</v>
      </c>
      <c r="AF33" s="316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>
        <v>0.64232249784208673</v>
      </c>
      <c r="BB33" s="18">
        <v>6.1465183616639854</v>
      </c>
      <c r="BC33" s="18">
        <v>-3.569601957233008</v>
      </c>
      <c r="BD33" s="18">
        <v>-5.9550356446123898</v>
      </c>
      <c r="BE33" s="18">
        <v>1.7607805977809692E-2</v>
      </c>
      <c r="BF33" s="18">
        <v>3.0567276152355496</v>
      </c>
      <c r="BG33" s="18">
        <v>1.063398523970297</v>
      </c>
      <c r="BH33" s="18">
        <v>0.68041703967440703</v>
      </c>
      <c r="BI33"/>
      <c r="BJ33"/>
    </row>
    <row r="34" spans="1:62" s="7" customFormat="1" ht="15" customHeight="1" x14ac:dyDescent="0.35">
      <c r="A34"/>
      <c r="B34" s="320" t="s">
        <v>1014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325">
        <v>4.1452677916360967</v>
      </c>
      <c r="X34" s="325">
        <v>4.571932921447484</v>
      </c>
      <c r="Y34" s="71">
        <v>4.5703064839057443</v>
      </c>
      <c r="Z34" s="71">
        <v>4.3822500460320377</v>
      </c>
      <c r="AA34" s="71">
        <v>4.3960182943233779</v>
      </c>
      <c r="AB34" s="71">
        <v>4.4400099775505106</v>
      </c>
      <c r="AC34" s="71">
        <v>3.9922298881371825</v>
      </c>
      <c r="AD34" s="76">
        <v>4.1142133764681059</v>
      </c>
      <c r="AE34" s="76">
        <v>4.1495090275578077</v>
      </c>
      <c r="AF34" s="316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>
        <v>10.292824281998598</v>
      </c>
      <c r="BB34" s="18">
        <v>-3.5574396424536782E-2</v>
      </c>
      <c r="BC34" s="18">
        <v>-4.1147445698870335</v>
      </c>
      <c r="BD34" s="18">
        <v>0.31418217004314453</v>
      </c>
      <c r="BE34" s="18">
        <v>1.0007165639856335</v>
      </c>
      <c r="BF34" s="18">
        <v>-10.085114485719286</v>
      </c>
      <c r="BG34" s="18">
        <v>3.0555226464636847</v>
      </c>
      <c r="BH34" s="18">
        <v>0.85789549204182858</v>
      </c>
      <c r="BI34"/>
      <c r="BJ34"/>
    </row>
    <row r="35" spans="1:62" s="33" customFormat="1" ht="15" customHeight="1" x14ac:dyDescent="0.35">
      <c r="A35"/>
      <c r="B35" s="322" t="s">
        <v>1001</v>
      </c>
      <c r="C35" s="316"/>
      <c r="D35" s="316"/>
      <c r="E35" s="316"/>
      <c r="F35" s="316"/>
      <c r="G35" s="316"/>
      <c r="H35" s="316"/>
      <c r="I35" s="316"/>
      <c r="J35" s="316"/>
      <c r="K35" s="316"/>
      <c r="L35" s="316"/>
      <c r="M35" s="316"/>
      <c r="N35" s="316"/>
      <c r="O35" s="316"/>
      <c r="P35" s="316"/>
      <c r="Q35" s="316"/>
      <c r="R35" s="71"/>
      <c r="S35" s="71"/>
      <c r="T35" s="71"/>
      <c r="U35" s="71"/>
      <c r="V35" s="71"/>
      <c r="W35" s="323">
        <v>146.97400000000002</v>
      </c>
      <c r="X35" s="323">
        <v>153.31700000000001</v>
      </c>
      <c r="Y35" s="14">
        <v>153.88700000000003</v>
      </c>
      <c r="Z35" s="14">
        <v>132.875</v>
      </c>
      <c r="AA35" s="14">
        <v>140.38900000000001</v>
      </c>
      <c r="AB35" s="14">
        <v>110.70700000000002</v>
      </c>
      <c r="AC35" s="14">
        <v>147.55500000000001</v>
      </c>
      <c r="AD35" s="72">
        <v>176.499</v>
      </c>
      <c r="AE35" s="72">
        <v>164.59800000000001</v>
      </c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  <c r="AR35" s="316"/>
      <c r="AS35" s="316"/>
      <c r="AT35" s="316"/>
      <c r="AU35" s="316"/>
      <c r="AV35" s="316"/>
      <c r="AW35" s="316"/>
      <c r="AX35" s="316"/>
      <c r="AY35" s="316"/>
      <c r="AZ35" s="316"/>
      <c r="BA35" s="18">
        <v>4.3157293126675391</v>
      </c>
      <c r="BB35" s="18">
        <v>0.37177873295200242</v>
      </c>
      <c r="BC35" s="18">
        <v>-13.654174816586213</v>
      </c>
      <c r="BD35" s="18">
        <v>5.654938852304805</v>
      </c>
      <c r="BE35" s="18">
        <v>-21.142682118969425</v>
      </c>
      <c r="BF35" s="18">
        <v>33.284254834834272</v>
      </c>
      <c r="BG35" s="18">
        <v>19.615736505032011</v>
      </c>
      <c r="BH35" s="18">
        <v>-6.7428144068804814</v>
      </c>
      <c r="BI35"/>
      <c r="BJ35"/>
    </row>
    <row r="36" spans="1:62" s="7" customFormat="1" ht="15" customHeight="1" x14ac:dyDescent="0.35">
      <c r="A36"/>
      <c r="B36" s="320" t="s">
        <v>1011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6">
        <v>133.55500000000001</v>
      </c>
      <c r="X36" s="6">
        <v>138.69900000000001</v>
      </c>
      <c r="Y36" s="17">
        <v>140.09800000000001</v>
      </c>
      <c r="Z36" s="17">
        <v>119.17700000000001</v>
      </c>
      <c r="AA36" s="17">
        <v>125.462</v>
      </c>
      <c r="AB36" s="17">
        <v>99.552000000000007</v>
      </c>
      <c r="AC36" s="17">
        <v>134.89699999999999</v>
      </c>
      <c r="AD36" s="73">
        <v>161.37899999999999</v>
      </c>
      <c r="AE36" s="73">
        <v>150.41999999999999</v>
      </c>
      <c r="AF36" s="316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>
        <v>3.8515967204522519</v>
      </c>
      <c r="BB36" s="18">
        <v>1.008659038637626</v>
      </c>
      <c r="BC36" s="18">
        <v>-14.933118245799374</v>
      </c>
      <c r="BD36" s="18">
        <v>5.2736685769905236</v>
      </c>
      <c r="BE36" s="18">
        <v>-20.651671422422723</v>
      </c>
      <c r="BF36" s="18">
        <v>35.504058180649295</v>
      </c>
      <c r="BG36" s="18">
        <v>19.631274231450661</v>
      </c>
      <c r="BH36" s="18">
        <v>-6.7908463926533216</v>
      </c>
      <c r="BI36"/>
      <c r="BJ36"/>
    </row>
    <row r="37" spans="1:62" s="7" customFormat="1" ht="15" customHeight="1" x14ac:dyDescent="0.35">
      <c r="A37"/>
      <c r="B37" s="320" t="s">
        <v>1012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6">
        <v>8.3119999999999994</v>
      </c>
      <c r="X37" s="6">
        <v>8.91</v>
      </c>
      <c r="Y37" s="17">
        <v>8.3040000000000003</v>
      </c>
      <c r="Z37" s="17">
        <v>8.0310000000000006</v>
      </c>
      <c r="AA37" s="17">
        <v>9.1050000000000004</v>
      </c>
      <c r="AB37" s="17">
        <v>6.5640000000000001</v>
      </c>
      <c r="AC37" s="17">
        <v>8.8650000000000002</v>
      </c>
      <c r="AD37" s="73">
        <v>11.071999999999999</v>
      </c>
      <c r="AE37" s="73">
        <v>9.6630000000000003</v>
      </c>
      <c r="AF37" s="316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>
        <v>7.1944177093359096</v>
      </c>
      <c r="BB37" s="18">
        <v>-6.8013468013468001</v>
      </c>
      <c r="BC37" s="18">
        <v>-3.2875722543352563</v>
      </c>
      <c r="BD37" s="18">
        <v>13.373178931639892</v>
      </c>
      <c r="BE37" s="18">
        <v>-27.907742998352553</v>
      </c>
      <c r="BF37" s="18">
        <v>35.054844606946986</v>
      </c>
      <c r="BG37" s="18">
        <v>24.895657078398184</v>
      </c>
      <c r="BH37" s="18">
        <v>-12.725794797687852</v>
      </c>
      <c r="BI37"/>
      <c r="BJ37"/>
    </row>
    <row r="38" spans="1:62" s="7" customFormat="1" ht="15" customHeight="1" x14ac:dyDescent="0.35">
      <c r="A38"/>
      <c r="B38" s="320" t="s">
        <v>1013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6">
        <v>4.2030000000000003</v>
      </c>
      <c r="X38" s="6">
        <v>4.6719999999999997</v>
      </c>
      <c r="Y38" s="17">
        <v>4.298</v>
      </c>
      <c r="Z38" s="17">
        <v>4.7149999999999999</v>
      </c>
      <c r="AA38" s="17">
        <v>5.0049999999999999</v>
      </c>
      <c r="AB38" s="17">
        <v>3.879</v>
      </c>
      <c r="AC38" s="17">
        <v>3.1970000000000001</v>
      </c>
      <c r="AD38" s="73">
        <v>3.4630000000000001</v>
      </c>
      <c r="AE38" s="73">
        <v>3.9910000000000001</v>
      </c>
      <c r="AF38" s="316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>
        <v>11.158696169402793</v>
      </c>
      <c r="BB38" s="18">
        <v>-8.0051369863013626</v>
      </c>
      <c r="BC38" s="18">
        <v>9.7021870637505767</v>
      </c>
      <c r="BD38" s="18">
        <v>6.1505832449628857</v>
      </c>
      <c r="BE38" s="18">
        <v>-22.497502497502495</v>
      </c>
      <c r="BF38" s="18">
        <v>-17.581850992523844</v>
      </c>
      <c r="BG38" s="18">
        <v>8.3203002815139193</v>
      </c>
      <c r="BH38" s="18">
        <v>15.246895755125614</v>
      </c>
      <c r="BI38"/>
      <c r="BJ38"/>
    </row>
    <row r="39" spans="1:62" s="7" customFormat="1" ht="15" customHeight="1" x14ac:dyDescent="0.35">
      <c r="A39"/>
      <c r="B39" s="320" t="s">
        <v>1014</v>
      </c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6">
        <v>0.90400000000000003</v>
      </c>
      <c r="X39" s="6">
        <v>1.036</v>
      </c>
      <c r="Y39" s="17">
        <v>1.1870000000000001</v>
      </c>
      <c r="Z39" s="17">
        <v>0.95199999999999996</v>
      </c>
      <c r="AA39" s="17">
        <v>0.81699999999999995</v>
      </c>
      <c r="AB39" s="17">
        <v>0.71199999999999997</v>
      </c>
      <c r="AC39" s="17">
        <v>0.59599999999999997</v>
      </c>
      <c r="AD39" s="73">
        <v>0.58499999999999996</v>
      </c>
      <c r="AE39" s="73">
        <v>0.52400000000000002</v>
      </c>
      <c r="AF39" s="316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>
        <v>14.601769911504425</v>
      </c>
      <c r="BB39" s="18">
        <v>14.575289575289576</v>
      </c>
      <c r="BC39" s="18">
        <v>-19.797809604043817</v>
      </c>
      <c r="BD39" s="18">
        <v>-14.180672268907564</v>
      </c>
      <c r="BE39" s="18">
        <v>-12.851897184822519</v>
      </c>
      <c r="BF39" s="18">
        <v>-16.292134831460675</v>
      </c>
      <c r="BG39" s="18">
        <v>-1.8456375838926191</v>
      </c>
      <c r="BH39" s="18">
        <v>-10.427350427350419</v>
      </c>
      <c r="BI39"/>
      <c r="BJ39"/>
    </row>
    <row r="40" spans="1:62" ht="6" customHeight="1" thickBot="1" x14ac:dyDescent="0.4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136"/>
      <c r="Y40" s="136"/>
      <c r="Z40" s="136"/>
      <c r="AA40" s="136"/>
      <c r="AB40" s="32"/>
      <c r="AC40" s="136"/>
      <c r="AD40" s="32"/>
      <c r="AE40" s="32"/>
      <c r="AF40" s="316"/>
      <c r="AG40" s="34" t="s">
        <v>233</v>
      </c>
      <c r="AH40" s="34" t="s">
        <v>233</v>
      </c>
      <c r="AI40" s="34" t="s">
        <v>233</v>
      </c>
      <c r="AJ40" s="34" t="s">
        <v>233</v>
      </c>
      <c r="AK40" s="34" t="s">
        <v>233</v>
      </c>
      <c r="AL40" s="34" t="s">
        <v>233</v>
      </c>
      <c r="AM40" s="34" t="s">
        <v>233</v>
      </c>
      <c r="AN40" s="34" t="s">
        <v>233</v>
      </c>
      <c r="AO40" s="34" t="s">
        <v>233</v>
      </c>
      <c r="AP40" s="34" t="s">
        <v>233</v>
      </c>
      <c r="AQ40" s="34" t="s">
        <v>233</v>
      </c>
      <c r="AR40" s="34" t="s">
        <v>233</v>
      </c>
      <c r="AS40" s="34" t="s">
        <v>233</v>
      </c>
      <c r="AT40" s="34" t="s">
        <v>233</v>
      </c>
      <c r="AU40" s="34" t="s">
        <v>233</v>
      </c>
      <c r="AV40" s="34" t="s">
        <v>233</v>
      </c>
      <c r="AW40" s="34" t="s">
        <v>233</v>
      </c>
      <c r="AX40" s="34" t="s">
        <v>233</v>
      </c>
      <c r="AY40" s="34" t="s">
        <v>233</v>
      </c>
      <c r="AZ40" s="34" t="s">
        <v>233</v>
      </c>
      <c r="BA40" s="34" t="s">
        <v>233</v>
      </c>
      <c r="BB40" s="34"/>
      <c r="BC40" s="34"/>
      <c r="BD40" s="34"/>
      <c r="BE40" s="34"/>
      <c r="BF40" s="34"/>
      <c r="BG40" s="34"/>
      <c r="BH40" s="34"/>
    </row>
    <row r="41" spans="1:62" s="55" customFormat="1" ht="6" customHeight="1" x14ac:dyDescent="0.35">
      <c r="A41"/>
      <c r="X41" s="52"/>
      <c r="Y41" s="52"/>
      <c r="Z41" s="52"/>
      <c r="AA41" s="52"/>
      <c r="AC41" s="52"/>
      <c r="AF41" s="316"/>
    </row>
    <row r="42" spans="1:62" ht="12" customHeight="1" x14ac:dyDescent="0.35">
      <c r="B42" s="35" t="s">
        <v>824</v>
      </c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230"/>
      <c r="Y42" s="230"/>
      <c r="Z42" s="230"/>
      <c r="AA42" s="230"/>
      <c r="AB42" s="185"/>
      <c r="AC42" s="230"/>
      <c r="AD42" s="185"/>
      <c r="AE42" s="185"/>
      <c r="AF42" s="316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36"/>
      <c r="BC42" s="36"/>
      <c r="BD42" s="36"/>
      <c r="BE42" s="36"/>
      <c r="BF42" s="36"/>
      <c r="BG42" s="36"/>
      <c r="BH42" s="36"/>
    </row>
    <row r="43" spans="1:62" s="55" customFormat="1" ht="12" customHeight="1" x14ac:dyDescent="0.35">
      <c r="A43"/>
      <c r="B43" s="56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230"/>
      <c r="Y43" s="230"/>
      <c r="Z43" s="230"/>
      <c r="AA43" s="230"/>
      <c r="AB43" s="185"/>
      <c r="AC43" s="230"/>
      <c r="AD43" s="185"/>
      <c r="AE43" s="185"/>
      <c r="AF43" s="316"/>
    </row>
    <row r="44" spans="1:62" s="55" customFormat="1" ht="12" customHeight="1" x14ac:dyDescent="0.35">
      <c r="A44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230"/>
      <c r="Y44" s="230"/>
      <c r="Z44" s="230"/>
      <c r="AA44" s="230"/>
      <c r="AB44" s="185"/>
      <c r="AC44" s="230"/>
      <c r="AD44" s="185"/>
      <c r="AE44" s="185"/>
      <c r="AF44" s="316"/>
    </row>
  </sheetData>
  <mergeCells count="1">
    <mergeCell ref="BC5:BH5"/>
  </mergeCells>
  <hyperlinks>
    <hyperlink ref="B3" location="Indice!A1" display="Volver al índice" xr:uid="{00000000-0004-0000-3A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7" orientation="landscape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57</vt:i4>
      </vt:variant>
    </vt:vector>
  </HeadingPairs>
  <TitlesOfParts>
    <vt:vector size="116" baseType="lpstr">
      <vt:lpstr>Indice</vt:lpstr>
      <vt:lpstr>0</vt:lpstr>
      <vt:lpstr>1.1</vt:lpstr>
      <vt:lpstr>1.2</vt:lpstr>
      <vt:lpstr>1.3</vt:lpstr>
      <vt:lpstr>1.4</vt:lpstr>
      <vt:lpstr>1.5</vt:lpstr>
      <vt:lpstr>1.6</vt:lpstr>
      <vt:lpstr>1.7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3.1</vt:lpstr>
      <vt:lpstr>3.2</vt:lpstr>
      <vt:lpstr>3.3</vt:lpstr>
      <vt:lpstr>4.1</vt:lpstr>
      <vt:lpstr>4.2</vt:lpstr>
      <vt:lpstr>5.1</vt:lpstr>
      <vt:lpstr>5.2</vt:lpstr>
      <vt:lpstr>5.3</vt:lpstr>
      <vt:lpstr>5.4</vt:lpstr>
      <vt:lpstr>5.5</vt:lpstr>
      <vt:lpstr>5.6</vt:lpstr>
      <vt:lpstr>5.7</vt:lpstr>
      <vt:lpstr>5.8</vt:lpstr>
      <vt:lpstr>6.1</vt:lpstr>
      <vt:lpstr>6.2</vt:lpstr>
      <vt:lpstr>6.3</vt:lpstr>
      <vt:lpstr>6.4</vt:lpstr>
      <vt:lpstr>6.5</vt:lpstr>
      <vt:lpstr>6.6</vt:lpstr>
      <vt:lpstr>7.1</vt:lpstr>
      <vt:lpstr>7.2</vt:lpstr>
      <vt:lpstr>7.3</vt:lpstr>
      <vt:lpstr>7.4</vt:lpstr>
      <vt:lpstr>7.5</vt:lpstr>
      <vt:lpstr>7.6</vt:lpstr>
      <vt:lpstr>7.7</vt:lpstr>
      <vt:lpstr>7.8</vt:lpstr>
      <vt:lpstr>7.9</vt:lpstr>
      <vt:lpstr>7.10</vt:lpstr>
      <vt:lpstr>8.1</vt:lpstr>
      <vt:lpstr>8.2</vt:lpstr>
      <vt:lpstr>8.3</vt:lpstr>
      <vt:lpstr>8.4</vt:lpstr>
      <vt:lpstr>8.5</vt:lpstr>
      <vt:lpstr>8.6</vt:lpstr>
      <vt:lpstr>8.7</vt:lpstr>
      <vt:lpstr>8.8</vt:lpstr>
      <vt:lpstr>8.9</vt:lpstr>
      <vt:lpstr>9.1</vt:lpstr>
      <vt:lpstr>9.2</vt:lpstr>
      <vt:lpstr>9.3</vt:lpstr>
      <vt:lpstr>'0'!Print_Area</vt:lpstr>
      <vt:lpstr>'1.1'!Print_Area</vt:lpstr>
      <vt:lpstr>'1.2'!Print_Area</vt:lpstr>
      <vt:lpstr>'1.3'!Print_Area</vt:lpstr>
      <vt:lpstr>'1.4'!Print_Area</vt:lpstr>
      <vt:lpstr>'1.5'!Print_Area</vt:lpstr>
      <vt:lpstr>'1.6'!Print_Area</vt:lpstr>
      <vt:lpstr>'1.7'!Print_Area</vt:lpstr>
      <vt:lpstr>'2.1'!Print_Area</vt:lpstr>
      <vt:lpstr>'2.2'!Print_Area</vt:lpstr>
      <vt:lpstr>'2.3'!Print_Area</vt:lpstr>
      <vt:lpstr>'2.4'!Print_Area</vt:lpstr>
      <vt:lpstr>'2.5'!Print_Area</vt:lpstr>
      <vt:lpstr>'2.6'!Print_Area</vt:lpstr>
      <vt:lpstr>'2.7'!Print_Area</vt:lpstr>
      <vt:lpstr>'2.8'!Print_Area</vt:lpstr>
      <vt:lpstr>'2.9'!Print_Area</vt:lpstr>
      <vt:lpstr>'3.1'!Print_Area</vt:lpstr>
      <vt:lpstr>'3.2'!Print_Area</vt:lpstr>
      <vt:lpstr>'3.3'!Print_Area</vt:lpstr>
      <vt:lpstr>'4.1'!Print_Area</vt:lpstr>
      <vt:lpstr>'4.2'!Print_Area</vt:lpstr>
      <vt:lpstr>'5.1'!Print_Area</vt:lpstr>
      <vt:lpstr>'5.2'!Print_Area</vt:lpstr>
      <vt:lpstr>'5.3'!Print_Area</vt:lpstr>
      <vt:lpstr>'5.4'!Print_Area</vt:lpstr>
      <vt:lpstr>'5.5'!Print_Area</vt:lpstr>
      <vt:lpstr>'5.6'!Print_Area</vt:lpstr>
      <vt:lpstr>'5.7'!Print_Area</vt:lpstr>
      <vt:lpstr>'5.8'!Print_Area</vt:lpstr>
      <vt:lpstr>'6.1'!Print_Area</vt:lpstr>
      <vt:lpstr>'6.2'!Print_Area</vt:lpstr>
      <vt:lpstr>'6.3'!Print_Area</vt:lpstr>
      <vt:lpstr>'6.4'!Print_Area</vt:lpstr>
      <vt:lpstr>'6.5'!Print_Area</vt:lpstr>
      <vt:lpstr>'6.6'!Print_Area</vt:lpstr>
      <vt:lpstr>'7.1'!Print_Area</vt:lpstr>
      <vt:lpstr>'7.10'!Print_Area</vt:lpstr>
      <vt:lpstr>'7.2'!Print_Area</vt:lpstr>
      <vt:lpstr>'7.3'!Print_Area</vt:lpstr>
      <vt:lpstr>'7.4'!Print_Area</vt:lpstr>
      <vt:lpstr>'7.5'!Print_Area</vt:lpstr>
      <vt:lpstr>'7.6'!Print_Area</vt:lpstr>
      <vt:lpstr>'7.7'!Print_Area</vt:lpstr>
      <vt:lpstr>'7.8'!Print_Area</vt:lpstr>
      <vt:lpstr>'7.9'!Print_Area</vt:lpstr>
      <vt:lpstr>'8.1'!Print_Area</vt:lpstr>
      <vt:lpstr>'8.2'!Print_Area</vt:lpstr>
      <vt:lpstr>'8.3'!Print_Area</vt:lpstr>
      <vt:lpstr>'8.4'!Print_Area</vt:lpstr>
      <vt:lpstr>'8.5'!Print_Area</vt:lpstr>
      <vt:lpstr>'8.6'!Print_Area</vt:lpstr>
      <vt:lpstr>'8.7'!Print_Area</vt:lpstr>
      <vt:lpstr>'8.8'!Print_Area</vt:lpstr>
      <vt:lpstr>'9.1'!Print_Area</vt:lpstr>
      <vt:lpstr>'9.2'!Print_Area</vt:lpstr>
      <vt:lpstr>'9.3'!Print_Area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AEAT</dc:creator>
  <cp:lastModifiedBy>Laloma Cabrera, Miguel</cp:lastModifiedBy>
  <cp:lastPrinted>2021-03-17T15:49:14Z</cp:lastPrinted>
  <dcterms:created xsi:type="dcterms:W3CDTF">2018-02-05T08:59:48Z</dcterms:created>
  <dcterms:modified xsi:type="dcterms:W3CDTF">2025-04-22T16:59:49Z</dcterms:modified>
</cp:coreProperties>
</file>